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21828" windowHeight="9264" activeTab="0"/>
  </bookViews>
  <sheets>
    <sheet name="TEST" sheetId="1" r:id="rId1"/>
    <sheet name="INFOS" sheetId="2" r:id="rId2"/>
    <sheet name="Grille IND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'INFOS'!$A$2:$AU$42</definedName>
    <definedName name="_xlfn.IFERROR" hidden="1">#NAME?</definedName>
    <definedName name="AGENTS">'[1]INFOS'!$A$5:$A$42</definedName>
    <definedName name="CODE">'[1]OUTILS'!$F$14:$F$24</definedName>
    <definedName name="Compartiment">'[1]OUTILS'!$F$5:$F$16</definedName>
    <definedName name="Corps">'[1]OUTILS'!$B$5:$B$15</definedName>
    <definedName name="Grade">'[1]OUTILS'!$C$5:$C$14</definedName>
    <definedName name="horaires">'[1]OUTILS'!$D$5:$D$8</definedName>
    <definedName name="Joursok">'[2]INFO'!$H$3:$H$10</definedName>
    <definedName name="manif">'[1]OUTILS'!$E$15:$E$39</definedName>
    <definedName name="MOIS">#REF!</definedName>
    <definedName name="MOIS16">#REF!</definedName>
    <definedName name="moisok">'[1]OUTILS'!$A$32:$A$43</definedName>
    <definedName name="Sécurité">'[1]OUTILS'!$E$5:$E$12</definedName>
    <definedName name="Situation">'[1]OUTILS'!$A$5:$A$15</definedName>
    <definedName name="statut2016">#REF!</definedName>
    <definedName name="TARIFS">#REF!</definedName>
    <definedName name="tarifs2015">#REF!</definedName>
    <definedName name="TAXE">#REF!</definedName>
    <definedName name="TYPE">#REF!</definedName>
    <definedName name="TYPEok">#REF!</definedName>
    <definedName name="Z_ACC4D6FB_C198_4449_9080_163598B9A656_.wvu.FilterData" localSheetId="1" hidden="1">'INFOS'!$A$3:$H$42</definedName>
    <definedName name="Z_B84213A5_F618_4A1E_A7CD_A45304EB7F79_.wvu.FilterData" localSheetId="1" hidden="1">'INFOS'!$A$3:$H$42</definedName>
    <definedName name="ZONE">#REF!</definedName>
    <definedName name="Zone2">#REF!</definedName>
    <definedName name="zoneok">'[3]INFOS'!$E$5:$E$18</definedName>
  </definedNames>
  <calcPr fullCalcOnLoad="1"/>
</workbook>
</file>

<file path=xl/sharedStrings.xml><?xml version="1.0" encoding="utf-8"?>
<sst xmlns="http://schemas.openxmlformats.org/spreadsheetml/2006/main" count="177" uniqueCount="152">
  <si>
    <t>MOIS</t>
  </si>
  <si>
    <t>ELEMENTS VARIABLES</t>
  </si>
  <si>
    <t xml:space="preserve">PASSAGE EN HS
fin de mois </t>
  </si>
  <si>
    <t>PASSAGE EN HS EN M+1</t>
  </si>
  <si>
    <t>&lt;=14</t>
  </si>
  <si>
    <t>&gt;14</t>
  </si>
  <si>
    <t>DIM &amp; JF</t>
  </si>
  <si>
    <t>NUIT</t>
  </si>
  <si>
    <t>ETAT</t>
  </si>
  <si>
    <t>DATE</t>
  </si>
  <si>
    <t>Heure début</t>
  </si>
  <si>
    <t xml:space="preserve">Heure fin </t>
  </si>
  <si>
    <t>total</t>
  </si>
  <si>
    <t>nombre 
heures N(matin)</t>
  </si>
  <si>
    <t>nombre 
heures N(soir)</t>
  </si>
  <si>
    <t>TOTAL 
heure de N</t>
  </si>
  <si>
    <t>Total en centieme</t>
  </si>
  <si>
    <t>TOTAL 
heure de J</t>
  </si>
  <si>
    <t>OUI</t>
  </si>
  <si>
    <t>quantité</t>
  </si>
  <si>
    <t>NON</t>
  </si>
  <si>
    <t>CODE</t>
  </si>
  <si>
    <t>tarif</t>
  </si>
  <si>
    <t>nombre</t>
  </si>
  <si>
    <t>CODE (dim &amp; jF)</t>
  </si>
  <si>
    <t xml:space="preserve">CODE </t>
  </si>
  <si>
    <t>type de manifestation</t>
  </si>
  <si>
    <t>IAT3 (687)</t>
  </si>
  <si>
    <t>taux</t>
  </si>
  <si>
    <t>Montant</t>
  </si>
  <si>
    <t>HS N</t>
  </si>
  <si>
    <t>HS REFERENCE</t>
  </si>
  <si>
    <t>REF 400</t>
  </si>
  <si>
    <t>ref 401</t>
  </si>
  <si>
    <t>OCTOBRE</t>
  </si>
  <si>
    <t>EN COURS</t>
  </si>
  <si>
    <t>O</t>
  </si>
  <si>
    <t>Cérémonie commémorative</t>
  </si>
  <si>
    <t>GLOBAL M</t>
  </si>
  <si>
    <t>NOVEMBRE</t>
  </si>
  <si>
    <t>REPORT M-1</t>
  </si>
  <si>
    <t>ICI devrait apparaitre le reliquat des heures au-delà de 25h. Avec le détail Heure de Jour et heure de Nuit</t>
  </si>
  <si>
    <t>REPORT HS M-1</t>
  </si>
  <si>
    <t>GLOBAL MOIS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</si>
  <si>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</si>
  <si>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</si>
  <si>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</si>
  <si>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</si>
  <si>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</si>
  <si>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</si>
  <si>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</si>
  <si>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</si>
  <si>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</si>
  <si>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</si>
  <si>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</si>
  <si>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</si>
  <si>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</si>
  <si>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</si>
  <si>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</si>
  <si>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</si>
  <si>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</si>
  <si>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</si>
  <si>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</si>
  <si>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</si>
  <si>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</si>
  <si>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</si>
  <si>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</si>
  <si>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</si>
  <si>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</si>
  <si>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</si>
  <si>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</si>
  <si>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</si>
  <si>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</si>
  <si>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</si>
  <si>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</si>
  <si>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</si>
  <si>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</si>
  <si>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</si>
  <si>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</si>
  <si>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</si>
  <si>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</si>
  <si>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</si>
  <si>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</si>
  <si>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</si>
  <si>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</si>
  <si>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</si>
  <si>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</si>
  <si>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</si>
  <si>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</si>
  <si>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</si>
  <si>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</si>
  <si>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AGENT</t>
  </si>
  <si>
    <t xml:space="preserve">SERVICE  </t>
  </si>
  <si>
    <t>LOCALISATION</t>
  </si>
  <si>
    <t>ENFANTS</t>
  </si>
  <si>
    <t>MOYEN DE TRANSPORT</t>
  </si>
  <si>
    <t>TEMPS DE TRANSPORT</t>
  </si>
  <si>
    <t>CARRIERE</t>
  </si>
  <si>
    <t>NOM-PRENOM</t>
  </si>
  <si>
    <t>SOI</t>
  </si>
  <si>
    <t>DATE DE NAISSANCE</t>
  </si>
  <si>
    <t>AGE</t>
  </si>
  <si>
    <t>SEXE</t>
  </si>
  <si>
    <t>ADRESSE</t>
  </si>
  <si>
    <t>CP</t>
  </si>
  <si>
    <t>VILLE</t>
  </si>
  <si>
    <t>SFT</t>
  </si>
  <si>
    <t>prénom</t>
  </si>
  <si>
    <t>naissance</t>
  </si>
  <si>
    <t>âge</t>
  </si>
  <si>
    <t>MISSIONS</t>
  </si>
  <si>
    <t>ARRIVEE VILLE</t>
  </si>
  <si>
    <t>ARRIVEE MA07</t>
  </si>
  <si>
    <t>ARRIVEE SERVICE</t>
  </si>
  <si>
    <t>DEPART MA07</t>
  </si>
  <si>
    <t>SITUATION</t>
  </si>
  <si>
    <t>RENOUVELLEMENT</t>
  </si>
  <si>
    <t>ECHELON JJ</t>
  </si>
  <si>
    <t>DATE PRISE D'ECH</t>
  </si>
  <si>
    <t>INDICE BRUT</t>
  </si>
  <si>
    <t>TEMPS DE TRAVAIL</t>
  </si>
  <si>
    <t>HORAIRES</t>
  </si>
  <si>
    <t>HANDICAP</t>
  </si>
  <si>
    <t>COMPETENCES SECURITE</t>
  </si>
  <si>
    <t>RÔLE EVACUATION</t>
  </si>
  <si>
    <t>COMPARTIMENT</t>
  </si>
  <si>
    <t>PLAN DE CONTINUITE DES SERVICES</t>
  </si>
  <si>
    <t>COMPTEUR DIF</t>
  </si>
  <si>
    <t>F</t>
  </si>
  <si>
    <t>3, square du Quercy</t>
  </si>
  <si>
    <t>Paris</t>
  </si>
  <si>
    <t>Direction Générale des Services</t>
  </si>
  <si>
    <t>Porte B - Rez-de-chaussée</t>
  </si>
  <si>
    <t>Métro</t>
  </si>
  <si>
    <t>Secrétariat</t>
  </si>
  <si>
    <t>TITULAIRE</t>
  </si>
  <si>
    <t>/</t>
  </si>
  <si>
    <t>Z043</t>
  </si>
  <si>
    <t>Variable</t>
  </si>
  <si>
    <t>Non</t>
  </si>
  <si>
    <t>Service intérieur 2</t>
  </si>
  <si>
    <t>A renseigner</t>
  </si>
  <si>
    <t>Indice brut</t>
  </si>
  <si>
    <t>Indice réel</t>
  </si>
  <si>
    <t>Jusqu'à 14 heures</t>
  </si>
  <si>
    <t>Au-delà de 14 heures</t>
  </si>
  <si>
    <t>Dimanche et jours fériés</t>
  </si>
  <si>
    <t>Nuit</t>
  </si>
  <si>
    <t>Temps Complet</t>
  </si>
  <si>
    <t>Temps Partiel</t>
  </si>
  <si>
    <t xml:space="preserve"> VG3</t>
  </si>
  <si>
    <t>DUPONT Durant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</si>
</sst>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mmm\-yy;@"/>
    <numFmt numFmtId="166" formatCode="#,##0.00\ &quot;€&quot;"/>
    <numFmt numFmtId="167" formatCode="[$-F400]h:mm:ss\ AM/PM"/>
    <numFmt numFmtId="168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8FE1A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D179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C86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44" fontId="2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3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164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6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6" fontId="45" fillId="33" borderId="11" xfId="0" applyNumberFormat="1" applyFont="1" applyFill="1" applyBorder="1" applyAlignment="1" applyProtection="1">
      <alignment horizontal="center" vertical="center"/>
      <protection locked="0"/>
    </xf>
    <xf numFmtId="46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5" fillId="33" borderId="12" xfId="0" applyNumberFormat="1" applyFont="1" applyFill="1" applyBorder="1" applyAlignment="1" applyProtection="1">
      <alignment horizontal="left" vertical="center"/>
      <protection locked="0"/>
    </xf>
    <xf numFmtId="1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164" fontId="45" fillId="2" borderId="10" xfId="0" applyNumberFormat="1" applyFont="1" applyFill="1" applyBorder="1" applyAlignment="1" applyProtection="1">
      <alignment horizontal="center" vertical="center" wrapText="1"/>
      <protection locked="0"/>
    </xf>
    <xf numFmtId="46" fontId="48" fillId="2" borderId="10" xfId="0" applyNumberFormat="1" applyFont="1" applyFill="1" applyBorder="1" applyAlignment="1" applyProtection="1">
      <alignment horizontal="center" vertical="center" wrapText="1"/>
      <protection locked="0"/>
    </xf>
    <xf numFmtId="46" fontId="48" fillId="2" borderId="11" xfId="0" applyNumberFormat="1" applyFont="1" applyFill="1" applyBorder="1" applyAlignment="1" applyProtection="1">
      <alignment horizontal="center" vertical="center" wrapText="1"/>
      <protection locked="0"/>
    </xf>
    <xf numFmtId="46" fontId="47" fillId="2" borderId="14" xfId="0" applyNumberFormat="1" applyFont="1" applyFill="1" applyBorder="1" applyAlignment="1" applyProtection="1">
      <alignment horizontal="center" vertical="center" wrapText="1"/>
      <protection locked="0"/>
    </xf>
    <xf numFmtId="46" fontId="47" fillId="6" borderId="14" xfId="0" applyNumberFormat="1" applyFont="1" applyFill="1" applyBorder="1" applyAlignment="1" applyProtection="1">
      <alignment horizontal="center" vertical="center" wrapText="1"/>
      <protection locked="0"/>
    </xf>
    <xf numFmtId="46" fontId="47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45" fillId="34" borderId="14" xfId="0" applyNumberFormat="1" applyFont="1" applyFill="1" applyBorder="1" applyAlignment="1" applyProtection="1">
      <alignment horizontal="center" vertical="center" wrapText="1"/>
      <protection locked="0"/>
    </xf>
    <xf numFmtId="46" fontId="47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45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45" fillId="36" borderId="0" xfId="0" applyNumberFormat="1" applyFont="1" applyFill="1" applyBorder="1" applyAlignment="1" applyProtection="1">
      <alignment horizontal="center" vertical="center" wrapText="1"/>
      <protection locked="0"/>
    </xf>
    <xf numFmtId="2" fontId="45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45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45" fillId="38" borderId="16" xfId="0" applyNumberFormat="1" applyFont="1" applyFill="1" applyBorder="1" applyAlignment="1" applyProtection="1">
      <alignment horizontal="center" vertical="center" wrapText="1"/>
      <protection locked="0"/>
    </xf>
    <xf numFmtId="1" fontId="45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45" fillId="19" borderId="18" xfId="0" applyNumberFormat="1" applyFont="1" applyFill="1" applyBorder="1" applyAlignment="1" applyProtection="1">
      <alignment horizontal="center" vertical="center" wrapText="1"/>
      <protection locked="0"/>
    </xf>
    <xf numFmtId="1" fontId="45" fillId="19" borderId="16" xfId="0" applyNumberFormat="1" applyFont="1" applyFill="1" applyBorder="1" applyAlignment="1" applyProtection="1">
      <alignment horizontal="center" vertical="center" wrapText="1"/>
      <protection locked="0"/>
    </xf>
    <xf numFmtId="1" fontId="45" fillId="19" borderId="17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45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45" fillId="39" borderId="16" xfId="0" applyNumberFormat="1" applyFont="1" applyFill="1" applyBorder="1" applyAlignment="1" applyProtection="1">
      <alignment horizontal="center" vertical="center" wrapText="1"/>
      <protection locked="0"/>
    </xf>
    <xf numFmtId="1" fontId="45" fillId="39" borderId="17" xfId="0" applyNumberFormat="1" applyFont="1" applyFill="1" applyBorder="1" applyAlignment="1" applyProtection="1">
      <alignment horizontal="center" vertical="center" wrapText="1"/>
      <protection locked="0"/>
    </xf>
    <xf numFmtId="164" fontId="45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6" fontId="4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/>
    </xf>
    <xf numFmtId="164" fontId="0" fillId="0" borderId="19" xfId="0" applyNumberFormat="1" applyBorder="1" applyAlignment="1">
      <alignment horizontal="right"/>
    </xf>
    <xf numFmtId="46" fontId="0" fillId="6" borderId="14" xfId="0" applyNumberFormat="1" applyFill="1" applyBorder="1" applyAlignment="1">
      <alignment horizontal="center"/>
    </xf>
    <xf numFmtId="46" fontId="0" fillId="6" borderId="20" xfId="0" applyNumberFormat="1" applyFill="1" applyBorder="1" applyAlignment="1">
      <alignment horizontal="center"/>
    </xf>
    <xf numFmtId="46" fontId="0" fillId="34" borderId="14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46" fontId="0" fillId="35" borderId="14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166" fontId="0" fillId="38" borderId="0" xfId="0" applyNumberFormat="1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166" fontId="0" fillId="19" borderId="0" xfId="0" applyNumberFormat="1" applyFill="1" applyAlignment="1">
      <alignment horizontal="center"/>
    </xf>
    <xf numFmtId="167" fontId="0" fillId="19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66" fontId="0" fillId="3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0" fontId="0" fillId="0" borderId="13" xfId="0" applyBorder="1" applyAlignment="1">
      <alignment horizontal="center"/>
    </xf>
    <xf numFmtId="0" fontId="49" fillId="19" borderId="0" xfId="0" applyFont="1" applyFill="1" applyAlignment="1">
      <alignment/>
    </xf>
    <xf numFmtId="164" fontId="0" fillId="2" borderId="19" xfId="0" applyNumberFormat="1" applyFill="1" applyBorder="1" applyAlignment="1">
      <alignment/>
    </xf>
    <xf numFmtId="46" fontId="0" fillId="2" borderId="14" xfId="0" applyNumberFormat="1" applyFill="1" applyBorder="1" applyAlignment="1">
      <alignment horizontal="center"/>
    </xf>
    <xf numFmtId="46" fontId="0" fillId="2" borderId="20" xfId="0" applyNumberFormat="1" applyFill="1" applyBorder="1" applyAlignment="1">
      <alignment horizontal="center"/>
    </xf>
    <xf numFmtId="46" fontId="0" fillId="2" borderId="14" xfId="0" applyNumberFormat="1" applyFill="1" applyBorder="1" applyAlignment="1">
      <alignment/>
    </xf>
    <xf numFmtId="164" fontId="21" fillId="40" borderId="15" xfId="0" applyNumberFormat="1" applyFont="1" applyFill="1" applyBorder="1" applyAlignment="1">
      <alignment/>
    </xf>
    <xf numFmtId="46" fontId="21" fillId="40" borderId="10" xfId="0" applyNumberFormat="1" applyFont="1" applyFill="1" applyBorder="1" applyAlignment="1">
      <alignment horizontal="center"/>
    </xf>
    <xf numFmtId="46" fontId="21" fillId="40" borderId="10" xfId="0" applyNumberFormat="1" applyFont="1" applyFill="1" applyBorder="1" applyAlignment="1">
      <alignment/>
    </xf>
    <xf numFmtId="46" fontId="21" fillId="40" borderId="11" xfId="0" applyNumberFormat="1" applyFont="1" applyFill="1" applyBorder="1" applyAlignment="1">
      <alignment horizontal="center"/>
    </xf>
    <xf numFmtId="46" fontId="22" fillId="40" borderId="10" xfId="0" applyNumberFormat="1" applyFont="1" applyFill="1" applyBorder="1" applyAlignment="1">
      <alignment horizontal="center"/>
    </xf>
    <xf numFmtId="2" fontId="22" fillId="40" borderId="10" xfId="0" applyNumberFormat="1" applyFont="1" applyFill="1" applyBorder="1" applyAlignment="1">
      <alignment horizontal="center"/>
    </xf>
    <xf numFmtId="2" fontId="22" fillId="40" borderId="0" xfId="0" applyNumberFormat="1" applyFont="1" applyFill="1" applyBorder="1" applyAlignment="1">
      <alignment horizontal="center"/>
    </xf>
    <xf numFmtId="0" fontId="22" fillId="40" borderId="0" xfId="0" applyNumberFormat="1" applyFont="1" applyFill="1" applyBorder="1" applyAlignment="1">
      <alignment horizontal="center"/>
    </xf>
    <xf numFmtId="165" fontId="45" fillId="41" borderId="20" xfId="0" applyNumberFormat="1" applyFont="1" applyFill="1" applyBorder="1" applyAlignment="1">
      <alignment vertical="center"/>
    </xf>
    <xf numFmtId="0" fontId="0" fillId="41" borderId="21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46" fontId="22" fillId="41" borderId="0" xfId="0" applyNumberFormat="1" applyFont="1" applyFill="1" applyBorder="1" applyAlignment="1">
      <alignment horizontal="center"/>
    </xf>
    <xf numFmtId="2" fontId="22" fillId="41" borderId="0" xfId="0" applyNumberFormat="1" applyFont="1" applyFill="1" applyBorder="1" applyAlignment="1">
      <alignment horizontal="center"/>
    </xf>
    <xf numFmtId="0" fontId="22" fillId="41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0" fillId="42" borderId="0" xfId="0" applyNumberFormat="1" applyFill="1" applyAlignment="1">
      <alignment/>
    </xf>
    <xf numFmtId="46" fontId="0" fillId="42" borderId="0" xfId="0" applyNumberFormat="1" applyFill="1" applyAlignment="1">
      <alignment horizontal="center"/>
    </xf>
    <xf numFmtId="46" fontId="0" fillId="42" borderId="0" xfId="0" applyNumberFormat="1" applyFill="1" applyAlignment="1">
      <alignment/>
    </xf>
    <xf numFmtId="46" fontId="0" fillId="2" borderId="0" xfId="0" applyNumberFormat="1" applyFill="1" applyAlignment="1">
      <alignment/>
    </xf>
    <xf numFmtId="46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46" fontId="0" fillId="2" borderId="0" xfId="0" applyNumberFormat="1" applyFill="1" applyAlignment="1">
      <alignment horizontal="center"/>
    </xf>
    <xf numFmtId="164" fontId="0" fillId="43" borderId="0" xfId="0" applyNumberFormat="1" applyFill="1" applyAlignment="1">
      <alignment/>
    </xf>
    <xf numFmtId="46" fontId="0" fillId="43" borderId="0" xfId="0" applyNumberFormat="1" applyFill="1" applyAlignment="1">
      <alignment horizontal="center"/>
    </xf>
    <xf numFmtId="46" fontId="0" fillId="43" borderId="0" xfId="0" applyNumberFormat="1" applyFill="1" applyAlignment="1">
      <alignment/>
    </xf>
    <xf numFmtId="2" fontId="45" fillId="43" borderId="0" xfId="0" applyNumberFormat="1" applyFont="1" applyFill="1" applyAlignment="1">
      <alignment horizontal="center"/>
    </xf>
    <xf numFmtId="46" fontId="45" fillId="43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0" fillId="43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164" fontId="21" fillId="2" borderId="0" xfId="0" applyNumberFormat="1" applyFont="1" applyFill="1" applyAlignment="1">
      <alignment/>
    </xf>
    <xf numFmtId="46" fontId="21" fillId="2" borderId="0" xfId="0" applyNumberFormat="1" applyFont="1" applyFill="1" applyAlignment="1">
      <alignment horizontal="center"/>
    </xf>
    <xf numFmtId="46" fontId="21" fillId="2" borderId="0" xfId="0" applyNumberFormat="1" applyFont="1" applyFill="1" applyAlignment="1">
      <alignment/>
    </xf>
    <xf numFmtId="46" fontId="0" fillId="35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22" xfId="0" applyBorder="1" applyAlignment="1">
      <alignment/>
    </xf>
    <xf numFmtId="164" fontId="0" fillId="40" borderId="0" xfId="0" applyNumberFormat="1" applyFill="1" applyAlignment="1">
      <alignment/>
    </xf>
    <xf numFmtId="46" fontId="0" fillId="40" borderId="0" xfId="0" applyNumberFormat="1" applyFill="1" applyAlignment="1">
      <alignment horizontal="center"/>
    </xf>
    <xf numFmtId="46" fontId="0" fillId="40" borderId="0" xfId="0" applyNumberFormat="1" applyFill="1" applyAlignment="1">
      <alignment/>
    </xf>
    <xf numFmtId="46" fontId="45" fillId="40" borderId="0" xfId="0" applyNumberFormat="1" applyFont="1" applyFill="1" applyAlignment="1">
      <alignment horizontal="center"/>
    </xf>
    <xf numFmtId="2" fontId="45" fillId="40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2" fontId="22" fillId="40" borderId="0" xfId="0" applyNumberFormat="1" applyFon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45" fillId="41" borderId="20" xfId="0" applyFont="1" applyFill="1" applyBorder="1" applyAlignment="1">
      <alignment horizontal="center" vertical="center"/>
    </xf>
    <xf numFmtId="0" fontId="0" fillId="41" borderId="21" xfId="0" applyFill="1" applyBorder="1" applyAlignment="1">
      <alignment/>
    </xf>
    <xf numFmtId="164" fontId="0" fillId="41" borderId="21" xfId="0" applyNumberFormat="1" applyFill="1" applyBorder="1" applyAlignment="1">
      <alignment/>
    </xf>
    <xf numFmtId="46" fontId="0" fillId="41" borderId="21" xfId="0" applyNumberFormat="1" applyFill="1" applyBorder="1" applyAlignment="1">
      <alignment horizontal="center"/>
    </xf>
    <xf numFmtId="46" fontId="0" fillId="41" borderId="21" xfId="0" applyNumberFormat="1" applyFill="1" applyBorder="1" applyAlignment="1">
      <alignment/>
    </xf>
    <xf numFmtId="2" fontId="0" fillId="41" borderId="21" xfId="0" applyNumberFormat="1" applyFill="1" applyBorder="1" applyAlignment="1">
      <alignment horizontal="center"/>
    </xf>
    <xf numFmtId="0" fontId="0" fillId="41" borderId="21" xfId="0" applyNumberForma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50" fillId="17" borderId="23" xfId="0" applyFont="1" applyFill="1" applyBorder="1" applyAlignment="1" applyProtection="1">
      <alignment horizontal="center" vertical="center"/>
      <protection/>
    </xf>
    <xf numFmtId="0" fontId="50" fillId="17" borderId="24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49" fontId="52" fillId="44" borderId="22" xfId="0" applyNumberFormat="1" applyFont="1" applyFill="1" applyBorder="1" applyAlignment="1" applyProtection="1">
      <alignment horizontal="center" vertical="center"/>
      <protection/>
    </xf>
    <xf numFmtId="0" fontId="52" fillId="44" borderId="10" xfId="0" applyFont="1" applyFill="1" applyBorder="1" applyAlignment="1" applyProtection="1">
      <alignment horizontal="center" vertical="center" wrapText="1"/>
      <protection/>
    </xf>
    <xf numFmtId="0" fontId="52" fillId="44" borderId="10" xfId="0" applyFont="1" applyFill="1" applyBorder="1" applyAlignment="1" applyProtection="1">
      <alignment horizontal="center" vertical="center"/>
      <protection/>
    </xf>
    <xf numFmtId="0" fontId="26" fillId="44" borderId="10" xfId="0" applyFont="1" applyFill="1" applyBorder="1" applyAlignment="1" applyProtection="1">
      <alignment horizontal="center" vertical="center" wrapText="1"/>
      <protection/>
    </xf>
    <xf numFmtId="3" fontId="52" fillId="44" borderId="10" xfId="0" applyNumberFormat="1" applyFont="1" applyFill="1" applyBorder="1" applyAlignment="1" applyProtection="1">
      <alignment horizontal="center" vertical="center"/>
      <protection/>
    </xf>
    <xf numFmtId="0" fontId="52" fillId="14" borderId="14" xfId="0" applyNumberFormat="1" applyFont="1" applyFill="1" applyBorder="1" applyAlignment="1" applyProtection="1">
      <alignment horizontal="center" vertical="center" wrapText="1"/>
      <protection/>
    </xf>
    <xf numFmtId="14" fontId="52" fillId="14" borderId="14" xfId="0" applyNumberFormat="1" applyFont="1" applyFill="1" applyBorder="1" applyAlignment="1" applyProtection="1">
      <alignment horizontal="center" vertical="center" wrapText="1"/>
      <protection/>
    </xf>
    <xf numFmtId="0" fontId="52" fillId="17" borderId="10" xfId="0" applyFont="1" applyFill="1" applyBorder="1" applyAlignment="1" applyProtection="1">
      <alignment horizontal="center" vertical="center" wrapText="1"/>
      <protection/>
    </xf>
    <xf numFmtId="0" fontId="52" fillId="17" borderId="14" xfId="0" applyFont="1" applyFill="1" applyBorder="1" applyAlignment="1" applyProtection="1">
      <alignment horizontal="center" vertical="center" wrapText="1"/>
      <protection/>
    </xf>
    <xf numFmtId="0" fontId="52" fillId="17" borderId="14" xfId="0" applyFont="1" applyFill="1" applyBorder="1" applyAlignment="1" applyProtection="1">
      <alignment vertical="center" wrapText="1"/>
      <protection/>
    </xf>
    <xf numFmtId="0" fontId="52" fillId="17" borderId="14" xfId="0" applyFont="1" applyFill="1" applyBorder="1" applyAlignment="1" applyProtection="1">
      <alignment horizontal="center" vertical="center" textRotation="90" wrapText="1"/>
      <protection/>
    </xf>
    <xf numFmtId="0" fontId="53" fillId="0" borderId="0" xfId="0" applyFont="1" applyFill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0" fillId="17" borderId="14" xfId="0" applyNumberFormat="1" applyFill="1" applyBorder="1" applyAlignment="1" applyProtection="1">
      <alignment horizontal="center" vertical="center" wrapText="1"/>
      <protection/>
    </xf>
    <xf numFmtId="14" fontId="0" fillId="0" borderId="20" xfId="0" applyNumberFormat="1" applyFont="1" applyBorder="1" applyAlignment="1" applyProtection="1">
      <alignment horizontal="center" vertical="center" wrapText="1"/>
      <protection/>
    </xf>
    <xf numFmtId="1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 locked="0"/>
    </xf>
    <xf numFmtId="0" fontId="0" fillId="18" borderId="14" xfId="0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9" fontId="0" fillId="0" borderId="14" xfId="0" applyNumberFormat="1" applyBorder="1" applyAlignment="1" applyProtection="1" quotePrefix="1">
      <alignment horizontal="center" vertical="center" wrapText="1"/>
      <protection/>
    </xf>
    <xf numFmtId="0" fontId="32" fillId="0" borderId="14" xfId="0" applyNumberFormat="1" applyFont="1" applyBorder="1" applyAlignment="1" applyProtection="1">
      <alignment horizontal="center" vertical="center" wrapText="1"/>
      <protection/>
    </xf>
    <xf numFmtId="0" fontId="0" fillId="45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4" fontId="0" fillId="17" borderId="14" xfId="0" applyNumberFormat="1" applyFill="1" applyBorder="1" applyAlignment="1" applyProtection="1">
      <alignment horizontal="center" vertical="center" wrapText="1"/>
      <protection/>
    </xf>
    <xf numFmtId="0" fontId="0" fillId="17" borderId="14" xfId="0" applyFill="1" applyBorder="1" applyAlignment="1" applyProtection="1">
      <alignment horizontal="center" vertical="center" wrapText="1"/>
      <protection/>
    </xf>
    <xf numFmtId="0" fontId="0" fillId="18" borderId="14" xfId="0" applyFill="1" applyBorder="1" applyAlignment="1" applyProtection="1">
      <alignment vertical="center"/>
      <protection/>
    </xf>
    <xf numFmtId="9" fontId="0" fillId="0" borderId="14" xfId="0" applyNumberFormat="1" applyBorder="1" applyAlignment="1" applyProtection="1">
      <alignment horizontal="center" vertical="center" wrapText="1"/>
      <protection/>
    </xf>
    <xf numFmtId="1" fontId="0" fillId="0" borderId="14" xfId="0" applyNumberFormat="1" applyBorder="1" applyAlignment="1" applyProtection="1">
      <alignment horizontal="center" vertical="center" wrapText="1"/>
      <protection/>
    </xf>
    <xf numFmtId="9" fontId="0" fillId="45" borderId="14" xfId="0" applyNumberFormat="1" applyFill="1" applyBorder="1" applyAlignment="1" applyProtection="1" quotePrefix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9" fontId="0" fillId="45" borderId="14" xfId="0" applyNumberFormat="1" applyFill="1" applyBorder="1" applyAlignment="1" applyProtection="1">
      <alignment horizontal="center" vertical="center" wrapText="1"/>
      <protection/>
    </xf>
    <xf numFmtId="14" fontId="32" fillId="0" borderId="14" xfId="0" applyNumberFormat="1" applyFont="1" applyBorder="1" applyAlignment="1" applyProtection="1">
      <alignment horizontal="center" vertical="center" wrapText="1"/>
      <protection/>
    </xf>
    <xf numFmtId="14" fontId="21" fillId="0" borderId="14" xfId="0" applyNumberFormat="1" applyFont="1" applyBorder="1" applyAlignment="1" applyProtection="1">
      <alignment horizontal="center" vertical="center" wrapText="1"/>
      <protection/>
    </xf>
    <xf numFmtId="1" fontId="0" fillId="18" borderId="14" xfId="0" applyNumberFormat="1" applyFill="1" applyBorder="1" applyAlignment="1" applyProtection="1">
      <alignment horizontal="center" vertical="center"/>
      <protection locked="0"/>
    </xf>
    <xf numFmtId="14" fontId="0" fillId="18" borderId="14" xfId="0" applyNumberFormat="1" applyFill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/>
    </xf>
    <xf numFmtId="14" fontId="0" fillId="0" borderId="14" xfId="0" applyNumberForma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5" fillId="0" borderId="0" xfId="0" applyFont="1" applyAlignment="1">
      <alignment horizontal="right" wrapText="1"/>
    </xf>
    <xf numFmtId="2" fontId="45" fillId="0" borderId="0" xfId="0" applyNumberFormat="1" applyFont="1" applyAlignment="1">
      <alignment horizontal="right" wrapText="1"/>
    </xf>
    <xf numFmtId="0" fontId="45" fillId="46" borderId="0" xfId="0" applyFont="1" applyFill="1" applyAlignment="1">
      <alignment wrapText="1"/>
    </xf>
    <xf numFmtId="2" fontId="4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46" borderId="0" xfId="0" applyFill="1" applyAlignment="1">
      <alignment wrapText="1"/>
    </xf>
    <xf numFmtId="2" fontId="0" fillId="39" borderId="0" xfId="0" applyNumberFormat="1" applyFill="1" applyAlignment="1">
      <alignment horizontal="center"/>
    </xf>
    <xf numFmtId="46" fontId="45" fillId="36" borderId="0" xfId="0" applyNumberFormat="1" applyFont="1" applyFill="1" applyBorder="1" applyAlignment="1" applyProtection="1">
      <alignment horizontal="center" vertical="center" wrapText="1"/>
      <protection locked="0"/>
    </xf>
    <xf numFmtId="46" fontId="45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45" fillId="38" borderId="25" xfId="0" applyNumberFormat="1" applyFont="1" applyFill="1" applyBorder="1" applyAlignment="1" applyProtection="1">
      <alignment horizontal="center" vertical="center"/>
      <protection locked="0"/>
    </xf>
    <xf numFmtId="1" fontId="45" fillId="38" borderId="26" xfId="0" applyNumberFormat="1" applyFont="1" applyFill="1" applyBorder="1" applyAlignment="1" applyProtection="1">
      <alignment horizontal="center" vertical="center"/>
      <protection locked="0"/>
    </xf>
    <xf numFmtId="1" fontId="45" fillId="38" borderId="27" xfId="0" applyNumberFormat="1" applyFont="1" applyFill="1" applyBorder="1" applyAlignment="1" applyProtection="1">
      <alignment horizontal="center" vertical="center"/>
      <protection locked="0"/>
    </xf>
    <xf numFmtId="1" fontId="45" fillId="19" borderId="25" xfId="0" applyNumberFormat="1" applyFont="1" applyFill="1" applyBorder="1" applyAlignment="1" applyProtection="1">
      <alignment horizontal="center" vertical="center"/>
      <protection locked="0"/>
    </xf>
    <xf numFmtId="1" fontId="45" fillId="19" borderId="26" xfId="0" applyNumberFormat="1" applyFont="1" applyFill="1" applyBorder="1" applyAlignment="1" applyProtection="1">
      <alignment horizontal="center" vertical="center"/>
      <protection locked="0"/>
    </xf>
    <xf numFmtId="1" fontId="45" fillId="19" borderId="27" xfId="0" applyNumberFormat="1" applyFont="1" applyFill="1" applyBorder="1" applyAlignment="1" applyProtection="1">
      <alignment horizontal="center" vertical="center"/>
      <protection locked="0"/>
    </xf>
    <xf numFmtId="1" fontId="45" fillId="33" borderId="25" xfId="0" applyNumberFormat="1" applyFont="1" applyFill="1" applyBorder="1" applyAlignment="1" applyProtection="1">
      <alignment horizontal="center" vertical="center"/>
      <protection locked="0"/>
    </xf>
    <xf numFmtId="1" fontId="45" fillId="33" borderId="26" xfId="0" applyNumberFormat="1" applyFont="1" applyFill="1" applyBorder="1" applyAlignment="1" applyProtection="1">
      <alignment horizontal="center" vertical="center"/>
      <protection locked="0"/>
    </xf>
    <xf numFmtId="1" fontId="45" fillId="33" borderId="27" xfId="0" applyNumberFormat="1" applyFont="1" applyFill="1" applyBorder="1" applyAlignment="1" applyProtection="1">
      <alignment horizontal="center" vertical="center"/>
      <protection locked="0"/>
    </xf>
    <xf numFmtId="1" fontId="45" fillId="39" borderId="25" xfId="0" applyNumberFormat="1" applyFont="1" applyFill="1" applyBorder="1" applyAlignment="1" applyProtection="1">
      <alignment horizontal="center" vertical="center"/>
      <protection locked="0"/>
    </xf>
    <xf numFmtId="1" fontId="45" fillId="39" borderId="26" xfId="0" applyNumberFormat="1" applyFont="1" applyFill="1" applyBorder="1" applyAlignment="1" applyProtection="1">
      <alignment horizontal="center" vertical="center"/>
      <protection locked="0"/>
    </xf>
    <xf numFmtId="1" fontId="45" fillId="39" borderId="27" xfId="0" applyNumberFormat="1" applyFont="1" applyFill="1" applyBorder="1" applyAlignment="1" applyProtection="1">
      <alignment horizontal="center" vertical="center"/>
      <protection locked="0"/>
    </xf>
    <xf numFmtId="0" fontId="45" fillId="0" borderId="2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center" vertical="center"/>
    </xf>
    <xf numFmtId="0" fontId="45" fillId="40" borderId="11" xfId="0" applyFont="1" applyFill="1" applyBorder="1" applyAlignment="1">
      <alignment horizontal="center" vertical="center" textRotation="255"/>
    </xf>
    <xf numFmtId="0" fontId="45" fillId="40" borderId="28" xfId="0" applyFont="1" applyFill="1" applyBorder="1" applyAlignment="1">
      <alignment horizontal="center" vertical="center" textRotation="255"/>
    </xf>
    <xf numFmtId="0" fontId="45" fillId="40" borderId="23" xfId="0" applyFont="1" applyFill="1" applyBorder="1" applyAlignment="1">
      <alignment horizontal="center" vertical="center" textRotation="255"/>
    </xf>
    <xf numFmtId="0" fontId="45" fillId="0" borderId="29" xfId="0" applyFont="1" applyBorder="1" applyAlignment="1">
      <alignment horizontal="center" vertical="center"/>
    </xf>
    <xf numFmtId="0" fontId="54" fillId="43" borderId="11" xfId="0" applyFont="1" applyFill="1" applyBorder="1" applyAlignment="1">
      <alignment horizontal="center" vertical="center" textRotation="255"/>
    </xf>
    <xf numFmtId="0" fontId="54" fillId="43" borderId="28" xfId="0" applyFont="1" applyFill="1" applyBorder="1" applyAlignment="1">
      <alignment horizontal="center" vertical="center" textRotation="255"/>
    </xf>
    <xf numFmtId="46" fontId="45" fillId="43" borderId="0" xfId="0" applyNumberFormat="1" applyFont="1" applyFill="1" applyBorder="1" applyAlignment="1">
      <alignment horizontal="center"/>
    </xf>
    <xf numFmtId="0" fontId="45" fillId="40" borderId="0" xfId="0" applyFont="1" applyFill="1" applyBorder="1" applyAlignment="1">
      <alignment horizontal="center" vertical="center" textRotation="255"/>
    </xf>
    <xf numFmtId="0" fontId="45" fillId="40" borderId="24" xfId="0" applyFont="1" applyFill="1" applyBorder="1" applyAlignment="1">
      <alignment horizontal="center" vertical="center" textRotation="255"/>
    </xf>
    <xf numFmtId="46" fontId="45" fillId="40" borderId="2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49" fontId="50" fillId="44" borderId="28" xfId="0" applyNumberFormat="1" applyFont="1" applyFill="1" applyBorder="1" applyAlignment="1" applyProtection="1">
      <alignment horizontal="center" vertical="center"/>
      <protection/>
    </xf>
    <xf numFmtId="49" fontId="50" fillId="44" borderId="0" xfId="0" applyNumberFormat="1" applyFont="1" applyFill="1" applyBorder="1" applyAlignment="1" applyProtection="1">
      <alignment horizontal="center" vertical="center"/>
      <protection/>
    </xf>
    <xf numFmtId="49" fontId="50" fillId="44" borderId="29" xfId="0" applyNumberFormat="1" applyFont="1" applyFill="1" applyBorder="1" applyAlignment="1" applyProtection="1">
      <alignment horizontal="center" vertical="center"/>
      <protection/>
    </xf>
    <xf numFmtId="0" fontId="55" fillId="47" borderId="10" xfId="0" applyFont="1" applyFill="1" applyBorder="1" applyAlignment="1" applyProtection="1">
      <alignment horizontal="center" vertical="center" wrapText="1"/>
      <protection/>
    </xf>
    <xf numFmtId="0" fontId="55" fillId="47" borderId="22" xfId="0" applyFont="1" applyFill="1" applyBorder="1" applyAlignment="1" applyProtection="1">
      <alignment horizontal="center" vertical="center" wrapText="1"/>
      <protection/>
    </xf>
    <xf numFmtId="0" fontId="50" fillId="14" borderId="20" xfId="0" applyFont="1" applyFill="1" applyBorder="1" applyAlignment="1" applyProtection="1">
      <alignment horizontal="center" vertical="center" wrapText="1"/>
      <protection/>
    </xf>
    <xf numFmtId="0" fontId="51" fillId="14" borderId="21" xfId="0" applyFont="1" applyFill="1" applyBorder="1" applyAlignment="1">
      <alignment/>
    </xf>
    <xf numFmtId="0" fontId="51" fillId="14" borderId="19" xfId="0" applyFont="1" applyFill="1" applyBorder="1" applyAlignment="1">
      <alignment/>
    </xf>
    <xf numFmtId="0" fontId="45" fillId="8" borderId="10" xfId="0" applyFont="1" applyFill="1" applyBorder="1" applyAlignment="1" applyProtection="1">
      <alignment horizontal="center" vertical="center" wrapText="1"/>
      <protection/>
    </xf>
    <xf numFmtId="0" fontId="45" fillId="8" borderId="22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0"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rgb="FF00B0F0"/>
        </patternFill>
      </fill>
    </dxf>
    <dxf>
      <fill>
        <patternFill>
          <bgColor theme="2" tint="-0.24993999302387238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7</xdr:row>
      <xdr:rowOff>161925</xdr:rowOff>
    </xdr:from>
    <xdr:to>
      <xdr:col>8</xdr:col>
      <xdr:colOff>609600</xdr:colOff>
      <xdr:row>28</xdr:row>
      <xdr:rowOff>9525</xdr:rowOff>
    </xdr:to>
    <xdr:sp>
      <xdr:nvSpPr>
        <xdr:cNvPr id="1" name="Rectangle avec flèche vers la gauche 1"/>
        <xdr:cNvSpPr>
          <a:spLocks/>
        </xdr:cNvSpPr>
      </xdr:nvSpPr>
      <xdr:spPr>
        <a:xfrm rot="5400000">
          <a:off x="7981950" y="2076450"/>
          <a:ext cx="1666875" cy="3819525"/>
        </a:xfrm>
        <a:prstGeom prst="leftArrowCallout">
          <a:avLst>
            <a:gd name="adj1" fmla="val -17000"/>
            <a:gd name="adj2" fmla="val -38833"/>
            <a:gd name="adj3" fmla="val -7087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1057275</xdr:colOff>
      <xdr:row>14</xdr:row>
      <xdr:rowOff>161925</xdr:rowOff>
    </xdr:from>
    <xdr:to>
      <xdr:col>8</xdr:col>
      <xdr:colOff>571500</xdr:colOff>
      <xdr:row>27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029575" y="3343275"/>
          <a:ext cx="15811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souhaiterias dans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cette colonne ne rien voir aparaitre lorsque les cellules précédente ne sont pas renseignées car célà fausse les résultats suivants.  En mettant "" à la fin de ma formule si les cellules précedentes sont vides celà indique toujours 7:00:00 et  engendre une erreur #VALEUR! en J4...</a:t>
          </a:r>
        </a:p>
      </xdr:txBody>
    </xdr:sp>
    <xdr:clientData/>
  </xdr:twoCellAnchor>
  <xdr:twoCellAnchor>
    <xdr:from>
      <xdr:col>10</xdr:col>
      <xdr:colOff>1114425</xdr:colOff>
      <xdr:row>18</xdr:row>
      <xdr:rowOff>38100</xdr:rowOff>
    </xdr:from>
    <xdr:to>
      <xdr:col>12</xdr:col>
      <xdr:colOff>485775</xdr:colOff>
      <xdr:row>36</xdr:row>
      <xdr:rowOff>28575</xdr:rowOff>
    </xdr:to>
    <xdr:sp>
      <xdr:nvSpPr>
        <xdr:cNvPr id="3" name="Rectangle avec flèche vers la gauche 3"/>
        <xdr:cNvSpPr>
          <a:spLocks/>
        </xdr:cNvSpPr>
      </xdr:nvSpPr>
      <xdr:spPr>
        <a:xfrm rot="5400000">
          <a:off x="11744325" y="3943350"/>
          <a:ext cx="1409700" cy="3419475"/>
        </a:xfrm>
        <a:prstGeom prst="leftArrowCallout">
          <a:avLst>
            <a:gd name="adj1" fmla="val -17000"/>
            <a:gd name="adj2" fmla="val -38861"/>
            <a:gd name="adj3" fmla="val -7087"/>
          </a:avLst>
        </a:prstGeom>
        <a:solidFill>
          <a:srgbClr val="31859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152400</xdr:rowOff>
    </xdr:from>
    <xdr:to>
      <xdr:col>12</xdr:col>
      <xdr:colOff>447675</xdr:colOff>
      <xdr:row>34</xdr:row>
      <xdr:rowOff>142875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11763375" y="5133975"/>
          <a:ext cx="13525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colonne L et M j'ai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même soucis que dans la colonne H et I, je souhaiterais ne rien voir aparaitre  lorsque les colonnes précédentes sont vides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18</xdr:col>
      <xdr:colOff>76200</xdr:colOff>
      <xdr:row>2</xdr:row>
      <xdr:rowOff>152400</xdr:rowOff>
    </xdr:from>
    <xdr:to>
      <xdr:col>21</xdr:col>
      <xdr:colOff>257175</xdr:colOff>
      <xdr:row>25</xdr:row>
      <xdr:rowOff>123825</xdr:rowOff>
    </xdr:to>
    <xdr:sp>
      <xdr:nvSpPr>
        <xdr:cNvPr id="5" name="Rectangle avec flèche vers la gauche 5"/>
        <xdr:cNvSpPr>
          <a:spLocks/>
        </xdr:cNvSpPr>
      </xdr:nvSpPr>
      <xdr:spPr>
        <a:xfrm rot="5400000">
          <a:off x="16202025" y="1162050"/>
          <a:ext cx="1562100" cy="4305300"/>
        </a:xfrm>
        <a:prstGeom prst="leftArrowCallout">
          <a:avLst>
            <a:gd name="adj1" fmla="val -22499"/>
            <a:gd name="adj2" fmla="val -40740"/>
            <a:gd name="adj3" fmla="val -7087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9</xdr:row>
      <xdr:rowOff>114300</xdr:rowOff>
    </xdr:from>
    <xdr:to>
      <xdr:col>21</xdr:col>
      <xdr:colOff>171450</xdr:colOff>
      <xdr:row>24</xdr:row>
      <xdr:rowOff>104775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6306800" y="2390775"/>
          <a:ext cx="13716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 Y3 je souhaiterais rajouté plusieurs conditions, si B3 est l'onglet grille ind et si B4 est à 100%.   
En Z3 si  M3 est inférieure ou égale à 14h alors reporter la différence en AC3. A savoir que dans ce cas, en Z3 devrait etre indiqué 14,00 (au centieme) et le 1,00 de différence devrait passer dans la céllule AC3.
</a:t>
          </a:r>
        </a:p>
      </xdr:txBody>
    </xdr:sp>
    <xdr:clientData/>
  </xdr:twoCellAnchor>
  <xdr:twoCellAnchor>
    <xdr:from>
      <xdr:col>13</xdr:col>
      <xdr:colOff>381000</xdr:colOff>
      <xdr:row>18</xdr:row>
      <xdr:rowOff>38100</xdr:rowOff>
    </xdr:from>
    <xdr:to>
      <xdr:col>16</xdr:col>
      <xdr:colOff>409575</xdr:colOff>
      <xdr:row>38</xdr:row>
      <xdr:rowOff>9525</xdr:rowOff>
    </xdr:to>
    <xdr:sp>
      <xdr:nvSpPr>
        <xdr:cNvPr id="7" name="Rectangle avec flèche vers la gauche 7"/>
        <xdr:cNvSpPr>
          <a:spLocks/>
        </xdr:cNvSpPr>
      </xdr:nvSpPr>
      <xdr:spPr>
        <a:xfrm rot="5400000">
          <a:off x="14287500" y="3943350"/>
          <a:ext cx="1495425" cy="3762375"/>
        </a:xfrm>
        <a:prstGeom prst="leftArrowCallout">
          <a:avLst>
            <a:gd name="adj1" fmla="val -17000"/>
            <a:gd name="adj2" fmla="val -39851"/>
            <a:gd name="adj3" fmla="val -7087"/>
          </a:avLst>
        </a:prstGeom>
        <a:solidFill>
          <a:srgbClr val="31859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114300</xdr:rowOff>
    </xdr:from>
    <xdr:to>
      <xdr:col>16</xdr:col>
      <xdr:colOff>352425</xdr:colOff>
      <xdr:row>37</xdr:row>
      <xdr:rowOff>104775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14363700" y="5276850"/>
          <a:ext cx="136207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nombre d'heure au mois ne doit pas dépasser 25h, je souhaiterais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qu'au fur et mesure ou je remplie D; E et F celà me signale dès que j'ai atteins les 25h à payer et que la différence s'affiche sur les lignes du mois suivant. (partie en jaune fluo)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pic>
      <xdr:nvPicPr>
        <xdr:cNvPr id="1" name="Picture 3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3810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3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5</xdr:col>
      <xdr:colOff>0</xdr:colOff>
      <xdr:row>5</xdr:row>
      <xdr:rowOff>9525</xdr:rowOff>
    </xdr:to>
    <xdr:pic>
      <xdr:nvPicPr>
        <xdr:cNvPr id="3" name="Picture 3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" name="Picture 3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5</xdr:col>
      <xdr:colOff>0</xdr:colOff>
      <xdr:row>9</xdr:row>
      <xdr:rowOff>9525</xdr:rowOff>
    </xdr:to>
    <xdr:pic>
      <xdr:nvPicPr>
        <xdr:cNvPr id="5" name="Picture 3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6" name="Picture 3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5</xdr:col>
      <xdr:colOff>0</xdr:colOff>
      <xdr:row>13</xdr:row>
      <xdr:rowOff>9525</xdr:rowOff>
    </xdr:to>
    <xdr:pic>
      <xdr:nvPicPr>
        <xdr:cNvPr id="7" name="Picture 3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5</xdr:col>
      <xdr:colOff>0</xdr:colOff>
      <xdr:row>15</xdr:row>
      <xdr:rowOff>9525</xdr:rowOff>
    </xdr:to>
    <xdr:pic>
      <xdr:nvPicPr>
        <xdr:cNvPr id="8" name="Picture 3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" name="Picture 3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19</xdr:row>
      <xdr:rowOff>9525</xdr:rowOff>
    </xdr:to>
    <xdr:pic>
      <xdr:nvPicPr>
        <xdr:cNvPr id="10" name="Picture 3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0</xdr:colOff>
      <xdr:row>21</xdr:row>
      <xdr:rowOff>9525</xdr:rowOff>
    </xdr:to>
    <xdr:pic>
      <xdr:nvPicPr>
        <xdr:cNvPr id="11" name="Picture 3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7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0</xdr:colOff>
      <xdr:row>23</xdr:row>
      <xdr:rowOff>9525</xdr:rowOff>
    </xdr:to>
    <xdr:pic>
      <xdr:nvPicPr>
        <xdr:cNvPr id="12" name="Picture 3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0</xdr:colOff>
      <xdr:row>25</xdr:row>
      <xdr:rowOff>9525</xdr:rowOff>
    </xdr:to>
    <xdr:pic>
      <xdr:nvPicPr>
        <xdr:cNvPr id="13" name="Picture 3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0</xdr:colOff>
      <xdr:row>27</xdr:row>
      <xdr:rowOff>9525</xdr:rowOff>
    </xdr:to>
    <xdr:pic>
      <xdr:nvPicPr>
        <xdr:cNvPr id="14" name="Picture 3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2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0</xdr:colOff>
      <xdr:row>29</xdr:row>
      <xdr:rowOff>9525</xdr:rowOff>
    </xdr:to>
    <xdr:pic>
      <xdr:nvPicPr>
        <xdr:cNvPr id="15" name="Picture 3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5</xdr:col>
      <xdr:colOff>0</xdr:colOff>
      <xdr:row>31</xdr:row>
      <xdr:rowOff>9525</xdr:rowOff>
    </xdr:to>
    <xdr:pic>
      <xdr:nvPicPr>
        <xdr:cNvPr id="16" name="Picture 3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15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5</xdr:col>
      <xdr:colOff>0</xdr:colOff>
      <xdr:row>33</xdr:row>
      <xdr:rowOff>9525</xdr:rowOff>
    </xdr:to>
    <xdr:pic>
      <xdr:nvPicPr>
        <xdr:cNvPr id="17" name="Picture 3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0</xdr:colOff>
      <xdr:row>35</xdr:row>
      <xdr:rowOff>9525</xdr:rowOff>
    </xdr:to>
    <xdr:pic>
      <xdr:nvPicPr>
        <xdr:cNvPr id="18" name="Picture 3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5</xdr:col>
      <xdr:colOff>0</xdr:colOff>
      <xdr:row>37</xdr:row>
      <xdr:rowOff>9525</xdr:rowOff>
    </xdr:to>
    <xdr:pic>
      <xdr:nvPicPr>
        <xdr:cNvPr id="19" name="Picture 3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29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5</xdr:col>
      <xdr:colOff>0</xdr:colOff>
      <xdr:row>39</xdr:row>
      <xdr:rowOff>9525</xdr:rowOff>
    </xdr:to>
    <xdr:pic>
      <xdr:nvPicPr>
        <xdr:cNvPr id="20" name="Picture 3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0</xdr:colOff>
      <xdr:row>41</xdr:row>
      <xdr:rowOff>9525</xdr:rowOff>
    </xdr:to>
    <xdr:pic>
      <xdr:nvPicPr>
        <xdr:cNvPr id="21" name="Picture 3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2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5</xdr:col>
      <xdr:colOff>0</xdr:colOff>
      <xdr:row>43</xdr:row>
      <xdr:rowOff>9525</xdr:rowOff>
    </xdr:to>
    <xdr:pic>
      <xdr:nvPicPr>
        <xdr:cNvPr id="22" name="Picture 3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5</xdr:col>
      <xdr:colOff>0</xdr:colOff>
      <xdr:row>45</xdr:row>
      <xdr:rowOff>9525</xdr:rowOff>
    </xdr:to>
    <xdr:pic>
      <xdr:nvPicPr>
        <xdr:cNvPr id="23" name="Picture 3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5</xdr:col>
      <xdr:colOff>0</xdr:colOff>
      <xdr:row>47</xdr:row>
      <xdr:rowOff>9525</xdr:rowOff>
    </xdr:to>
    <xdr:pic>
      <xdr:nvPicPr>
        <xdr:cNvPr id="24" name="Picture 3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25" name="Picture 3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58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5</xdr:col>
      <xdr:colOff>0</xdr:colOff>
      <xdr:row>51</xdr:row>
      <xdr:rowOff>9525</xdr:rowOff>
    </xdr:to>
    <xdr:pic>
      <xdr:nvPicPr>
        <xdr:cNvPr id="26" name="Picture 3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5</xdr:col>
      <xdr:colOff>0</xdr:colOff>
      <xdr:row>53</xdr:row>
      <xdr:rowOff>9525</xdr:rowOff>
    </xdr:to>
    <xdr:pic>
      <xdr:nvPicPr>
        <xdr:cNvPr id="27" name="Picture 3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0</xdr:colOff>
      <xdr:row>55</xdr:row>
      <xdr:rowOff>9525</xdr:rowOff>
    </xdr:to>
    <xdr:pic>
      <xdr:nvPicPr>
        <xdr:cNvPr id="28" name="Picture 3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5</xdr:col>
      <xdr:colOff>0</xdr:colOff>
      <xdr:row>57</xdr:row>
      <xdr:rowOff>9525</xdr:rowOff>
    </xdr:to>
    <xdr:pic>
      <xdr:nvPicPr>
        <xdr:cNvPr id="29" name="Picture 3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5</xdr:col>
      <xdr:colOff>0</xdr:colOff>
      <xdr:row>59</xdr:row>
      <xdr:rowOff>9525</xdr:rowOff>
    </xdr:to>
    <xdr:pic>
      <xdr:nvPicPr>
        <xdr:cNvPr id="30" name="Picture 3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15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5</xdr:col>
      <xdr:colOff>0</xdr:colOff>
      <xdr:row>61</xdr:row>
      <xdr:rowOff>9525</xdr:rowOff>
    </xdr:to>
    <xdr:pic>
      <xdr:nvPicPr>
        <xdr:cNvPr id="31" name="Picture 3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87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5</xdr:col>
      <xdr:colOff>0</xdr:colOff>
      <xdr:row>63</xdr:row>
      <xdr:rowOff>9525</xdr:rowOff>
    </xdr:to>
    <xdr:pic>
      <xdr:nvPicPr>
        <xdr:cNvPr id="32" name="Picture 3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5</xdr:col>
      <xdr:colOff>0</xdr:colOff>
      <xdr:row>65</xdr:row>
      <xdr:rowOff>9525</xdr:rowOff>
    </xdr:to>
    <xdr:pic>
      <xdr:nvPicPr>
        <xdr:cNvPr id="33" name="Picture 3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5</xdr:col>
      <xdr:colOff>0</xdr:colOff>
      <xdr:row>67</xdr:row>
      <xdr:rowOff>9525</xdr:rowOff>
    </xdr:to>
    <xdr:pic>
      <xdr:nvPicPr>
        <xdr:cNvPr id="34" name="Picture 3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01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0</xdr:colOff>
      <xdr:row>69</xdr:row>
      <xdr:rowOff>9525</xdr:rowOff>
    </xdr:to>
    <xdr:pic>
      <xdr:nvPicPr>
        <xdr:cNvPr id="35" name="Picture 3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73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0</xdr:colOff>
      <xdr:row>71</xdr:row>
      <xdr:rowOff>9525</xdr:rowOff>
    </xdr:to>
    <xdr:pic>
      <xdr:nvPicPr>
        <xdr:cNvPr id="36" name="Picture 3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44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5</xdr:col>
      <xdr:colOff>0</xdr:colOff>
      <xdr:row>73</xdr:row>
      <xdr:rowOff>9525</xdr:rowOff>
    </xdr:to>
    <xdr:pic>
      <xdr:nvPicPr>
        <xdr:cNvPr id="37" name="Picture 3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16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0</xdr:colOff>
      <xdr:row>75</xdr:row>
      <xdr:rowOff>9525</xdr:rowOff>
    </xdr:to>
    <xdr:pic>
      <xdr:nvPicPr>
        <xdr:cNvPr id="38" name="Picture 3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5</xdr:col>
      <xdr:colOff>0</xdr:colOff>
      <xdr:row>77</xdr:row>
      <xdr:rowOff>9525</xdr:rowOff>
    </xdr:to>
    <xdr:pic>
      <xdr:nvPicPr>
        <xdr:cNvPr id="39" name="Picture 3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58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40" name="Picture 3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30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41" name="Picture 3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01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5</xdr:col>
      <xdr:colOff>0</xdr:colOff>
      <xdr:row>83</xdr:row>
      <xdr:rowOff>9525</xdr:rowOff>
    </xdr:to>
    <xdr:pic>
      <xdr:nvPicPr>
        <xdr:cNvPr id="42" name="Picture 3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73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0</xdr:colOff>
      <xdr:row>85</xdr:row>
      <xdr:rowOff>9525</xdr:rowOff>
    </xdr:to>
    <xdr:pic>
      <xdr:nvPicPr>
        <xdr:cNvPr id="43" name="Picture 3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44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pic>
      <xdr:nvPicPr>
        <xdr:cNvPr id="44" name="Picture 3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5</xdr:col>
      <xdr:colOff>0</xdr:colOff>
      <xdr:row>89</xdr:row>
      <xdr:rowOff>9525</xdr:rowOff>
    </xdr:to>
    <xdr:pic>
      <xdr:nvPicPr>
        <xdr:cNvPr id="45" name="Picture 3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7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5</xdr:col>
      <xdr:colOff>0</xdr:colOff>
      <xdr:row>91</xdr:row>
      <xdr:rowOff>9525</xdr:rowOff>
    </xdr:to>
    <xdr:pic>
      <xdr:nvPicPr>
        <xdr:cNvPr id="46" name="Picture 3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59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pic>
      <xdr:nvPicPr>
        <xdr:cNvPr id="47" name="Picture 3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30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8" name="Picture 3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9" name="Picture 3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5</xdr:col>
      <xdr:colOff>0</xdr:colOff>
      <xdr:row>99</xdr:row>
      <xdr:rowOff>9525</xdr:rowOff>
    </xdr:to>
    <xdr:pic>
      <xdr:nvPicPr>
        <xdr:cNvPr id="50" name="Picture 3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45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5</xdr:col>
      <xdr:colOff>0</xdr:colOff>
      <xdr:row>101</xdr:row>
      <xdr:rowOff>9525</xdr:rowOff>
    </xdr:to>
    <xdr:pic>
      <xdr:nvPicPr>
        <xdr:cNvPr id="51" name="Picture 3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6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5</xdr:col>
      <xdr:colOff>0</xdr:colOff>
      <xdr:row>103</xdr:row>
      <xdr:rowOff>9525</xdr:rowOff>
    </xdr:to>
    <xdr:pic>
      <xdr:nvPicPr>
        <xdr:cNvPr id="52" name="Picture 3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88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5</xdr:col>
      <xdr:colOff>0</xdr:colOff>
      <xdr:row>105</xdr:row>
      <xdr:rowOff>9525</xdr:rowOff>
    </xdr:to>
    <xdr:pic>
      <xdr:nvPicPr>
        <xdr:cNvPr id="53" name="Picture 3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59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5</xdr:col>
      <xdr:colOff>0</xdr:colOff>
      <xdr:row>107</xdr:row>
      <xdr:rowOff>9525</xdr:rowOff>
    </xdr:to>
    <xdr:pic>
      <xdr:nvPicPr>
        <xdr:cNvPr id="54" name="Picture 3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31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5</xdr:col>
      <xdr:colOff>0</xdr:colOff>
      <xdr:row>109</xdr:row>
      <xdr:rowOff>9525</xdr:rowOff>
    </xdr:to>
    <xdr:pic>
      <xdr:nvPicPr>
        <xdr:cNvPr id="55" name="Picture 3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02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5</xdr:col>
      <xdr:colOff>0</xdr:colOff>
      <xdr:row>111</xdr:row>
      <xdr:rowOff>9525</xdr:rowOff>
    </xdr:to>
    <xdr:pic>
      <xdr:nvPicPr>
        <xdr:cNvPr id="56" name="Picture 3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74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5</xdr:col>
      <xdr:colOff>0</xdr:colOff>
      <xdr:row>113</xdr:row>
      <xdr:rowOff>9525</xdr:rowOff>
    </xdr:to>
    <xdr:pic>
      <xdr:nvPicPr>
        <xdr:cNvPr id="57" name="Picture 3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45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5</xdr:col>
      <xdr:colOff>0</xdr:colOff>
      <xdr:row>115</xdr:row>
      <xdr:rowOff>9525</xdr:rowOff>
    </xdr:to>
    <xdr:pic>
      <xdr:nvPicPr>
        <xdr:cNvPr id="58" name="Picture 3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0</xdr:colOff>
      <xdr:row>117</xdr:row>
      <xdr:rowOff>9525</xdr:rowOff>
    </xdr:to>
    <xdr:pic>
      <xdr:nvPicPr>
        <xdr:cNvPr id="59" name="Picture 3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88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5</xdr:col>
      <xdr:colOff>0</xdr:colOff>
      <xdr:row>119</xdr:row>
      <xdr:rowOff>9525</xdr:rowOff>
    </xdr:to>
    <xdr:pic>
      <xdr:nvPicPr>
        <xdr:cNvPr id="60" name="Picture 3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59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5</xdr:col>
      <xdr:colOff>0</xdr:colOff>
      <xdr:row>121</xdr:row>
      <xdr:rowOff>9525</xdr:rowOff>
    </xdr:to>
    <xdr:pic>
      <xdr:nvPicPr>
        <xdr:cNvPr id="61" name="Picture 3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5</xdr:col>
      <xdr:colOff>0</xdr:colOff>
      <xdr:row>123</xdr:row>
      <xdr:rowOff>9525</xdr:rowOff>
    </xdr:to>
    <xdr:pic>
      <xdr:nvPicPr>
        <xdr:cNvPr id="62" name="Picture 3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02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5</xdr:col>
      <xdr:colOff>0</xdr:colOff>
      <xdr:row>125</xdr:row>
      <xdr:rowOff>9525</xdr:rowOff>
    </xdr:to>
    <xdr:pic>
      <xdr:nvPicPr>
        <xdr:cNvPr id="63" name="Picture 3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74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5</xdr:col>
      <xdr:colOff>0</xdr:colOff>
      <xdr:row>127</xdr:row>
      <xdr:rowOff>9525</xdr:rowOff>
    </xdr:to>
    <xdr:pic>
      <xdr:nvPicPr>
        <xdr:cNvPr id="64" name="Picture 3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45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5</xdr:col>
      <xdr:colOff>0</xdr:colOff>
      <xdr:row>129</xdr:row>
      <xdr:rowOff>9525</xdr:rowOff>
    </xdr:to>
    <xdr:pic>
      <xdr:nvPicPr>
        <xdr:cNvPr id="65" name="Picture 3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17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5</xdr:col>
      <xdr:colOff>0</xdr:colOff>
      <xdr:row>131</xdr:row>
      <xdr:rowOff>9525</xdr:rowOff>
    </xdr:to>
    <xdr:pic>
      <xdr:nvPicPr>
        <xdr:cNvPr id="66" name="Picture 3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88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5</xdr:col>
      <xdr:colOff>0</xdr:colOff>
      <xdr:row>133</xdr:row>
      <xdr:rowOff>9525</xdr:rowOff>
    </xdr:to>
    <xdr:pic>
      <xdr:nvPicPr>
        <xdr:cNvPr id="67" name="Picture 3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60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5</xdr:col>
      <xdr:colOff>0</xdr:colOff>
      <xdr:row>135</xdr:row>
      <xdr:rowOff>9525</xdr:rowOff>
    </xdr:to>
    <xdr:pic>
      <xdr:nvPicPr>
        <xdr:cNvPr id="68" name="Picture 3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5</xdr:col>
      <xdr:colOff>0</xdr:colOff>
      <xdr:row>137</xdr:row>
      <xdr:rowOff>9525</xdr:rowOff>
    </xdr:to>
    <xdr:pic>
      <xdr:nvPicPr>
        <xdr:cNvPr id="69" name="Picture 3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03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5</xdr:col>
      <xdr:colOff>0</xdr:colOff>
      <xdr:row>139</xdr:row>
      <xdr:rowOff>9525</xdr:rowOff>
    </xdr:to>
    <xdr:pic>
      <xdr:nvPicPr>
        <xdr:cNvPr id="70" name="Picture 3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74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5</xdr:col>
      <xdr:colOff>0</xdr:colOff>
      <xdr:row>141</xdr:row>
      <xdr:rowOff>9525</xdr:rowOff>
    </xdr:to>
    <xdr:pic>
      <xdr:nvPicPr>
        <xdr:cNvPr id="71" name="Picture 3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46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5</xdr:col>
      <xdr:colOff>0</xdr:colOff>
      <xdr:row>143</xdr:row>
      <xdr:rowOff>9525</xdr:rowOff>
    </xdr:to>
    <xdr:pic>
      <xdr:nvPicPr>
        <xdr:cNvPr id="72" name="Picture 3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17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5</xdr:col>
      <xdr:colOff>0</xdr:colOff>
      <xdr:row>145</xdr:row>
      <xdr:rowOff>9525</xdr:rowOff>
    </xdr:to>
    <xdr:pic>
      <xdr:nvPicPr>
        <xdr:cNvPr id="73" name="Picture 4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5</xdr:col>
      <xdr:colOff>0</xdr:colOff>
      <xdr:row>147</xdr:row>
      <xdr:rowOff>9525</xdr:rowOff>
    </xdr:to>
    <xdr:pic>
      <xdr:nvPicPr>
        <xdr:cNvPr id="74" name="Picture 4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60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5</xdr:col>
      <xdr:colOff>0</xdr:colOff>
      <xdr:row>149</xdr:row>
      <xdr:rowOff>9525</xdr:rowOff>
    </xdr:to>
    <xdr:pic>
      <xdr:nvPicPr>
        <xdr:cNvPr id="75" name="Picture 4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32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5</xdr:col>
      <xdr:colOff>0</xdr:colOff>
      <xdr:row>151</xdr:row>
      <xdr:rowOff>9525</xdr:rowOff>
    </xdr:to>
    <xdr:pic>
      <xdr:nvPicPr>
        <xdr:cNvPr id="76" name="Picture 4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03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5</xdr:col>
      <xdr:colOff>0</xdr:colOff>
      <xdr:row>153</xdr:row>
      <xdr:rowOff>9525</xdr:rowOff>
    </xdr:to>
    <xdr:pic>
      <xdr:nvPicPr>
        <xdr:cNvPr id="77" name="Picture 4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75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5</xdr:col>
      <xdr:colOff>0</xdr:colOff>
      <xdr:row>155</xdr:row>
      <xdr:rowOff>9525</xdr:rowOff>
    </xdr:to>
    <xdr:pic>
      <xdr:nvPicPr>
        <xdr:cNvPr id="78" name="Picture 4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5</xdr:col>
      <xdr:colOff>0</xdr:colOff>
      <xdr:row>157</xdr:row>
      <xdr:rowOff>9525</xdr:rowOff>
    </xdr:to>
    <xdr:pic>
      <xdr:nvPicPr>
        <xdr:cNvPr id="79" name="Picture 4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17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5</xdr:col>
      <xdr:colOff>0</xdr:colOff>
      <xdr:row>159</xdr:row>
      <xdr:rowOff>9525</xdr:rowOff>
    </xdr:to>
    <xdr:pic>
      <xdr:nvPicPr>
        <xdr:cNvPr id="80" name="Picture 4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89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5</xdr:col>
      <xdr:colOff>0</xdr:colOff>
      <xdr:row>161</xdr:row>
      <xdr:rowOff>9525</xdr:rowOff>
    </xdr:to>
    <xdr:pic>
      <xdr:nvPicPr>
        <xdr:cNvPr id="81" name="Picture 4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60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5</xdr:col>
      <xdr:colOff>0</xdr:colOff>
      <xdr:row>163</xdr:row>
      <xdr:rowOff>9525</xdr:rowOff>
    </xdr:to>
    <xdr:pic>
      <xdr:nvPicPr>
        <xdr:cNvPr id="82" name="Picture 4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32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5</xdr:col>
      <xdr:colOff>0</xdr:colOff>
      <xdr:row>165</xdr:row>
      <xdr:rowOff>9525</xdr:rowOff>
    </xdr:to>
    <xdr:pic>
      <xdr:nvPicPr>
        <xdr:cNvPr id="83" name="Picture 4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03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5</xdr:col>
      <xdr:colOff>0</xdr:colOff>
      <xdr:row>167</xdr:row>
      <xdr:rowOff>9525</xdr:rowOff>
    </xdr:to>
    <xdr:pic>
      <xdr:nvPicPr>
        <xdr:cNvPr id="84" name="Picture 4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75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5</xdr:col>
      <xdr:colOff>0</xdr:colOff>
      <xdr:row>169</xdr:row>
      <xdr:rowOff>9525</xdr:rowOff>
    </xdr:to>
    <xdr:pic>
      <xdr:nvPicPr>
        <xdr:cNvPr id="85" name="Picture 4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46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5</xdr:col>
      <xdr:colOff>0</xdr:colOff>
      <xdr:row>171</xdr:row>
      <xdr:rowOff>9525</xdr:rowOff>
    </xdr:to>
    <xdr:pic>
      <xdr:nvPicPr>
        <xdr:cNvPr id="86" name="Picture 4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18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5</xdr:col>
      <xdr:colOff>0</xdr:colOff>
      <xdr:row>173</xdr:row>
      <xdr:rowOff>9525</xdr:rowOff>
    </xdr:to>
    <xdr:pic>
      <xdr:nvPicPr>
        <xdr:cNvPr id="87" name="Picture 4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89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5</xdr:col>
      <xdr:colOff>0</xdr:colOff>
      <xdr:row>175</xdr:row>
      <xdr:rowOff>9525</xdr:rowOff>
    </xdr:to>
    <xdr:pic>
      <xdr:nvPicPr>
        <xdr:cNvPr id="88" name="Picture 4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5</xdr:col>
      <xdr:colOff>0</xdr:colOff>
      <xdr:row>177</xdr:row>
      <xdr:rowOff>9525</xdr:rowOff>
    </xdr:to>
    <xdr:pic>
      <xdr:nvPicPr>
        <xdr:cNvPr id="89" name="Picture 4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32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5</xdr:col>
      <xdr:colOff>0</xdr:colOff>
      <xdr:row>179</xdr:row>
      <xdr:rowOff>9525</xdr:rowOff>
    </xdr:to>
    <xdr:pic>
      <xdr:nvPicPr>
        <xdr:cNvPr id="90" name="Picture 4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04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5</xdr:col>
      <xdr:colOff>0</xdr:colOff>
      <xdr:row>181</xdr:row>
      <xdr:rowOff>9525</xdr:rowOff>
    </xdr:to>
    <xdr:pic>
      <xdr:nvPicPr>
        <xdr:cNvPr id="91" name="Picture 4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975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5</xdr:col>
      <xdr:colOff>0</xdr:colOff>
      <xdr:row>183</xdr:row>
      <xdr:rowOff>9525</xdr:rowOff>
    </xdr:to>
    <xdr:pic>
      <xdr:nvPicPr>
        <xdr:cNvPr id="92" name="Picture 4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47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5</xdr:col>
      <xdr:colOff>0</xdr:colOff>
      <xdr:row>185</xdr:row>
      <xdr:rowOff>9525</xdr:rowOff>
    </xdr:to>
    <xdr:pic>
      <xdr:nvPicPr>
        <xdr:cNvPr id="93" name="Picture 4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18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5</xdr:col>
      <xdr:colOff>0</xdr:colOff>
      <xdr:row>187</xdr:row>
      <xdr:rowOff>9525</xdr:rowOff>
    </xdr:to>
    <xdr:pic>
      <xdr:nvPicPr>
        <xdr:cNvPr id="94" name="Picture 4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90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5</xdr:col>
      <xdr:colOff>0</xdr:colOff>
      <xdr:row>189</xdr:row>
      <xdr:rowOff>9525</xdr:rowOff>
    </xdr:to>
    <xdr:pic>
      <xdr:nvPicPr>
        <xdr:cNvPr id="95" name="Picture 4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61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5</xdr:col>
      <xdr:colOff>0</xdr:colOff>
      <xdr:row>191</xdr:row>
      <xdr:rowOff>9525</xdr:rowOff>
    </xdr:to>
    <xdr:pic>
      <xdr:nvPicPr>
        <xdr:cNvPr id="96" name="Picture 4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33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5</xdr:col>
      <xdr:colOff>0</xdr:colOff>
      <xdr:row>193</xdr:row>
      <xdr:rowOff>9525</xdr:rowOff>
    </xdr:to>
    <xdr:pic>
      <xdr:nvPicPr>
        <xdr:cNvPr id="97" name="Picture 4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04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5</xdr:col>
      <xdr:colOff>0</xdr:colOff>
      <xdr:row>195</xdr:row>
      <xdr:rowOff>9525</xdr:rowOff>
    </xdr:to>
    <xdr:pic>
      <xdr:nvPicPr>
        <xdr:cNvPr id="98" name="Picture 4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5</xdr:col>
      <xdr:colOff>0</xdr:colOff>
      <xdr:row>197</xdr:row>
      <xdr:rowOff>9525</xdr:rowOff>
    </xdr:to>
    <xdr:pic>
      <xdr:nvPicPr>
        <xdr:cNvPr id="99" name="Picture 4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47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5</xdr:col>
      <xdr:colOff>0</xdr:colOff>
      <xdr:row>199</xdr:row>
      <xdr:rowOff>9525</xdr:rowOff>
    </xdr:to>
    <xdr:pic>
      <xdr:nvPicPr>
        <xdr:cNvPr id="100" name="Picture 4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18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5</xdr:col>
      <xdr:colOff>0</xdr:colOff>
      <xdr:row>201</xdr:row>
      <xdr:rowOff>9525</xdr:rowOff>
    </xdr:to>
    <xdr:pic>
      <xdr:nvPicPr>
        <xdr:cNvPr id="101" name="Picture 4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90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5</xdr:col>
      <xdr:colOff>0</xdr:colOff>
      <xdr:row>203</xdr:row>
      <xdr:rowOff>9525</xdr:rowOff>
    </xdr:to>
    <xdr:pic>
      <xdr:nvPicPr>
        <xdr:cNvPr id="102" name="Picture 4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061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5</xdr:col>
      <xdr:colOff>0</xdr:colOff>
      <xdr:row>205</xdr:row>
      <xdr:rowOff>9525</xdr:rowOff>
    </xdr:to>
    <xdr:pic>
      <xdr:nvPicPr>
        <xdr:cNvPr id="103" name="Picture 4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33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5</xdr:col>
      <xdr:colOff>0</xdr:colOff>
      <xdr:row>207</xdr:row>
      <xdr:rowOff>9525</xdr:rowOff>
    </xdr:to>
    <xdr:pic>
      <xdr:nvPicPr>
        <xdr:cNvPr id="104" name="Picture 4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04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5</xdr:col>
      <xdr:colOff>0</xdr:colOff>
      <xdr:row>209</xdr:row>
      <xdr:rowOff>9525</xdr:rowOff>
    </xdr:to>
    <xdr:pic>
      <xdr:nvPicPr>
        <xdr:cNvPr id="105" name="Picture 4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76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5</xdr:col>
      <xdr:colOff>0</xdr:colOff>
      <xdr:row>211</xdr:row>
      <xdr:rowOff>9525</xdr:rowOff>
    </xdr:to>
    <xdr:pic>
      <xdr:nvPicPr>
        <xdr:cNvPr id="106" name="Picture 4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47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5</xdr:col>
      <xdr:colOff>0</xdr:colOff>
      <xdr:row>213</xdr:row>
      <xdr:rowOff>9525</xdr:rowOff>
    </xdr:to>
    <xdr:pic>
      <xdr:nvPicPr>
        <xdr:cNvPr id="107" name="Picture 4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19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5</xdr:col>
      <xdr:colOff>0</xdr:colOff>
      <xdr:row>215</xdr:row>
      <xdr:rowOff>9525</xdr:rowOff>
    </xdr:to>
    <xdr:pic>
      <xdr:nvPicPr>
        <xdr:cNvPr id="108" name="Picture 4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5</xdr:col>
      <xdr:colOff>0</xdr:colOff>
      <xdr:row>217</xdr:row>
      <xdr:rowOff>9525</xdr:rowOff>
    </xdr:to>
    <xdr:pic>
      <xdr:nvPicPr>
        <xdr:cNvPr id="109" name="Picture 4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62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5</xdr:col>
      <xdr:colOff>0</xdr:colOff>
      <xdr:row>219</xdr:row>
      <xdr:rowOff>9525</xdr:rowOff>
    </xdr:to>
    <xdr:pic>
      <xdr:nvPicPr>
        <xdr:cNvPr id="110" name="Picture 4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33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5</xdr:col>
      <xdr:colOff>0</xdr:colOff>
      <xdr:row>221</xdr:row>
      <xdr:rowOff>9525</xdr:rowOff>
    </xdr:to>
    <xdr:pic>
      <xdr:nvPicPr>
        <xdr:cNvPr id="111" name="Picture 4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05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5</xdr:col>
      <xdr:colOff>0</xdr:colOff>
      <xdr:row>223</xdr:row>
      <xdr:rowOff>9525</xdr:rowOff>
    </xdr:to>
    <xdr:pic>
      <xdr:nvPicPr>
        <xdr:cNvPr id="112" name="Picture 4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776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5</xdr:col>
      <xdr:colOff>0</xdr:colOff>
      <xdr:row>225</xdr:row>
      <xdr:rowOff>9525</xdr:rowOff>
    </xdr:to>
    <xdr:pic>
      <xdr:nvPicPr>
        <xdr:cNvPr id="113" name="Picture 4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48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5</xdr:col>
      <xdr:colOff>0</xdr:colOff>
      <xdr:row>227</xdr:row>
      <xdr:rowOff>9525</xdr:rowOff>
    </xdr:to>
    <xdr:pic>
      <xdr:nvPicPr>
        <xdr:cNvPr id="114" name="Picture 4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5</xdr:col>
      <xdr:colOff>0</xdr:colOff>
      <xdr:row>229</xdr:row>
      <xdr:rowOff>9525</xdr:rowOff>
    </xdr:to>
    <xdr:pic>
      <xdr:nvPicPr>
        <xdr:cNvPr id="115" name="Picture 4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91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5</xdr:col>
      <xdr:colOff>0</xdr:colOff>
      <xdr:row>231</xdr:row>
      <xdr:rowOff>9525</xdr:rowOff>
    </xdr:to>
    <xdr:pic>
      <xdr:nvPicPr>
        <xdr:cNvPr id="116" name="Picture 4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62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5</xdr:col>
      <xdr:colOff>0</xdr:colOff>
      <xdr:row>233</xdr:row>
      <xdr:rowOff>9525</xdr:rowOff>
    </xdr:to>
    <xdr:pic>
      <xdr:nvPicPr>
        <xdr:cNvPr id="117" name="Picture 4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34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5</xdr:col>
      <xdr:colOff>0</xdr:colOff>
      <xdr:row>235</xdr:row>
      <xdr:rowOff>9525</xdr:rowOff>
    </xdr:to>
    <xdr:pic>
      <xdr:nvPicPr>
        <xdr:cNvPr id="118" name="Picture 4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5</xdr:col>
      <xdr:colOff>0</xdr:colOff>
      <xdr:row>237</xdr:row>
      <xdr:rowOff>9525</xdr:rowOff>
    </xdr:to>
    <xdr:pic>
      <xdr:nvPicPr>
        <xdr:cNvPr id="119" name="Picture 4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76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5</xdr:col>
      <xdr:colOff>0</xdr:colOff>
      <xdr:row>239</xdr:row>
      <xdr:rowOff>9525</xdr:rowOff>
    </xdr:to>
    <xdr:pic>
      <xdr:nvPicPr>
        <xdr:cNvPr id="120" name="Picture 4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48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5</xdr:col>
      <xdr:colOff>0</xdr:colOff>
      <xdr:row>241</xdr:row>
      <xdr:rowOff>9525</xdr:rowOff>
    </xdr:to>
    <xdr:pic>
      <xdr:nvPicPr>
        <xdr:cNvPr id="121" name="Picture 4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19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5</xdr:col>
      <xdr:colOff>0</xdr:colOff>
      <xdr:row>243</xdr:row>
      <xdr:rowOff>9525</xdr:rowOff>
    </xdr:to>
    <xdr:pic>
      <xdr:nvPicPr>
        <xdr:cNvPr id="122" name="Picture 4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91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5</xdr:col>
      <xdr:colOff>0</xdr:colOff>
      <xdr:row>245</xdr:row>
      <xdr:rowOff>9525</xdr:rowOff>
    </xdr:to>
    <xdr:pic>
      <xdr:nvPicPr>
        <xdr:cNvPr id="123" name="Picture 4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62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5</xdr:col>
      <xdr:colOff>0</xdr:colOff>
      <xdr:row>247</xdr:row>
      <xdr:rowOff>9525</xdr:rowOff>
    </xdr:to>
    <xdr:pic>
      <xdr:nvPicPr>
        <xdr:cNvPr id="124" name="Picture 4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34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5</xdr:col>
      <xdr:colOff>0</xdr:colOff>
      <xdr:row>249</xdr:row>
      <xdr:rowOff>9525</xdr:rowOff>
    </xdr:to>
    <xdr:pic>
      <xdr:nvPicPr>
        <xdr:cNvPr id="125" name="Picture 4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05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5</xdr:col>
      <xdr:colOff>0</xdr:colOff>
      <xdr:row>251</xdr:row>
      <xdr:rowOff>9525</xdr:rowOff>
    </xdr:to>
    <xdr:pic>
      <xdr:nvPicPr>
        <xdr:cNvPr id="126" name="Picture 4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77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5</xdr:col>
      <xdr:colOff>0</xdr:colOff>
      <xdr:row>253</xdr:row>
      <xdr:rowOff>9525</xdr:rowOff>
    </xdr:to>
    <xdr:pic>
      <xdr:nvPicPr>
        <xdr:cNvPr id="127" name="Picture 4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348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5</xdr:col>
      <xdr:colOff>0</xdr:colOff>
      <xdr:row>255</xdr:row>
      <xdr:rowOff>9525</xdr:rowOff>
    </xdr:to>
    <xdr:pic>
      <xdr:nvPicPr>
        <xdr:cNvPr id="128" name="Picture 4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20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5</xdr:col>
      <xdr:colOff>0</xdr:colOff>
      <xdr:row>257</xdr:row>
      <xdr:rowOff>9525</xdr:rowOff>
    </xdr:to>
    <xdr:pic>
      <xdr:nvPicPr>
        <xdr:cNvPr id="129" name="Picture 4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91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5</xdr:col>
      <xdr:colOff>0</xdr:colOff>
      <xdr:row>259</xdr:row>
      <xdr:rowOff>9525</xdr:rowOff>
    </xdr:to>
    <xdr:pic>
      <xdr:nvPicPr>
        <xdr:cNvPr id="130" name="Picture 4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63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5</xdr:col>
      <xdr:colOff>0</xdr:colOff>
      <xdr:row>261</xdr:row>
      <xdr:rowOff>9525</xdr:rowOff>
    </xdr:to>
    <xdr:pic>
      <xdr:nvPicPr>
        <xdr:cNvPr id="131" name="Picture 4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34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5</xdr:col>
      <xdr:colOff>0</xdr:colOff>
      <xdr:row>263</xdr:row>
      <xdr:rowOff>9525</xdr:rowOff>
    </xdr:to>
    <xdr:pic>
      <xdr:nvPicPr>
        <xdr:cNvPr id="132" name="Picture 4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06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5</xdr:col>
      <xdr:colOff>0</xdr:colOff>
      <xdr:row>265</xdr:row>
      <xdr:rowOff>9525</xdr:rowOff>
    </xdr:to>
    <xdr:pic>
      <xdr:nvPicPr>
        <xdr:cNvPr id="133" name="Picture 4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77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5</xdr:col>
      <xdr:colOff>0</xdr:colOff>
      <xdr:row>267</xdr:row>
      <xdr:rowOff>9525</xdr:rowOff>
    </xdr:to>
    <xdr:pic>
      <xdr:nvPicPr>
        <xdr:cNvPr id="134" name="Picture 4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49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5</xdr:col>
      <xdr:colOff>0</xdr:colOff>
      <xdr:row>269</xdr:row>
      <xdr:rowOff>9525</xdr:rowOff>
    </xdr:to>
    <xdr:pic>
      <xdr:nvPicPr>
        <xdr:cNvPr id="135" name="Picture 4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20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5</xdr:col>
      <xdr:colOff>0</xdr:colOff>
      <xdr:row>271</xdr:row>
      <xdr:rowOff>9525</xdr:rowOff>
    </xdr:to>
    <xdr:pic>
      <xdr:nvPicPr>
        <xdr:cNvPr id="136" name="Picture 4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92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5</xdr:col>
      <xdr:colOff>0</xdr:colOff>
      <xdr:row>273</xdr:row>
      <xdr:rowOff>9525</xdr:rowOff>
    </xdr:to>
    <xdr:pic>
      <xdr:nvPicPr>
        <xdr:cNvPr id="137" name="Picture 4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63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5</xdr:col>
      <xdr:colOff>0</xdr:colOff>
      <xdr:row>275</xdr:row>
      <xdr:rowOff>9525</xdr:rowOff>
    </xdr:to>
    <xdr:pic>
      <xdr:nvPicPr>
        <xdr:cNvPr id="138" name="Picture 4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5</xdr:col>
      <xdr:colOff>0</xdr:colOff>
      <xdr:row>277</xdr:row>
      <xdr:rowOff>9525</xdr:rowOff>
    </xdr:to>
    <xdr:pic>
      <xdr:nvPicPr>
        <xdr:cNvPr id="139" name="Picture 4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06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5</xdr:col>
      <xdr:colOff>0</xdr:colOff>
      <xdr:row>279</xdr:row>
      <xdr:rowOff>9525</xdr:rowOff>
    </xdr:to>
    <xdr:pic>
      <xdr:nvPicPr>
        <xdr:cNvPr id="140" name="Picture 4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77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5</xdr:col>
      <xdr:colOff>0</xdr:colOff>
      <xdr:row>281</xdr:row>
      <xdr:rowOff>9525</xdr:rowOff>
    </xdr:to>
    <xdr:pic>
      <xdr:nvPicPr>
        <xdr:cNvPr id="141" name="Picture 4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49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5</xdr:col>
      <xdr:colOff>0</xdr:colOff>
      <xdr:row>283</xdr:row>
      <xdr:rowOff>9525</xdr:rowOff>
    </xdr:to>
    <xdr:pic>
      <xdr:nvPicPr>
        <xdr:cNvPr id="142" name="Picture 4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20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5</xdr:col>
      <xdr:colOff>0</xdr:colOff>
      <xdr:row>285</xdr:row>
      <xdr:rowOff>9525</xdr:rowOff>
    </xdr:to>
    <xdr:pic>
      <xdr:nvPicPr>
        <xdr:cNvPr id="143" name="Picture 4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92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5</xdr:col>
      <xdr:colOff>0</xdr:colOff>
      <xdr:row>287</xdr:row>
      <xdr:rowOff>9525</xdr:rowOff>
    </xdr:to>
    <xdr:pic>
      <xdr:nvPicPr>
        <xdr:cNvPr id="144" name="Picture 4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63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5</xdr:col>
      <xdr:colOff>0</xdr:colOff>
      <xdr:row>289</xdr:row>
      <xdr:rowOff>9525</xdr:rowOff>
    </xdr:to>
    <xdr:pic>
      <xdr:nvPicPr>
        <xdr:cNvPr id="145" name="Picture 4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35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5</xdr:col>
      <xdr:colOff>0</xdr:colOff>
      <xdr:row>291</xdr:row>
      <xdr:rowOff>9525</xdr:rowOff>
    </xdr:to>
    <xdr:pic>
      <xdr:nvPicPr>
        <xdr:cNvPr id="146" name="Picture 4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06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5</xdr:col>
      <xdr:colOff>0</xdr:colOff>
      <xdr:row>293</xdr:row>
      <xdr:rowOff>9525</xdr:rowOff>
    </xdr:to>
    <xdr:pic>
      <xdr:nvPicPr>
        <xdr:cNvPr id="147" name="Picture 4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78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5</xdr:col>
      <xdr:colOff>0</xdr:colOff>
      <xdr:row>295</xdr:row>
      <xdr:rowOff>9525</xdr:rowOff>
    </xdr:to>
    <xdr:pic>
      <xdr:nvPicPr>
        <xdr:cNvPr id="148" name="Picture 4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149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5</xdr:col>
      <xdr:colOff>0</xdr:colOff>
      <xdr:row>297</xdr:row>
      <xdr:rowOff>9525</xdr:rowOff>
    </xdr:to>
    <xdr:pic>
      <xdr:nvPicPr>
        <xdr:cNvPr id="149" name="Picture 4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21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5</xdr:col>
      <xdr:colOff>0</xdr:colOff>
      <xdr:row>299</xdr:row>
      <xdr:rowOff>9525</xdr:rowOff>
    </xdr:to>
    <xdr:pic>
      <xdr:nvPicPr>
        <xdr:cNvPr id="150" name="Picture 4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892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5</xdr:col>
      <xdr:colOff>0</xdr:colOff>
      <xdr:row>301</xdr:row>
      <xdr:rowOff>9525</xdr:rowOff>
    </xdr:to>
    <xdr:pic>
      <xdr:nvPicPr>
        <xdr:cNvPr id="151" name="Picture 4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64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5</xdr:col>
      <xdr:colOff>0</xdr:colOff>
      <xdr:row>303</xdr:row>
      <xdr:rowOff>9525</xdr:rowOff>
    </xdr:to>
    <xdr:pic>
      <xdr:nvPicPr>
        <xdr:cNvPr id="152" name="Picture 4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35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5</xdr:col>
      <xdr:colOff>0</xdr:colOff>
      <xdr:row>305</xdr:row>
      <xdr:rowOff>9525</xdr:rowOff>
    </xdr:to>
    <xdr:pic>
      <xdr:nvPicPr>
        <xdr:cNvPr id="153" name="Picture 4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07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5</xdr:col>
      <xdr:colOff>0</xdr:colOff>
      <xdr:row>307</xdr:row>
      <xdr:rowOff>9525</xdr:rowOff>
    </xdr:to>
    <xdr:pic>
      <xdr:nvPicPr>
        <xdr:cNvPr id="154" name="Picture 4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378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5</xdr:col>
      <xdr:colOff>0</xdr:colOff>
      <xdr:row>309</xdr:row>
      <xdr:rowOff>9525</xdr:rowOff>
    </xdr:to>
    <xdr:pic>
      <xdr:nvPicPr>
        <xdr:cNvPr id="155" name="Picture 4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750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5</xdr:col>
      <xdr:colOff>0</xdr:colOff>
      <xdr:row>311</xdr:row>
      <xdr:rowOff>9525</xdr:rowOff>
    </xdr:to>
    <xdr:pic>
      <xdr:nvPicPr>
        <xdr:cNvPr id="156" name="Picture 4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21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5</xdr:col>
      <xdr:colOff>0</xdr:colOff>
      <xdr:row>313</xdr:row>
      <xdr:rowOff>9525</xdr:rowOff>
    </xdr:to>
    <xdr:pic>
      <xdr:nvPicPr>
        <xdr:cNvPr id="157" name="Picture 4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93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5</xdr:col>
      <xdr:colOff>0</xdr:colOff>
      <xdr:row>315</xdr:row>
      <xdr:rowOff>9525</xdr:rowOff>
    </xdr:to>
    <xdr:pic>
      <xdr:nvPicPr>
        <xdr:cNvPr id="158" name="Picture 4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5</xdr:col>
      <xdr:colOff>0</xdr:colOff>
      <xdr:row>317</xdr:row>
      <xdr:rowOff>9525</xdr:rowOff>
    </xdr:to>
    <xdr:pic>
      <xdr:nvPicPr>
        <xdr:cNvPr id="159" name="Picture 4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5</xdr:col>
      <xdr:colOff>0</xdr:colOff>
      <xdr:row>319</xdr:row>
      <xdr:rowOff>9525</xdr:rowOff>
    </xdr:to>
    <xdr:pic>
      <xdr:nvPicPr>
        <xdr:cNvPr id="160" name="Picture 4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07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5</xdr:col>
      <xdr:colOff>0</xdr:colOff>
      <xdr:row>321</xdr:row>
      <xdr:rowOff>9525</xdr:rowOff>
    </xdr:to>
    <xdr:pic>
      <xdr:nvPicPr>
        <xdr:cNvPr id="161" name="Picture 4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78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5</xdr:col>
      <xdr:colOff>0</xdr:colOff>
      <xdr:row>323</xdr:row>
      <xdr:rowOff>9525</xdr:rowOff>
    </xdr:to>
    <xdr:pic>
      <xdr:nvPicPr>
        <xdr:cNvPr id="162" name="Picture 4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350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1</xdr:col>
      <xdr:colOff>0</xdr:colOff>
      <xdr:row>325</xdr:row>
      <xdr:rowOff>28575</xdr:rowOff>
    </xdr:to>
    <xdr:pic>
      <xdr:nvPicPr>
        <xdr:cNvPr id="163" name="Picture 4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0285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5</xdr:col>
      <xdr:colOff>0</xdr:colOff>
      <xdr:row>327</xdr:row>
      <xdr:rowOff>9525</xdr:rowOff>
    </xdr:to>
    <xdr:pic>
      <xdr:nvPicPr>
        <xdr:cNvPr id="164" name="Picture 4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74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5</xdr:col>
      <xdr:colOff>0</xdr:colOff>
      <xdr:row>329</xdr:row>
      <xdr:rowOff>9525</xdr:rowOff>
    </xdr:to>
    <xdr:pic>
      <xdr:nvPicPr>
        <xdr:cNvPr id="165" name="Picture 4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45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5</xdr:col>
      <xdr:colOff>0</xdr:colOff>
      <xdr:row>331</xdr:row>
      <xdr:rowOff>9525</xdr:rowOff>
    </xdr:to>
    <xdr:pic>
      <xdr:nvPicPr>
        <xdr:cNvPr id="166" name="Picture 4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17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5</xdr:col>
      <xdr:colOff>0</xdr:colOff>
      <xdr:row>333</xdr:row>
      <xdr:rowOff>9525</xdr:rowOff>
    </xdr:to>
    <xdr:pic>
      <xdr:nvPicPr>
        <xdr:cNvPr id="167" name="Picture 4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88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5</xdr:col>
      <xdr:colOff>0</xdr:colOff>
      <xdr:row>335</xdr:row>
      <xdr:rowOff>9525</xdr:rowOff>
    </xdr:to>
    <xdr:pic>
      <xdr:nvPicPr>
        <xdr:cNvPr id="168" name="Picture 4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760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5</xdr:col>
      <xdr:colOff>0</xdr:colOff>
      <xdr:row>337</xdr:row>
      <xdr:rowOff>9525</xdr:rowOff>
    </xdr:to>
    <xdr:pic>
      <xdr:nvPicPr>
        <xdr:cNvPr id="169" name="Picture 4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31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5</xdr:col>
      <xdr:colOff>0</xdr:colOff>
      <xdr:row>339</xdr:row>
      <xdr:rowOff>9525</xdr:rowOff>
    </xdr:to>
    <xdr:pic>
      <xdr:nvPicPr>
        <xdr:cNvPr id="170" name="Picture 4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03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5</xdr:col>
      <xdr:colOff>0</xdr:colOff>
      <xdr:row>341</xdr:row>
      <xdr:rowOff>9525</xdr:rowOff>
    </xdr:to>
    <xdr:pic>
      <xdr:nvPicPr>
        <xdr:cNvPr id="171" name="Picture 4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74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5</xdr:col>
      <xdr:colOff>0</xdr:colOff>
      <xdr:row>343</xdr:row>
      <xdr:rowOff>9525</xdr:rowOff>
    </xdr:to>
    <xdr:pic>
      <xdr:nvPicPr>
        <xdr:cNvPr id="172" name="Picture 4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246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5</xdr:col>
      <xdr:colOff>0</xdr:colOff>
      <xdr:row>345</xdr:row>
      <xdr:rowOff>9525</xdr:rowOff>
    </xdr:to>
    <xdr:pic>
      <xdr:nvPicPr>
        <xdr:cNvPr id="173" name="Picture 5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17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5</xdr:col>
      <xdr:colOff>0</xdr:colOff>
      <xdr:row>347</xdr:row>
      <xdr:rowOff>9525</xdr:rowOff>
    </xdr:to>
    <xdr:pic>
      <xdr:nvPicPr>
        <xdr:cNvPr id="174" name="Picture 5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89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5</xdr:col>
      <xdr:colOff>0</xdr:colOff>
      <xdr:row>349</xdr:row>
      <xdr:rowOff>9525</xdr:rowOff>
    </xdr:to>
    <xdr:pic>
      <xdr:nvPicPr>
        <xdr:cNvPr id="175" name="Picture 5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60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5</xdr:col>
      <xdr:colOff>0</xdr:colOff>
      <xdr:row>351</xdr:row>
      <xdr:rowOff>9525</xdr:rowOff>
    </xdr:to>
    <xdr:pic>
      <xdr:nvPicPr>
        <xdr:cNvPr id="176" name="Picture 5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32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5</xdr:col>
      <xdr:colOff>0</xdr:colOff>
      <xdr:row>353</xdr:row>
      <xdr:rowOff>9525</xdr:rowOff>
    </xdr:to>
    <xdr:pic>
      <xdr:nvPicPr>
        <xdr:cNvPr id="177" name="Picture 5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5</xdr:col>
      <xdr:colOff>0</xdr:colOff>
      <xdr:row>355</xdr:row>
      <xdr:rowOff>9525</xdr:rowOff>
    </xdr:to>
    <xdr:pic>
      <xdr:nvPicPr>
        <xdr:cNvPr id="178" name="Picture 5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474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5</xdr:col>
      <xdr:colOff>0</xdr:colOff>
      <xdr:row>357</xdr:row>
      <xdr:rowOff>9525</xdr:rowOff>
    </xdr:to>
    <xdr:pic>
      <xdr:nvPicPr>
        <xdr:cNvPr id="179" name="Picture 5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46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5</xdr:col>
      <xdr:colOff>0</xdr:colOff>
      <xdr:row>359</xdr:row>
      <xdr:rowOff>9525</xdr:rowOff>
    </xdr:to>
    <xdr:pic>
      <xdr:nvPicPr>
        <xdr:cNvPr id="180" name="Picture 5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17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5</xdr:col>
      <xdr:colOff>0</xdr:colOff>
      <xdr:row>361</xdr:row>
      <xdr:rowOff>9525</xdr:rowOff>
    </xdr:to>
    <xdr:pic>
      <xdr:nvPicPr>
        <xdr:cNvPr id="181" name="Picture 5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89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5</xdr:col>
      <xdr:colOff>0</xdr:colOff>
      <xdr:row>363</xdr:row>
      <xdr:rowOff>9525</xdr:rowOff>
    </xdr:to>
    <xdr:pic>
      <xdr:nvPicPr>
        <xdr:cNvPr id="182" name="Picture 5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960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5</xdr:col>
      <xdr:colOff>0</xdr:colOff>
      <xdr:row>365</xdr:row>
      <xdr:rowOff>9525</xdr:rowOff>
    </xdr:to>
    <xdr:pic>
      <xdr:nvPicPr>
        <xdr:cNvPr id="183" name="Picture 5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32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5</xdr:col>
      <xdr:colOff>0</xdr:colOff>
      <xdr:row>367</xdr:row>
      <xdr:rowOff>9525</xdr:rowOff>
    </xdr:to>
    <xdr:pic>
      <xdr:nvPicPr>
        <xdr:cNvPr id="184" name="Picture 5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03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5</xdr:col>
      <xdr:colOff>0</xdr:colOff>
      <xdr:row>369</xdr:row>
      <xdr:rowOff>9525</xdr:rowOff>
    </xdr:to>
    <xdr:pic>
      <xdr:nvPicPr>
        <xdr:cNvPr id="185" name="Picture 5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075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5</xdr:col>
      <xdr:colOff>0</xdr:colOff>
      <xdr:row>371</xdr:row>
      <xdr:rowOff>9525</xdr:rowOff>
    </xdr:to>
    <xdr:pic>
      <xdr:nvPicPr>
        <xdr:cNvPr id="186" name="Picture 5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46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5</xdr:col>
      <xdr:colOff>0</xdr:colOff>
      <xdr:row>373</xdr:row>
      <xdr:rowOff>9525</xdr:rowOff>
    </xdr:to>
    <xdr:pic>
      <xdr:nvPicPr>
        <xdr:cNvPr id="187" name="Picture 5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818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5</xdr:col>
      <xdr:colOff>0</xdr:colOff>
      <xdr:row>375</xdr:row>
      <xdr:rowOff>9525</xdr:rowOff>
    </xdr:to>
    <xdr:pic>
      <xdr:nvPicPr>
        <xdr:cNvPr id="188" name="Picture 5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89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5</xdr:col>
      <xdr:colOff>0</xdr:colOff>
      <xdr:row>377</xdr:row>
      <xdr:rowOff>9525</xdr:rowOff>
    </xdr:to>
    <xdr:pic>
      <xdr:nvPicPr>
        <xdr:cNvPr id="189" name="Picture 5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61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5</xdr:col>
      <xdr:colOff>0</xdr:colOff>
      <xdr:row>379</xdr:row>
      <xdr:rowOff>9525</xdr:rowOff>
    </xdr:to>
    <xdr:pic>
      <xdr:nvPicPr>
        <xdr:cNvPr id="190" name="Picture 5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32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5</xdr:col>
      <xdr:colOff>0</xdr:colOff>
      <xdr:row>381</xdr:row>
      <xdr:rowOff>9525</xdr:rowOff>
    </xdr:to>
    <xdr:pic>
      <xdr:nvPicPr>
        <xdr:cNvPr id="191" name="Picture 5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04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5</xdr:col>
      <xdr:colOff>0</xdr:colOff>
      <xdr:row>383</xdr:row>
      <xdr:rowOff>9525</xdr:rowOff>
    </xdr:to>
    <xdr:pic>
      <xdr:nvPicPr>
        <xdr:cNvPr id="192" name="Picture 5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75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5</xdr:col>
      <xdr:colOff>0</xdr:colOff>
      <xdr:row>385</xdr:row>
      <xdr:rowOff>9525</xdr:rowOff>
    </xdr:to>
    <xdr:pic>
      <xdr:nvPicPr>
        <xdr:cNvPr id="193" name="Picture 5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47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5</xdr:col>
      <xdr:colOff>0</xdr:colOff>
      <xdr:row>387</xdr:row>
      <xdr:rowOff>9525</xdr:rowOff>
    </xdr:to>
    <xdr:pic>
      <xdr:nvPicPr>
        <xdr:cNvPr id="194" name="Picture 5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418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5</xdr:col>
      <xdr:colOff>0</xdr:colOff>
      <xdr:row>389</xdr:row>
      <xdr:rowOff>9525</xdr:rowOff>
    </xdr:to>
    <xdr:pic>
      <xdr:nvPicPr>
        <xdr:cNvPr id="195" name="Picture 5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90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5</xdr:col>
      <xdr:colOff>0</xdr:colOff>
      <xdr:row>391</xdr:row>
      <xdr:rowOff>9525</xdr:rowOff>
    </xdr:to>
    <xdr:pic>
      <xdr:nvPicPr>
        <xdr:cNvPr id="196" name="Picture 5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161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5</xdr:col>
      <xdr:colOff>0</xdr:colOff>
      <xdr:row>393</xdr:row>
      <xdr:rowOff>9525</xdr:rowOff>
    </xdr:to>
    <xdr:pic>
      <xdr:nvPicPr>
        <xdr:cNvPr id="197" name="Picture 5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5</xdr:col>
      <xdr:colOff>0</xdr:colOff>
      <xdr:row>395</xdr:row>
      <xdr:rowOff>9525</xdr:rowOff>
    </xdr:to>
    <xdr:pic>
      <xdr:nvPicPr>
        <xdr:cNvPr id="198" name="Picture 5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904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5</xdr:col>
      <xdr:colOff>0</xdr:colOff>
      <xdr:row>397</xdr:row>
      <xdr:rowOff>9525</xdr:rowOff>
    </xdr:to>
    <xdr:pic>
      <xdr:nvPicPr>
        <xdr:cNvPr id="199" name="Picture 5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75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5</xdr:col>
      <xdr:colOff>0</xdr:colOff>
      <xdr:row>399</xdr:row>
      <xdr:rowOff>9525</xdr:rowOff>
    </xdr:to>
    <xdr:pic>
      <xdr:nvPicPr>
        <xdr:cNvPr id="200" name="Picture 5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647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5</xdr:col>
      <xdr:colOff>0</xdr:colOff>
      <xdr:row>401</xdr:row>
      <xdr:rowOff>9525</xdr:rowOff>
    </xdr:to>
    <xdr:pic>
      <xdr:nvPicPr>
        <xdr:cNvPr id="201" name="Picture 5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018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5</xdr:col>
      <xdr:colOff>0</xdr:colOff>
      <xdr:row>403</xdr:row>
      <xdr:rowOff>9525</xdr:rowOff>
    </xdr:to>
    <xdr:pic>
      <xdr:nvPicPr>
        <xdr:cNvPr id="202" name="Picture 5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90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5</xdr:col>
      <xdr:colOff>0</xdr:colOff>
      <xdr:row>405</xdr:row>
      <xdr:rowOff>9525</xdr:rowOff>
    </xdr:to>
    <xdr:pic>
      <xdr:nvPicPr>
        <xdr:cNvPr id="203" name="Picture 5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61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5</xdr:col>
      <xdr:colOff>0</xdr:colOff>
      <xdr:row>407</xdr:row>
      <xdr:rowOff>9525</xdr:rowOff>
    </xdr:to>
    <xdr:pic>
      <xdr:nvPicPr>
        <xdr:cNvPr id="204" name="Picture 5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33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5</xdr:col>
      <xdr:colOff>0</xdr:colOff>
      <xdr:row>409</xdr:row>
      <xdr:rowOff>9525</xdr:rowOff>
    </xdr:to>
    <xdr:pic>
      <xdr:nvPicPr>
        <xdr:cNvPr id="205" name="Picture 5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04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5</xdr:col>
      <xdr:colOff>0</xdr:colOff>
      <xdr:row>411</xdr:row>
      <xdr:rowOff>9525</xdr:rowOff>
    </xdr:to>
    <xdr:pic>
      <xdr:nvPicPr>
        <xdr:cNvPr id="206" name="Picture 5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876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5</xdr:col>
      <xdr:colOff>0</xdr:colOff>
      <xdr:row>413</xdr:row>
      <xdr:rowOff>9525</xdr:rowOff>
    </xdr:to>
    <xdr:pic>
      <xdr:nvPicPr>
        <xdr:cNvPr id="207" name="Picture 5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247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5</xdr:col>
      <xdr:colOff>0</xdr:colOff>
      <xdr:row>415</xdr:row>
      <xdr:rowOff>9525</xdr:rowOff>
    </xdr:to>
    <xdr:pic>
      <xdr:nvPicPr>
        <xdr:cNvPr id="208" name="Picture 5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19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5</xdr:col>
      <xdr:colOff>0</xdr:colOff>
      <xdr:row>417</xdr:row>
      <xdr:rowOff>9525</xdr:rowOff>
    </xdr:to>
    <xdr:pic>
      <xdr:nvPicPr>
        <xdr:cNvPr id="209" name="Picture 5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90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5</xdr:col>
      <xdr:colOff>0</xdr:colOff>
      <xdr:row>419</xdr:row>
      <xdr:rowOff>9525</xdr:rowOff>
    </xdr:to>
    <xdr:pic>
      <xdr:nvPicPr>
        <xdr:cNvPr id="210" name="Picture 5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62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5</xdr:col>
      <xdr:colOff>0</xdr:colOff>
      <xdr:row>421</xdr:row>
      <xdr:rowOff>9525</xdr:rowOff>
    </xdr:to>
    <xdr:pic>
      <xdr:nvPicPr>
        <xdr:cNvPr id="211" name="Picture 5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33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5</xdr:col>
      <xdr:colOff>0</xdr:colOff>
      <xdr:row>423</xdr:row>
      <xdr:rowOff>9525</xdr:rowOff>
    </xdr:to>
    <xdr:pic>
      <xdr:nvPicPr>
        <xdr:cNvPr id="212" name="Picture 5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05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5</xdr:col>
      <xdr:colOff>0</xdr:colOff>
      <xdr:row>425</xdr:row>
      <xdr:rowOff>9525</xdr:rowOff>
    </xdr:to>
    <xdr:pic>
      <xdr:nvPicPr>
        <xdr:cNvPr id="213" name="Picture 5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76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5</xdr:col>
      <xdr:colOff>0</xdr:colOff>
      <xdr:row>427</xdr:row>
      <xdr:rowOff>9525</xdr:rowOff>
    </xdr:to>
    <xdr:pic>
      <xdr:nvPicPr>
        <xdr:cNvPr id="214" name="Picture 5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848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5</xdr:col>
      <xdr:colOff>0</xdr:colOff>
      <xdr:row>429</xdr:row>
      <xdr:rowOff>9525</xdr:rowOff>
    </xdr:to>
    <xdr:pic>
      <xdr:nvPicPr>
        <xdr:cNvPr id="215" name="Picture 5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19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5</xdr:col>
      <xdr:colOff>0</xdr:colOff>
      <xdr:row>431</xdr:row>
      <xdr:rowOff>9525</xdr:rowOff>
    </xdr:to>
    <xdr:pic>
      <xdr:nvPicPr>
        <xdr:cNvPr id="216" name="Picture 5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91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5</xdr:col>
      <xdr:colOff>0</xdr:colOff>
      <xdr:row>433</xdr:row>
      <xdr:rowOff>9525</xdr:rowOff>
    </xdr:to>
    <xdr:pic>
      <xdr:nvPicPr>
        <xdr:cNvPr id="217" name="Picture 5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5</xdr:col>
      <xdr:colOff>0</xdr:colOff>
      <xdr:row>435</xdr:row>
      <xdr:rowOff>9525</xdr:rowOff>
    </xdr:to>
    <xdr:pic>
      <xdr:nvPicPr>
        <xdr:cNvPr id="218" name="Picture 5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33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5</xdr:col>
      <xdr:colOff>0</xdr:colOff>
      <xdr:row>437</xdr:row>
      <xdr:rowOff>9525</xdr:rowOff>
    </xdr:to>
    <xdr:pic>
      <xdr:nvPicPr>
        <xdr:cNvPr id="219" name="Picture 5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05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5</xdr:col>
      <xdr:colOff>0</xdr:colOff>
      <xdr:row>439</xdr:row>
      <xdr:rowOff>9525</xdr:rowOff>
    </xdr:to>
    <xdr:pic>
      <xdr:nvPicPr>
        <xdr:cNvPr id="220" name="Picture 5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076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5</xdr:col>
      <xdr:colOff>0</xdr:colOff>
      <xdr:row>441</xdr:row>
      <xdr:rowOff>9525</xdr:rowOff>
    </xdr:to>
    <xdr:pic>
      <xdr:nvPicPr>
        <xdr:cNvPr id="221" name="Picture 5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48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5</xdr:col>
      <xdr:colOff>0</xdr:colOff>
      <xdr:row>443</xdr:row>
      <xdr:rowOff>9525</xdr:rowOff>
    </xdr:to>
    <xdr:pic>
      <xdr:nvPicPr>
        <xdr:cNvPr id="222" name="Picture 5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19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5</xdr:col>
      <xdr:colOff>0</xdr:colOff>
      <xdr:row>445</xdr:row>
      <xdr:rowOff>9525</xdr:rowOff>
    </xdr:to>
    <xdr:pic>
      <xdr:nvPicPr>
        <xdr:cNvPr id="223" name="Picture 5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191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5</xdr:col>
      <xdr:colOff>0</xdr:colOff>
      <xdr:row>447</xdr:row>
      <xdr:rowOff>9525</xdr:rowOff>
    </xdr:to>
    <xdr:pic>
      <xdr:nvPicPr>
        <xdr:cNvPr id="224" name="Picture 5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62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5</xdr:col>
      <xdr:colOff>0</xdr:colOff>
      <xdr:row>449</xdr:row>
      <xdr:rowOff>9525</xdr:rowOff>
    </xdr:to>
    <xdr:pic>
      <xdr:nvPicPr>
        <xdr:cNvPr id="225" name="Picture 5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34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5</xdr:col>
      <xdr:colOff>0</xdr:colOff>
      <xdr:row>451</xdr:row>
      <xdr:rowOff>9525</xdr:rowOff>
    </xdr:to>
    <xdr:pic>
      <xdr:nvPicPr>
        <xdr:cNvPr id="226" name="Picture 5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05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5</xdr:col>
      <xdr:colOff>0</xdr:colOff>
      <xdr:row>453</xdr:row>
      <xdr:rowOff>9525</xdr:rowOff>
    </xdr:to>
    <xdr:pic>
      <xdr:nvPicPr>
        <xdr:cNvPr id="227" name="Picture 5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5</xdr:col>
      <xdr:colOff>0</xdr:colOff>
      <xdr:row>455</xdr:row>
      <xdr:rowOff>9525</xdr:rowOff>
    </xdr:to>
    <xdr:pic>
      <xdr:nvPicPr>
        <xdr:cNvPr id="228" name="Picture 5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48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5</xdr:col>
      <xdr:colOff>0</xdr:colOff>
      <xdr:row>457</xdr:row>
      <xdr:rowOff>9525</xdr:rowOff>
    </xdr:to>
    <xdr:pic>
      <xdr:nvPicPr>
        <xdr:cNvPr id="229" name="Picture 5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20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5</xdr:col>
      <xdr:colOff>0</xdr:colOff>
      <xdr:row>459</xdr:row>
      <xdr:rowOff>9525</xdr:rowOff>
    </xdr:to>
    <xdr:pic>
      <xdr:nvPicPr>
        <xdr:cNvPr id="230" name="Picture 5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91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5</xdr:col>
      <xdr:colOff>0</xdr:colOff>
      <xdr:row>461</xdr:row>
      <xdr:rowOff>9525</xdr:rowOff>
    </xdr:to>
    <xdr:pic>
      <xdr:nvPicPr>
        <xdr:cNvPr id="231" name="Picture 5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63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5</xdr:col>
      <xdr:colOff>0</xdr:colOff>
      <xdr:row>463</xdr:row>
      <xdr:rowOff>9525</xdr:rowOff>
    </xdr:to>
    <xdr:pic>
      <xdr:nvPicPr>
        <xdr:cNvPr id="232" name="Picture 5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534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5</xdr:col>
      <xdr:colOff>0</xdr:colOff>
      <xdr:row>465</xdr:row>
      <xdr:rowOff>9525</xdr:rowOff>
    </xdr:to>
    <xdr:pic>
      <xdr:nvPicPr>
        <xdr:cNvPr id="233" name="Picture 5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06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5</xdr:col>
      <xdr:colOff>0</xdr:colOff>
      <xdr:row>467</xdr:row>
      <xdr:rowOff>9525</xdr:rowOff>
    </xdr:to>
    <xdr:pic>
      <xdr:nvPicPr>
        <xdr:cNvPr id="234" name="Picture 5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77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5</xdr:col>
      <xdr:colOff>0</xdr:colOff>
      <xdr:row>469</xdr:row>
      <xdr:rowOff>9525</xdr:rowOff>
    </xdr:to>
    <xdr:pic>
      <xdr:nvPicPr>
        <xdr:cNvPr id="235" name="Picture 5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49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5</xdr:col>
      <xdr:colOff>0</xdr:colOff>
      <xdr:row>471</xdr:row>
      <xdr:rowOff>9525</xdr:rowOff>
    </xdr:to>
    <xdr:pic>
      <xdr:nvPicPr>
        <xdr:cNvPr id="236" name="Picture 5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020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5</xdr:col>
      <xdr:colOff>0</xdr:colOff>
      <xdr:row>473</xdr:row>
      <xdr:rowOff>9525</xdr:rowOff>
    </xdr:to>
    <xdr:pic>
      <xdr:nvPicPr>
        <xdr:cNvPr id="237" name="Picture 5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39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5</xdr:col>
      <xdr:colOff>0</xdr:colOff>
      <xdr:row>475</xdr:row>
      <xdr:rowOff>9525</xdr:rowOff>
    </xdr:to>
    <xdr:pic>
      <xdr:nvPicPr>
        <xdr:cNvPr id="238" name="Picture 5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63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5</xdr:col>
      <xdr:colOff>0</xdr:colOff>
      <xdr:row>477</xdr:row>
      <xdr:rowOff>9525</xdr:rowOff>
    </xdr:to>
    <xdr:pic>
      <xdr:nvPicPr>
        <xdr:cNvPr id="239" name="Picture 5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34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5</xdr:col>
      <xdr:colOff>0</xdr:colOff>
      <xdr:row>479</xdr:row>
      <xdr:rowOff>9525</xdr:rowOff>
    </xdr:to>
    <xdr:pic>
      <xdr:nvPicPr>
        <xdr:cNvPr id="240" name="Picture 5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06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5</xdr:col>
      <xdr:colOff>0</xdr:colOff>
      <xdr:row>481</xdr:row>
      <xdr:rowOff>9525</xdr:rowOff>
    </xdr:to>
    <xdr:pic>
      <xdr:nvPicPr>
        <xdr:cNvPr id="241" name="Picture 5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77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5</xdr:col>
      <xdr:colOff>0</xdr:colOff>
      <xdr:row>483</xdr:row>
      <xdr:rowOff>9525</xdr:rowOff>
    </xdr:to>
    <xdr:pic>
      <xdr:nvPicPr>
        <xdr:cNvPr id="242" name="Picture 5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49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5</xdr:col>
      <xdr:colOff>0</xdr:colOff>
      <xdr:row>485</xdr:row>
      <xdr:rowOff>9525</xdr:rowOff>
    </xdr:to>
    <xdr:pic>
      <xdr:nvPicPr>
        <xdr:cNvPr id="243" name="Picture 5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20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5</xdr:col>
      <xdr:colOff>0</xdr:colOff>
      <xdr:row>487</xdr:row>
      <xdr:rowOff>9525</xdr:rowOff>
    </xdr:to>
    <xdr:pic>
      <xdr:nvPicPr>
        <xdr:cNvPr id="244" name="Picture 5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92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5</xdr:col>
      <xdr:colOff>0</xdr:colOff>
      <xdr:row>489</xdr:row>
      <xdr:rowOff>9525</xdr:rowOff>
    </xdr:to>
    <xdr:pic>
      <xdr:nvPicPr>
        <xdr:cNvPr id="245" name="Picture 5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363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5</xdr:col>
      <xdr:colOff>0</xdr:colOff>
      <xdr:row>491</xdr:row>
      <xdr:rowOff>9525</xdr:rowOff>
    </xdr:to>
    <xdr:pic>
      <xdr:nvPicPr>
        <xdr:cNvPr id="246" name="Picture 5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735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5</xdr:col>
      <xdr:colOff>0</xdr:colOff>
      <xdr:row>493</xdr:row>
      <xdr:rowOff>9525</xdr:rowOff>
    </xdr:to>
    <xdr:pic>
      <xdr:nvPicPr>
        <xdr:cNvPr id="247" name="Picture 5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106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5</xdr:col>
      <xdr:colOff>0</xdr:colOff>
      <xdr:row>495</xdr:row>
      <xdr:rowOff>9525</xdr:rowOff>
    </xdr:to>
    <xdr:pic>
      <xdr:nvPicPr>
        <xdr:cNvPr id="248" name="Picture 5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78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5</xdr:col>
      <xdr:colOff>0</xdr:colOff>
      <xdr:row>497</xdr:row>
      <xdr:rowOff>9525</xdr:rowOff>
    </xdr:to>
    <xdr:pic>
      <xdr:nvPicPr>
        <xdr:cNvPr id="249" name="Picture 5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49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5</xdr:col>
      <xdr:colOff>0</xdr:colOff>
      <xdr:row>499</xdr:row>
      <xdr:rowOff>9525</xdr:rowOff>
    </xdr:to>
    <xdr:pic>
      <xdr:nvPicPr>
        <xdr:cNvPr id="250" name="Picture 5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21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5</xdr:col>
      <xdr:colOff>0</xdr:colOff>
      <xdr:row>501</xdr:row>
      <xdr:rowOff>9525</xdr:rowOff>
    </xdr:to>
    <xdr:pic>
      <xdr:nvPicPr>
        <xdr:cNvPr id="251" name="Picture 5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92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5</xdr:col>
      <xdr:colOff>0</xdr:colOff>
      <xdr:row>503</xdr:row>
      <xdr:rowOff>9525</xdr:rowOff>
    </xdr:to>
    <xdr:pic>
      <xdr:nvPicPr>
        <xdr:cNvPr id="252" name="Picture 5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64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5</xdr:col>
      <xdr:colOff>0</xdr:colOff>
      <xdr:row>505</xdr:row>
      <xdr:rowOff>9525</xdr:rowOff>
    </xdr:to>
    <xdr:pic>
      <xdr:nvPicPr>
        <xdr:cNvPr id="253" name="Picture 5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35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5</xdr:col>
      <xdr:colOff>0</xdr:colOff>
      <xdr:row>507</xdr:row>
      <xdr:rowOff>9525</xdr:rowOff>
    </xdr:to>
    <xdr:pic>
      <xdr:nvPicPr>
        <xdr:cNvPr id="254" name="Picture 5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707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5</xdr:col>
      <xdr:colOff>0</xdr:colOff>
      <xdr:row>509</xdr:row>
      <xdr:rowOff>9525</xdr:rowOff>
    </xdr:to>
    <xdr:pic>
      <xdr:nvPicPr>
        <xdr:cNvPr id="255" name="Picture 5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8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5</xdr:col>
      <xdr:colOff>0</xdr:colOff>
      <xdr:row>511</xdr:row>
      <xdr:rowOff>9525</xdr:rowOff>
    </xdr:to>
    <xdr:pic>
      <xdr:nvPicPr>
        <xdr:cNvPr id="256" name="Picture 5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450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5</xdr:col>
      <xdr:colOff>0</xdr:colOff>
      <xdr:row>513</xdr:row>
      <xdr:rowOff>9525</xdr:rowOff>
    </xdr:to>
    <xdr:pic>
      <xdr:nvPicPr>
        <xdr:cNvPr id="257" name="Picture 5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5</xdr:col>
      <xdr:colOff>0</xdr:colOff>
      <xdr:row>515</xdr:row>
      <xdr:rowOff>9525</xdr:rowOff>
    </xdr:to>
    <xdr:pic>
      <xdr:nvPicPr>
        <xdr:cNvPr id="258" name="Picture 5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92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5</xdr:col>
      <xdr:colOff>0</xdr:colOff>
      <xdr:row>517</xdr:row>
      <xdr:rowOff>9525</xdr:rowOff>
    </xdr:to>
    <xdr:pic>
      <xdr:nvPicPr>
        <xdr:cNvPr id="259" name="Picture 5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64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5</xdr:col>
      <xdr:colOff>0</xdr:colOff>
      <xdr:row>519</xdr:row>
      <xdr:rowOff>9525</xdr:rowOff>
    </xdr:to>
    <xdr:pic>
      <xdr:nvPicPr>
        <xdr:cNvPr id="260" name="Picture 5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35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5</xdr:col>
      <xdr:colOff>0</xdr:colOff>
      <xdr:row>521</xdr:row>
      <xdr:rowOff>9525</xdr:rowOff>
    </xdr:to>
    <xdr:pic>
      <xdr:nvPicPr>
        <xdr:cNvPr id="261" name="Picture 5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07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5</xdr:col>
      <xdr:colOff>0</xdr:colOff>
      <xdr:row>523</xdr:row>
      <xdr:rowOff>9525</xdr:rowOff>
    </xdr:to>
    <xdr:pic>
      <xdr:nvPicPr>
        <xdr:cNvPr id="262" name="Picture 5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78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5</xdr:col>
      <xdr:colOff>0</xdr:colOff>
      <xdr:row>525</xdr:row>
      <xdr:rowOff>9525</xdr:rowOff>
    </xdr:to>
    <xdr:pic>
      <xdr:nvPicPr>
        <xdr:cNvPr id="263" name="Picture 5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50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5</xdr:col>
      <xdr:colOff>0</xdr:colOff>
      <xdr:row>527</xdr:row>
      <xdr:rowOff>9525</xdr:rowOff>
    </xdr:to>
    <xdr:pic>
      <xdr:nvPicPr>
        <xdr:cNvPr id="264" name="Picture 5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21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5</xdr:col>
      <xdr:colOff>0</xdr:colOff>
      <xdr:row>529</xdr:row>
      <xdr:rowOff>9525</xdr:rowOff>
    </xdr:to>
    <xdr:pic>
      <xdr:nvPicPr>
        <xdr:cNvPr id="265" name="Picture 5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93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5</xdr:col>
      <xdr:colOff>0</xdr:colOff>
      <xdr:row>531</xdr:row>
      <xdr:rowOff>9525</xdr:rowOff>
    </xdr:to>
    <xdr:pic>
      <xdr:nvPicPr>
        <xdr:cNvPr id="266" name="Picture 5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164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5</xdr:col>
      <xdr:colOff>0</xdr:colOff>
      <xdr:row>533</xdr:row>
      <xdr:rowOff>9525</xdr:rowOff>
    </xdr:to>
    <xdr:pic>
      <xdr:nvPicPr>
        <xdr:cNvPr id="267" name="Picture 5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5</xdr:col>
      <xdr:colOff>0</xdr:colOff>
      <xdr:row>535</xdr:row>
      <xdr:rowOff>9525</xdr:rowOff>
    </xdr:to>
    <xdr:pic>
      <xdr:nvPicPr>
        <xdr:cNvPr id="268" name="Picture 5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07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5</xdr:col>
      <xdr:colOff>0</xdr:colOff>
      <xdr:row>537</xdr:row>
      <xdr:rowOff>9525</xdr:rowOff>
    </xdr:to>
    <xdr:pic>
      <xdr:nvPicPr>
        <xdr:cNvPr id="269" name="Picture 5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79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5</xdr:col>
      <xdr:colOff>0</xdr:colOff>
      <xdr:row>539</xdr:row>
      <xdr:rowOff>9525</xdr:rowOff>
    </xdr:to>
    <xdr:pic>
      <xdr:nvPicPr>
        <xdr:cNvPr id="270" name="Picture 5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650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5</xdr:col>
      <xdr:colOff>0</xdr:colOff>
      <xdr:row>541</xdr:row>
      <xdr:rowOff>9525</xdr:rowOff>
    </xdr:to>
    <xdr:pic>
      <xdr:nvPicPr>
        <xdr:cNvPr id="271" name="Picture 5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022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5</xdr:col>
      <xdr:colOff>0</xdr:colOff>
      <xdr:row>543</xdr:row>
      <xdr:rowOff>9525</xdr:rowOff>
    </xdr:to>
    <xdr:pic>
      <xdr:nvPicPr>
        <xdr:cNvPr id="272" name="Picture 5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93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5</xdr:col>
      <xdr:colOff>0</xdr:colOff>
      <xdr:row>545</xdr:row>
      <xdr:rowOff>9525</xdr:rowOff>
    </xdr:to>
    <xdr:pic>
      <xdr:nvPicPr>
        <xdr:cNvPr id="273" name="Picture 6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765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5</xdr:col>
      <xdr:colOff>0</xdr:colOff>
      <xdr:row>547</xdr:row>
      <xdr:rowOff>9525</xdr:rowOff>
    </xdr:to>
    <xdr:pic>
      <xdr:nvPicPr>
        <xdr:cNvPr id="274" name="Picture 6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136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5</xdr:col>
      <xdr:colOff>0</xdr:colOff>
      <xdr:row>549</xdr:row>
      <xdr:rowOff>9525</xdr:rowOff>
    </xdr:to>
    <xdr:pic>
      <xdr:nvPicPr>
        <xdr:cNvPr id="275" name="Picture 6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508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5</xdr:col>
      <xdr:colOff>0</xdr:colOff>
      <xdr:row>551</xdr:row>
      <xdr:rowOff>9525</xdr:rowOff>
    </xdr:to>
    <xdr:pic>
      <xdr:nvPicPr>
        <xdr:cNvPr id="276" name="Picture 6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9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5</xdr:col>
      <xdr:colOff>0</xdr:colOff>
      <xdr:row>553</xdr:row>
      <xdr:rowOff>9525</xdr:rowOff>
    </xdr:to>
    <xdr:pic>
      <xdr:nvPicPr>
        <xdr:cNvPr id="277" name="Picture 6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25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5</xdr:col>
      <xdr:colOff>0</xdr:colOff>
      <xdr:row>555</xdr:row>
      <xdr:rowOff>9525</xdr:rowOff>
    </xdr:to>
    <xdr:pic>
      <xdr:nvPicPr>
        <xdr:cNvPr id="278" name="Picture 6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22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5</xdr:col>
      <xdr:colOff>0</xdr:colOff>
      <xdr:row>557</xdr:row>
      <xdr:rowOff>9525</xdr:rowOff>
    </xdr:to>
    <xdr:pic>
      <xdr:nvPicPr>
        <xdr:cNvPr id="279" name="Picture 6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93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5</xdr:col>
      <xdr:colOff>0</xdr:colOff>
      <xdr:row>559</xdr:row>
      <xdr:rowOff>9525</xdr:rowOff>
    </xdr:to>
    <xdr:pic>
      <xdr:nvPicPr>
        <xdr:cNvPr id="280" name="Picture 6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365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5</xdr:col>
      <xdr:colOff>0</xdr:colOff>
      <xdr:row>561</xdr:row>
      <xdr:rowOff>9525</xdr:rowOff>
    </xdr:to>
    <xdr:pic>
      <xdr:nvPicPr>
        <xdr:cNvPr id="281" name="Picture 6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36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5</xdr:col>
      <xdr:colOff>0</xdr:colOff>
      <xdr:row>563</xdr:row>
      <xdr:rowOff>9525</xdr:rowOff>
    </xdr:to>
    <xdr:pic>
      <xdr:nvPicPr>
        <xdr:cNvPr id="282" name="Picture 6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08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5</xdr:col>
      <xdr:colOff>0</xdr:colOff>
      <xdr:row>565</xdr:row>
      <xdr:rowOff>9525</xdr:rowOff>
    </xdr:to>
    <xdr:pic>
      <xdr:nvPicPr>
        <xdr:cNvPr id="283" name="Picture 6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798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5</xdr:col>
      <xdr:colOff>0</xdr:colOff>
      <xdr:row>567</xdr:row>
      <xdr:rowOff>9525</xdr:rowOff>
    </xdr:to>
    <xdr:pic>
      <xdr:nvPicPr>
        <xdr:cNvPr id="284" name="Picture 6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8513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5</xdr:col>
      <xdr:colOff>0</xdr:colOff>
      <xdr:row>569</xdr:row>
      <xdr:rowOff>9525</xdr:rowOff>
    </xdr:to>
    <xdr:pic>
      <xdr:nvPicPr>
        <xdr:cNvPr id="285" name="Picture 6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228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5</xdr:col>
      <xdr:colOff>0</xdr:colOff>
      <xdr:row>571</xdr:row>
      <xdr:rowOff>9525</xdr:rowOff>
    </xdr:to>
    <xdr:pic>
      <xdr:nvPicPr>
        <xdr:cNvPr id="286" name="Picture 6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942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5</xdr:col>
      <xdr:colOff>0</xdr:colOff>
      <xdr:row>573</xdr:row>
      <xdr:rowOff>9525</xdr:rowOff>
    </xdr:to>
    <xdr:pic>
      <xdr:nvPicPr>
        <xdr:cNvPr id="287" name="Picture 6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5</xdr:col>
      <xdr:colOff>0</xdr:colOff>
      <xdr:row>575</xdr:row>
      <xdr:rowOff>9525</xdr:rowOff>
    </xdr:to>
    <xdr:pic>
      <xdr:nvPicPr>
        <xdr:cNvPr id="288" name="Picture 6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372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5</xdr:col>
      <xdr:colOff>0</xdr:colOff>
      <xdr:row>577</xdr:row>
      <xdr:rowOff>9525</xdr:rowOff>
    </xdr:to>
    <xdr:pic>
      <xdr:nvPicPr>
        <xdr:cNvPr id="289" name="Picture 6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7087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5</xdr:col>
      <xdr:colOff>0</xdr:colOff>
      <xdr:row>579</xdr:row>
      <xdr:rowOff>9525</xdr:rowOff>
    </xdr:to>
    <xdr:pic>
      <xdr:nvPicPr>
        <xdr:cNvPr id="290" name="Picture 6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801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5</xdr:col>
      <xdr:colOff>0</xdr:colOff>
      <xdr:row>581</xdr:row>
      <xdr:rowOff>9525</xdr:rowOff>
    </xdr:to>
    <xdr:pic>
      <xdr:nvPicPr>
        <xdr:cNvPr id="291" name="Picture 6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516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5</xdr:col>
      <xdr:colOff>0</xdr:colOff>
      <xdr:row>583</xdr:row>
      <xdr:rowOff>9525</xdr:rowOff>
    </xdr:to>
    <xdr:pic>
      <xdr:nvPicPr>
        <xdr:cNvPr id="292" name="Picture 6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8231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5</xdr:col>
      <xdr:colOff>0</xdr:colOff>
      <xdr:row>585</xdr:row>
      <xdr:rowOff>9525</xdr:rowOff>
    </xdr:to>
    <xdr:pic>
      <xdr:nvPicPr>
        <xdr:cNvPr id="293" name="Picture 6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946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5</xdr:col>
      <xdr:colOff>0</xdr:colOff>
      <xdr:row>587</xdr:row>
      <xdr:rowOff>9525</xdr:rowOff>
    </xdr:to>
    <xdr:pic>
      <xdr:nvPicPr>
        <xdr:cNvPr id="294" name="Picture 6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660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5</xdr:col>
      <xdr:colOff>0</xdr:colOff>
      <xdr:row>589</xdr:row>
      <xdr:rowOff>9525</xdr:rowOff>
    </xdr:to>
    <xdr:pic>
      <xdr:nvPicPr>
        <xdr:cNvPr id="295" name="Picture 6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9375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5</xdr:col>
      <xdr:colOff>0</xdr:colOff>
      <xdr:row>591</xdr:row>
      <xdr:rowOff>9525</xdr:rowOff>
    </xdr:to>
    <xdr:pic>
      <xdr:nvPicPr>
        <xdr:cNvPr id="296" name="Picture 6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3090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5</xdr:col>
      <xdr:colOff>0</xdr:colOff>
      <xdr:row>593</xdr:row>
      <xdr:rowOff>9525</xdr:rowOff>
    </xdr:to>
    <xdr:pic>
      <xdr:nvPicPr>
        <xdr:cNvPr id="297" name="Picture 6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68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5</xdr:col>
      <xdr:colOff>0</xdr:colOff>
      <xdr:row>595</xdr:row>
      <xdr:rowOff>9525</xdr:rowOff>
    </xdr:to>
    <xdr:pic>
      <xdr:nvPicPr>
        <xdr:cNvPr id="298" name="Picture 6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519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5</xdr:col>
      <xdr:colOff>0</xdr:colOff>
      <xdr:row>597</xdr:row>
      <xdr:rowOff>9525</xdr:rowOff>
    </xdr:to>
    <xdr:pic>
      <xdr:nvPicPr>
        <xdr:cNvPr id="299" name="Picture 6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234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5</xdr:col>
      <xdr:colOff>0</xdr:colOff>
      <xdr:row>599</xdr:row>
      <xdr:rowOff>9525</xdr:rowOff>
    </xdr:to>
    <xdr:pic>
      <xdr:nvPicPr>
        <xdr:cNvPr id="300" name="Picture 6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949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5</xdr:col>
      <xdr:colOff>0</xdr:colOff>
      <xdr:row>601</xdr:row>
      <xdr:rowOff>9525</xdr:rowOff>
    </xdr:to>
    <xdr:pic>
      <xdr:nvPicPr>
        <xdr:cNvPr id="301" name="Picture 6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664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5</xdr:col>
      <xdr:colOff>0</xdr:colOff>
      <xdr:row>603</xdr:row>
      <xdr:rowOff>9525</xdr:rowOff>
    </xdr:to>
    <xdr:pic>
      <xdr:nvPicPr>
        <xdr:cNvPr id="302" name="Picture 6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378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5</xdr:col>
      <xdr:colOff>0</xdr:colOff>
      <xdr:row>605</xdr:row>
      <xdr:rowOff>9525</xdr:rowOff>
    </xdr:to>
    <xdr:pic>
      <xdr:nvPicPr>
        <xdr:cNvPr id="303" name="Picture 6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9093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5</xdr:col>
      <xdr:colOff>0</xdr:colOff>
      <xdr:row>607</xdr:row>
      <xdr:rowOff>9525</xdr:rowOff>
    </xdr:to>
    <xdr:pic>
      <xdr:nvPicPr>
        <xdr:cNvPr id="304" name="Picture 6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2808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5</xdr:col>
      <xdr:colOff>0</xdr:colOff>
      <xdr:row>609</xdr:row>
      <xdr:rowOff>9525</xdr:rowOff>
    </xdr:to>
    <xdr:pic>
      <xdr:nvPicPr>
        <xdr:cNvPr id="305" name="Picture 6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523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5</xdr:col>
      <xdr:colOff>0</xdr:colOff>
      <xdr:row>611</xdr:row>
      <xdr:rowOff>9525</xdr:rowOff>
    </xdr:to>
    <xdr:pic>
      <xdr:nvPicPr>
        <xdr:cNvPr id="306" name="Picture 6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237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5</xdr:col>
      <xdr:colOff>0</xdr:colOff>
      <xdr:row>613</xdr:row>
      <xdr:rowOff>9525</xdr:rowOff>
    </xdr:to>
    <xdr:pic>
      <xdr:nvPicPr>
        <xdr:cNvPr id="307" name="Picture 6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952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5</xdr:col>
      <xdr:colOff>0</xdr:colOff>
      <xdr:row>615</xdr:row>
      <xdr:rowOff>9525</xdr:rowOff>
    </xdr:to>
    <xdr:pic>
      <xdr:nvPicPr>
        <xdr:cNvPr id="308" name="Picture 6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667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5</xdr:col>
      <xdr:colOff>0</xdr:colOff>
      <xdr:row>617</xdr:row>
      <xdr:rowOff>9525</xdr:rowOff>
    </xdr:to>
    <xdr:pic>
      <xdr:nvPicPr>
        <xdr:cNvPr id="309" name="Picture 6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382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5</xdr:col>
      <xdr:colOff>0</xdr:colOff>
      <xdr:row>619</xdr:row>
      <xdr:rowOff>9525</xdr:rowOff>
    </xdr:to>
    <xdr:pic>
      <xdr:nvPicPr>
        <xdr:cNvPr id="310" name="Picture 6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5096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5</xdr:col>
      <xdr:colOff>0</xdr:colOff>
      <xdr:row>621</xdr:row>
      <xdr:rowOff>9525</xdr:rowOff>
    </xdr:to>
    <xdr:pic>
      <xdr:nvPicPr>
        <xdr:cNvPr id="311" name="Picture 6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8811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5</xdr:col>
      <xdr:colOff>0</xdr:colOff>
      <xdr:row>623</xdr:row>
      <xdr:rowOff>9525</xdr:rowOff>
    </xdr:to>
    <xdr:pic>
      <xdr:nvPicPr>
        <xdr:cNvPr id="312" name="Picture 6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526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5</xdr:col>
      <xdr:colOff>0</xdr:colOff>
      <xdr:row>625</xdr:row>
      <xdr:rowOff>9525</xdr:rowOff>
    </xdr:to>
    <xdr:pic>
      <xdr:nvPicPr>
        <xdr:cNvPr id="313" name="Picture 6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241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5</xdr:col>
      <xdr:colOff>0</xdr:colOff>
      <xdr:row>627</xdr:row>
      <xdr:rowOff>9525</xdr:rowOff>
    </xdr:to>
    <xdr:pic>
      <xdr:nvPicPr>
        <xdr:cNvPr id="314" name="Picture 6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955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5</xdr:col>
      <xdr:colOff>0</xdr:colOff>
      <xdr:row>629</xdr:row>
      <xdr:rowOff>9525</xdr:rowOff>
    </xdr:to>
    <xdr:pic>
      <xdr:nvPicPr>
        <xdr:cNvPr id="315" name="Picture 6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3670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5</xdr:col>
      <xdr:colOff>0</xdr:colOff>
      <xdr:row>631</xdr:row>
      <xdr:rowOff>9525</xdr:rowOff>
    </xdr:to>
    <xdr:pic>
      <xdr:nvPicPr>
        <xdr:cNvPr id="316" name="Picture 6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385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5</xdr:col>
      <xdr:colOff>0</xdr:colOff>
      <xdr:row>633</xdr:row>
      <xdr:rowOff>9525</xdr:rowOff>
    </xdr:to>
    <xdr:pic>
      <xdr:nvPicPr>
        <xdr:cNvPr id="317" name="Picture 6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5</xdr:col>
      <xdr:colOff>0</xdr:colOff>
      <xdr:row>635</xdr:row>
      <xdr:rowOff>9525</xdr:rowOff>
    </xdr:to>
    <xdr:pic>
      <xdr:nvPicPr>
        <xdr:cNvPr id="318" name="Picture 6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4814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5</xdr:col>
      <xdr:colOff>0</xdr:colOff>
      <xdr:row>637</xdr:row>
      <xdr:rowOff>9525</xdr:rowOff>
    </xdr:to>
    <xdr:pic>
      <xdr:nvPicPr>
        <xdr:cNvPr id="319" name="Picture 6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85295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5</xdr:col>
      <xdr:colOff>0</xdr:colOff>
      <xdr:row>639</xdr:row>
      <xdr:rowOff>9525</xdr:rowOff>
    </xdr:to>
    <xdr:pic>
      <xdr:nvPicPr>
        <xdr:cNvPr id="320" name="Picture 6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22442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5</xdr:col>
      <xdr:colOff>0</xdr:colOff>
      <xdr:row>641</xdr:row>
      <xdr:rowOff>9525</xdr:rowOff>
    </xdr:to>
    <xdr:pic>
      <xdr:nvPicPr>
        <xdr:cNvPr id="321" name="Picture 6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95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5</xdr:col>
      <xdr:colOff>0</xdr:colOff>
      <xdr:row>643</xdr:row>
      <xdr:rowOff>9525</xdr:rowOff>
    </xdr:to>
    <xdr:pic>
      <xdr:nvPicPr>
        <xdr:cNvPr id="322" name="Picture 6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67375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D-SACDP-2017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sdde-bcns-voie-publique\POLE%20DES%20EVENEMENTS%20ET%20DES%20EXPERIMENTATIONS\FOOD%20TRUCK\REDEVANCES\base%20de%20donn&#233;es%2002_07_15%20o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sdde-bcns-voie-publique\POLE%20DES%20EVENEMENTS%20ET%20DES%20EXPERIMENTATIONS\VAD%20INSTRUCTION\VAD%202017\05-2017\2017-05-19-1684\1FORMULAIRE%20VAD-168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CA"/>
      <sheetName val="EDOUARD"/>
      <sheetName val="FARDEAU"/>
      <sheetName val="PINTO"/>
      <sheetName val="ROMME"/>
      <sheetName val="Feuil1"/>
      <sheetName val="VAD 2017"/>
      <sheetName val="INFOS"/>
      <sheetName val="OUTILS"/>
      <sheetName val="Grille IND"/>
      <sheetName val="CONVENTIONS"/>
      <sheetName val="REFUS OP"/>
      <sheetName val="MARCHES DE NOEL"/>
    </sheetNames>
    <sheetDataSet>
      <sheetData sheetId="7">
        <row r="5">
          <cell r="A5" t="str">
            <v>AJAX Roselyne</v>
          </cell>
        </row>
        <row r="6">
          <cell r="A6" t="str">
            <v>BADIER Nathalie</v>
          </cell>
        </row>
        <row r="7">
          <cell r="A7" t="str">
            <v>BATEJAT Vincent</v>
          </cell>
        </row>
        <row r="8">
          <cell r="A8" t="str">
            <v>BECHE Christophe</v>
          </cell>
        </row>
        <row r="9">
          <cell r="A9" t="str">
            <v>BERTHET Louis</v>
          </cell>
        </row>
        <row r="10">
          <cell r="A10" t="str">
            <v>BIJAULT Valérie</v>
          </cell>
        </row>
        <row r="11">
          <cell r="A11" t="str">
            <v>BOUCHE Michel</v>
          </cell>
        </row>
        <row r="12">
          <cell r="A12" t="str">
            <v>BRADAMANTIS Betty</v>
          </cell>
        </row>
        <row r="13">
          <cell r="A13" t="str">
            <v>BRUNET Mireille</v>
          </cell>
        </row>
        <row r="14">
          <cell r="A14" t="str">
            <v>BUABUBI Tania</v>
          </cell>
        </row>
        <row r="15">
          <cell r="A15" t="str">
            <v>CABARET Mickaële</v>
          </cell>
        </row>
        <row r="16">
          <cell r="A16" t="str">
            <v>CHENITI Havat</v>
          </cell>
        </row>
        <row r="17">
          <cell r="A17" t="str">
            <v>CHICA François</v>
          </cell>
        </row>
        <row r="18">
          <cell r="A18" t="str">
            <v>COUSTY Mireille</v>
          </cell>
        </row>
        <row r="19">
          <cell r="A19" t="str">
            <v>DESCHAMPS Christian</v>
          </cell>
        </row>
        <row r="20">
          <cell r="A20" t="str">
            <v>DESCOT Paulette</v>
          </cell>
        </row>
        <row r="21">
          <cell r="A21" t="str">
            <v>DEVAUX Katia</v>
          </cell>
        </row>
        <row r="22">
          <cell r="A22" t="str">
            <v>D'ERFURTH Frédéric</v>
          </cell>
        </row>
        <row r="23">
          <cell r="A23" t="str">
            <v>FARDEAU Anne</v>
          </cell>
        </row>
        <row r="24">
          <cell r="A24" t="str">
            <v>GAUTHIER Nadine</v>
          </cell>
        </row>
        <row r="25">
          <cell r="A25" t="str">
            <v>GUILLARD Nadia</v>
          </cell>
        </row>
        <row r="26">
          <cell r="A26" t="str">
            <v>HAMIDOU Faouzia</v>
          </cell>
        </row>
        <row r="27">
          <cell r="A27" t="str">
            <v>HAYET Pascal</v>
          </cell>
        </row>
        <row r="28">
          <cell r="A28" t="str">
            <v>HAYET Sabine</v>
          </cell>
        </row>
        <row r="29">
          <cell r="A29" t="str">
            <v>HERBULOT Murielle</v>
          </cell>
        </row>
        <row r="30">
          <cell r="A30" t="str">
            <v>JOASSIN Bruno</v>
          </cell>
        </row>
        <row r="31">
          <cell r="A31" t="str">
            <v>KHOUKHI Fatima</v>
          </cell>
        </row>
        <row r="32">
          <cell r="A32" t="str">
            <v>MENDES Fernanda</v>
          </cell>
        </row>
        <row r="33">
          <cell r="A33" t="str">
            <v>PEREZ ALVAREZ Maria Dolores</v>
          </cell>
        </row>
        <row r="34">
          <cell r="A34" t="str">
            <v>PICARD Gilles</v>
          </cell>
        </row>
        <row r="35">
          <cell r="A35" t="str">
            <v>PINTO Daniel</v>
          </cell>
        </row>
        <row r="36">
          <cell r="A36" t="str">
            <v>ROMME Julien</v>
          </cell>
        </row>
        <row r="37">
          <cell r="A37" t="str">
            <v>RONXIN Natacha</v>
          </cell>
        </row>
        <row r="38">
          <cell r="A38" t="str">
            <v>TALEB-BENDIAB Lila</v>
          </cell>
        </row>
        <row r="39">
          <cell r="A39" t="str">
            <v>TAMBADOU Souaïbo</v>
          </cell>
        </row>
        <row r="40">
          <cell r="A40" t="str">
            <v>XAVIER Patrice</v>
          </cell>
        </row>
        <row r="41">
          <cell r="A41" t="str">
            <v>ZANETTI Patricia</v>
          </cell>
        </row>
        <row r="42">
          <cell r="A42" t="str">
            <v>ROUSSEAU Laetitia</v>
          </cell>
        </row>
      </sheetData>
      <sheetData sheetId="8">
        <row r="5">
          <cell r="A5" t="str">
            <v>TITULAIRE</v>
          </cell>
          <cell r="B5" t="str">
            <v>Adjoint administratif</v>
          </cell>
          <cell r="C5" t="str">
            <v>1ère classe</v>
          </cell>
          <cell r="D5" t="str">
            <v>Fixe</v>
          </cell>
          <cell r="E5" t="str">
            <v>Chef d'établissement</v>
          </cell>
          <cell r="F5" t="str">
            <v>Accueil/régie</v>
          </cell>
        </row>
        <row r="6">
          <cell r="A6" t="str">
            <v>STAGIAIRE</v>
          </cell>
          <cell r="B6" t="str">
            <v>Agent de Logistique Générale</v>
          </cell>
          <cell r="C6" t="str">
            <v>2ème classe</v>
          </cell>
          <cell r="D6" t="str">
            <v>Variable</v>
          </cell>
          <cell r="E6" t="str">
            <v>Guide  </v>
          </cell>
          <cell r="F6" t="str">
            <v>Cabinet des élus</v>
          </cell>
        </row>
        <row r="7">
          <cell r="A7" t="str">
            <v>CONCTRACTUEL/LE</v>
          </cell>
          <cell r="B7" t="str">
            <v>Agent hors effectif</v>
          </cell>
          <cell r="C7" t="str">
            <v>Cl. Normale</v>
          </cell>
          <cell r="E7" t="str">
            <v>Guide suppléant</v>
          </cell>
          <cell r="F7" t="str">
            <v>Cabinet du Maire</v>
          </cell>
        </row>
        <row r="8">
          <cell r="A8" t="str">
            <v>RETRAITE</v>
          </cell>
          <cell r="B8" t="str">
            <v>Attaché</v>
          </cell>
          <cell r="C8" t="str">
            <v>Cl. Supérieure</v>
          </cell>
          <cell r="E8" t="str">
            <v>Guide file / serre file</v>
          </cell>
          <cell r="F8" t="str">
            <v>Etat spécial</v>
          </cell>
        </row>
        <row r="9">
          <cell r="A9" t="str">
            <v>CUI</v>
          </cell>
          <cell r="B9" t="str">
            <v>Secrétaire administratif</v>
          </cell>
          <cell r="C9" t="str">
            <v>Cl. Exceptionnelle</v>
          </cell>
          <cell r="E9" t="str">
            <v>Serre file</v>
          </cell>
          <cell r="F9" t="str">
            <v>Mairie du 7ème</v>
          </cell>
        </row>
        <row r="10">
          <cell r="A10" t="str">
            <v>CONTRAT D'AVENIR</v>
          </cell>
          <cell r="B10" t="str">
            <v>Technicien S.O (Logistique)</v>
          </cell>
          <cell r="C10" t="str">
            <v>Principal</v>
          </cell>
          <cell r="E10" t="str">
            <v>Serre file suppléant</v>
          </cell>
          <cell r="F10" t="str">
            <v>Pôle Population</v>
          </cell>
        </row>
        <row r="11">
          <cell r="A11" t="str">
            <v>DÉTACHEMENT</v>
          </cell>
          <cell r="C11" t="str">
            <v>Principal 1ère</v>
          </cell>
          <cell r="F11" t="str">
            <v>Service intérieur 1</v>
          </cell>
        </row>
        <row r="12">
          <cell r="C12" t="str">
            <v>Principal 2ème</v>
          </cell>
          <cell r="F12" t="str">
            <v>Service intérieur 2</v>
          </cell>
        </row>
        <row r="13">
          <cell r="F13" t="str">
            <v>Service Intérieur 3</v>
          </cell>
        </row>
        <row r="14">
          <cell r="F14" t="str">
            <v>CODE</v>
          </cell>
        </row>
        <row r="15">
          <cell r="E15" t="str">
            <v>Animations de quartier</v>
          </cell>
          <cell r="F15">
            <v>400</v>
          </cell>
        </row>
        <row r="16">
          <cell r="E16" t="str">
            <v>CCQ Ecole Militaire</v>
          </cell>
          <cell r="F16">
            <v>401</v>
          </cell>
        </row>
        <row r="17">
          <cell r="E17" t="str">
            <v>CCQ Gros Caillou</v>
          </cell>
          <cell r="F17">
            <v>402</v>
          </cell>
        </row>
        <row r="18">
          <cell r="E18" t="str">
            <v>CCQ Invalides</v>
          </cell>
          <cell r="F18">
            <v>403</v>
          </cell>
        </row>
        <row r="19">
          <cell r="E19" t="str">
            <v>CCQ Saint Thomas d'Acquin</v>
          </cell>
          <cell r="F19">
            <v>658</v>
          </cell>
        </row>
        <row r="20">
          <cell r="A20">
            <v>4832</v>
          </cell>
          <cell r="B20" t="str">
            <v>TECH. Sup. O</v>
          </cell>
          <cell r="E20" t="str">
            <v>Cérémonie commémorative</v>
          </cell>
          <cell r="F20">
            <v>687</v>
          </cell>
        </row>
        <row r="21">
          <cell r="A21" t="str">
            <v>Y301</v>
          </cell>
          <cell r="B21" t="str">
            <v>AGT LOGIST GLE P.2ème</v>
          </cell>
          <cell r="E21" t="str">
            <v>CICA</v>
          </cell>
          <cell r="F21" t="str">
            <v>VG3</v>
          </cell>
        </row>
        <row r="22">
          <cell r="A22" t="str">
            <v>Y302</v>
          </cell>
          <cell r="B22" t="str">
            <v>AGT LOGIST GLE 1CL</v>
          </cell>
          <cell r="E22" t="str">
            <v>Conseil d'arrondissement</v>
          </cell>
        </row>
        <row r="23">
          <cell r="A23" t="str">
            <v>Z043</v>
          </cell>
          <cell r="B23" t="str">
            <v>ADJ ADMINISTR. P.1ère</v>
          </cell>
          <cell r="E23" t="str">
            <v>Conseil municipal des enfants</v>
          </cell>
        </row>
        <row r="24">
          <cell r="A24" t="str">
            <v>Z044</v>
          </cell>
          <cell r="B24" t="str">
            <v>ADJ ADMINISTR. P.2ème</v>
          </cell>
          <cell r="E24" t="str">
            <v>Déjeuner sur l'herbe</v>
          </cell>
        </row>
        <row r="25">
          <cell r="A25" t="str">
            <v>Z045</v>
          </cell>
          <cell r="B25" t="str">
            <v>ADJ ADMINISTR. 1CL</v>
          </cell>
          <cell r="E25" t="str">
            <v>Eéunion  </v>
          </cell>
        </row>
        <row r="26">
          <cell r="A26" t="str">
            <v>Z241</v>
          </cell>
          <cell r="B26" t="str">
            <v>SA CL.Sup</v>
          </cell>
          <cell r="E26" t="str">
            <v>Elections</v>
          </cell>
        </row>
        <row r="27">
          <cell r="A27" t="str">
            <v>Z242</v>
          </cell>
          <cell r="B27" t="str">
            <v>SA CL.Norm</v>
          </cell>
          <cell r="E27" t="str">
            <v>Forum association</v>
          </cell>
        </row>
        <row r="28">
          <cell r="E28" t="str">
            <v>Installation manifestation</v>
          </cell>
        </row>
        <row r="29">
          <cell r="E29" t="str">
            <v>Mariages</v>
          </cell>
        </row>
        <row r="30">
          <cell r="E30" t="str">
            <v>Réunion publique</v>
          </cell>
        </row>
        <row r="32">
          <cell r="A32" t="str">
            <v>JANVIER</v>
          </cell>
        </row>
        <row r="33">
          <cell r="A33" t="str">
            <v>FÉVRIER</v>
          </cell>
        </row>
        <row r="34">
          <cell r="A34" t="str">
            <v>MARS</v>
          </cell>
        </row>
        <row r="35">
          <cell r="A35" t="str">
            <v>AVRIL</v>
          </cell>
        </row>
        <row r="36">
          <cell r="A36" t="str">
            <v>MAI</v>
          </cell>
        </row>
        <row r="37">
          <cell r="A37" t="str">
            <v>JUIN</v>
          </cell>
        </row>
        <row r="38">
          <cell r="A38" t="str">
            <v>JUILLET</v>
          </cell>
        </row>
        <row r="39">
          <cell r="A39" t="str">
            <v>AOÛT</v>
          </cell>
        </row>
        <row r="40">
          <cell r="A40" t="str">
            <v>SEPTEMBRE</v>
          </cell>
        </row>
        <row r="41">
          <cell r="A41" t="str">
            <v>OCTOBRE</v>
          </cell>
        </row>
        <row r="42">
          <cell r="A42" t="str">
            <v>NOVEMBRE</v>
          </cell>
        </row>
        <row r="43">
          <cell r="A43" t="str">
            <v>DÉCEMBRE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INFO"/>
      <sheetName val="DEF INCOMPLET"/>
      <sheetName val="DEF TRI"/>
      <sheetName val="DEF NC"/>
      <sheetName val="DEF"/>
      <sheetName val="FAVO"/>
      <sheetName val="1er"/>
      <sheetName val="10ème"/>
      <sheetName val="11ème"/>
      <sheetName val="12ème"/>
      <sheetName val="13ème"/>
      <sheetName val="14ème"/>
      <sheetName val="15ème"/>
      <sheetName val="17ème"/>
      <sheetName val="19ème"/>
      <sheetName val="20ème"/>
      <sheetName val="PP"/>
      <sheetName val="PLANNING"/>
      <sheetName val="PLANNING 1 (3)"/>
      <sheetName val="PLANNING 1 (2)"/>
      <sheetName val="PLANNING 10 (3)"/>
      <sheetName val="PLANNING 10 (2)"/>
      <sheetName val="PLANNING 11 (3)"/>
      <sheetName val="PLANNING 11 (2)"/>
      <sheetName val="PLANNING 12 (3)"/>
      <sheetName val="PLANNING 12 (2)"/>
      <sheetName val="PLANNING 13 (3)"/>
      <sheetName val="PLANNING 13 (2)"/>
      <sheetName val="PLANNING 14 (3)"/>
      <sheetName val="PLANNING 14 (2)"/>
      <sheetName val="PLANNING 15 (3)"/>
      <sheetName val="PLANNING 15 (2)"/>
      <sheetName val="PLANNING 17 (3)"/>
      <sheetName val="PLANNING 17 (2)"/>
      <sheetName val="PLANNING 19 (3)"/>
      <sheetName val="PLANNING 19 (2)"/>
      <sheetName val="PLANNING 20 (3)"/>
      <sheetName val="PLANNING 20 (2)"/>
      <sheetName val="CONVENTIONS"/>
      <sheetName val="REDEVANCE"/>
      <sheetName val="Outils"/>
      <sheetName val="VAD 2017"/>
      <sheetName val="Tarifs"/>
      <sheetName val="SUIVI"/>
      <sheetName val="Alexandra"/>
      <sheetName val="Nombre de manif"/>
      <sheetName val="Transmission compta"/>
      <sheetName val="REFUS OP"/>
      <sheetName val="adresses"/>
      <sheetName val="Emplacement FT"/>
      <sheetName val="Légende"/>
      <sheetName val="MARCHE DE NOEL"/>
      <sheetName val="Feuil2"/>
      <sheetName val="Feuil3"/>
    </sheetNames>
    <sheetDataSet>
      <sheetData sheetId="1">
        <row r="3">
          <cell r="H3" t="str">
            <v>lundi</v>
          </cell>
        </row>
        <row r="4">
          <cell r="H4" t="str">
            <v>mardi</v>
          </cell>
        </row>
        <row r="5">
          <cell r="H5" t="str">
            <v>mercredi</v>
          </cell>
        </row>
        <row r="6">
          <cell r="H6" t="str">
            <v>jeudi</v>
          </cell>
        </row>
        <row r="7">
          <cell r="H7" t="str">
            <v>vendredi</v>
          </cell>
        </row>
        <row r="8">
          <cell r="H8" t="str">
            <v>samedi</v>
          </cell>
        </row>
        <row r="9">
          <cell r="H9" t="str">
            <v>dimanche</v>
          </cell>
        </row>
        <row r="10">
          <cell r="H10" t="str">
            <v>néant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D"/>
      <sheetName val="SYNTHESE"/>
      <sheetName val="DPE"/>
      <sheetName val="INFOS"/>
      <sheetName val="class.arrdt 2016"/>
      <sheetName val="Feuil1"/>
    </sheetNames>
    <sheetDataSet>
      <sheetData sheetId="3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  <row r="9">
          <cell r="E9" t="str">
            <v>HC</v>
          </cell>
        </row>
        <row r="10">
          <cell r="E10" t="str">
            <v>4M</v>
          </cell>
        </row>
        <row r="11">
          <cell r="E11" t="str">
            <v>3M</v>
          </cell>
        </row>
        <row r="12">
          <cell r="E12" t="str">
            <v>2M</v>
          </cell>
        </row>
        <row r="13">
          <cell r="E13" t="str">
            <v>1M</v>
          </cell>
        </row>
        <row r="14">
          <cell r="E14" t="str">
            <v>HCM</v>
          </cell>
        </row>
        <row r="15">
          <cell r="E15" t="str">
            <v>Esp. verts</v>
          </cell>
        </row>
        <row r="16">
          <cell r="E16" t="str">
            <v>Prestige 1</v>
          </cell>
        </row>
        <row r="17">
          <cell r="E17">
            <v>0</v>
          </cell>
        </row>
        <row r="18">
          <cell r="E1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80" zoomScaleNormal="80" zoomScalePageLayoutView="0" workbookViewId="0" topLeftCell="D1">
      <selection activeCell="J4" sqref="J4"/>
    </sheetView>
  </sheetViews>
  <sheetFormatPr defaultColWidth="11.421875" defaultRowHeight="15"/>
  <cols>
    <col min="1" max="1" width="11.57421875" style="13" customWidth="1"/>
    <col min="2" max="2" width="19.8515625" style="0" customWidth="1"/>
    <col min="3" max="3" width="5.28125" style="0" customWidth="1"/>
    <col min="4" max="4" width="26.140625" style="75" customWidth="1"/>
    <col min="5" max="5" width="22.28125" style="72" bestFit="1" customWidth="1"/>
    <col min="6" max="7" width="19.421875" style="148" bestFit="1" customWidth="1"/>
    <col min="8" max="9" width="11.57421875" style="148" customWidth="1"/>
    <col min="10" max="10" width="12.28125" style="72" bestFit="1" customWidth="1"/>
    <col min="11" max="11" width="16.7109375" style="73" bestFit="1" customWidth="1"/>
    <col min="12" max="12" width="13.8515625" style="72" customWidth="1"/>
    <col min="13" max="13" width="18.57421875" style="73" bestFit="1" customWidth="1"/>
    <col min="14" max="14" width="6.57421875" style="0" customWidth="1"/>
    <col min="15" max="15" width="9.421875" style="149" bestFit="1" customWidth="1"/>
    <col min="16" max="16" width="6.00390625" style="113" bestFit="1" customWidth="1"/>
    <col min="17" max="17" width="9.28125" style="0" bestFit="1" customWidth="1"/>
    <col min="18" max="18" width="2.00390625" style="130" bestFit="1" customWidth="1"/>
    <col min="19" max="19" width="5.7109375" style="0" bestFit="1" customWidth="1"/>
    <col min="20" max="20" width="6.8515625" style="0" bestFit="1" customWidth="1"/>
    <col min="21" max="21" width="8.140625" style="0" bestFit="1" customWidth="1"/>
    <col min="31" max="31" width="26.57421875" style="0" customWidth="1"/>
  </cols>
  <sheetData>
    <row r="1" spans="1:43" ht="43.5" customHeight="1" thickBot="1">
      <c r="A1" s="248" t="s">
        <v>0</v>
      </c>
      <c r="B1" s="1" t="s">
        <v>151</v>
      </c>
      <c r="C1" s="1"/>
      <c r="D1" s="2" t="s">
        <v>1</v>
      </c>
      <c r="E1" s="3"/>
      <c r="F1" s="4"/>
      <c r="G1" s="5"/>
      <c r="H1" s="6"/>
      <c r="I1" s="6"/>
      <c r="J1" s="6"/>
      <c r="K1" s="7"/>
      <c r="L1" s="5"/>
      <c r="M1" s="8"/>
      <c r="N1" s="220" t="s">
        <v>2</v>
      </c>
      <c r="O1" s="220"/>
      <c r="P1" s="221" t="s">
        <v>3</v>
      </c>
      <c r="Q1" s="221"/>
      <c r="R1" s="9"/>
      <c r="S1" s="222" t="s">
        <v>4</v>
      </c>
      <c r="T1" s="223"/>
      <c r="U1" s="224"/>
      <c r="V1" s="225" t="s">
        <v>5</v>
      </c>
      <c r="W1" s="226"/>
      <c r="X1" s="227"/>
      <c r="Y1" s="228" t="s">
        <v>6</v>
      </c>
      <c r="Z1" s="229"/>
      <c r="AA1" s="230"/>
      <c r="AB1" s="231" t="s">
        <v>7</v>
      </c>
      <c r="AC1" s="232"/>
      <c r="AD1" s="233"/>
      <c r="AE1" s="10"/>
      <c r="AF1" s="11"/>
      <c r="AG1" s="12"/>
      <c r="AH1" s="12"/>
      <c r="AI1" s="12"/>
      <c r="AJ1" s="12"/>
      <c r="AK1" s="13"/>
      <c r="AL1" s="14"/>
      <c r="AM1" s="15"/>
      <c r="AN1" s="15"/>
      <c r="AO1" s="15"/>
      <c r="AP1" s="15"/>
      <c r="AQ1" s="15"/>
    </row>
    <row r="2" spans="1:43" ht="36" thickBot="1">
      <c r="A2" s="249"/>
      <c r="B2" s="16">
        <f>VLOOKUP(B1,INFOS!A:AU,2,FALSE)</f>
        <v>1010101</v>
      </c>
      <c r="C2" s="16" t="s">
        <v>8</v>
      </c>
      <c r="D2" s="17" t="s">
        <v>9</v>
      </c>
      <c r="E2" s="18" t="s">
        <v>10</v>
      </c>
      <c r="F2" s="18" t="s">
        <v>11</v>
      </c>
      <c r="G2" s="19" t="s">
        <v>12</v>
      </c>
      <c r="H2" s="20" t="s">
        <v>13</v>
      </c>
      <c r="I2" s="21" t="s">
        <v>14</v>
      </c>
      <c r="J2" s="22" t="s">
        <v>15</v>
      </c>
      <c r="K2" s="23" t="s">
        <v>16</v>
      </c>
      <c r="L2" s="24" t="s">
        <v>17</v>
      </c>
      <c r="M2" s="25" t="s">
        <v>16</v>
      </c>
      <c r="N2" s="26" t="s">
        <v>18</v>
      </c>
      <c r="O2" s="27" t="s">
        <v>19</v>
      </c>
      <c r="P2" s="28" t="s">
        <v>20</v>
      </c>
      <c r="Q2" s="29" t="s">
        <v>19</v>
      </c>
      <c r="R2" s="9"/>
      <c r="S2" s="30" t="s">
        <v>21</v>
      </c>
      <c r="T2" s="30" t="s">
        <v>22</v>
      </c>
      <c r="U2" s="31" t="s">
        <v>23</v>
      </c>
      <c r="V2" s="32" t="s">
        <v>21</v>
      </c>
      <c r="W2" s="33" t="s">
        <v>22</v>
      </c>
      <c r="X2" s="34" t="s">
        <v>23</v>
      </c>
      <c r="Y2" s="35" t="s">
        <v>24</v>
      </c>
      <c r="Z2" s="36" t="s">
        <v>22</v>
      </c>
      <c r="AA2" s="37" t="s">
        <v>23</v>
      </c>
      <c r="AB2" s="38" t="s">
        <v>25</v>
      </c>
      <c r="AC2" s="39" t="s">
        <v>22</v>
      </c>
      <c r="AD2" s="40" t="s">
        <v>23</v>
      </c>
      <c r="AE2" s="41" t="s">
        <v>26</v>
      </c>
      <c r="AF2" s="42" t="s">
        <v>27</v>
      </c>
      <c r="AG2" s="1" t="s">
        <v>23</v>
      </c>
      <c r="AH2" s="1" t="s">
        <v>28</v>
      </c>
      <c r="AI2" s="1" t="s">
        <v>150</v>
      </c>
      <c r="AJ2" s="1" t="s">
        <v>29</v>
      </c>
      <c r="AK2" s="234" t="s">
        <v>30</v>
      </c>
      <c r="AL2" s="235"/>
      <c r="AM2" s="43" t="s">
        <v>31</v>
      </c>
      <c r="AN2" s="44" t="s">
        <v>32</v>
      </c>
      <c r="AO2" s="45" t="s">
        <v>33</v>
      </c>
      <c r="AP2" s="44"/>
      <c r="AQ2" s="44"/>
    </row>
    <row r="3" spans="1:41" s="69" customFormat="1" ht="14.25">
      <c r="A3" s="236" t="s">
        <v>34</v>
      </c>
      <c r="B3" s="46">
        <f>VLOOKUP($B$1,INFOS!A:AU,39,FALSE)</f>
        <v>457</v>
      </c>
      <c r="C3" s="238" t="s">
        <v>35</v>
      </c>
      <c r="D3" s="47">
        <v>43029</v>
      </c>
      <c r="E3" s="48">
        <v>0.26180555555555557</v>
      </c>
      <c r="F3" s="48">
        <v>0.9652777777777778</v>
      </c>
      <c r="G3" s="49">
        <f>MOD(F3-E3,1)</f>
        <v>0.7034722222222223</v>
      </c>
      <c r="H3" s="48">
        <f>IF($E3&lt;$AK$3,$AK$3-$E3,"")</f>
        <v>0.029861111111111116</v>
      </c>
      <c r="I3" s="48">
        <f>IF($F3&gt;$AL$3,$F3-$AL$3,"")</f>
        <v>0.04861111111111116</v>
      </c>
      <c r="J3" s="50">
        <f>SUM(H3+I3)</f>
        <v>0.07847222222222228</v>
      </c>
      <c r="K3" s="51">
        <f>J3*24</f>
        <v>1.8833333333333346</v>
      </c>
      <c r="L3" s="52">
        <f>G3-J3</f>
        <v>0.625</v>
      </c>
      <c r="M3" s="53">
        <f>L3*24</f>
        <v>15</v>
      </c>
      <c r="N3" s="54" t="s">
        <v>36</v>
      </c>
      <c r="O3" s="54">
        <f>IF(N3="O",M3+K3,"")</f>
        <v>16.883333333333333</v>
      </c>
      <c r="P3" s="55">
        <f>IF(N3="O","",IF(N3="N","O",""))</f>
      </c>
      <c r="Q3" s="56">
        <f>IF($N3="N",M3+K3,"")</f>
      </c>
      <c r="R3" s="57">
        <f>IF(N3="O",MAX(R$2:R2)+1,"")</f>
        <v>1</v>
      </c>
      <c r="S3" s="58">
        <v>400</v>
      </c>
      <c r="T3" s="59">
        <f>VLOOKUP($B3,'Grille IND'!$A$5:$F$653,3,FALSE)</f>
        <v>15.91</v>
      </c>
      <c r="U3" s="60"/>
      <c r="V3" s="61">
        <v>401</v>
      </c>
      <c r="W3" s="62">
        <f>VLOOKUP($B3,'Grille IND'!$A$5:$F$653,4,FALSE)</f>
        <v>16.17</v>
      </c>
      <c r="X3" s="63"/>
      <c r="Y3" s="64">
        <v>402</v>
      </c>
      <c r="Z3" s="65">
        <f>VLOOKUP($B3,'Grille IND'!$A$5:$F$653,5,FALSE)</f>
        <v>26.52</v>
      </c>
      <c r="AA3" s="66"/>
      <c r="AB3" s="67">
        <v>403</v>
      </c>
      <c r="AC3" s="68">
        <f>VLOOKUP($B3,'Grille IND'!$A$5:$F$653,6,FALSE)</f>
        <v>31.82</v>
      </c>
      <c r="AD3" s="219">
        <f>K3</f>
        <v>1.8833333333333346</v>
      </c>
      <c r="AE3" s="69" t="s">
        <v>37</v>
      </c>
      <c r="AF3" s="70"/>
      <c r="AH3" s="70"/>
      <c r="AI3" s="70"/>
      <c r="AJ3" s="70"/>
      <c r="AK3" s="71">
        <v>0.2916666666666667</v>
      </c>
      <c r="AL3" s="71">
        <v>0.9166666666666666</v>
      </c>
      <c r="AM3" s="72">
        <v>1.0416666666666667</v>
      </c>
      <c r="AN3" s="73">
        <v>14</v>
      </c>
      <c r="AO3" s="73">
        <v>15</v>
      </c>
    </row>
    <row r="4" spans="1:30" ht="14.25">
      <c r="A4" s="237"/>
      <c r="B4" s="74">
        <f>VLOOKUP($B$1,INFOS!A:AU,40,FALSE)</f>
        <v>1</v>
      </c>
      <c r="C4" s="239"/>
      <c r="D4" s="75">
        <v>43030</v>
      </c>
      <c r="E4" s="48">
        <v>0.4277777777777778</v>
      </c>
      <c r="F4" s="48">
        <v>0.90625</v>
      </c>
      <c r="G4" s="49">
        <f aca="true" t="shared" si="0" ref="G4:G11">MOD(F4-E4,1)</f>
        <v>0.4784722222222222</v>
      </c>
      <c r="H4" s="48" t="b">
        <f>IF($E4&lt;$AK$3,$AK$3-$E4)</f>
        <v>0</v>
      </c>
      <c r="I4" s="48" t="b">
        <f>IF($F4&gt;$AL$3,$F4-$AL$3)</f>
        <v>0</v>
      </c>
      <c r="J4" s="50">
        <f aca="true" t="shared" si="1" ref="J4:J17">SUM(H4+I4)</f>
        <v>0</v>
      </c>
      <c r="K4" s="51">
        <f aca="true" t="shared" si="2" ref="K4:K17">J4*24</f>
        <v>0</v>
      </c>
      <c r="L4" s="52">
        <f aca="true" t="shared" si="3" ref="L4:L17">G4-J4</f>
        <v>0.4784722222222222</v>
      </c>
      <c r="M4" s="53">
        <f aca="true" t="shared" si="4" ref="M4:M17">L4*24</f>
        <v>11.483333333333333</v>
      </c>
      <c r="N4" s="54" t="s">
        <v>36</v>
      </c>
      <c r="O4" s="54">
        <f aca="true" t="shared" si="5" ref="O4:O17">IF(N4="O",M4+K4,"")</f>
        <v>11.483333333333333</v>
      </c>
      <c r="P4" s="55">
        <f aca="true" t="shared" si="6" ref="P4:P12">IF(N4="O","",IF(N4="N","O",""))</f>
      </c>
      <c r="Q4" s="56">
        <f>IF($N4="N",M4+K4,"")</f>
      </c>
      <c r="R4" s="57">
        <f>IF(N4="O",MAX(R$2:R3)+1,"")</f>
        <v>2</v>
      </c>
      <c r="S4" s="76"/>
      <c r="T4" s="76"/>
      <c r="U4" s="76"/>
      <c r="V4" s="77"/>
      <c r="W4" s="77"/>
      <c r="X4" s="77"/>
      <c r="Y4" s="78"/>
      <c r="Z4" s="78"/>
      <c r="AA4" s="78"/>
      <c r="AB4" s="79"/>
      <c r="AC4" s="79"/>
      <c r="AD4" s="79"/>
    </row>
    <row r="5" spans="1:30" ht="14.25">
      <c r="A5" s="237"/>
      <c r="B5" s="262" t="str">
        <f>VLOOKUP($B$1,INFOS!A:AU,9,FALSE)</f>
        <v>Direction Générale des Services</v>
      </c>
      <c r="C5" s="239"/>
      <c r="D5" s="47"/>
      <c r="E5" s="48"/>
      <c r="F5" s="48"/>
      <c r="G5" s="49">
        <f t="shared" si="0"/>
        <v>0</v>
      </c>
      <c r="H5" s="48">
        <f aca="true" t="shared" si="7" ref="H5:H11">IF($E5&lt;$AK$3,$AK$3-$E5,"")</f>
        <v>0.2916666666666667</v>
      </c>
      <c r="I5" s="48">
        <f>IF($F5&gt;$AL$3,$F5-$AL$3,"")</f>
      </c>
      <c r="J5" s="50" t="e">
        <f t="shared" si="1"/>
        <v>#VALUE!</v>
      </c>
      <c r="K5" s="51" t="e">
        <f t="shared" si="2"/>
        <v>#VALUE!</v>
      </c>
      <c r="L5" s="52" t="e">
        <f t="shared" si="3"/>
        <v>#VALUE!</v>
      </c>
      <c r="M5" s="53" t="e">
        <f t="shared" si="4"/>
        <v>#VALUE!</v>
      </c>
      <c r="N5" s="54"/>
      <c r="O5" s="54">
        <f t="shared" si="5"/>
      </c>
      <c r="P5" s="55">
        <f t="shared" si="6"/>
      </c>
      <c r="Q5" s="56">
        <f>IF($N5="N",M5+K5,"")</f>
      </c>
      <c r="R5" s="57">
        <f>IF(N5="O",MAX(R$2:R4)+1,"")</f>
      </c>
      <c r="S5" s="76"/>
      <c r="T5" s="76"/>
      <c r="U5" s="76"/>
      <c r="V5" s="77"/>
      <c r="W5" s="77"/>
      <c r="X5" s="77"/>
      <c r="Y5" s="78"/>
      <c r="Z5" s="78"/>
      <c r="AA5" s="78"/>
      <c r="AB5" s="79"/>
      <c r="AC5" s="79"/>
      <c r="AD5" s="79"/>
    </row>
    <row r="6" spans="1:30" ht="14.25">
      <c r="A6" s="237"/>
      <c r="B6" s="262"/>
      <c r="C6" s="239"/>
      <c r="D6" s="47"/>
      <c r="E6" s="48"/>
      <c r="F6" s="48"/>
      <c r="G6" s="49">
        <f t="shared" si="0"/>
        <v>0</v>
      </c>
      <c r="H6" s="48">
        <f t="shared" si="7"/>
        <v>0.2916666666666667</v>
      </c>
      <c r="I6" s="48">
        <f aca="true" t="shared" si="8" ref="I6:I17">IF($F6&gt;$AL$3,$F6-$AL$3,"")</f>
      </c>
      <c r="J6" s="50" t="e">
        <f t="shared" si="1"/>
        <v>#VALUE!</v>
      </c>
      <c r="K6" s="51" t="e">
        <f t="shared" si="2"/>
        <v>#VALUE!</v>
      </c>
      <c r="L6" s="52" t="e">
        <f t="shared" si="3"/>
        <v>#VALUE!</v>
      </c>
      <c r="M6" s="53" t="e">
        <f t="shared" si="4"/>
        <v>#VALUE!</v>
      </c>
      <c r="N6" s="54"/>
      <c r="O6" s="54">
        <f t="shared" si="5"/>
      </c>
      <c r="P6" s="55">
        <f t="shared" si="6"/>
      </c>
      <c r="Q6" s="56">
        <f>IF($N6="N",M6+K6,"")</f>
      </c>
      <c r="R6" s="57">
        <f>IF(N6="O",MAX(R$2:R5)+1,"")</f>
      </c>
      <c r="S6" s="76"/>
      <c r="T6" s="76"/>
      <c r="U6" s="76"/>
      <c r="V6" s="77"/>
      <c r="W6" s="81"/>
      <c r="X6" s="77"/>
      <c r="Y6" s="78"/>
      <c r="Z6" s="78"/>
      <c r="AA6" s="78"/>
      <c r="AB6" s="79"/>
      <c r="AC6" s="79"/>
      <c r="AD6" s="79"/>
    </row>
    <row r="7" spans="1:30" ht="14.25">
      <c r="A7" s="237"/>
      <c r="B7" s="262"/>
      <c r="C7" s="239"/>
      <c r="D7" s="47"/>
      <c r="E7" s="48"/>
      <c r="F7" s="48"/>
      <c r="G7" s="49">
        <f t="shared" si="0"/>
        <v>0</v>
      </c>
      <c r="H7" s="48">
        <f t="shared" si="7"/>
        <v>0.2916666666666667</v>
      </c>
      <c r="I7" s="48">
        <f t="shared" si="8"/>
      </c>
      <c r="J7" s="50" t="e">
        <f t="shared" si="1"/>
        <v>#VALUE!</v>
      </c>
      <c r="K7" s="51" t="e">
        <f t="shared" si="2"/>
        <v>#VALUE!</v>
      </c>
      <c r="L7" s="52" t="e">
        <f t="shared" si="3"/>
        <v>#VALUE!</v>
      </c>
      <c r="M7" s="53" t="e">
        <f t="shared" si="4"/>
        <v>#VALUE!</v>
      </c>
      <c r="N7" s="54"/>
      <c r="O7" s="54">
        <f t="shared" si="5"/>
      </c>
      <c r="P7" s="55">
        <f t="shared" si="6"/>
      </c>
      <c r="Q7" s="56">
        <f aca="true" t="shared" si="9" ref="Q7:Q17">IF($N7="N",M7+K7,"")</f>
      </c>
      <c r="R7" s="57">
        <f>IF(N7="O",MAX(R$2:R6)+1,"")</f>
      </c>
      <c r="S7" s="76"/>
      <c r="T7" s="76"/>
      <c r="U7" s="76"/>
      <c r="V7" s="77"/>
      <c r="W7" s="77"/>
      <c r="X7" s="77"/>
      <c r="Y7" s="78"/>
      <c r="Z7" s="78"/>
      <c r="AA7" s="78"/>
      <c r="AB7" s="79"/>
      <c r="AC7" s="79"/>
      <c r="AD7" s="79"/>
    </row>
    <row r="8" spans="1:30" ht="14.25">
      <c r="A8" s="237"/>
      <c r="B8" s="80"/>
      <c r="C8" s="239"/>
      <c r="D8" s="47"/>
      <c r="E8" s="48"/>
      <c r="F8" s="48"/>
      <c r="G8" s="49">
        <f t="shared" si="0"/>
        <v>0</v>
      </c>
      <c r="H8" s="48">
        <f t="shared" si="7"/>
        <v>0.2916666666666667</v>
      </c>
      <c r="I8" s="48">
        <f t="shared" si="8"/>
      </c>
      <c r="J8" s="50" t="e">
        <f t="shared" si="1"/>
        <v>#VALUE!</v>
      </c>
      <c r="K8" s="51" t="e">
        <f t="shared" si="2"/>
        <v>#VALUE!</v>
      </c>
      <c r="L8" s="52" t="e">
        <f t="shared" si="3"/>
        <v>#VALUE!</v>
      </c>
      <c r="M8" s="53" t="e">
        <f t="shared" si="4"/>
        <v>#VALUE!</v>
      </c>
      <c r="N8" s="54"/>
      <c r="O8" s="54">
        <f t="shared" si="5"/>
      </c>
      <c r="P8" s="55">
        <f t="shared" si="6"/>
      </c>
      <c r="Q8" s="56">
        <f t="shared" si="9"/>
      </c>
      <c r="R8" s="57">
        <f>IF(N8="O",MAX(R$2:R7)+1,"")</f>
      </c>
      <c r="S8" s="76"/>
      <c r="T8" s="76"/>
      <c r="U8" s="76"/>
      <c r="V8" s="77"/>
      <c r="W8" s="77"/>
      <c r="X8" s="77"/>
      <c r="Y8" s="78"/>
      <c r="Z8" s="78"/>
      <c r="AA8" s="78"/>
      <c r="AB8" s="79"/>
      <c r="AC8" s="79"/>
      <c r="AD8" s="79"/>
    </row>
    <row r="9" spans="1:30" ht="14.25">
      <c r="A9" s="237"/>
      <c r="B9" s="80"/>
      <c r="C9" s="239"/>
      <c r="D9" s="47"/>
      <c r="E9" s="48"/>
      <c r="F9" s="48"/>
      <c r="G9" s="49">
        <f t="shared" si="0"/>
        <v>0</v>
      </c>
      <c r="H9" s="48">
        <f t="shared" si="7"/>
        <v>0.2916666666666667</v>
      </c>
      <c r="I9" s="48">
        <f t="shared" si="8"/>
      </c>
      <c r="J9" s="50" t="e">
        <f t="shared" si="1"/>
        <v>#VALUE!</v>
      </c>
      <c r="K9" s="51" t="e">
        <f t="shared" si="2"/>
        <v>#VALUE!</v>
      </c>
      <c r="L9" s="52" t="e">
        <f t="shared" si="3"/>
        <v>#VALUE!</v>
      </c>
      <c r="M9" s="53" t="e">
        <f t="shared" si="4"/>
        <v>#VALUE!</v>
      </c>
      <c r="N9" s="54"/>
      <c r="O9" s="54">
        <f t="shared" si="5"/>
      </c>
      <c r="P9" s="55">
        <f t="shared" si="6"/>
      </c>
      <c r="Q9" s="56">
        <f t="shared" si="9"/>
      </c>
      <c r="R9" s="57">
        <f>IF(N9="O",MAX(R$2:R8)+1,"")</f>
      </c>
      <c r="S9" s="76"/>
      <c r="T9" s="76"/>
      <c r="U9" s="76"/>
      <c r="V9" s="77"/>
      <c r="W9" s="77"/>
      <c r="X9" s="77"/>
      <c r="Y9" s="78"/>
      <c r="Z9" s="78"/>
      <c r="AA9" s="78"/>
      <c r="AB9" s="79"/>
      <c r="AC9" s="79"/>
      <c r="AD9" s="79"/>
    </row>
    <row r="10" spans="1:30" ht="14.25">
      <c r="A10" s="237"/>
      <c r="B10" s="80"/>
      <c r="C10" s="239"/>
      <c r="D10" s="47"/>
      <c r="E10" s="48"/>
      <c r="F10" s="48"/>
      <c r="G10" s="49">
        <f t="shared" si="0"/>
        <v>0</v>
      </c>
      <c r="H10" s="48">
        <f t="shared" si="7"/>
        <v>0.2916666666666667</v>
      </c>
      <c r="I10" s="48">
        <f t="shared" si="8"/>
      </c>
      <c r="J10" s="50" t="e">
        <f t="shared" si="1"/>
        <v>#VALUE!</v>
      </c>
      <c r="K10" s="51" t="e">
        <f t="shared" si="2"/>
        <v>#VALUE!</v>
      </c>
      <c r="L10" s="52" t="e">
        <f t="shared" si="3"/>
        <v>#VALUE!</v>
      </c>
      <c r="M10" s="53" t="e">
        <f t="shared" si="4"/>
        <v>#VALUE!</v>
      </c>
      <c r="N10" s="54"/>
      <c r="O10" s="54">
        <f t="shared" si="5"/>
      </c>
      <c r="P10" s="55">
        <f t="shared" si="6"/>
      </c>
      <c r="Q10" s="56">
        <f t="shared" si="9"/>
      </c>
      <c r="R10" s="57">
        <f>IF(N10="O",MAX(R$2:R9)+1,"")</f>
      </c>
      <c r="S10" s="76"/>
      <c r="T10" s="76"/>
      <c r="U10" s="76"/>
      <c r="V10" s="77"/>
      <c r="W10" s="77"/>
      <c r="X10" s="77"/>
      <c r="Y10" s="78"/>
      <c r="Z10" s="78"/>
      <c r="AA10" s="78"/>
      <c r="AB10" s="79"/>
      <c r="AC10" s="79"/>
      <c r="AD10" s="79"/>
    </row>
    <row r="11" spans="1:30" ht="14.25">
      <c r="A11" s="237"/>
      <c r="B11" s="80"/>
      <c r="C11" s="239"/>
      <c r="D11" s="82"/>
      <c r="E11" s="83"/>
      <c r="F11" s="83"/>
      <c r="G11" s="84">
        <f t="shared" si="0"/>
        <v>0</v>
      </c>
      <c r="H11" s="48">
        <f t="shared" si="7"/>
        <v>0.2916666666666667</v>
      </c>
      <c r="I11" s="48">
        <f t="shared" si="8"/>
      </c>
      <c r="J11" s="50" t="e">
        <f t="shared" si="1"/>
        <v>#VALUE!</v>
      </c>
      <c r="K11" s="51" t="e">
        <f t="shared" si="2"/>
        <v>#VALUE!</v>
      </c>
      <c r="L11" s="52" t="e">
        <f t="shared" si="3"/>
        <v>#VALUE!</v>
      </c>
      <c r="M11" s="53" t="e">
        <f t="shared" si="4"/>
        <v>#VALUE!</v>
      </c>
      <c r="N11" s="54"/>
      <c r="O11" s="54">
        <f t="shared" si="5"/>
      </c>
      <c r="P11" s="55">
        <f t="shared" si="6"/>
      </c>
      <c r="Q11" s="56">
        <f t="shared" si="9"/>
      </c>
      <c r="R11" s="57">
        <f>IF(N11="O",MAX(R$2:R10)+1,"")</f>
      </c>
      <c r="S11" s="76"/>
      <c r="T11" s="76"/>
      <c r="U11" s="76"/>
      <c r="V11" s="77"/>
      <c r="W11" s="77"/>
      <c r="X11" s="77"/>
      <c r="Y11" s="78"/>
      <c r="Z11" s="78"/>
      <c r="AA11" s="78"/>
      <c r="AB11" s="79"/>
      <c r="AC11" s="79"/>
      <c r="AD11" s="79"/>
    </row>
    <row r="12" spans="1:30" ht="14.25">
      <c r="A12" s="237"/>
      <c r="B12" s="80"/>
      <c r="C12" s="239"/>
      <c r="D12" s="82"/>
      <c r="E12" s="83"/>
      <c r="F12" s="85"/>
      <c r="G12" s="84"/>
      <c r="H12" s="83"/>
      <c r="I12" s="48">
        <f t="shared" si="8"/>
      </c>
      <c r="J12" s="50" t="e">
        <f t="shared" si="1"/>
        <v>#VALUE!</v>
      </c>
      <c r="K12" s="51" t="e">
        <f t="shared" si="2"/>
        <v>#VALUE!</v>
      </c>
      <c r="L12" s="52" t="e">
        <f t="shared" si="3"/>
        <v>#VALUE!</v>
      </c>
      <c r="M12" s="53" t="e">
        <f t="shared" si="4"/>
        <v>#VALUE!</v>
      </c>
      <c r="N12" s="54"/>
      <c r="O12" s="54">
        <f t="shared" si="5"/>
      </c>
      <c r="P12" s="55">
        <f t="shared" si="6"/>
      </c>
      <c r="Q12" s="56">
        <f t="shared" si="9"/>
      </c>
      <c r="R12" s="57">
        <f>IF(N12="O",MAX(R$2:R11)+1,"")</f>
      </c>
      <c r="S12" s="76"/>
      <c r="T12" s="76"/>
      <c r="U12" s="76"/>
      <c r="V12" s="77"/>
      <c r="W12" s="77"/>
      <c r="X12" s="77"/>
      <c r="Y12" s="78"/>
      <c r="Z12" s="78"/>
      <c r="AA12" s="78"/>
      <c r="AB12" s="79"/>
      <c r="AC12" s="79"/>
      <c r="AD12" s="79"/>
    </row>
    <row r="13" spans="1:30" ht="14.25">
      <c r="A13" s="237"/>
      <c r="B13" s="80"/>
      <c r="C13" s="239"/>
      <c r="D13" s="82"/>
      <c r="E13" s="83"/>
      <c r="F13" s="85"/>
      <c r="G13" s="84"/>
      <c r="H13" s="83"/>
      <c r="I13" s="48">
        <f t="shared" si="8"/>
      </c>
      <c r="J13" s="50" t="e">
        <f t="shared" si="1"/>
        <v>#VALUE!</v>
      </c>
      <c r="K13" s="51" t="e">
        <f t="shared" si="2"/>
        <v>#VALUE!</v>
      </c>
      <c r="L13" s="52" t="e">
        <f t="shared" si="3"/>
        <v>#VALUE!</v>
      </c>
      <c r="M13" s="53" t="e">
        <f t="shared" si="4"/>
        <v>#VALUE!</v>
      </c>
      <c r="N13" s="54"/>
      <c r="O13" s="54">
        <f t="shared" si="5"/>
      </c>
      <c r="P13" s="55"/>
      <c r="Q13" s="56">
        <f t="shared" si="9"/>
      </c>
      <c r="R13" s="57">
        <f>IF(N13="O",MAX(R$2:R12)+1,"")</f>
      </c>
      <c r="S13" s="76"/>
      <c r="T13" s="76"/>
      <c r="U13" s="76"/>
      <c r="V13" s="77"/>
      <c r="W13" s="77"/>
      <c r="X13" s="77"/>
      <c r="Y13" s="78"/>
      <c r="Z13" s="78"/>
      <c r="AA13" s="78"/>
      <c r="AB13" s="79"/>
      <c r="AC13" s="79"/>
      <c r="AD13" s="79"/>
    </row>
    <row r="14" spans="1:30" ht="14.25">
      <c r="A14" s="237"/>
      <c r="B14" s="80"/>
      <c r="C14" s="239"/>
      <c r="D14" s="82"/>
      <c r="E14" s="83"/>
      <c r="F14" s="85"/>
      <c r="G14" s="84"/>
      <c r="H14" s="83"/>
      <c r="I14" s="48">
        <f t="shared" si="8"/>
      </c>
      <c r="J14" s="50" t="e">
        <f t="shared" si="1"/>
        <v>#VALUE!</v>
      </c>
      <c r="K14" s="51" t="e">
        <f t="shared" si="2"/>
        <v>#VALUE!</v>
      </c>
      <c r="L14" s="52" t="e">
        <f t="shared" si="3"/>
        <v>#VALUE!</v>
      </c>
      <c r="M14" s="53" t="e">
        <f t="shared" si="4"/>
        <v>#VALUE!</v>
      </c>
      <c r="N14" s="54"/>
      <c r="O14" s="54">
        <f t="shared" si="5"/>
      </c>
      <c r="P14" s="55"/>
      <c r="Q14" s="56">
        <f t="shared" si="9"/>
      </c>
      <c r="R14" s="57"/>
      <c r="S14" s="76"/>
      <c r="T14" s="76"/>
      <c r="U14" s="76"/>
      <c r="V14" s="77"/>
      <c r="W14" s="77"/>
      <c r="X14" s="77"/>
      <c r="Y14" s="78"/>
      <c r="Z14" s="78"/>
      <c r="AA14" s="78"/>
      <c r="AB14" s="79"/>
      <c r="AC14" s="79"/>
      <c r="AD14" s="79"/>
    </row>
    <row r="15" spans="1:30" ht="14.25">
      <c r="A15" s="237"/>
      <c r="B15" s="80"/>
      <c r="C15" s="239"/>
      <c r="D15" s="82"/>
      <c r="E15" s="83"/>
      <c r="F15" s="85"/>
      <c r="G15" s="84"/>
      <c r="H15" s="83"/>
      <c r="I15" s="48">
        <f t="shared" si="8"/>
      </c>
      <c r="J15" s="50" t="e">
        <f t="shared" si="1"/>
        <v>#VALUE!</v>
      </c>
      <c r="K15" s="51" t="e">
        <f t="shared" si="2"/>
        <v>#VALUE!</v>
      </c>
      <c r="L15" s="52" t="e">
        <f t="shared" si="3"/>
        <v>#VALUE!</v>
      </c>
      <c r="M15" s="53" t="e">
        <f t="shared" si="4"/>
        <v>#VALUE!</v>
      </c>
      <c r="N15" s="54"/>
      <c r="O15" s="54">
        <f t="shared" si="5"/>
      </c>
      <c r="P15" s="55"/>
      <c r="Q15" s="56">
        <f t="shared" si="9"/>
      </c>
      <c r="R15" s="57">
        <f>IF(N15="O",MAX(R$2:R13)+1,"")</f>
      </c>
      <c r="S15" s="76"/>
      <c r="T15" s="76"/>
      <c r="U15" s="76"/>
      <c r="V15" s="77"/>
      <c r="W15" s="77"/>
      <c r="X15" s="77"/>
      <c r="Y15" s="78"/>
      <c r="Z15" s="78"/>
      <c r="AA15" s="78"/>
      <c r="AB15" s="79"/>
      <c r="AC15" s="79"/>
      <c r="AD15" s="79"/>
    </row>
    <row r="16" spans="1:30" ht="14.25">
      <c r="A16" s="237"/>
      <c r="B16" s="80"/>
      <c r="C16" s="239"/>
      <c r="D16" s="82"/>
      <c r="E16" s="83"/>
      <c r="F16" s="85"/>
      <c r="G16" s="84"/>
      <c r="H16" s="83"/>
      <c r="I16" s="48">
        <f t="shared" si="8"/>
      </c>
      <c r="J16" s="50" t="e">
        <f t="shared" si="1"/>
        <v>#VALUE!</v>
      </c>
      <c r="K16" s="51" t="e">
        <f t="shared" si="2"/>
        <v>#VALUE!</v>
      </c>
      <c r="L16" s="52" t="e">
        <f t="shared" si="3"/>
        <v>#VALUE!</v>
      </c>
      <c r="M16" s="53" t="e">
        <f t="shared" si="4"/>
        <v>#VALUE!</v>
      </c>
      <c r="N16" s="54"/>
      <c r="O16" s="54">
        <f t="shared" si="5"/>
      </c>
      <c r="P16" s="55"/>
      <c r="Q16" s="56">
        <f t="shared" si="9"/>
      </c>
      <c r="R16" s="57">
        <f>IF(N16="O",MAX(R$2:R15)+1,"")</f>
      </c>
      <c r="S16" s="76"/>
      <c r="T16" s="76"/>
      <c r="U16" s="76"/>
      <c r="V16" s="77"/>
      <c r="W16" s="77"/>
      <c r="X16" s="77"/>
      <c r="Y16" s="78"/>
      <c r="Z16" s="78"/>
      <c r="AA16" s="78"/>
      <c r="AB16" s="79"/>
      <c r="AC16" s="79"/>
      <c r="AD16" s="79"/>
    </row>
    <row r="17" spans="1:30" ht="14.25">
      <c r="A17" s="237"/>
      <c r="B17" s="80"/>
      <c r="C17" s="239"/>
      <c r="D17" s="82"/>
      <c r="E17" s="83"/>
      <c r="F17" s="85"/>
      <c r="G17" s="84"/>
      <c r="H17" s="83"/>
      <c r="I17" s="48">
        <f t="shared" si="8"/>
      </c>
      <c r="J17" s="50" t="e">
        <f t="shared" si="1"/>
        <v>#VALUE!</v>
      </c>
      <c r="K17" s="51" t="e">
        <f t="shared" si="2"/>
        <v>#VALUE!</v>
      </c>
      <c r="L17" s="52" t="e">
        <f t="shared" si="3"/>
        <v>#VALUE!</v>
      </c>
      <c r="M17" s="53" t="e">
        <f t="shared" si="4"/>
        <v>#VALUE!</v>
      </c>
      <c r="N17" s="54"/>
      <c r="O17" s="54">
        <f t="shared" si="5"/>
      </c>
      <c r="P17" s="55"/>
      <c r="Q17" s="56">
        <f t="shared" si="9"/>
      </c>
      <c r="R17" s="57">
        <f>IF(N17="O",MAX(R$2:R16)+1,"")</f>
      </c>
      <c r="S17" s="76"/>
      <c r="T17" s="76"/>
      <c r="U17" s="76"/>
      <c r="V17" s="77"/>
      <c r="W17" s="77"/>
      <c r="X17" s="77"/>
      <c r="Y17" s="78"/>
      <c r="Z17" s="78"/>
      <c r="AA17" s="78"/>
      <c r="AB17" s="79"/>
      <c r="AC17" s="79"/>
      <c r="AD17" s="79"/>
    </row>
    <row r="18" spans="1:30" ht="14.25">
      <c r="A18" s="237"/>
      <c r="B18" s="80"/>
      <c r="C18" s="240"/>
      <c r="D18" s="86"/>
      <c r="E18" s="87"/>
      <c r="F18" s="88"/>
      <c r="G18" s="89"/>
      <c r="H18" s="87"/>
      <c r="I18" s="90" t="s">
        <v>38</v>
      </c>
      <c r="J18" s="90" t="e">
        <f>SUM(J3:J12)</f>
        <v>#VALUE!</v>
      </c>
      <c r="K18" s="91" t="e">
        <f>SUM(K3:K12)</f>
        <v>#VALUE!</v>
      </c>
      <c r="L18" s="90" t="e">
        <f>SUM(L3:L12)</f>
        <v>#VALUE!</v>
      </c>
      <c r="M18" s="91" t="e">
        <f>SUM(M3:M12)</f>
        <v>#VALUE!</v>
      </c>
      <c r="N18" s="92"/>
      <c r="O18" s="92">
        <f>SUM(O3:O17)</f>
        <v>28.366666666666667</v>
      </c>
      <c r="P18" s="93"/>
      <c r="Q18" s="92">
        <f>SUM(Q3:Q17)</f>
        <v>0</v>
      </c>
      <c r="R18" s="57"/>
      <c r="S18" s="76"/>
      <c r="T18" s="76"/>
      <c r="U18" s="76"/>
      <c r="V18" s="77"/>
      <c r="W18" s="77"/>
      <c r="X18" s="77"/>
      <c r="Y18" s="78"/>
      <c r="Z18" s="78"/>
      <c r="AA18" s="78"/>
      <c r="AB18" s="79"/>
      <c r="AC18" s="79"/>
      <c r="AD18" s="79"/>
    </row>
    <row r="19" spans="1:30" ht="27.75" customHeight="1">
      <c r="A19" s="94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  <c r="M19" s="97"/>
      <c r="N19" s="98"/>
      <c r="O19" s="99"/>
      <c r="P19" s="100"/>
      <c r="Q19" s="98"/>
      <c r="R19" s="101"/>
      <c r="S19" s="76"/>
      <c r="T19" s="76"/>
      <c r="U19" s="76"/>
      <c r="V19" s="77"/>
      <c r="W19" s="77"/>
      <c r="X19" s="77"/>
      <c r="Y19" s="78"/>
      <c r="Z19" s="78"/>
      <c r="AA19" s="78"/>
      <c r="AB19" s="79"/>
      <c r="AC19" s="79"/>
      <c r="AD19" s="79"/>
    </row>
    <row r="20" spans="1:18" ht="14.25" customHeight="1">
      <c r="A20" s="241" t="s">
        <v>39</v>
      </c>
      <c r="B20" s="80">
        <f>VLOOKUP($B$1,INFOS!A:AU,39,FALSE)</f>
        <v>457</v>
      </c>
      <c r="C20" s="242" t="s">
        <v>40</v>
      </c>
      <c r="D20" s="102" t="s">
        <v>41</v>
      </c>
      <c r="E20" s="103"/>
      <c r="F20" s="104"/>
      <c r="G20" s="104"/>
      <c r="H20" s="104"/>
      <c r="I20" s="105"/>
      <c r="J20" s="106"/>
      <c r="K20" s="107"/>
      <c r="N20" s="108"/>
      <c r="O20" s="108"/>
      <c r="P20" s="109"/>
      <c r="Q20" s="110">
        <f aca="true" t="shared" si="10" ref="Q20:Q26">IF($N20="N",M20+K20,"")</f>
      </c>
      <c r="R20" s="57">
        <f>IF(N20="O",MAX(R$19:R19)+1,"")</f>
      </c>
    </row>
    <row r="21" spans="1:18" ht="14.25">
      <c r="A21" s="241"/>
      <c r="B21" s="74">
        <f>VLOOKUP($B$1,INFOS!A:AU,40,FALSE)</f>
        <v>1</v>
      </c>
      <c r="C21" s="243"/>
      <c r="D21" s="102"/>
      <c r="E21" s="103"/>
      <c r="F21" s="104"/>
      <c r="G21" s="104"/>
      <c r="H21" s="104"/>
      <c r="I21" s="105"/>
      <c r="J21" s="106"/>
      <c r="K21" s="107"/>
      <c r="N21" s="111"/>
      <c r="O21" s="112"/>
      <c r="Q21">
        <f t="shared" si="10"/>
      </c>
      <c r="R21" s="57">
        <f>IF(N21="O",MAX(R$19:R20)+1,"")</f>
      </c>
    </row>
    <row r="22" spans="1:18" ht="14.25">
      <c r="A22" s="241"/>
      <c r="B22" s="80" t="str">
        <f>VLOOKUP($B$1,INFOS!A:AU,9,FALSE)</f>
        <v>Direction Générale des Services</v>
      </c>
      <c r="C22" s="243"/>
      <c r="D22" s="102"/>
      <c r="E22" s="103"/>
      <c r="F22" s="104"/>
      <c r="G22" s="104"/>
      <c r="H22" s="104"/>
      <c r="I22" s="105"/>
      <c r="J22" s="106"/>
      <c r="K22" s="107"/>
      <c r="N22" s="111"/>
      <c r="O22" s="112"/>
      <c r="Q22">
        <f t="shared" si="10"/>
      </c>
      <c r="R22" s="57">
        <f>IF(N22="O",MAX(R$19:R21)+1,"")</f>
      </c>
    </row>
    <row r="23" spans="1:18" ht="14.25">
      <c r="A23" s="241"/>
      <c r="B23" s="114"/>
      <c r="C23" s="243"/>
      <c r="D23" s="102"/>
      <c r="E23" s="103"/>
      <c r="F23" s="104"/>
      <c r="G23" s="104"/>
      <c r="H23" s="104"/>
      <c r="I23" s="105"/>
      <c r="J23" s="106"/>
      <c r="K23" s="107"/>
      <c r="N23" s="111"/>
      <c r="O23" s="112"/>
      <c r="Q23">
        <f t="shared" si="10"/>
      </c>
      <c r="R23" s="57">
        <f>IF(N23="O",MAX(R$19:R22)+1,"")</f>
      </c>
    </row>
    <row r="24" spans="1:18" ht="14.25">
      <c r="A24" s="241"/>
      <c r="B24" s="114"/>
      <c r="C24" s="243"/>
      <c r="D24" s="102"/>
      <c r="E24" s="103"/>
      <c r="F24" s="104"/>
      <c r="G24" s="104"/>
      <c r="H24" s="104"/>
      <c r="I24" s="105"/>
      <c r="J24" s="106"/>
      <c r="K24" s="107"/>
      <c r="N24" s="111"/>
      <c r="O24" s="112"/>
      <c r="Q24">
        <f t="shared" si="10"/>
      </c>
      <c r="R24" s="57">
        <f>IF(N24="O",MAX(R$19:R23)+1,"")</f>
      </c>
    </row>
    <row r="25" spans="1:18" ht="14.25">
      <c r="A25" s="241"/>
      <c r="B25" s="114"/>
      <c r="C25" s="243"/>
      <c r="E25" s="115"/>
      <c r="F25" s="105"/>
      <c r="G25" s="105"/>
      <c r="H25" s="105"/>
      <c r="I25" s="105"/>
      <c r="J25" s="106"/>
      <c r="K25" s="107"/>
      <c r="N25" s="69"/>
      <c r="O25" s="112"/>
      <c r="Q25">
        <f t="shared" si="10"/>
      </c>
      <c r="R25" s="57">
        <f>IF(N25="O",MAX(R$19:R24)+1,"")</f>
      </c>
    </row>
    <row r="26" spans="1:18" ht="14.25">
      <c r="A26" s="241"/>
      <c r="B26" s="114"/>
      <c r="C26" s="243"/>
      <c r="E26" s="115"/>
      <c r="F26" s="105"/>
      <c r="G26" s="105"/>
      <c r="H26" s="105"/>
      <c r="I26" s="105"/>
      <c r="J26" s="106"/>
      <c r="K26" s="107"/>
      <c r="N26" s="111"/>
      <c r="O26" s="112"/>
      <c r="Q26">
        <f t="shared" si="10"/>
      </c>
      <c r="R26" s="57">
        <f>IF(N26="O",MAX(R$19:R25)+1,"")</f>
      </c>
    </row>
    <row r="27" spans="1:18" ht="14.25">
      <c r="A27" s="241"/>
      <c r="B27" s="114"/>
      <c r="C27" s="243"/>
      <c r="D27" s="116"/>
      <c r="E27" s="117"/>
      <c r="F27" s="118"/>
      <c r="G27" s="118"/>
      <c r="H27" s="244" t="s">
        <v>42</v>
      </c>
      <c r="I27" s="244"/>
      <c r="J27" s="119">
        <f>SUM(J20:J26)</f>
        <v>0</v>
      </c>
      <c r="K27" s="119">
        <f>SUM(K20:K26)</f>
        <v>0</v>
      </c>
      <c r="L27" s="120">
        <f>SUM(L20:L26)</f>
        <v>0</v>
      </c>
      <c r="M27" s="119">
        <f>SUM(M20:M26)</f>
        <v>0</v>
      </c>
      <c r="N27" s="121"/>
      <c r="O27" s="119">
        <f>SUM(O20:O26)</f>
        <v>0</v>
      </c>
      <c r="P27" s="122"/>
      <c r="Q27" s="119">
        <f>SUM(Q20:Q26)</f>
        <v>0</v>
      </c>
      <c r="R27" s="57">
        <f>IF(N27="O",MAX(R$19:R26)+1,"")</f>
      </c>
    </row>
    <row r="28" spans="1:18" ht="14.25">
      <c r="A28" s="241"/>
      <c r="B28" s="114"/>
      <c r="C28" s="245" t="s">
        <v>35</v>
      </c>
      <c r="E28" s="115"/>
      <c r="F28" s="105"/>
      <c r="G28" s="105">
        <f>MOD(F28-E28,1)</f>
        <v>0</v>
      </c>
      <c r="H28" s="105">
        <f>IF($E28&lt;$AK$3,$AK$3-$E28)</f>
        <v>0.2916666666666667</v>
      </c>
      <c r="I28" s="105" t="b">
        <f aca="true" t="shared" si="11" ref="I28:I36">IF($F28&gt;$AL$3,$F28-$AL$3)</f>
        <v>0</v>
      </c>
      <c r="J28" s="106">
        <f>SUM(H28+I28)</f>
        <v>0.2916666666666667</v>
      </c>
      <c r="K28" s="107">
        <f aca="true" t="shared" si="12" ref="K28:K36">J28*24</f>
        <v>7</v>
      </c>
      <c r="L28" s="72">
        <f aca="true" t="shared" si="13" ref="L28:L36">G28-J28</f>
        <v>-0.2916666666666667</v>
      </c>
      <c r="M28" s="73">
        <f aca="true" t="shared" si="14" ref="M28:M36">L28*24</f>
        <v>-7</v>
      </c>
      <c r="N28" s="123"/>
      <c r="O28" s="124">
        <f aca="true" t="shared" si="15" ref="O28:O40">IF(N28="O",M28+K28,"")</f>
      </c>
      <c r="Q28" s="69"/>
      <c r="R28" s="57">
        <f>IF(N28="O",MAX(R$19:R27)+1,"")</f>
      </c>
    </row>
    <row r="29" spans="1:18" ht="14.25">
      <c r="A29" s="241"/>
      <c r="B29" s="114"/>
      <c r="C29" s="245"/>
      <c r="E29" s="115"/>
      <c r="F29" s="105"/>
      <c r="G29" s="105">
        <f>MOD(F29-E29,1)</f>
        <v>0</v>
      </c>
      <c r="H29" s="105">
        <f>IF($E29&lt;$AK$3,$AK$3-$E29)</f>
        <v>0.2916666666666667</v>
      </c>
      <c r="I29" s="105" t="b">
        <f t="shared" si="11"/>
        <v>0</v>
      </c>
      <c r="J29" s="106">
        <f aca="true" t="shared" si="16" ref="J29:J36">SUM(H29+I29)</f>
        <v>0.2916666666666667</v>
      </c>
      <c r="K29" s="107">
        <f t="shared" si="12"/>
        <v>7</v>
      </c>
      <c r="L29" s="72">
        <f t="shared" si="13"/>
        <v>-0.2916666666666667</v>
      </c>
      <c r="M29" s="73">
        <f t="shared" si="14"/>
        <v>-7</v>
      </c>
      <c r="N29" s="123"/>
      <c r="O29" s="124">
        <f t="shared" si="15"/>
      </c>
      <c r="Q29" s="73"/>
      <c r="R29" s="57">
        <f>IF(N29="O",MAX(R$19:R28)+1,"")</f>
      </c>
    </row>
    <row r="30" spans="1:18" ht="14.25">
      <c r="A30" s="241"/>
      <c r="B30" s="114"/>
      <c r="C30" s="245"/>
      <c r="E30" s="115"/>
      <c r="F30" s="105"/>
      <c r="G30" s="105">
        <f>MOD(F30-E30,1)</f>
        <v>0</v>
      </c>
      <c r="H30" s="105">
        <f>IF($E30&lt;$AK$3,$AK$3-$E30)</f>
        <v>0.2916666666666667</v>
      </c>
      <c r="I30" s="105" t="b">
        <f t="shared" si="11"/>
        <v>0</v>
      </c>
      <c r="J30" s="106">
        <f t="shared" si="16"/>
        <v>0.2916666666666667</v>
      </c>
      <c r="K30" s="107">
        <f t="shared" si="12"/>
        <v>7</v>
      </c>
      <c r="L30" s="72">
        <f t="shared" si="13"/>
        <v>-0.2916666666666667</v>
      </c>
      <c r="M30" s="73">
        <f t="shared" si="14"/>
        <v>-7</v>
      </c>
      <c r="N30" s="123"/>
      <c r="O30" s="124">
        <f t="shared" si="15"/>
      </c>
      <c r="P30" s="113">
        <f aca="true" t="shared" si="17" ref="P30:P36">IF(N30="O","",IF(N30="N","O",""))</f>
      </c>
      <c r="Q30" s="73">
        <f aca="true" t="shared" si="18" ref="Q30:Q36">IF($N30="N",M30+K30,"")</f>
      </c>
      <c r="R30" s="57">
        <f>IF(N30="O",MAX(R$19:R29)+1,"")</f>
      </c>
    </row>
    <row r="31" spans="1:18" ht="14.25">
      <c r="A31" s="241"/>
      <c r="B31" s="114"/>
      <c r="C31" s="245"/>
      <c r="E31" s="115"/>
      <c r="F31" s="105"/>
      <c r="G31" s="105">
        <f>MOD(F31-E31,1)</f>
        <v>0</v>
      </c>
      <c r="H31" s="105">
        <f>IF($E31&lt;$AK$3,$AK$3-$E31)</f>
        <v>0.2916666666666667</v>
      </c>
      <c r="I31" s="105" t="b">
        <f t="shared" si="11"/>
        <v>0</v>
      </c>
      <c r="J31" s="106">
        <f t="shared" si="16"/>
        <v>0.2916666666666667</v>
      </c>
      <c r="K31" s="107">
        <f t="shared" si="12"/>
        <v>7</v>
      </c>
      <c r="L31" s="72">
        <f t="shared" si="13"/>
        <v>-0.2916666666666667</v>
      </c>
      <c r="M31" s="73">
        <f t="shared" si="14"/>
        <v>-7</v>
      </c>
      <c r="N31" s="123"/>
      <c r="O31" s="124">
        <f t="shared" si="15"/>
      </c>
      <c r="P31" s="113">
        <f t="shared" si="17"/>
      </c>
      <c r="Q31" s="73">
        <f t="shared" si="18"/>
      </c>
      <c r="R31" s="57">
        <f>IF(N31="O",MAX(R$19:R30)+1,"")</f>
      </c>
    </row>
    <row r="32" spans="1:18" ht="14.25">
      <c r="A32" s="241"/>
      <c r="B32" s="114"/>
      <c r="C32" s="245"/>
      <c r="E32" s="115"/>
      <c r="F32" s="105"/>
      <c r="G32" s="105">
        <f>MOD(F32-E32,1)</f>
        <v>0</v>
      </c>
      <c r="H32" s="105">
        <f>IF($E32&lt;$AK$3,$AK$3-$E32)</f>
        <v>0.2916666666666667</v>
      </c>
      <c r="I32" s="105" t="b">
        <f t="shared" si="11"/>
        <v>0</v>
      </c>
      <c r="J32" s="106">
        <f t="shared" si="16"/>
        <v>0.2916666666666667</v>
      </c>
      <c r="K32" s="107">
        <f t="shared" si="12"/>
        <v>7</v>
      </c>
      <c r="L32" s="72">
        <f t="shared" si="13"/>
        <v>-0.2916666666666667</v>
      </c>
      <c r="M32" s="73">
        <f t="shared" si="14"/>
        <v>-7</v>
      </c>
      <c r="N32" s="123"/>
      <c r="O32" s="124">
        <f t="shared" si="15"/>
      </c>
      <c r="P32" s="113">
        <f t="shared" si="17"/>
      </c>
      <c r="Q32" s="73">
        <f t="shared" si="18"/>
      </c>
      <c r="R32" s="57">
        <f>IF(N32="O",MAX(R$19:R31)+1,"")</f>
      </c>
    </row>
    <row r="33" spans="1:18" ht="14.25">
      <c r="A33" s="241"/>
      <c r="B33" s="114"/>
      <c r="C33" s="245"/>
      <c r="D33" s="125"/>
      <c r="E33" s="126"/>
      <c r="F33" s="127"/>
      <c r="G33" s="127"/>
      <c r="H33" s="127"/>
      <c r="I33" s="127" t="b">
        <f t="shared" si="11"/>
        <v>0</v>
      </c>
      <c r="J33" s="106">
        <f t="shared" si="16"/>
        <v>0</v>
      </c>
      <c r="K33" s="107">
        <f t="shared" si="12"/>
        <v>0</v>
      </c>
      <c r="L33" s="128">
        <f t="shared" si="13"/>
        <v>0</v>
      </c>
      <c r="M33" s="129">
        <f t="shared" si="14"/>
        <v>0</v>
      </c>
      <c r="N33" s="123"/>
      <c r="O33" s="124">
        <f t="shared" si="15"/>
      </c>
      <c r="P33" s="113">
        <f t="shared" si="17"/>
      </c>
      <c r="Q33" s="73">
        <f t="shared" si="18"/>
      </c>
      <c r="R33" s="57">
        <f>IF(N33="O",MAX(R$19:R32)+1,"")</f>
      </c>
    </row>
    <row r="34" spans="1:18" ht="14.25">
      <c r="A34" s="241"/>
      <c r="B34" s="114"/>
      <c r="C34" s="245"/>
      <c r="D34" s="125"/>
      <c r="E34" s="126"/>
      <c r="F34" s="127"/>
      <c r="G34" s="127"/>
      <c r="H34" s="127"/>
      <c r="I34" s="127" t="b">
        <f t="shared" si="11"/>
        <v>0</v>
      </c>
      <c r="J34" s="106">
        <f t="shared" si="16"/>
        <v>0</v>
      </c>
      <c r="K34" s="107">
        <f t="shared" si="12"/>
        <v>0</v>
      </c>
      <c r="L34" s="128">
        <f t="shared" si="13"/>
        <v>0</v>
      </c>
      <c r="M34" s="129">
        <f t="shared" si="14"/>
        <v>0</v>
      </c>
      <c r="N34" s="123"/>
      <c r="O34" s="124">
        <f t="shared" si="15"/>
      </c>
      <c r="P34" s="113">
        <f t="shared" si="17"/>
      </c>
      <c r="Q34" s="73">
        <f t="shared" si="18"/>
      </c>
      <c r="R34" s="57">
        <f>IF(N34="O",MAX(R$19:R33)+1,"")</f>
      </c>
    </row>
    <row r="35" spans="1:18" ht="14.25">
      <c r="A35" s="241"/>
      <c r="B35" s="114"/>
      <c r="C35" s="245"/>
      <c r="D35" s="125"/>
      <c r="E35" s="126"/>
      <c r="F35" s="127"/>
      <c r="G35" s="127"/>
      <c r="H35" s="127"/>
      <c r="I35" s="127" t="b">
        <f t="shared" si="11"/>
        <v>0</v>
      </c>
      <c r="J35" s="106">
        <f t="shared" si="16"/>
        <v>0</v>
      </c>
      <c r="K35" s="107">
        <f t="shared" si="12"/>
        <v>0</v>
      </c>
      <c r="L35" s="128">
        <f t="shared" si="13"/>
        <v>0</v>
      </c>
      <c r="M35" s="129">
        <f t="shared" si="14"/>
        <v>0</v>
      </c>
      <c r="N35" s="123"/>
      <c r="O35" s="124">
        <f t="shared" si="15"/>
      </c>
      <c r="P35" s="113">
        <f t="shared" si="17"/>
      </c>
      <c r="Q35" s="73">
        <f t="shared" si="18"/>
      </c>
      <c r="R35" s="57">
        <f>IF(N35="O",MAX(R$19:R34)+1,"")</f>
      </c>
    </row>
    <row r="36" spans="1:18" ht="14.25">
      <c r="A36" s="241"/>
      <c r="B36" s="114"/>
      <c r="C36" s="245"/>
      <c r="D36" s="125"/>
      <c r="E36" s="126"/>
      <c r="F36" s="127"/>
      <c r="G36" s="127"/>
      <c r="H36" s="127"/>
      <c r="I36" s="127" t="b">
        <f t="shared" si="11"/>
        <v>0</v>
      </c>
      <c r="J36" s="106">
        <f t="shared" si="16"/>
        <v>0</v>
      </c>
      <c r="K36" s="107">
        <f t="shared" si="12"/>
        <v>0</v>
      </c>
      <c r="L36" s="128">
        <f t="shared" si="13"/>
        <v>0</v>
      </c>
      <c r="M36" s="129">
        <f t="shared" si="14"/>
        <v>0</v>
      </c>
      <c r="N36" s="123"/>
      <c r="O36" s="124">
        <f t="shared" si="15"/>
      </c>
      <c r="P36" s="113">
        <f t="shared" si="17"/>
      </c>
      <c r="Q36" s="73">
        <f t="shared" si="18"/>
      </c>
      <c r="R36" s="57">
        <f>IF(N36="O",MAX(R$19:R35)+1,"")</f>
      </c>
    </row>
    <row r="37" spans="1:18" ht="14.25">
      <c r="A37" s="241"/>
      <c r="B37" s="114"/>
      <c r="C37" s="245"/>
      <c r="D37" s="125"/>
      <c r="E37" s="126"/>
      <c r="F37" s="127"/>
      <c r="G37" s="127"/>
      <c r="H37" s="127"/>
      <c r="I37" s="127"/>
      <c r="J37" s="106"/>
      <c r="K37" s="107"/>
      <c r="L37" s="128"/>
      <c r="M37" s="129"/>
      <c r="N37" s="123"/>
      <c r="O37" s="124">
        <f t="shared" si="15"/>
      </c>
      <c r="Q37" s="73"/>
      <c r="R37" s="57">
        <f>IF(N37="O",MAX(R$19:R36)+1,"")</f>
      </c>
    </row>
    <row r="38" spans="1:18" ht="14.25">
      <c r="A38" s="241"/>
      <c r="B38" s="114"/>
      <c r="C38" s="245"/>
      <c r="D38" s="125"/>
      <c r="E38" s="126"/>
      <c r="F38" s="127"/>
      <c r="G38" s="127"/>
      <c r="H38" s="127"/>
      <c r="I38" s="127"/>
      <c r="J38" s="106"/>
      <c r="K38" s="107"/>
      <c r="L38" s="128"/>
      <c r="M38" s="129"/>
      <c r="N38" s="123"/>
      <c r="O38" s="124">
        <f t="shared" si="15"/>
      </c>
      <c r="Q38" s="73"/>
      <c r="R38" s="57">
        <f>IF(N38="O",MAX(R$19:R37)+1,"")</f>
      </c>
    </row>
    <row r="39" spans="1:17" ht="14.25">
      <c r="A39" s="241"/>
      <c r="B39" s="114"/>
      <c r="C39" s="245"/>
      <c r="D39" s="125"/>
      <c r="E39" s="126"/>
      <c r="F39" s="127"/>
      <c r="G39" s="127"/>
      <c r="H39" s="127"/>
      <c r="I39" s="127"/>
      <c r="J39" s="106"/>
      <c r="K39" s="107"/>
      <c r="L39" s="128"/>
      <c r="M39" s="129"/>
      <c r="N39" s="123"/>
      <c r="O39" s="124">
        <f t="shared" si="15"/>
      </c>
      <c r="Q39" s="73"/>
    </row>
    <row r="40" spans="1:17" ht="14.25">
      <c r="A40" s="241"/>
      <c r="B40" s="131"/>
      <c r="C40" s="245"/>
      <c r="D40" s="125"/>
      <c r="E40" s="126"/>
      <c r="F40" s="127"/>
      <c r="G40" s="127"/>
      <c r="H40" s="127"/>
      <c r="I40" s="127"/>
      <c r="J40" s="106"/>
      <c r="K40" s="107"/>
      <c r="L40" s="128"/>
      <c r="M40" s="129"/>
      <c r="N40" s="123"/>
      <c r="O40" s="124">
        <f t="shared" si="15"/>
      </c>
      <c r="Q40" s="73"/>
    </row>
    <row r="41" spans="3:17" ht="14.25">
      <c r="C41" s="246"/>
      <c r="D41" s="132"/>
      <c r="E41" s="133"/>
      <c r="F41" s="134"/>
      <c r="G41" s="134"/>
      <c r="H41" s="247" t="s">
        <v>43</v>
      </c>
      <c r="I41" s="247"/>
      <c r="J41" s="135">
        <f>SUM(J28:J40)</f>
        <v>1.4583333333333335</v>
      </c>
      <c r="K41" s="136">
        <f>SUM(K28:K40)</f>
        <v>35</v>
      </c>
      <c r="L41" s="135">
        <f>SUM(L28:L40)</f>
        <v>-1.4583333333333335</v>
      </c>
      <c r="M41" s="136">
        <f>SUM(M28:M40)</f>
        <v>-35</v>
      </c>
      <c r="N41" s="137"/>
      <c r="O41" s="138">
        <f>SUM(O27:O40)</f>
        <v>0</v>
      </c>
      <c r="P41" s="139"/>
      <c r="Q41" s="137"/>
    </row>
    <row r="42" spans="1:18" ht="27.75" customHeight="1">
      <c r="A42" s="140"/>
      <c r="B42" s="141"/>
      <c r="C42" s="141"/>
      <c r="D42" s="142"/>
      <c r="E42" s="143"/>
      <c r="F42" s="144"/>
      <c r="G42" s="144"/>
      <c r="H42" s="144"/>
      <c r="I42" s="144"/>
      <c r="J42" s="143"/>
      <c r="K42" s="145"/>
      <c r="L42" s="143"/>
      <c r="M42" s="145"/>
      <c r="N42" s="96"/>
      <c r="O42" s="145"/>
      <c r="P42" s="146"/>
      <c r="Q42" s="96"/>
      <c r="R42" s="147"/>
    </row>
    <row r="43" spans="14:17" ht="14.25">
      <c r="N43" s="69"/>
      <c r="O43" s="73"/>
      <c r="Q43" s="69"/>
    </row>
    <row r="45" ht="14.25">
      <c r="R45" s="130">
        <f>IF(N45="O",MAX(#REF!)+1,"")</f>
      </c>
    </row>
    <row r="46" ht="14.25">
      <c r="R46" s="130">
        <f>IF(N46="O",MAX(R$45:R45)+1,"")</f>
      </c>
    </row>
    <row r="47" ht="14.25">
      <c r="R47" s="130">
        <f>IF(N47="O",MAX(R$45:R46)+1,"")</f>
      </c>
    </row>
    <row r="48" ht="14.25">
      <c r="R48" s="130">
        <f>IF(N48="O",MAX(R$45:R47)+1,"")</f>
      </c>
    </row>
  </sheetData>
  <sheetProtection/>
  <mergeCells count="16">
    <mergeCell ref="AK2:AL2"/>
    <mergeCell ref="A3:A18"/>
    <mergeCell ref="C3:C18"/>
    <mergeCell ref="A20:A40"/>
    <mergeCell ref="C20:C27"/>
    <mergeCell ref="H27:I27"/>
    <mergeCell ref="C28:C41"/>
    <mergeCell ref="H41:I41"/>
    <mergeCell ref="A1:A2"/>
    <mergeCell ref="B5:B7"/>
    <mergeCell ref="N1:O1"/>
    <mergeCell ref="P1:Q1"/>
    <mergeCell ref="S1:U1"/>
    <mergeCell ref="V1:X1"/>
    <mergeCell ref="Y1:AA1"/>
    <mergeCell ref="AB1:AD1"/>
  </mergeCells>
  <conditionalFormatting sqref="O3:Q208">
    <cfRule type="expression" priority="4" dxfId="14">
      <formula>$P3="O"</formula>
    </cfRule>
  </conditionalFormatting>
  <conditionalFormatting sqref="J20:O36 D20:G36 H20:I26 H28:I36 O37:O40">
    <cfRule type="expression" priority="3" dxfId="0">
      <formula>$N20="O"</formula>
    </cfRule>
  </conditionalFormatting>
  <conditionalFormatting sqref="D3:O567">
    <cfRule type="expression" priority="1" dxfId="1">
      <formula>$N3="N"</formula>
    </cfRule>
    <cfRule type="expression" priority="2" dxfId="0">
      <formula>$N3="O"</formula>
    </cfRule>
  </conditionalFormatting>
  <dataValidations count="3">
    <dataValidation allowBlank="1" showInputMessage="1" showErrorMessage="1" promptTitle="FORMAT" prompt="Entrez la date au format suivant : 01/01/17" sqref="D1:D65536"/>
    <dataValidation type="decimal" allowBlank="1" showInputMessage="1" showErrorMessage="1" error="entrez le format horaire suivant :08:00" sqref="E1:F65536">
      <formula1>0</formula1>
      <formula2>25</formula2>
    </dataValidation>
    <dataValidation type="list" allowBlank="1" showInputMessage="1" showErrorMessage="1" sqref="A3 A20">
      <formula1>moisok</formula1>
    </dataValidation>
  </dataValidations>
  <printOptions/>
  <pageMargins left="0.7" right="0.7" top="0.75" bottom="0.75" header="0.3" footer="0.3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Y42"/>
  <sheetViews>
    <sheetView zoomScale="80" zoomScaleNormal="80" zoomScalePageLayoutView="0" workbookViewId="0" topLeftCell="A1">
      <pane xSplit="1" topLeftCell="AF1" activePane="topRight" state="frozen"/>
      <selection pane="topLeft" activeCell="A31" sqref="A31:IV31"/>
      <selection pane="topRight" activeCell="AM8" sqref="AM8"/>
    </sheetView>
  </sheetViews>
  <sheetFormatPr defaultColWidth="11.421875" defaultRowHeight="49.5" customHeight="1"/>
  <cols>
    <col min="1" max="1" width="26.8515625" style="210" bestFit="1" customWidth="1"/>
    <col min="2" max="2" width="11.00390625" style="151" bestFit="1" customWidth="1"/>
    <col min="3" max="3" width="30.28125" style="152" customWidth="1"/>
    <col min="4" max="4" width="43.421875" style="153" customWidth="1"/>
    <col min="5" max="5" width="28.7109375" style="154" customWidth="1"/>
    <col min="6" max="6" width="31.28125" style="155" customWidth="1"/>
    <col min="7" max="7" width="33.7109375" style="156" customWidth="1"/>
    <col min="8" max="8" width="24.28125" style="157" customWidth="1"/>
    <col min="9" max="9" width="23.57421875" style="151" customWidth="1"/>
    <col min="10" max="10" width="18.7109375" style="158" customWidth="1"/>
    <col min="11" max="13" width="11.57421875" style="158" customWidth="1"/>
    <col min="14" max="14" width="11.57421875" style="159" customWidth="1"/>
    <col min="15" max="16" width="11.57421875" style="158" customWidth="1"/>
    <col min="17" max="17" width="11.57421875" style="159" customWidth="1"/>
    <col min="18" max="19" width="11.57421875" style="158" customWidth="1"/>
    <col min="20" max="20" width="11.57421875" style="159" customWidth="1"/>
    <col min="21" max="22" width="11.57421875" style="158" customWidth="1"/>
    <col min="23" max="23" width="11.57421875" style="159" customWidth="1"/>
    <col min="24" max="26" width="11.57421875" style="158" customWidth="1"/>
    <col min="27" max="33" width="18.7109375" style="158" customWidth="1"/>
    <col min="34" max="34" width="18.7109375" style="155" customWidth="1"/>
    <col min="35" max="35" width="23.140625" style="160" customWidth="1"/>
    <col min="36" max="36" width="11.8515625" style="155" bestFit="1" customWidth="1"/>
    <col min="37" max="37" width="18.28125" style="155" bestFit="1" customWidth="1"/>
    <col min="38" max="38" width="10.421875" style="158" customWidth="1"/>
    <col min="39" max="39" width="5.7109375" style="158" customWidth="1"/>
    <col min="40" max="46" width="18.7109375" style="158" customWidth="1"/>
    <col min="47" max="48" width="11.57421875" style="158" customWidth="1"/>
    <col min="49" max="49" width="23.8515625" style="158" customWidth="1"/>
    <col min="50" max="50" width="11.57421875" style="158" customWidth="1"/>
    <col min="52" max="16384" width="11.57421875" style="158" customWidth="1"/>
  </cols>
  <sheetData>
    <row r="1" spans="1:51" ht="49.5" customHeight="1">
      <c r="A1" s="150">
        <f ca="1">TODAY()</f>
        <v>43031</v>
      </c>
      <c r="AY1" s="158"/>
    </row>
    <row r="2" spans="1:51" ht="14.25">
      <c r="A2" s="161" t="s">
        <v>44</v>
      </c>
      <c r="B2" s="161" t="s">
        <v>45</v>
      </c>
      <c r="C2" s="161" t="s">
        <v>46</v>
      </c>
      <c r="D2" s="161" t="s">
        <v>47</v>
      </c>
      <c r="E2" s="161" t="s">
        <v>48</v>
      </c>
      <c r="F2" s="161" t="s">
        <v>49</v>
      </c>
      <c r="G2" s="161" t="s">
        <v>50</v>
      </c>
      <c r="H2" s="161" t="s">
        <v>51</v>
      </c>
      <c r="I2" s="161" t="s">
        <v>52</v>
      </c>
      <c r="J2" s="161" t="s">
        <v>53</v>
      </c>
      <c r="K2" s="161" t="s">
        <v>54</v>
      </c>
      <c r="L2" s="161" t="s">
        <v>55</v>
      </c>
      <c r="M2" s="161" t="s">
        <v>56</v>
      </c>
      <c r="N2" s="161" t="s">
        <v>57</v>
      </c>
      <c r="O2" s="161" t="s">
        <v>58</v>
      </c>
      <c r="P2" s="161" t="s">
        <v>59</v>
      </c>
      <c r="Q2" s="161" t="s">
        <v>60</v>
      </c>
      <c r="R2" s="161" t="s">
        <v>61</v>
      </c>
      <c r="S2" s="161" t="s">
        <v>62</v>
      </c>
      <c r="T2" s="161" t="s">
        <v>63</v>
      </c>
      <c r="U2" s="161" t="s">
        <v>64</v>
      </c>
      <c r="V2" s="161" t="s">
        <v>65</v>
      </c>
      <c r="W2" s="161" t="s">
        <v>66</v>
      </c>
      <c r="X2" s="161" t="s">
        <v>67</v>
      </c>
      <c r="Y2" s="161" t="s">
        <v>68</v>
      </c>
      <c r="Z2" s="161" t="s">
        <v>69</v>
      </c>
      <c r="AA2" s="161" t="s">
        <v>70</v>
      </c>
      <c r="AB2" s="161" t="s">
        <v>71</v>
      </c>
      <c r="AC2" s="161" t="s">
        <v>72</v>
      </c>
      <c r="AD2" s="161" t="s">
        <v>73</v>
      </c>
      <c r="AE2" s="161" t="s">
        <v>74</v>
      </c>
      <c r="AF2" s="161" t="s">
        <v>75</v>
      </c>
      <c r="AG2" s="161" t="s">
        <v>76</v>
      </c>
      <c r="AH2" s="161" t="s">
        <v>77</v>
      </c>
      <c r="AI2" s="161" t="s">
        <v>78</v>
      </c>
      <c r="AJ2" s="161" t="s">
        <v>79</v>
      </c>
      <c r="AK2" s="161" t="s">
        <v>80</v>
      </c>
      <c r="AL2" s="161" t="s">
        <v>81</v>
      </c>
      <c r="AM2" s="161" t="s">
        <v>82</v>
      </c>
      <c r="AN2" s="161" t="s">
        <v>83</v>
      </c>
      <c r="AO2" s="161" t="s">
        <v>84</v>
      </c>
      <c r="AP2" s="161" t="s">
        <v>85</v>
      </c>
      <c r="AQ2" s="161" t="s">
        <v>86</v>
      </c>
      <c r="AR2" s="161" t="s">
        <v>87</v>
      </c>
      <c r="AS2" s="161" t="s">
        <v>88</v>
      </c>
      <c r="AT2" s="161" t="s">
        <v>89</v>
      </c>
      <c r="AU2" s="161" t="s">
        <v>90</v>
      </c>
      <c r="AY2" s="158"/>
    </row>
    <row r="3" spans="1:47" s="164" customFormat="1" ht="49.5" customHeight="1">
      <c r="A3" s="250" t="s">
        <v>91</v>
      </c>
      <c r="B3" s="251"/>
      <c r="C3" s="251"/>
      <c r="D3" s="251"/>
      <c r="E3" s="251"/>
      <c r="F3" s="251"/>
      <c r="G3" s="251"/>
      <c r="H3" s="252"/>
      <c r="I3" s="253" t="s">
        <v>92</v>
      </c>
      <c r="J3" s="253" t="s">
        <v>93</v>
      </c>
      <c r="K3" s="255" t="s">
        <v>94</v>
      </c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7"/>
      <c r="Y3" s="258" t="s">
        <v>95</v>
      </c>
      <c r="Z3" s="258" t="s">
        <v>96</v>
      </c>
      <c r="AA3" s="162" t="s">
        <v>97</v>
      </c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</row>
    <row r="4" spans="1:47" s="176" customFormat="1" ht="73.5" customHeight="1">
      <c r="A4" s="165" t="s">
        <v>98</v>
      </c>
      <c r="B4" s="166" t="s">
        <v>99</v>
      </c>
      <c r="C4" s="167" t="s">
        <v>100</v>
      </c>
      <c r="D4" s="168" t="s">
        <v>101</v>
      </c>
      <c r="E4" s="169" t="s">
        <v>102</v>
      </c>
      <c r="F4" s="167" t="s">
        <v>103</v>
      </c>
      <c r="G4" s="167" t="s">
        <v>104</v>
      </c>
      <c r="H4" s="167" t="s">
        <v>105</v>
      </c>
      <c r="I4" s="254"/>
      <c r="J4" s="254"/>
      <c r="K4" s="170"/>
      <c r="L4" s="170" t="s">
        <v>106</v>
      </c>
      <c r="M4" s="170" t="s">
        <v>107</v>
      </c>
      <c r="N4" s="171" t="s">
        <v>108</v>
      </c>
      <c r="O4" s="170" t="s">
        <v>109</v>
      </c>
      <c r="P4" s="170" t="s">
        <v>107</v>
      </c>
      <c r="Q4" s="171" t="s">
        <v>108</v>
      </c>
      <c r="R4" s="170" t="s">
        <v>109</v>
      </c>
      <c r="S4" s="170" t="s">
        <v>107</v>
      </c>
      <c r="T4" s="171" t="s">
        <v>108</v>
      </c>
      <c r="U4" s="170" t="s">
        <v>109</v>
      </c>
      <c r="V4" s="170" t="s">
        <v>107</v>
      </c>
      <c r="W4" s="171" t="s">
        <v>108</v>
      </c>
      <c r="X4" s="170" t="s">
        <v>109</v>
      </c>
      <c r="Y4" s="259"/>
      <c r="Z4" s="259"/>
      <c r="AA4" s="172" t="s">
        <v>110</v>
      </c>
      <c r="AB4" s="173" t="s">
        <v>111</v>
      </c>
      <c r="AC4" s="173" t="s">
        <v>112</v>
      </c>
      <c r="AD4" s="173" t="s">
        <v>113</v>
      </c>
      <c r="AE4" s="173" t="s">
        <v>114</v>
      </c>
      <c r="AF4" s="173" t="s">
        <v>115</v>
      </c>
      <c r="AG4" s="173" t="s">
        <v>116</v>
      </c>
      <c r="AH4" s="173"/>
      <c r="AI4" s="173"/>
      <c r="AJ4" s="173" t="s">
        <v>117</v>
      </c>
      <c r="AK4" s="174" t="s">
        <v>118</v>
      </c>
      <c r="AL4" s="173"/>
      <c r="AM4" s="175" t="s">
        <v>119</v>
      </c>
      <c r="AN4" s="173" t="s">
        <v>120</v>
      </c>
      <c r="AO4" s="173" t="s">
        <v>121</v>
      </c>
      <c r="AP4" s="173" t="s">
        <v>122</v>
      </c>
      <c r="AQ4" s="173" t="s">
        <v>123</v>
      </c>
      <c r="AR4" s="173" t="s">
        <v>124</v>
      </c>
      <c r="AS4" s="173" t="s">
        <v>125</v>
      </c>
      <c r="AT4" s="173" t="s">
        <v>126</v>
      </c>
      <c r="AU4" s="173" t="s">
        <v>127</v>
      </c>
    </row>
    <row r="5" spans="1:51" ht="49.5" customHeight="1">
      <c r="A5" s="177" t="s">
        <v>151</v>
      </c>
      <c r="B5" s="178">
        <v>1010101</v>
      </c>
      <c r="C5" s="179">
        <v>24431</v>
      </c>
      <c r="D5" s="177">
        <f ca="1">INT((TODAY()-C5)/365)</f>
        <v>50</v>
      </c>
      <c r="E5" s="177" t="s">
        <v>128</v>
      </c>
      <c r="F5" s="177" t="s">
        <v>129</v>
      </c>
      <c r="G5" s="177">
        <v>75020</v>
      </c>
      <c r="H5" s="177" t="s">
        <v>130</v>
      </c>
      <c r="I5" s="177" t="s">
        <v>131</v>
      </c>
      <c r="J5" s="177" t="s">
        <v>132</v>
      </c>
      <c r="K5" s="177" t="s">
        <v>20</v>
      </c>
      <c r="L5" s="177"/>
      <c r="M5" s="177"/>
      <c r="N5" s="177"/>
      <c r="O5" s="177"/>
      <c r="P5" s="177"/>
      <c r="Q5" s="180"/>
      <c r="R5" s="180"/>
      <c r="S5" s="180"/>
      <c r="T5" s="180"/>
      <c r="U5" s="180"/>
      <c r="V5" s="180"/>
      <c r="W5" s="180"/>
      <c r="X5" s="180"/>
      <c r="Y5" s="177" t="s">
        <v>133</v>
      </c>
      <c r="Z5" s="177">
        <v>0.75</v>
      </c>
      <c r="AA5" s="177" t="s">
        <v>134</v>
      </c>
      <c r="AB5" s="181">
        <v>32650</v>
      </c>
      <c r="AC5" s="182">
        <v>32650</v>
      </c>
      <c r="AD5" s="179">
        <v>41281</v>
      </c>
      <c r="AE5" s="179"/>
      <c r="AF5" s="177" t="s">
        <v>135</v>
      </c>
      <c r="AG5" s="177" t="s">
        <v>136</v>
      </c>
      <c r="AH5" s="183" t="s">
        <v>137</v>
      </c>
      <c r="AI5" s="184" t="str">
        <f>VLOOKUP($AH5,'[1]OUTILS'!A$20:B$29,2,FALSE)</f>
        <v>ADJ ADMINISTR. P.1ère</v>
      </c>
      <c r="AJ5" s="185">
        <v>6</v>
      </c>
      <c r="AK5" s="186">
        <v>43132</v>
      </c>
      <c r="AL5" s="185" t="b">
        <f>IF($A$1&gt;=$AK5,AJ5+1)</f>
        <v>0</v>
      </c>
      <c r="AM5" s="187">
        <v>457</v>
      </c>
      <c r="AN5" s="188">
        <v>1</v>
      </c>
      <c r="AO5" s="177" t="s">
        <v>138</v>
      </c>
      <c r="AP5" s="177" t="s">
        <v>139</v>
      </c>
      <c r="AQ5" s="177" t="s">
        <v>136</v>
      </c>
      <c r="AR5" s="177" t="s">
        <v>136</v>
      </c>
      <c r="AS5" s="177" t="s">
        <v>140</v>
      </c>
      <c r="AT5" s="189" t="s">
        <v>141</v>
      </c>
      <c r="AU5" s="190">
        <v>110</v>
      </c>
      <c r="AY5" s="158"/>
    </row>
    <row r="6" spans="1:51" ht="49.5" customHeight="1">
      <c r="A6" s="191"/>
      <c r="B6" s="191"/>
      <c r="C6" s="179"/>
      <c r="D6" s="177"/>
      <c r="E6" s="177"/>
      <c r="F6" s="191"/>
      <c r="G6" s="191"/>
      <c r="H6" s="191"/>
      <c r="I6" s="191"/>
      <c r="J6" s="191"/>
      <c r="K6" s="191"/>
      <c r="L6" s="191"/>
      <c r="M6" s="191"/>
      <c r="N6" s="179"/>
      <c r="O6" s="191"/>
      <c r="P6" s="191"/>
      <c r="Q6" s="192"/>
      <c r="R6" s="193"/>
      <c r="S6" s="193"/>
      <c r="T6" s="192"/>
      <c r="U6" s="193"/>
      <c r="V6" s="193"/>
      <c r="W6" s="192"/>
      <c r="X6" s="193"/>
      <c r="Y6" s="191"/>
      <c r="Z6" s="191"/>
      <c r="AA6" s="191"/>
      <c r="AB6" s="179"/>
      <c r="AC6" s="179"/>
      <c r="AD6" s="179"/>
      <c r="AE6" s="191"/>
      <c r="AF6" s="191"/>
      <c r="AG6" s="191"/>
      <c r="AH6" s="183"/>
      <c r="AI6" s="184"/>
      <c r="AJ6" s="194"/>
      <c r="AK6" s="194"/>
      <c r="AL6" s="185"/>
      <c r="AM6" s="191"/>
      <c r="AN6" s="188"/>
      <c r="AO6" s="195"/>
      <c r="AP6" s="191"/>
      <c r="AQ6" s="191"/>
      <c r="AR6" s="191"/>
      <c r="AS6" s="191"/>
      <c r="AT6" s="191"/>
      <c r="AU6" s="191"/>
      <c r="AY6" s="158"/>
    </row>
    <row r="7" spans="1:51" ht="49.5" customHeight="1">
      <c r="A7" s="191"/>
      <c r="B7" s="196"/>
      <c r="C7" s="179"/>
      <c r="D7" s="177"/>
      <c r="E7" s="177"/>
      <c r="F7" s="191"/>
      <c r="G7" s="191"/>
      <c r="H7" s="191"/>
      <c r="I7" s="191"/>
      <c r="J7" s="191"/>
      <c r="K7" s="191"/>
      <c r="L7" s="191"/>
      <c r="M7" s="191"/>
      <c r="N7" s="179"/>
      <c r="O7" s="191"/>
      <c r="P7" s="191"/>
      <c r="Q7" s="192"/>
      <c r="R7" s="193"/>
      <c r="S7" s="193"/>
      <c r="T7" s="192"/>
      <c r="U7" s="193"/>
      <c r="V7" s="193"/>
      <c r="W7" s="192"/>
      <c r="X7" s="193"/>
      <c r="Y7" s="191"/>
      <c r="Z7" s="191"/>
      <c r="AA7" s="191"/>
      <c r="AB7" s="179"/>
      <c r="AC7" s="179"/>
      <c r="AD7" s="179"/>
      <c r="AE7" s="179"/>
      <c r="AF7" s="191"/>
      <c r="AG7" s="191"/>
      <c r="AH7" s="183"/>
      <c r="AI7" s="184"/>
      <c r="AJ7" s="185"/>
      <c r="AK7" s="186"/>
      <c r="AL7" s="185"/>
      <c r="AM7" s="191"/>
      <c r="AN7" s="197"/>
      <c r="AO7" s="195"/>
      <c r="AP7" s="191"/>
      <c r="AQ7" s="191"/>
      <c r="AR7" s="191"/>
      <c r="AS7" s="191"/>
      <c r="AT7" s="198"/>
      <c r="AU7" s="191"/>
      <c r="AY7" s="158"/>
    </row>
    <row r="8" spans="1:51" ht="49.5" customHeight="1">
      <c r="A8" s="191"/>
      <c r="B8" s="191"/>
      <c r="C8" s="179"/>
      <c r="D8" s="177"/>
      <c r="E8" s="177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3"/>
      <c r="R8" s="193"/>
      <c r="S8" s="193"/>
      <c r="T8" s="193"/>
      <c r="U8" s="193"/>
      <c r="V8" s="193"/>
      <c r="W8" s="193"/>
      <c r="X8" s="193"/>
      <c r="Y8" s="191"/>
      <c r="Z8" s="191"/>
      <c r="AA8" s="191"/>
      <c r="AB8" s="179"/>
      <c r="AC8" s="179"/>
      <c r="AD8" s="179"/>
      <c r="AE8" s="191"/>
      <c r="AF8" s="191"/>
      <c r="AG8" s="179"/>
      <c r="AH8" s="179"/>
      <c r="AI8" s="184"/>
      <c r="AJ8" s="191"/>
      <c r="AK8" s="199"/>
      <c r="AL8" s="185"/>
      <c r="AM8" s="191"/>
      <c r="AN8" s="191"/>
      <c r="AO8" s="191"/>
      <c r="AP8" s="191"/>
      <c r="AQ8" s="191"/>
      <c r="AR8" s="191"/>
      <c r="AS8" s="191"/>
      <c r="AT8" s="191"/>
      <c r="AU8" s="191"/>
      <c r="AY8" s="158"/>
    </row>
    <row r="9" spans="1:51" ht="49.5" customHeight="1">
      <c r="A9" s="191"/>
      <c r="B9" s="191"/>
      <c r="C9" s="179"/>
      <c r="D9" s="177"/>
      <c r="E9" s="177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3"/>
      <c r="R9" s="193"/>
      <c r="S9" s="193"/>
      <c r="T9" s="193"/>
      <c r="U9" s="193"/>
      <c r="V9" s="193"/>
      <c r="W9" s="193"/>
      <c r="X9" s="193"/>
      <c r="Y9" s="191"/>
      <c r="Z9" s="191"/>
      <c r="AA9" s="191"/>
      <c r="AB9" s="179"/>
      <c r="AC9" s="179"/>
      <c r="AD9" s="179"/>
      <c r="AE9" s="191"/>
      <c r="AF9" s="191"/>
      <c r="AG9" s="191"/>
      <c r="AH9" s="183"/>
      <c r="AI9" s="184"/>
      <c r="AJ9" s="185"/>
      <c r="AK9" s="186"/>
      <c r="AL9" s="185"/>
      <c r="AM9" s="191"/>
      <c r="AN9" s="195"/>
      <c r="AO9" s="191"/>
      <c r="AP9" s="191"/>
      <c r="AQ9" s="191"/>
      <c r="AR9" s="191"/>
      <c r="AS9" s="191"/>
      <c r="AT9" s="191"/>
      <c r="AU9" s="191"/>
      <c r="AY9" s="158"/>
    </row>
    <row r="10" spans="1:51" ht="49.5" customHeight="1">
      <c r="A10" s="191"/>
      <c r="B10" s="196"/>
      <c r="C10" s="179"/>
      <c r="D10" s="177"/>
      <c r="E10" s="177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3"/>
      <c r="R10" s="193"/>
      <c r="S10" s="193"/>
      <c r="T10" s="193"/>
      <c r="U10" s="193"/>
      <c r="V10" s="193"/>
      <c r="W10" s="193"/>
      <c r="X10" s="193"/>
      <c r="Y10" s="191"/>
      <c r="Z10" s="191"/>
      <c r="AA10" s="191"/>
      <c r="AB10" s="179"/>
      <c r="AC10" s="179"/>
      <c r="AD10" s="179"/>
      <c r="AE10" s="179"/>
      <c r="AF10" s="191"/>
      <c r="AG10" s="191"/>
      <c r="AH10" s="183"/>
      <c r="AI10" s="184"/>
      <c r="AJ10" s="185"/>
      <c r="AK10" s="186"/>
      <c r="AL10" s="185"/>
      <c r="AM10" s="191"/>
      <c r="AN10" s="195"/>
      <c r="AO10" s="191"/>
      <c r="AP10" s="191"/>
      <c r="AQ10" s="191"/>
      <c r="AR10" s="191"/>
      <c r="AS10" s="191"/>
      <c r="AT10" s="198"/>
      <c r="AU10" s="191"/>
      <c r="AY10" s="158"/>
    </row>
    <row r="11" spans="1:51" ht="49.5" customHeight="1">
      <c r="A11" s="191"/>
      <c r="B11" s="196"/>
      <c r="C11" s="179"/>
      <c r="D11" s="177"/>
      <c r="E11" s="177"/>
      <c r="F11" s="191"/>
      <c r="G11" s="191"/>
      <c r="H11" s="191"/>
      <c r="I11" s="191"/>
      <c r="J11" s="191"/>
      <c r="K11" s="191"/>
      <c r="L11" s="191"/>
      <c r="M11" s="191"/>
      <c r="N11" s="179"/>
      <c r="O11" s="191"/>
      <c r="P11" s="191"/>
      <c r="Q11" s="192"/>
      <c r="R11" s="193"/>
      <c r="S11" s="193"/>
      <c r="T11" s="192"/>
      <c r="U11" s="193"/>
      <c r="V11" s="193"/>
      <c r="W11" s="192"/>
      <c r="X11" s="193"/>
      <c r="Y11" s="191"/>
      <c r="Z11" s="191"/>
      <c r="AA11" s="191"/>
      <c r="AB11" s="179"/>
      <c r="AC11" s="179"/>
      <c r="AD11" s="179"/>
      <c r="AE11" s="179"/>
      <c r="AF11" s="191"/>
      <c r="AG11" s="191"/>
      <c r="AH11" s="191"/>
      <c r="AI11" s="184"/>
      <c r="AJ11" s="191"/>
      <c r="AK11" s="199"/>
      <c r="AL11" s="185"/>
      <c r="AM11" s="191"/>
      <c r="AN11" s="200"/>
      <c r="AO11" s="198"/>
      <c r="AP11" s="191"/>
      <c r="AQ11" s="191"/>
      <c r="AR11" s="191"/>
      <c r="AS11" s="191"/>
      <c r="AT11" s="198"/>
      <c r="AU11" s="191"/>
      <c r="AY11" s="158"/>
    </row>
    <row r="12" spans="1:51" ht="49.5" customHeight="1">
      <c r="A12" s="191"/>
      <c r="B12" s="196"/>
      <c r="C12" s="179"/>
      <c r="D12" s="177"/>
      <c r="E12" s="177"/>
      <c r="F12" s="191"/>
      <c r="G12" s="191"/>
      <c r="H12" s="191"/>
      <c r="I12" s="191"/>
      <c r="J12" s="191"/>
      <c r="K12" s="191"/>
      <c r="L12" s="191"/>
      <c r="M12" s="191"/>
      <c r="N12" s="179"/>
      <c r="O12" s="191"/>
      <c r="P12" s="191"/>
      <c r="Q12" s="192"/>
      <c r="R12" s="193"/>
      <c r="S12" s="193"/>
      <c r="T12" s="192"/>
      <c r="U12" s="193"/>
      <c r="V12" s="193"/>
      <c r="W12" s="192"/>
      <c r="X12" s="193"/>
      <c r="Y12" s="198"/>
      <c r="Z12" s="198"/>
      <c r="AA12" s="191"/>
      <c r="AB12" s="179"/>
      <c r="AC12" s="179"/>
      <c r="AD12" s="179"/>
      <c r="AE12" s="179"/>
      <c r="AF12" s="191"/>
      <c r="AG12" s="191"/>
      <c r="AH12" s="191"/>
      <c r="AI12" s="184"/>
      <c r="AJ12" s="191"/>
      <c r="AK12" s="199"/>
      <c r="AL12" s="185"/>
      <c r="AM12" s="191"/>
      <c r="AN12" s="188"/>
      <c r="AO12" s="198"/>
      <c r="AP12" s="191"/>
      <c r="AQ12" s="191"/>
      <c r="AR12" s="191"/>
      <c r="AS12" s="191"/>
      <c r="AT12" s="198"/>
      <c r="AU12" s="191"/>
      <c r="AY12" s="158"/>
    </row>
    <row r="13" spans="1:51" ht="49.5" customHeight="1">
      <c r="A13" s="191"/>
      <c r="B13" s="196"/>
      <c r="C13" s="179"/>
      <c r="D13" s="177"/>
      <c r="E13" s="177"/>
      <c r="F13" s="191"/>
      <c r="G13" s="191"/>
      <c r="H13" s="191"/>
      <c r="I13" s="191"/>
      <c r="J13" s="191"/>
      <c r="K13" s="191"/>
      <c r="L13" s="191"/>
      <c r="M13" s="191"/>
      <c r="N13" s="179"/>
      <c r="O13" s="191"/>
      <c r="P13" s="191"/>
      <c r="Q13" s="192"/>
      <c r="R13" s="193"/>
      <c r="S13" s="193"/>
      <c r="T13" s="192"/>
      <c r="U13" s="193"/>
      <c r="V13" s="193"/>
      <c r="W13" s="192"/>
      <c r="X13" s="193"/>
      <c r="Y13" s="191"/>
      <c r="Z13" s="191"/>
      <c r="AA13" s="191"/>
      <c r="AB13" s="179"/>
      <c r="AC13" s="179"/>
      <c r="AD13" s="201"/>
      <c r="AE13" s="201"/>
      <c r="AF13" s="191"/>
      <c r="AG13" s="191"/>
      <c r="AH13" s="183"/>
      <c r="AI13" s="184"/>
      <c r="AJ13" s="185"/>
      <c r="AK13" s="186"/>
      <c r="AL13" s="185"/>
      <c r="AM13" s="191"/>
      <c r="AN13" s="197"/>
      <c r="AO13" s="191"/>
      <c r="AP13" s="191"/>
      <c r="AQ13" s="191"/>
      <c r="AR13" s="191"/>
      <c r="AS13" s="191"/>
      <c r="AT13" s="198"/>
      <c r="AU13" s="191"/>
      <c r="AY13" s="158"/>
    </row>
    <row r="14" spans="1:51" ht="49.5" customHeight="1">
      <c r="A14" s="191"/>
      <c r="B14" s="191"/>
      <c r="C14" s="179"/>
      <c r="D14" s="177"/>
      <c r="E14" s="177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3"/>
      <c r="R14" s="193"/>
      <c r="S14" s="193"/>
      <c r="T14" s="193"/>
      <c r="U14" s="193"/>
      <c r="V14" s="193"/>
      <c r="W14" s="193"/>
      <c r="X14" s="193"/>
      <c r="Y14" s="191"/>
      <c r="Z14" s="191"/>
      <c r="AA14" s="191"/>
      <c r="AB14" s="179"/>
      <c r="AC14" s="179"/>
      <c r="AD14" s="179"/>
      <c r="AE14" s="191"/>
      <c r="AF14" s="191"/>
      <c r="AG14" s="179"/>
      <c r="AH14" s="179"/>
      <c r="AI14" s="184"/>
      <c r="AJ14" s="191"/>
      <c r="AK14" s="199"/>
      <c r="AL14" s="185"/>
      <c r="AM14" s="191"/>
      <c r="AN14" s="191"/>
      <c r="AO14" s="191"/>
      <c r="AP14" s="191"/>
      <c r="AQ14" s="191"/>
      <c r="AR14" s="191"/>
      <c r="AS14" s="191"/>
      <c r="AT14" s="191"/>
      <c r="AU14" s="191"/>
      <c r="AY14" s="158"/>
    </row>
    <row r="15" spans="1:51" ht="49.5" customHeight="1">
      <c r="A15" s="191"/>
      <c r="B15" s="191"/>
      <c r="C15" s="179"/>
      <c r="D15" s="177"/>
      <c r="E15" s="177"/>
      <c r="F15" s="191"/>
      <c r="G15" s="191"/>
      <c r="H15" s="191"/>
      <c r="I15" s="191"/>
      <c r="J15" s="191"/>
      <c r="K15" s="191"/>
      <c r="L15" s="191"/>
      <c r="M15" s="191"/>
      <c r="N15" s="179"/>
      <c r="O15" s="191"/>
      <c r="P15" s="191"/>
      <c r="Q15" s="192"/>
      <c r="R15" s="193"/>
      <c r="S15" s="193"/>
      <c r="T15" s="192"/>
      <c r="U15" s="193"/>
      <c r="V15" s="193"/>
      <c r="W15" s="192"/>
      <c r="X15" s="193"/>
      <c r="Y15" s="191"/>
      <c r="Z15" s="191"/>
      <c r="AA15" s="191"/>
      <c r="AB15" s="179"/>
      <c r="AC15" s="179"/>
      <c r="AD15" s="202"/>
      <c r="AE15" s="201"/>
      <c r="AF15" s="191"/>
      <c r="AG15" s="191"/>
      <c r="AH15" s="183"/>
      <c r="AI15" s="184"/>
      <c r="AJ15" s="185"/>
      <c r="AK15" s="186"/>
      <c r="AL15" s="185"/>
      <c r="AM15" s="191"/>
      <c r="AN15" s="188"/>
      <c r="AO15" s="195"/>
      <c r="AP15" s="191"/>
      <c r="AQ15" s="191"/>
      <c r="AR15" s="191"/>
      <c r="AS15" s="191"/>
      <c r="AT15" s="198"/>
      <c r="AU15" s="191"/>
      <c r="AY15" s="158"/>
    </row>
    <row r="16" spans="1:51" ht="49.5" customHeight="1">
      <c r="A16" s="191"/>
      <c r="B16" s="196"/>
      <c r="C16" s="179"/>
      <c r="D16" s="177"/>
      <c r="E16" s="177"/>
      <c r="F16" s="191"/>
      <c r="G16" s="191"/>
      <c r="H16" s="191"/>
      <c r="I16" s="191"/>
      <c r="J16" s="191"/>
      <c r="K16" s="191"/>
      <c r="L16" s="191"/>
      <c r="M16" s="191"/>
      <c r="N16" s="179"/>
      <c r="O16" s="191"/>
      <c r="P16" s="191"/>
      <c r="Q16" s="192"/>
      <c r="R16" s="193"/>
      <c r="S16" s="193"/>
      <c r="T16" s="192"/>
      <c r="U16" s="193"/>
      <c r="V16" s="193"/>
      <c r="W16" s="192"/>
      <c r="X16" s="193"/>
      <c r="Y16" s="191"/>
      <c r="Z16" s="191"/>
      <c r="AA16" s="191"/>
      <c r="AB16" s="179"/>
      <c r="AC16" s="179"/>
      <c r="AD16" s="201"/>
      <c r="AE16" s="201"/>
      <c r="AF16" s="191"/>
      <c r="AG16" s="191"/>
      <c r="AH16" s="183"/>
      <c r="AI16" s="184"/>
      <c r="AJ16" s="203"/>
      <c r="AK16" s="204"/>
      <c r="AL16" s="185"/>
      <c r="AM16" s="191"/>
      <c r="AN16" s="197"/>
      <c r="AO16" s="191"/>
      <c r="AP16" s="191"/>
      <c r="AQ16" s="191"/>
      <c r="AR16" s="191"/>
      <c r="AS16" s="191"/>
      <c r="AT16" s="198"/>
      <c r="AU16" s="191"/>
      <c r="AY16" s="158"/>
    </row>
    <row r="17" spans="1:51" ht="49.5" customHeight="1">
      <c r="A17" s="191"/>
      <c r="B17" s="191"/>
      <c r="C17" s="179"/>
      <c r="D17" s="177"/>
      <c r="E17" s="177"/>
      <c r="F17" s="191"/>
      <c r="G17" s="191"/>
      <c r="H17" s="191"/>
      <c r="I17" s="191"/>
      <c r="J17" s="191"/>
      <c r="K17" s="191"/>
      <c r="L17" s="191"/>
      <c r="M17" s="191"/>
      <c r="N17" s="179"/>
      <c r="O17" s="191"/>
      <c r="P17" s="191"/>
      <c r="Q17" s="192"/>
      <c r="R17" s="193"/>
      <c r="S17" s="193"/>
      <c r="T17" s="192"/>
      <c r="U17" s="193"/>
      <c r="V17" s="193"/>
      <c r="W17" s="192"/>
      <c r="X17" s="193"/>
      <c r="Y17" s="191"/>
      <c r="Z17" s="191"/>
      <c r="AA17" s="191"/>
      <c r="AB17" s="179"/>
      <c r="AC17" s="179"/>
      <c r="AD17" s="179"/>
      <c r="AE17" s="191"/>
      <c r="AF17" s="191"/>
      <c r="AG17" s="191"/>
      <c r="AH17" s="205"/>
      <c r="AI17" s="184"/>
      <c r="AJ17" s="185"/>
      <c r="AK17" s="186"/>
      <c r="AL17" s="185"/>
      <c r="AM17" s="191"/>
      <c r="AN17" s="195"/>
      <c r="AO17" s="191"/>
      <c r="AP17" s="191"/>
      <c r="AQ17" s="191"/>
      <c r="AR17" s="191"/>
      <c r="AS17" s="191"/>
      <c r="AT17" s="191"/>
      <c r="AU17" s="191"/>
      <c r="AY17" s="158"/>
    </row>
    <row r="18" spans="1:51" ht="49.5" customHeight="1">
      <c r="A18" s="191"/>
      <c r="B18" s="196"/>
      <c r="C18" s="179"/>
      <c r="D18" s="177"/>
      <c r="E18" s="177"/>
      <c r="F18" s="191"/>
      <c r="G18" s="191"/>
      <c r="H18" s="191"/>
      <c r="I18" s="191"/>
      <c r="J18" s="191"/>
      <c r="K18" s="191"/>
      <c r="L18" s="191"/>
      <c r="M18" s="191"/>
      <c r="N18" s="179"/>
      <c r="O18" s="191"/>
      <c r="P18" s="191"/>
      <c r="Q18" s="192"/>
      <c r="R18" s="193"/>
      <c r="S18" s="193"/>
      <c r="T18" s="192"/>
      <c r="U18" s="193"/>
      <c r="V18" s="193"/>
      <c r="W18" s="192"/>
      <c r="X18" s="193"/>
      <c r="Y18" s="191"/>
      <c r="Z18" s="191"/>
      <c r="AA18" s="191"/>
      <c r="AB18" s="179"/>
      <c r="AC18" s="201"/>
      <c r="AD18" s="201"/>
      <c r="AE18" s="201"/>
      <c r="AF18" s="191"/>
      <c r="AG18" s="191"/>
      <c r="AH18" s="183"/>
      <c r="AI18" s="184"/>
      <c r="AJ18" s="185"/>
      <c r="AK18" s="186"/>
      <c r="AL18" s="185"/>
      <c r="AM18" s="191"/>
      <c r="AN18" s="197"/>
      <c r="AO18" s="191"/>
      <c r="AP18" s="191"/>
      <c r="AQ18" s="191"/>
      <c r="AR18" s="191"/>
      <c r="AS18" s="191"/>
      <c r="AT18" s="198"/>
      <c r="AU18" s="191"/>
      <c r="AY18" s="158"/>
    </row>
    <row r="19" spans="1:51" ht="49.5" customHeight="1">
      <c r="A19" s="191"/>
      <c r="B19" s="196"/>
      <c r="C19" s="179"/>
      <c r="D19" s="177"/>
      <c r="E19" s="177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3"/>
      <c r="R19" s="193"/>
      <c r="S19" s="193"/>
      <c r="T19" s="193"/>
      <c r="U19" s="193"/>
      <c r="V19" s="193"/>
      <c r="W19" s="193"/>
      <c r="X19" s="193"/>
      <c r="Y19" s="191"/>
      <c r="Z19" s="191"/>
      <c r="AA19" s="191"/>
      <c r="AB19" s="179"/>
      <c r="AC19" s="179"/>
      <c r="AD19" s="201"/>
      <c r="AE19" s="201"/>
      <c r="AF19" s="191"/>
      <c r="AG19" s="191"/>
      <c r="AH19" s="183"/>
      <c r="AI19" s="184"/>
      <c r="AJ19" s="203"/>
      <c r="AK19" s="204"/>
      <c r="AL19" s="185"/>
      <c r="AM19" s="191"/>
      <c r="AN19" s="197"/>
      <c r="AO19" s="191"/>
      <c r="AP19" s="191"/>
      <c r="AQ19" s="191"/>
      <c r="AR19" s="191"/>
      <c r="AS19" s="191"/>
      <c r="AT19" s="198"/>
      <c r="AU19" s="191"/>
      <c r="AY19" s="158"/>
    </row>
    <row r="20" spans="1:51" ht="49.5" customHeight="1">
      <c r="A20" s="191"/>
      <c r="B20" s="191"/>
      <c r="C20" s="179"/>
      <c r="D20" s="177"/>
      <c r="E20" s="177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3"/>
      <c r="R20" s="193"/>
      <c r="S20" s="193"/>
      <c r="T20" s="193"/>
      <c r="U20" s="193"/>
      <c r="V20" s="193"/>
      <c r="W20" s="193"/>
      <c r="X20" s="193"/>
      <c r="Y20" s="191"/>
      <c r="Z20" s="191"/>
      <c r="AA20" s="191"/>
      <c r="AB20" s="179"/>
      <c r="AC20" s="179"/>
      <c r="AD20" s="179"/>
      <c r="AE20" s="191"/>
      <c r="AF20" s="191"/>
      <c r="AG20" s="191"/>
      <c r="AH20" s="183"/>
      <c r="AI20" s="184"/>
      <c r="AJ20" s="185"/>
      <c r="AK20" s="186"/>
      <c r="AL20" s="185"/>
      <c r="AM20" s="191"/>
      <c r="AN20" s="195"/>
      <c r="AO20" s="191"/>
      <c r="AP20" s="191"/>
      <c r="AQ20" s="191"/>
      <c r="AR20" s="191"/>
      <c r="AS20" s="191"/>
      <c r="AT20" s="191"/>
      <c r="AU20" s="191"/>
      <c r="AY20" s="158"/>
    </row>
    <row r="21" spans="1:51" ht="49.5" customHeight="1">
      <c r="A21" s="191"/>
      <c r="B21" s="196"/>
      <c r="C21" s="179"/>
      <c r="D21" s="177"/>
      <c r="E21" s="177"/>
      <c r="F21" s="206"/>
      <c r="G21" s="206"/>
      <c r="H21" s="206"/>
      <c r="I21" s="191"/>
      <c r="J21" s="191"/>
      <c r="K21" s="191"/>
      <c r="L21" s="191"/>
      <c r="M21" s="191"/>
      <c r="N21" s="179"/>
      <c r="O21" s="191"/>
      <c r="P21" s="191"/>
      <c r="Q21" s="192"/>
      <c r="R21" s="193"/>
      <c r="S21" s="193"/>
      <c r="T21" s="192"/>
      <c r="U21" s="193"/>
      <c r="V21" s="193"/>
      <c r="W21" s="192"/>
      <c r="X21" s="193"/>
      <c r="Y21" s="191"/>
      <c r="Z21" s="191"/>
      <c r="AA21" s="191"/>
      <c r="AB21" s="179"/>
      <c r="AC21" s="179"/>
      <c r="AD21" s="179"/>
      <c r="AE21" s="179"/>
      <c r="AF21" s="191"/>
      <c r="AG21" s="191"/>
      <c r="AH21" s="183"/>
      <c r="AI21" s="184"/>
      <c r="AJ21" s="185"/>
      <c r="AK21" s="186"/>
      <c r="AL21" s="185"/>
      <c r="AM21" s="191"/>
      <c r="AN21" s="188"/>
      <c r="AO21" s="195"/>
      <c r="AP21" s="198"/>
      <c r="AQ21" s="191"/>
      <c r="AR21" s="191"/>
      <c r="AS21" s="191"/>
      <c r="AT21" s="198"/>
      <c r="AU21" s="191"/>
      <c r="AY21" s="158"/>
    </row>
    <row r="22" spans="1:51" ht="49.5" customHeight="1">
      <c r="A22" s="191"/>
      <c r="B22" s="207"/>
      <c r="C22" s="179"/>
      <c r="D22" s="177"/>
      <c r="E22" s="177"/>
      <c r="F22" s="206"/>
      <c r="G22" s="206"/>
      <c r="H22" s="206"/>
      <c r="I22" s="191"/>
      <c r="J22" s="191"/>
      <c r="K22" s="191"/>
      <c r="L22" s="191"/>
      <c r="M22" s="191"/>
      <c r="N22" s="179"/>
      <c r="O22" s="191"/>
      <c r="P22" s="191"/>
      <c r="Q22" s="192"/>
      <c r="R22" s="193"/>
      <c r="S22" s="193"/>
      <c r="T22" s="192"/>
      <c r="U22" s="193"/>
      <c r="V22" s="193"/>
      <c r="W22" s="192"/>
      <c r="X22" s="193"/>
      <c r="Y22" s="191"/>
      <c r="Z22" s="191"/>
      <c r="AA22" s="191"/>
      <c r="AB22" s="179"/>
      <c r="AC22" s="179"/>
      <c r="AD22" s="179"/>
      <c r="AE22" s="179"/>
      <c r="AF22" s="191"/>
      <c r="AG22" s="191"/>
      <c r="AH22" s="183"/>
      <c r="AI22" s="184"/>
      <c r="AJ22" s="185"/>
      <c r="AK22" s="186"/>
      <c r="AL22" s="185"/>
      <c r="AM22" s="207"/>
      <c r="AN22" s="188"/>
      <c r="AO22" s="195"/>
      <c r="AP22" s="198"/>
      <c r="AQ22" s="191"/>
      <c r="AR22" s="191"/>
      <c r="AS22" s="191"/>
      <c r="AT22" s="198"/>
      <c r="AU22" s="191"/>
      <c r="AY22" s="158"/>
    </row>
    <row r="23" spans="1:51" ht="49.5" customHeight="1">
      <c r="A23" s="191"/>
      <c r="B23" s="196"/>
      <c r="C23" s="179"/>
      <c r="D23" s="177"/>
      <c r="E23" s="177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3"/>
      <c r="R23" s="193"/>
      <c r="S23" s="193"/>
      <c r="T23" s="193"/>
      <c r="U23" s="193"/>
      <c r="V23" s="193"/>
      <c r="W23" s="193"/>
      <c r="X23" s="193"/>
      <c r="Y23" s="191"/>
      <c r="Z23" s="191"/>
      <c r="AA23" s="191"/>
      <c r="AB23" s="179"/>
      <c r="AC23" s="179"/>
      <c r="AD23" s="179"/>
      <c r="AE23" s="179"/>
      <c r="AF23" s="191"/>
      <c r="AG23" s="191"/>
      <c r="AH23" s="183"/>
      <c r="AI23" s="184"/>
      <c r="AJ23" s="185"/>
      <c r="AK23" s="186"/>
      <c r="AL23" s="185"/>
      <c r="AM23" s="191"/>
      <c r="AN23" s="197"/>
      <c r="AO23" s="198"/>
      <c r="AP23" s="191"/>
      <c r="AQ23" s="191"/>
      <c r="AR23" s="191"/>
      <c r="AS23" s="191"/>
      <c r="AT23" s="198"/>
      <c r="AU23" s="191"/>
      <c r="AY23" s="158"/>
    </row>
    <row r="24" spans="1:51" ht="49.5" customHeight="1">
      <c r="A24" s="191"/>
      <c r="B24" s="196"/>
      <c r="C24" s="179"/>
      <c r="D24" s="177"/>
      <c r="E24" s="177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3"/>
      <c r="R24" s="193"/>
      <c r="S24" s="193"/>
      <c r="T24" s="193"/>
      <c r="U24" s="193"/>
      <c r="V24" s="193"/>
      <c r="W24" s="193"/>
      <c r="X24" s="193"/>
      <c r="Y24" s="191"/>
      <c r="Z24" s="191"/>
      <c r="AA24" s="191"/>
      <c r="AB24" s="179"/>
      <c r="AC24" s="179"/>
      <c r="AD24" s="201"/>
      <c r="AE24" s="201"/>
      <c r="AF24" s="191"/>
      <c r="AG24" s="191"/>
      <c r="AH24" s="183"/>
      <c r="AI24" s="184"/>
      <c r="AJ24" s="185"/>
      <c r="AK24" s="186"/>
      <c r="AL24" s="185"/>
      <c r="AM24" s="191"/>
      <c r="AN24" s="188"/>
      <c r="AO24" s="195"/>
      <c r="AP24" s="191"/>
      <c r="AQ24" s="191"/>
      <c r="AR24" s="191"/>
      <c r="AS24" s="191"/>
      <c r="AT24" s="198"/>
      <c r="AU24" s="191"/>
      <c r="AY24" s="158"/>
    </row>
    <row r="25" spans="1:51" ht="49.5" customHeight="1">
      <c r="A25" s="191"/>
      <c r="B25" s="191"/>
      <c r="C25" s="179"/>
      <c r="D25" s="177"/>
      <c r="E25" s="177"/>
      <c r="F25" s="191"/>
      <c r="G25" s="191"/>
      <c r="H25" s="191"/>
      <c r="I25" s="191"/>
      <c r="J25" s="191"/>
      <c r="K25" s="191"/>
      <c r="L25" s="191"/>
      <c r="M25" s="191"/>
      <c r="N25" s="179"/>
      <c r="O25" s="191"/>
      <c r="P25" s="191"/>
      <c r="Q25" s="192"/>
      <c r="R25" s="193"/>
      <c r="S25" s="193"/>
      <c r="T25" s="192"/>
      <c r="U25" s="193"/>
      <c r="V25" s="193"/>
      <c r="W25" s="192"/>
      <c r="X25" s="193"/>
      <c r="Y25" s="191"/>
      <c r="Z25" s="191"/>
      <c r="AA25" s="191"/>
      <c r="AB25" s="179"/>
      <c r="AC25" s="179"/>
      <c r="AD25" s="179"/>
      <c r="AE25" s="191"/>
      <c r="AF25" s="191"/>
      <c r="AG25" s="191"/>
      <c r="AH25" s="183"/>
      <c r="AI25" s="184"/>
      <c r="AJ25" s="185"/>
      <c r="AK25" s="186"/>
      <c r="AL25" s="185"/>
      <c r="AM25" s="191"/>
      <c r="AN25" s="195"/>
      <c r="AO25" s="195"/>
      <c r="AP25" s="191"/>
      <c r="AQ25" s="191"/>
      <c r="AR25" s="191"/>
      <c r="AS25" s="191"/>
      <c r="AT25" s="191"/>
      <c r="AU25" s="191"/>
      <c r="AY25" s="158"/>
    </row>
    <row r="26" spans="1:51" ht="49.5" customHeight="1">
      <c r="A26" s="191"/>
      <c r="B26" s="196"/>
      <c r="C26" s="179"/>
      <c r="D26" s="177"/>
      <c r="E26" s="177"/>
      <c r="F26" s="191"/>
      <c r="G26" s="191"/>
      <c r="H26" s="191"/>
      <c r="I26" s="191"/>
      <c r="J26" s="191"/>
      <c r="K26" s="191"/>
      <c r="L26" s="191"/>
      <c r="M26" s="191"/>
      <c r="N26" s="179"/>
      <c r="O26" s="191"/>
      <c r="P26" s="191"/>
      <c r="Q26" s="192"/>
      <c r="R26" s="193"/>
      <c r="S26" s="193"/>
      <c r="T26" s="192"/>
      <c r="U26" s="193"/>
      <c r="V26" s="193"/>
      <c r="W26" s="192"/>
      <c r="X26" s="193"/>
      <c r="Y26" s="191"/>
      <c r="Z26" s="206"/>
      <c r="AA26" s="191"/>
      <c r="AB26" s="179"/>
      <c r="AC26" s="179"/>
      <c r="AD26" s="179"/>
      <c r="AE26" s="179"/>
      <c r="AF26" s="191"/>
      <c r="AG26" s="191"/>
      <c r="AH26" s="183"/>
      <c r="AI26" s="184"/>
      <c r="AJ26" s="185"/>
      <c r="AK26" s="186"/>
      <c r="AL26" s="185"/>
      <c r="AM26" s="191"/>
      <c r="AN26" s="188"/>
      <c r="AO26" s="195"/>
      <c r="AP26" s="191"/>
      <c r="AQ26" s="191"/>
      <c r="AR26" s="191"/>
      <c r="AS26" s="191"/>
      <c r="AT26" s="198"/>
      <c r="AU26" s="191"/>
      <c r="AY26" s="158"/>
    </row>
    <row r="27" spans="1:51" ht="49.5" customHeight="1">
      <c r="A27" s="191"/>
      <c r="B27" s="196"/>
      <c r="C27" s="179"/>
      <c r="D27" s="177"/>
      <c r="E27" s="177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3"/>
      <c r="R27" s="193"/>
      <c r="S27" s="193"/>
      <c r="T27" s="193"/>
      <c r="U27" s="193"/>
      <c r="V27" s="193"/>
      <c r="W27" s="193"/>
      <c r="X27" s="193"/>
      <c r="Y27" s="191"/>
      <c r="Z27" s="191"/>
      <c r="AA27" s="191"/>
      <c r="AB27" s="179"/>
      <c r="AC27" s="179"/>
      <c r="AD27" s="179"/>
      <c r="AE27" s="179"/>
      <c r="AF27" s="191"/>
      <c r="AG27" s="191"/>
      <c r="AH27" s="183"/>
      <c r="AI27" s="184"/>
      <c r="AJ27" s="185"/>
      <c r="AK27" s="186"/>
      <c r="AL27" s="185"/>
      <c r="AM27" s="191"/>
      <c r="AN27" s="197"/>
      <c r="AO27" s="191"/>
      <c r="AP27" s="191"/>
      <c r="AQ27" s="191"/>
      <c r="AR27" s="191"/>
      <c r="AS27" s="191"/>
      <c r="AT27" s="198"/>
      <c r="AU27" s="191"/>
      <c r="AY27" s="158"/>
    </row>
    <row r="28" spans="1:51" ht="51" customHeight="1">
      <c r="A28" s="191"/>
      <c r="B28" s="196"/>
      <c r="C28" s="179"/>
      <c r="D28" s="177"/>
      <c r="E28" s="177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3"/>
      <c r="R28" s="193"/>
      <c r="S28" s="193"/>
      <c r="T28" s="193"/>
      <c r="U28" s="193"/>
      <c r="V28" s="193"/>
      <c r="W28" s="193"/>
      <c r="X28" s="193"/>
      <c r="Y28" s="191"/>
      <c r="Z28" s="191"/>
      <c r="AA28" s="191"/>
      <c r="AB28" s="179"/>
      <c r="AC28" s="179"/>
      <c r="AD28" s="179"/>
      <c r="AE28" s="179"/>
      <c r="AF28" s="191"/>
      <c r="AG28" s="191"/>
      <c r="AH28" s="183"/>
      <c r="AI28" s="184"/>
      <c r="AJ28" s="185"/>
      <c r="AK28" s="186"/>
      <c r="AL28" s="185"/>
      <c r="AM28" s="191"/>
      <c r="AN28" s="197"/>
      <c r="AO28" s="191"/>
      <c r="AP28" s="191"/>
      <c r="AQ28" s="191"/>
      <c r="AR28" s="191"/>
      <c r="AS28" s="191"/>
      <c r="AT28" s="198"/>
      <c r="AU28" s="191"/>
      <c r="AY28" s="158"/>
    </row>
    <row r="29" spans="1:51" ht="49.5" customHeight="1">
      <c r="A29" s="191"/>
      <c r="B29" s="196"/>
      <c r="C29" s="179"/>
      <c r="D29" s="177"/>
      <c r="E29" s="177"/>
      <c r="F29" s="191"/>
      <c r="G29" s="191"/>
      <c r="H29" s="191"/>
      <c r="I29" s="191"/>
      <c r="J29" s="191"/>
      <c r="K29" s="191"/>
      <c r="L29" s="191"/>
      <c r="M29" s="191"/>
      <c r="N29" s="179"/>
      <c r="O29" s="191"/>
      <c r="P29" s="191"/>
      <c r="Q29" s="192"/>
      <c r="R29" s="193"/>
      <c r="S29" s="193"/>
      <c r="T29" s="192"/>
      <c r="U29" s="193"/>
      <c r="V29" s="193"/>
      <c r="W29" s="192"/>
      <c r="X29" s="193"/>
      <c r="Y29" s="191"/>
      <c r="Z29" s="191"/>
      <c r="AA29" s="191"/>
      <c r="AB29" s="179"/>
      <c r="AC29" s="201"/>
      <c r="AD29" s="201"/>
      <c r="AE29" s="201"/>
      <c r="AF29" s="191"/>
      <c r="AG29" s="191"/>
      <c r="AH29" s="183"/>
      <c r="AI29" s="184"/>
      <c r="AJ29" s="185"/>
      <c r="AK29" s="186"/>
      <c r="AL29" s="185"/>
      <c r="AM29" s="191"/>
      <c r="AN29" s="197"/>
      <c r="AO29" s="195"/>
      <c r="AP29" s="191"/>
      <c r="AQ29" s="191"/>
      <c r="AR29" s="191"/>
      <c r="AS29" s="191"/>
      <c r="AT29" s="198"/>
      <c r="AU29" s="191"/>
      <c r="AY29" s="158"/>
    </row>
    <row r="30" spans="1:51" ht="49.5" customHeight="1">
      <c r="A30" s="191"/>
      <c r="B30" s="196"/>
      <c r="C30" s="179"/>
      <c r="D30" s="177"/>
      <c r="E30" s="177"/>
      <c r="F30" s="191"/>
      <c r="G30" s="191"/>
      <c r="H30" s="191"/>
      <c r="I30" s="191"/>
      <c r="J30" s="191"/>
      <c r="K30" s="191"/>
      <c r="L30" s="191"/>
      <c r="M30" s="191"/>
      <c r="N30" s="179"/>
      <c r="O30" s="191"/>
      <c r="P30" s="191"/>
      <c r="Q30" s="192"/>
      <c r="R30" s="193"/>
      <c r="S30" s="193"/>
      <c r="T30" s="192"/>
      <c r="U30" s="193"/>
      <c r="V30" s="193"/>
      <c r="W30" s="192"/>
      <c r="X30" s="193"/>
      <c r="Y30" s="191"/>
      <c r="Z30" s="191"/>
      <c r="AA30" s="191"/>
      <c r="AB30" s="179"/>
      <c r="AC30" s="179"/>
      <c r="AD30" s="179"/>
      <c r="AE30" s="179"/>
      <c r="AF30" s="191"/>
      <c r="AG30" s="191"/>
      <c r="AH30" s="183"/>
      <c r="AI30" s="184"/>
      <c r="AJ30" s="185"/>
      <c r="AK30" s="186"/>
      <c r="AL30" s="185"/>
      <c r="AM30" s="191"/>
      <c r="AN30" s="188"/>
      <c r="AO30" s="195"/>
      <c r="AP30" s="191"/>
      <c r="AQ30" s="191"/>
      <c r="AR30" s="191"/>
      <c r="AS30" s="191"/>
      <c r="AT30" s="198"/>
      <c r="AU30" s="191"/>
      <c r="AY30" s="158"/>
    </row>
    <row r="31" spans="1:51" ht="49.5" customHeight="1">
      <c r="A31" s="191"/>
      <c r="B31" s="191"/>
      <c r="C31" s="179"/>
      <c r="D31" s="177"/>
      <c r="E31" s="177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3"/>
      <c r="R31" s="193"/>
      <c r="S31" s="193"/>
      <c r="T31" s="193"/>
      <c r="U31" s="193"/>
      <c r="V31" s="193"/>
      <c r="W31" s="193"/>
      <c r="X31" s="193"/>
      <c r="Y31" s="191"/>
      <c r="Z31" s="191"/>
      <c r="AA31" s="191"/>
      <c r="AB31" s="179"/>
      <c r="AC31" s="179"/>
      <c r="AD31" s="179"/>
      <c r="AE31" s="191"/>
      <c r="AF31" s="191"/>
      <c r="AG31" s="191"/>
      <c r="AH31" s="208"/>
      <c r="AI31" s="184"/>
      <c r="AJ31" s="191"/>
      <c r="AK31" s="199"/>
      <c r="AL31" s="185"/>
      <c r="AM31" s="191"/>
      <c r="AN31" s="195"/>
      <c r="AO31" s="191"/>
      <c r="AP31" s="191"/>
      <c r="AQ31" s="191"/>
      <c r="AR31" s="191"/>
      <c r="AS31" s="191"/>
      <c r="AT31" s="191"/>
      <c r="AU31" s="191"/>
      <c r="AY31" s="158"/>
    </row>
    <row r="32" spans="1:51" ht="49.5" customHeight="1">
      <c r="A32" s="191"/>
      <c r="B32" s="196"/>
      <c r="C32" s="179"/>
      <c r="D32" s="177"/>
      <c r="E32" s="177"/>
      <c r="F32" s="191"/>
      <c r="G32" s="191"/>
      <c r="H32" s="191"/>
      <c r="I32" s="191"/>
      <c r="J32" s="191"/>
      <c r="K32" s="191"/>
      <c r="L32" s="191"/>
      <c r="M32" s="191"/>
      <c r="N32" s="179"/>
      <c r="O32" s="191"/>
      <c r="P32" s="191"/>
      <c r="Q32" s="192"/>
      <c r="R32" s="193"/>
      <c r="S32" s="193"/>
      <c r="T32" s="192"/>
      <c r="U32" s="193"/>
      <c r="V32" s="193"/>
      <c r="W32" s="192"/>
      <c r="X32" s="193"/>
      <c r="Y32" s="191"/>
      <c r="Z32" s="191"/>
      <c r="AA32" s="191"/>
      <c r="AB32" s="179"/>
      <c r="AC32" s="201"/>
      <c r="AD32" s="202"/>
      <c r="AE32" s="202"/>
      <c r="AF32" s="191"/>
      <c r="AG32" s="191"/>
      <c r="AH32" s="183"/>
      <c r="AI32" s="184"/>
      <c r="AJ32" s="185"/>
      <c r="AK32" s="186"/>
      <c r="AL32" s="185"/>
      <c r="AM32" s="191"/>
      <c r="AN32" s="195"/>
      <c r="AO32" s="191"/>
      <c r="AP32" s="191"/>
      <c r="AQ32" s="191"/>
      <c r="AR32" s="191"/>
      <c r="AS32" s="191"/>
      <c r="AT32" s="198"/>
      <c r="AU32" s="191"/>
      <c r="AY32" s="158"/>
    </row>
    <row r="33" spans="1:51" ht="49.5" customHeight="1">
      <c r="A33" s="191"/>
      <c r="B33" s="191"/>
      <c r="C33" s="179"/>
      <c r="D33" s="177"/>
      <c r="E33" s="177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3"/>
      <c r="R33" s="193"/>
      <c r="S33" s="193"/>
      <c r="T33" s="193"/>
      <c r="U33" s="193"/>
      <c r="V33" s="193"/>
      <c r="W33" s="193"/>
      <c r="X33" s="193"/>
      <c r="Y33" s="191"/>
      <c r="Z33" s="191"/>
      <c r="AA33" s="191"/>
      <c r="AB33" s="179"/>
      <c r="AC33" s="179"/>
      <c r="AD33" s="191"/>
      <c r="AE33" s="191"/>
      <c r="AF33" s="191"/>
      <c r="AG33" s="179"/>
      <c r="AH33" s="179"/>
      <c r="AI33" s="184"/>
      <c r="AJ33" s="191"/>
      <c r="AK33" s="199"/>
      <c r="AL33" s="185"/>
      <c r="AM33" s="191"/>
      <c r="AN33" s="191"/>
      <c r="AO33" s="191"/>
      <c r="AP33" s="191"/>
      <c r="AQ33" s="191"/>
      <c r="AR33" s="191"/>
      <c r="AS33" s="191"/>
      <c r="AT33" s="191"/>
      <c r="AU33" s="191"/>
      <c r="AY33" s="158"/>
    </row>
    <row r="34" spans="1:51" ht="49.5" customHeight="1">
      <c r="A34" s="191"/>
      <c r="B34" s="196"/>
      <c r="C34" s="179"/>
      <c r="D34" s="177"/>
      <c r="E34" s="177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3"/>
      <c r="R34" s="193"/>
      <c r="S34" s="193"/>
      <c r="T34" s="193"/>
      <c r="U34" s="193"/>
      <c r="V34" s="193"/>
      <c r="W34" s="193"/>
      <c r="X34" s="193"/>
      <c r="Y34" s="191"/>
      <c r="Z34" s="191"/>
      <c r="AA34" s="191"/>
      <c r="AB34" s="179"/>
      <c r="AC34" s="179"/>
      <c r="AD34" s="179"/>
      <c r="AE34" s="179"/>
      <c r="AF34" s="191"/>
      <c r="AG34" s="191"/>
      <c r="AH34" s="183"/>
      <c r="AI34" s="184"/>
      <c r="AJ34" s="185"/>
      <c r="AK34" s="186"/>
      <c r="AL34" s="185"/>
      <c r="AM34" s="191"/>
      <c r="AN34" s="188"/>
      <c r="AO34" s="195"/>
      <c r="AP34" s="191"/>
      <c r="AQ34" s="191"/>
      <c r="AR34" s="191"/>
      <c r="AS34" s="191"/>
      <c r="AT34" s="198"/>
      <c r="AU34" s="191"/>
      <c r="AY34" s="158"/>
    </row>
    <row r="35" spans="1:51" ht="49.5" customHeight="1">
      <c r="A35" s="191"/>
      <c r="B35" s="196"/>
      <c r="C35" s="179"/>
      <c r="D35" s="177"/>
      <c r="E35" s="177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3"/>
      <c r="R35" s="193"/>
      <c r="S35" s="193"/>
      <c r="T35" s="193"/>
      <c r="U35" s="193"/>
      <c r="V35" s="193"/>
      <c r="W35" s="193"/>
      <c r="X35" s="193"/>
      <c r="Y35" s="191"/>
      <c r="Z35" s="191"/>
      <c r="AA35" s="191"/>
      <c r="AB35" s="179"/>
      <c r="AC35" s="179"/>
      <c r="AD35" s="179"/>
      <c r="AE35" s="179"/>
      <c r="AF35" s="191"/>
      <c r="AG35" s="191"/>
      <c r="AH35" s="183"/>
      <c r="AI35" s="184"/>
      <c r="AJ35" s="185"/>
      <c r="AK35" s="186"/>
      <c r="AL35" s="185"/>
      <c r="AM35" s="191"/>
      <c r="AN35" s="197"/>
      <c r="AO35" s="198"/>
      <c r="AP35" s="191"/>
      <c r="AQ35" s="191"/>
      <c r="AR35" s="191"/>
      <c r="AS35" s="191"/>
      <c r="AT35" s="198"/>
      <c r="AU35" s="191"/>
      <c r="AY35" s="158"/>
    </row>
    <row r="36" spans="1:51" ht="49.5" customHeight="1">
      <c r="A36" s="191"/>
      <c r="B36" s="191"/>
      <c r="C36" s="179"/>
      <c r="D36" s="177"/>
      <c r="E36" s="177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3"/>
      <c r="R36" s="193"/>
      <c r="S36" s="193"/>
      <c r="T36" s="193"/>
      <c r="U36" s="193"/>
      <c r="V36" s="193"/>
      <c r="W36" s="193"/>
      <c r="X36" s="193"/>
      <c r="Y36" s="191"/>
      <c r="Z36" s="191"/>
      <c r="AA36" s="191"/>
      <c r="AB36" s="179"/>
      <c r="AC36" s="179"/>
      <c r="AD36" s="179"/>
      <c r="AE36" s="191"/>
      <c r="AF36" s="191"/>
      <c r="AG36" s="191"/>
      <c r="AH36" s="183"/>
      <c r="AI36" s="184"/>
      <c r="AJ36" s="185"/>
      <c r="AK36" s="186"/>
      <c r="AL36" s="185"/>
      <c r="AM36" s="191"/>
      <c r="AN36" s="195"/>
      <c r="AO36" s="191"/>
      <c r="AP36" s="191"/>
      <c r="AQ36" s="191"/>
      <c r="AR36" s="191"/>
      <c r="AS36" s="191"/>
      <c r="AT36" s="191"/>
      <c r="AU36" s="191"/>
      <c r="AY36" s="158"/>
    </row>
    <row r="37" spans="1:51" ht="49.5" customHeight="1">
      <c r="A37" s="191"/>
      <c r="B37" s="191"/>
      <c r="C37" s="179"/>
      <c r="D37" s="177"/>
      <c r="E37" s="177"/>
      <c r="F37" s="191"/>
      <c r="G37" s="191"/>
      <c r="H37" s="191"/>
      <c r="I37" s="191"/>
      <c r="J37" s="191"/>
      <c r="K37" s="191"/>
      <c r="L37" s="191"/>
      <c r="M37" s="191"/>
      <c r="N37" s="179"/>
      <c r="O37" s="191"/>
      <c r="P37" s="191"/>
      <c r="Q37" s="192"/>
      <c r="R37" s="193"/>
      <c r="S37" s="193"/>
      <c r="T37" s="192"/>
      <c r="U37" s="193"/>
      <c r="V37" s="193"/>
      <c r="W37" s="192"/>
      <c r="X37" s="193"/>
      <c r="Y37" s="191"/>
      <c r="Z37" s="191"/>
      <c r="AA37" s="191"/>
      <c r="AB37" s="179"/>
      <c r="AC37" s="179"/>
      <c r="AD37" s="179"/>
      <c r="AE37" s="191"/>
      <c r="AF37" s="191"/>
      <c r="AG37" s="191"/>
      <c r="AH37" s="183"/>
      <c r="AI37" s="184"/>
      <c r="AJ37" s="185"/>
      <c r="AK37" s="186"/>
      <c r="AL37" s="185"/>
      <c r="AM37" s="191"/>
      <c r="AN37" s="195"/>
      <c r="AO37" s="191"/>
      <c r="AP37" s="191"/>
      <c r="AQ37" s="191"/>
      <c r="AR37" s="191"/>
      <c r="AS37" s="191"/>
      <c r="AT37" s="191"/>
      <c r="AU37" s="191"/>
      <c r="AY37" s="158"/>
    </row>
    <row r="38" spans="1:51" ht="49.5" customHeight="1">
      <c r="A38" s="191"/>
      <c r="B38" s="191"/>
      <c r="C38" s="179"/>
      <c r="D38" s="177"/>
      <c r="E38" s="177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3"/>
      <c r="R38" s="193"/>
      <c r="S38" s="193"/>
      <c r="T38" s="193"/>
      <c r="U38" s="193"/>
      <c r="V38" s="193"/>
      <c r="W38" s="193"/>
      <c r="X38" s="193"/>
      <c r="Y38" s="191"/>
      <c r="Z38" s="191"/>
      <c r="AA38" s="191"/>
      <c r="AB38" s="179"/>
      <c r="AC38" s="179"/>
      <c r="AD38" s="179"/>
      <c r="AE38" s="191"/>
      <c r="AF38" s="191"/>
      <c r="AG38" s="179"/>
      <c r="AH38" s="179"/>
      <c r="AI38" s="184"/>
      <c r="AJ38" s="191"/>
      <c r="AK38" s="199"/>
      <c r="AL38" s="185"/>
      <c r="AM38" s="191"/>
      <c r="AN38" s="195"/>
      <c r="AO38" s="191"/>
      <c r="AP38" s="191"/>
      <c r="AQ38" s="191"/>
      <c r="AR38" s="191"/>
      <c r="AS38" s="191"/>
      <c r="AT38" s="191"/>
      <c r="AU38" s="191"/>
      <c r="AY38" s="158"/>
    </row>
    <row r="39" spans="1:51" ht="49.5" customHeight="1">
      <c r="A39" s="191"/>
      <c r="B39" s="191"/>
      <c r="C39" s="179"/>
      <c r="D39" s="177"/>
      <c r="E39" s="177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3"/>
      <c r="R39" s="193"/>
      <c r="S39" s="193"/>
      <c r="T39" s="193"/>
      <c r="U39" s="193"/>
      <c r="V39" s="193"/>
      <c r="W39" s="193"/>
      <c r="X39" s="193"/>
      <c r="Y39" s="191"/>
      <c r="Z39" s="191"/>
      <c r="AA39" s="191"/>
      <c r="AB39" s="179"/>
      <c r="AC39" s="179"/>
      <c r="AD39" s="179"/>
      <c r="AE39" s="191"/>
      <c r="AF39" s="191"/>
      <c r="AG39" s="179"/>
      <c r="AH39" s="179"/>
      <c r="AI39" s="184"/>
      <c r="AJ39" s="191"/>
      <c r="AK39" s="199"/>
      <c r="AL39" s="185"/>
      <c r="AM39" s="191"/>
      <c r="AN39" s="191"/>
      <c r="AO39" s="191"/>
      <c r="AP39" s="191"/>
      <c r="AQ39" s="191"/>
      <c r="AR39" s="191"/>
      <c r="AS39" s="191"/>
      <c r="AT39" s="191"/>
      <c r="AU39" s="191"/>
      <c r="AY39" s="158"/>
    </row>
    <row r="40" spans="1:51" ht="49.5" customHeight="1">
      <c r="A40" s="191"/>
      <c r="B40" s="191"/>
      <c r="C40" s="179"/>
      <c r="D40" s="177"/>
      <c r="E40" s="177"/>
      <c r="F40" s="191"/>
      <c r="G40" s="191"/>
      <c r="H40" s="191"/>
      <c r="I40" s="191"/>
      <c r="J40" s="191"/>
      <c r="K40" s="191"/>
      <c r="L40" s="191"/>
      <c r="M40" s="191"/>
      <c r="N40" s="179"/>
      <c r="O40" s="191"/>
      <c r="P40" s="191"/>
      <c r="Q40" s="192"/>
      <c r="R40" s="193"/>
      <c r="S40" s="193"/>
      <c r="T40" s="192"/>
      <c r="U40" s="193"/>
      <c r="V40" s="193"/>
      <c r="W40" s="192"/>
      <c r="X40" s="193"/>
      <c r="Y40" s="191"/>
      <c r="Z40" s="191"/>
      <c r="AA40" s="191"/>
      <c r="AB40" s="179"/>
      <c r="AC40" s="179"/>
      <c r="AD40" s="179"/>
      <c r="AE40" s="191"/>
      <c r="AF40" s="191"/>
      <c r="AG40" s="191"/>
      <c r="AH40" s="191"/>
      <c r="AI40" s="184"/>
      <c r="AJ40" s="191"/>
      <c r="AK40" s="199"/>
      <c r="AL40" s="185"/>
      <c r="AM40" s="191"/>
      <c r="AN40" s="188"/>
      <c r="AO40" s="195"/>
      <c r="AP40" s="191"/>
      <c r="AQ40" s="191"/>
      <c r="AR40" s="191"/>
      <c r="AS40" s="191"/>
      <c r="AT40" s="191"/>
      <c r="AU40" s="191"/>
      <c r="AY40" s="158"/>
    </row>
    <row r="41" spans="1:51" ht="49.5" customHeight="1">
      <c r="A41" s="191"/>
      <c r="B41" s="191"/>
      <c r="C41" s="179"/>
      <c r="D41" s="177"/>
      <c r="E41" s="177"/>
      <c r="F41" s="191"/>
      <c r="G41" s="191"/>
      <c r="H41" s="191"/>
      <c r="I41" s="191"/>
      <c r="J41" s="191"/>
      <c r="K41" s="191"/>
      <c r="L41" s="191"/>
      <c r="M41" s="191"/>
      <c r="N41" s="179"/>
      <c r="O41" s="191"/>
      <c r="P41" s="191"/>
      <c r="Q41" s="192"/>
      <c r="R41" s="193"/>
      <c r="S41" s="193"/>
      <c r="T41" s="192"/>
      <c r="U41" s="193"/>
      <c r="V41" s="193"/>
      <c r="W41" s="192"/>
      <c r="X41" s="193"/>
      <c r="Y41" s="191"/>
      <c r="Z41" s="191"/>
      <c r="AA41" s="191"/>
      <c r="AB41" s="179"/>
      <c r="AC41" s="179"/>
      <c r="AD41" s="191"/>
      <c r="AE41" s="191"/>
      <c r="AF41" s="191"/>
      <c r="AG41" s="191"/>
      <c r="AH41" s="183"/>
      <c r="AI41" s="184"/>
      <c r="AJ41" s="191"/>
      <c r="AK41" s="209"/>
      <c r="AL41" s="185"/>
      <c r="AM41" s="191"/>
      <c r="AN41" s="195"/>
      <c r="AO41" s="191"/>
      <c r="AP41" s="191"/>
      <c r="AQ41" s="191"/>
      <c r="AR41" s="191"/>
      <c r="AS41" s="191"/>
      <c r="AT41" s="191"/>
      <c r="AU41" s="191"/>
      <c r="AY41" s="158"/>
    </row>
    <row r="42" spans="1:51" ht="49.5" customHeight="1">
      <c r="A42" s="191"/>
      <c r="B42" s="191"/>
      <c r="C42" s="179"/>
      <c r="D42" s="177"/>
      <c r="E42" s="177"/>
      <c r="F42" s="191"/>
      <c r="G42" s="191"/>
      <c r="H42" s="191"/>
      <c r="I42" s="191"/>
      <c r="J42" s="191"/>
      <c r="K42" s="191"/>
      <c r="L42" s="191"/>
      <c r="M42" s="191"/>
      <c r="N42" s="179"/>
      <c r="O42" s="191"/>
      <c r="P42" s="191"/>
      <c r="Q42" s="192"/>
      <c r="R42" s="193"/>
      <c r="S42" s="193"/>
      <c r="T42" s="192"/>
      <c r="U42" s="193"/>
      <c r="V42" s="193"/>
      <c r="W42" s="192"/>
      <c r="X42" s="193"/>
      <c r="Y42" s="191"/>
      <c r="Z42" s="191"/>
      <c r="AA42" s="191"/>
      <c r="AB42" s="179"/>
      <c r="AC42" s="179"/>
      <c r="AD42" s="179"/>
      <c r="AE42" s="191"/>
      <c r="AF42" s="191"/>
      <c r="AG42" s="191"/>
      <c r="AH42" s="183"/>
      <c r="AI42" s="184"/>
      <c r="AJ42" s="191"/>
      <c r="AK42" s="209"/>
      <c r="AL42" s="185"/>
      <c r="AM42" s="191"/>
      <c r="AN42" s="195"/>
      <c r="AO42" s="191"/>
      <c r="AP42" s="191"/>
      <c r="AQ42" s="191"/>
      <c r="AR42" s="191"/>
      <c r="AS42" s="191"/>
      <c r="AT42" s="191"/>
      <c r="AU42" s="191"/>
      <c r="AY42" s="158"/>
    </row>
  </sheetData>
  <sheetProtection insertColumns="0" insertRows="0" deleteColumns="0" deleteRows="0"/>
  <autoFilter ref="A2:AU42"/>
  <mergeCells count="6">
    <mergeCell ref="A3:H3"/>
    <mergeCell ref="I3:I4"/>
    <mergeCell ref="J3:J4"/>
    <mergeCell ref="K3:X3"/>
    <mergeCell ref="Y3:Y4"/>
    <mergeCell ref="Z3:Z4"/>
  </mergeCells>
  <conditionalFormatting sqref="AJ7:AK7">
    <cfRule type="expression" priority="10" dxfId="7">
      <formula>$AF6="CONTRAT D'AVENIR"</formula>
    </cfRule>
    <cfRule type="expression" priority="11" dxfId="1">
      <formula>$AF6="CONTRACTUELLE"</formula>
    </cfRule>
    <cfRule type="expression" priority="12" dxfId="1">
      <formula>$AF6="CONTRACTUEL"</formula>
    </cfRule>
    <cfRule type="expression" priority="13" dxfId="15">
      <formula>$AF6="STAGIAIRE"</formula>
    </cfRule>
    <cfRule type="expression" priority="14" dxfId="16">
      <formula>$AF6="DETACHEMENT"</formula>
    </cfRule>
    <cfRule type="expression" priority="15" dxfId="17">
      <formula>$AF6="RETRAITE"</formula>
    </cfRule>
    <cfRule type="expression" priority="16" dxfId="18">
      <formula>$AF6="CUI"</formula>
    </cfRule>
    <cfRule type="expression" priority="17" dxfId="19">
      <formula>$AF6="TITULAIRE"</formula>
    </cfRule>
  </conditionalFormatting>
  <conditionalFormatting sqref="A5:AU42">
    <cfRule type="expression" priority="2" dxfId="7">
      <formula>$AF5="CONTRAT D'AVENIR"</formula>
    </cfRule>
    <cfRule type="expression" priority="3" dxfId="1">
      <formula>$AF5="CONTRACTUELLE"</formula>
    </cfRule>
    <cfRule type="expression" priority="4" dxfId="1">
      <formula>$AF5="CONTRACTUEL"</formula>
    </cfRule>
    <cfRule type="expression" priority="5" dxfId="15">
      <formula>$AF5="STAGIAIRE"</formula>
    </cfRule>
    <cfRule type="expression" priority="6" dxfId="16">
      <formula>$AF5="DETACHEMENT"</formula>
    </cfRule>
    <cfRule type="expression" priority="7" dxfId="17">
      <formula>$AF5="RETRAITE"</formula>
    </cfRule>
    <cfRule type="expression" priority="8" dxfId="18">
      <formula>$AF5="CUI"</formula>
    </cfRule>
    <cfRule type="expression" priority="9" dxfId="19">
      <formula>$AF5="TITULAIRE"</formula>
    </cfRule>
  </conditionalFormatting>
  <conditionalFormatting sqref="AK5">
    <cfRule type="expression" priority="1" dxfId="4">
      <formula>"si(Ak5=aujourdhui)"</formula>
    </cfRule>
  </conditionalFormatting>
  <dataValidations count="8">
    <dataValidation allowBlank="1" showInputMessage="1" showErrorMessage="1" promptTitle="ATTENTION" prompt="Pensez à renseigner toutes les colonnes, y compris la H &quot;STATUT&quot;" sqref="A3 A5:A65536"/>
    <dataValidation type="list" allowBlank="1" showInputMessage="1" showErrorMessage="1" sqref="AF5:AF42">
      <formula1>Situation</formula1>
    </dataValidation>
    <dataValidation type="list" allowBlank="1" showInputMessage="1" showErrorMessage="1" sqref="AH5">
      <formula1>Corps</formula1>
    </dataValidation>
    <dataValidation errorStyle="warning" type="custom" allowBlank="1" showInputMessage="1" showErrorMessage="1" errorTitle="ATTENTION" error="séparer les adresses mails par ; suivi d'un espace après (pas avant)" sqref="D4:D65536">
      <formula1>"E=/"</formula1>
    </dataValidation>
    <dataValidation type="list" allowBlank="1" showInputMessage="1" showErrorMessage="1" sqref="AK7:AK42 AJ7:AJ15 AJ5:AL5 AH16 AH19 AJ17:AJ18 AJ20:AJ42 AL6:AL42">
      <formula1>Grade</formula1>
    </dataValidation>
    <dataValidation type="list" allowBlank="1" showInputMessage="1" showErrorMessage="1" sqref="AS5:AS42">
      <formula1>Compartiment</formula1>
    </dataValidation>
    <dataValidation type="list" allowBlank="1" showInputMessage="1" showErrorMessage="1" sqref="AQ5:AR42">
      <formula1>Sécurité</formula1>
    </dataValidation>
    <dataValidation type="list" allowBlank="1" showInputMessage="1" showErrorMessage="1" sqref="AO5:AO42">
      <formula1>horaires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5"/>
  <sheetViews>
    <sheetView zoomScalePageLayoutView="0" workbookViewId="0" topLeftCell="A1">
      <pane ySplit="1728" topLeftCell="A629" activePane="bottomLeft" state="split"/>
      <selection pane="topLeft" activeCell="A31" sqref="A31:IV31"/>
      <selection pane="bottomLeft" activeCell="A31" sqref="A31:IV31"/>
    </sheetView>
  </sheetViews>
  <sheetFormatPr defaultColWidth="11.421875" defaultRowHeight="15"/>
  <sheetData>
    <row r="1" spans="1:6" ht="28.5">
      <c r="A1" s="211" t="s">
        <v>142</v>
      </c>
      <c r="B1" s="211" t="s">
        <v>143</v>
      </c>
      <c r="C1" s="211" t="s">
        <v>144</v>
      </c>
      <c r="D1" s="211" t="s">
        <v>145</v>
      </c>
      <c r="E1" s="211" t="s">
        <v>146</v>
      </c>
      <c r="F1" s="212" t="s">
        <v>147</v>
      </c>
    </row>
    <row r="2" spans="1:6" ht="15">
      <c r="A2" s="260"/>
      <c r="B2" s="260"/>
      <c r="C2" s="260"/>
      <c r="D2" s="260"/>
      <c r="E2" s="260"/>
      <c r="F2" s="260"/>
    </row>
    <row r="3" spans="1:6" ht="28.5">
      <c r="A3" s="213" t="s">
        <v>148</v>
      </c>
      <c r="B3" s="15"/>
      <c r="C3" s="15"/>
      <c r="D3" s="15"/>
      <c r="E3" s="15"/>
      <c r="F3" s="214"/>
    </row>
    <row r="4" spans="1:6" ht="15">
      <c r="A4" s="215"/>
      <c r="F4" s="149"/>
    </row>
    <row r="5" spans="1:6" ht="14.25">
      <c r="A5" s="216">
        <v>340</v>
      </c>
      <c r="B5" s="216">
        <v>321</v>
      </c>
      <c r="C5" s="216">
        <v>12.78</v>
      </c>
      <c r="D5" s="216">
        <v>12.98</v>
      </c>
      <c r="E5" s="216">
        <v>21.3</v>
      </c>
      <c r="F5" s="217">
        <v>25.56</v>
      </c>
    </row>
    <row r="6" spans="1:6" ht="15">
      <c r="A6" s="261"/>
      <c r="B6" s="261"/>
      <c r="C6" s="261"/>
      <c r="D6" s="261"/>
      <c r="E6" s="261"/>
      <c r="F6" s="261"/>
    </row>
    <row r="7" spans="1:6" ht="14.25">
      <c r="A7" s="216">
        <v>341</v>
      </c>
      <c r="B7" s="216">
        <v>322</v>
      </c>
      <c r="C7" s="216">
        <v>12.81</v>
      </c>
      <c r="D7" s="216">
        <v>13.02</v>
      </c>
      <c r="E7" s="216">
        <v>21.35</v>
      </c>
      <c r="F7" s="217">
        <v>25.62</v>
      </c>
    </row>
    <row r="8" spans="1:6" ht="15">
      <c r="A8" s="261"/>
      <c r="B8" s="261"/>
      <c r="C8" s="261"/>
      <c r="D8" s="261"/>
      <c r="E8" s="261"/>
      <c r="F8" s="261"/>
    </row>
    <row r="9" spans="1:6" ht="14.25">
      <c r="A9" s="216">
        <v>342</v>
      </c>
      <c r="B9" s="216">
        <v>323</v>
      </c>
      <c r="C9" s="216">
        <v>12.85</v>
      </c>
      <c r="D9" s="216">
        <v>13.06</v>
      </c>
      <c r="E9" s="216">
        <v>21.42</v>
      </c>
      <c r="F9" s="217">
        <v>25.7</v>
      </c>
    </row>
    <row r="10" spans="1:6" ht="15">
      <c r="A10" s="261"/>
      <c r="B10" s="261"/>
      <c r="C10" s="261"/>
      <c r="D10" s="261"/>
      <c r="E10" s="261"/>
      <c r="F10" s="261"/>
    </row>
    <row r="11" spans="1:6" ht="14.25">
      <c r="A11" s="216">
        <v>343</v>
      </c>
      <c r="B11" s="216">
        <v>324</v>
      </c>
      <c r="C11" s="216">
        <v>12.89</v>
      </c>
      <c r="D11" s="216">
        <v>13.09</v>
      </c>
      <c r="E11" s="216">
        <v>21.48</v>
      </c>
      <c r="F11" s="217">
        <v>25.78</v>
      </c>
    </row>
    <row r="12" spans="1:6" ht="15">
      <c r="A12" s="261"/>
      <c r="B12" s="261"/>
      <c r="C12" s="261"/>
      <c r="D12" s="261"/>
      <c r="E12" s="261"/>
      <c r="F12" s="261"/>
    </row>
    <row r="13" spans="1:6" ht="14.25">
      <c r="A13" s="216">
        <v>344</v>
      </c>
      <c r="B13" s="216">
        <v>324</v>
      </c>
      <c r="C13" s="216">
        <v>12.89</v>
      </c>
      <c r="D13" s="216">
        <v>13.09</v>
      </c>
      <c r="E13" s="216">
        <v>21.48</v>
      </c>
      <c r="F13" s="217">
        <v>25.78</v>
      </c>
    </row>
    <row r="14" spans="1:6" ht="15">
      <c r="A14" s="261"/>
      <c r="B14" s="261"/>
      <c r="C14" s="261"/>
      <c r="D14" s="261"/>
      <c r="E14" s="261"/>
      <c r="F14" s="261"/>
    </row>
    <row r="15" spans="1:6" ht="14.25">
      <c r="A15" s="216">
        <v>345</v>
      </c>
      <c r="B15" s="216">
        <v>324</v>
      </c>
      <c r="C15" s="216">
        <v>12.89</v>
      </c>
      <c r="D15" s="216">
        <v>13.09</v>
      </c>
      <c r="E15" s="216">
        <v>21.48</v>
      </c>
      <c r="F15" s="217">
        <v>25.78</v>
      </c>
    </row>
    <row r="16" spans="1:6" ht="15">
      <c r="A16" s="261"/>
      <c r="B16" s="261"/>
      <c r="C16" s="261"/>
      <c r="D16" s="261"/>
      <c r="E16" s="261"/>
      <c r="F16" s="261"/>
    </row>
    <row r="17" spans="1:6" ht="14.25">
      <c r="A17" s="216">
        <v>346</v>
      </c>
      <c r="B17" s="216">
        <v>324</v>
      </c>
      <c r="C17" s="216">
        <v>12.89</v>
      </c>
      <c r="D17" s="216">
        <v>13.09</v>
      </c>
      <c r="E17" s="216">
        <v>21.48</v>
      </c>
      <c r="F17" s="217">
        <v>25.78</v>
      </c>
    </row>
    <row r="18" spans="1:6" ht="15">
      <c r="A18" s="261"/>
      <c r="B18" s="261"/>
      <c r="C18" s="261"/>
      <c r="D18" s="261"/>
      <c r="E18" s="261"/>
      <c r="F18" s="261"/>
    </row>
    <row r="19" spans="1:6" ht="14.25">
      <c r="A19" s="216">
        <v>347</v>
      </c>
      <c r="B19" s="216">
        <v>325</v>
      </c>
      <c r="C19" s="216">
        <v>12.93</v>
      </c>
      <c r="D19" s="216">
        <v>13.13</v>
      </c>
      <c r="E19" s="216">
        <v>21.55</v>
      </c>
      <c r="F19" s="217">
        <v>25.86</v>
      </c>
    </row>
    <row r="20" spans="1:6" ht="15">
      <c r="A20" s="261"/>
      <c r="B20" s="261"/>
      <c r="C20" s="261"/>
      <c r="D20" s="261"/>
      <c r="E20" s="261"/>
      <c r="F20" s="261"/>
    </row>
    <row r="21" spans="1:6" ht="14.25">
      <c r="A21" s="216">
        <v>348</v>
      </c>
      <c r="B21" s="216">
        <v>326</v>
      </c>
      <c r="C21" s="216">
        <v>12.96</v>
      </c>
      <c r="D21" s="216">
        <v>13.17</v>
      </c>
      <c r="E21" s="216">
        <v>21.6</v>
      </c>
      <c r="F21" s="217">
        <v>25.92</v>
      </c>
    </row>
    <row r="22" spans="1:6" ht="15">
      <c r="A22" s="261"/>
      <c r="B22" s="261"/>
      <c r="C22" s="261"/>
      <c r="D22" s="261"/>
      <c r="E22" s="261"/>
      <c r="F22" s="261"/>
    </row>
    <row r="23" spans="1:6" ht="14.25">
      <c r="A23" s="216">
        <v>349</v>
      </c>
      <c r="B23" s="216">
        <v>327</v>
      </c>
      <c r="C23" s="216">
        <v>13.01</v>
      </c>
      <c r="D23" s="216">
        <v>13.22</v>
      </c>
      <c r="E23" s="216">
        <v>21.68</v>
      </c>
      <c r="F23" s="217">
        <v>26.02</v>
      </c>
    </row>
    <row r="24" spans="1:6" ht="15">
      <c r="A24" s="261"/>
      <c r="B24" s="261"/>
      <c r="C24" s="261"/>
      <c r="D24" s="261"/>
      <c r="E24" s="261"/>
      <c r="F24" s="261"/>
    </row>
    <row r="25" spans="1:6" ht="14.25">
      <c r="A25" s="216">
        <v>350</v>
      </c>
      <c r="B25" s="216">
        <v>327</v>
      </c>
      <c r="C25" s="216">
        <v>13.01</v>
      </c>
      <c r="D25" s="216">
        <v>13.22</v>
      </c>
      <c r="E25" s="216">
        <v>21.68</v>
      </c>
      <c r="F25" s="217">
        <v>26.02</v>
      </c>
    </row>
    <row r="26" spans="1:6" ht="15">
      <c r="A26" s="261"/>
      <c r="B26" s="261"/>
      <c r="C26" s="261"/>
      <c r="D26" s="261"/>
      <c r="E26" s="261"/>
      <c r="F26" s="261"/>
    </row>
    <row r="27" spans="1:6" ht="14.25">
      <c r="A27" s="216">
        <v>351</v>
      </c>
      <c r="B27" s="216">
        <v>328</v>
      </c>
      <c r="C27" s="216">
        <v>13.05</v>
      </c>
      <c r="D27" s="216">
        <v>13.26</v>
      </c>
      <c r="E27" s="216">
        <v>21.75</v>
      </c>
      <c r="F27" s="217">
        <v>26.1</v>
      </c>
    </row>
    <row r="28" spans="1:6" ht="15">
      <c r="A28" s="261"/>
      <c r="B28" s="261"/>
      <c r="C28" s="261"/>
      <c r="D28" s="261"/>
      <c r="E28" s="261"/>
      <c r="F28" s="261"/>
    </row>
    <row r="29" spans="1:6" ht="14.25">
      <c r="A29" s="216">
        <v>352</v>
      </c>
      <c r="B29" s="216">
        <v>329</v>
      </c>
      <c r="C29" s="216">
        <v>13.09</v>
      </c>
      <c r="D29" s="216">
        <v>13.3</v>
      </c>
      <c r="E29" s="216">
        <v>21.82</v>
      </c>
      <c r="F29" s="217">
        <v>26.18</v>
      </c>
    </row>
    <row r="30" spans="1:6" ht="15">
      <c r="A30" s="261"/>
      <c r="B30" s="261"/>
      <c r="C30" s="261"/>
      <c r="D30" s="261"/>
      <c r="E30" s="261"/>
      <c r="F30" s="261"/>
    </row>
    <row r="31" spans="1:6" ht="14.25">
      <c r="A31" s="216">
        <v>353</v>
      </c>
      <c r="B31" s="216">
        <v>329</v>
      </c>
      <c r="C31" s="216">
        <v>13.09</v>
      </c>
      <c r="D31" s="216">
        <v>13.3</v>
      </c>
      <c r="E31" s="216">
        <v>21.82</v>
      </c>
      <c r="F31" s="217">
        <v>26.18</v>
      </c>
    </row>
    <row r="32" spans="1:6" ht="15">
      <c r="A32" s="261"/>
      <c r="B32" s="261"/>
      <c r="C32" s="261"/>
      <c r="D32" s="261"/>
      <c r="E32" s="261"/>
      <c r="F32" s="261"/>
    </row>
    <row r="33" spans="1:6" ht="14.25">
      <c r="A33" s="216">
        <v>354</v>
      </c>
      <c r="B33" s="216">
        <v>330</v>
      </c>
      <c r="C33" s="216">
        <v>13.13</v>
      </c>
      <c r="D33" s="216">
        <v>13.34</v>
      </c>
      <c r="E33" s="216">
        <v>21.88</v>
      </c>
      <c r="F33" s="217">
        <v>26.26</v>
      </c>
    </row>
    <row r="34" spans="1:6" ht="15">
      <c r="A34" s="261"/>
      <c r="B34" s="261"/>
      <c r="C34" s="261"/>
      <c r="D34" s="261"/>
      <c r="E34" s="261"/>
      <c r="F34" s="261"/>
    </row>
    <row r="35" spans="1:6" ht="14.25">
      <c r="A35" s="216">
        <v>355</v>
      </c>
      <c r="B35" s="216">
        <v>331</v>
      </c>
      <c r="C35" s="216">
        <v>13.16</v>
      </c>
      <c r="D35" s="216">
        <v>13.37</v>
      </c>
      <c r="E35" s="216">
        <v>21.93</v>
      </c>
      <c r="F35" s="217">
        <v>26.32</v>
      </c>
    </row>
    <row r="36" spans="1:6" ht="15">
      <c r="A36" s="261"/>
      <c r="B36" s="261"/>
      <c r="C36" s="261"/>
      <c r="D36" s="261"/>
      <c r="E36" s="261"/>
      <c r="F36" s="261"/>
    </row>
    <row r="37" spans="1:6" ht="14.25">
      <c r="A37" s="216">
        <v>356</v>
      </c>
      <c r="B37" s="216">
        <v>332</v>
      </c>
      <c r="C37" s="216">
        <v>13.21</v>
      </c>
      <c r="D37" s="216">
        <v>13.42</v>
      </c>
      <c r="E37" s="216">
        <v>22.02</v>
      </c>
      <c r="F37" s="217">
        <v>26.42</v>
      </c>
    </row>
    <row r="38" spans="1:6" ht="15">
      <c r="A38" s="261"/>
      <c r="B38" s="261"/>
      <c r="C38" s="261"/>
      <c r="D38" s="261"/>
      <c r="E38" s="261"/>
      <c r="F38" s="261"/>
    </row>
    <row r="39" spans="1:6" ht="14.25">
      <c r="A39" s="216">
        <v>357</v>
      </c>
      <c r="B39" s="216">
        <v>332</v>
      </c>
      <c r="C39" s="216">
        <v>13.21</v>
      </c>
      <c r="D39" s="216">
        <v>13.42</v>
      </c>
      <c r="E39" s="216">
        <v>22.02</v>
      </c>
      <c r="F39" s="217">
        <v>26.42</v>
      </c>
    </row>
    <row r="40" spans="1:6" ht="15">
      <c r="A40" s="261"/>
      <c r="B40" s="261"/>
      <c r="C40" s="261"/>
      <c r="D40" s="261"/>
      <c r="E40" s="261"/>
      <c r="F40" s="261"/>
    </row>
    <row r="41" spans="1:6" ht="14.25">
      <c r="A41" s="216">
        <v>358</v>
      </c>
      <c r="B41" s="216">
        <v>333</v>
      </c>
      <c r="C41" s="216">
        <v>13.25</v>
      </c>
      <c r="D41" s="216">
        <v>13.46</v>
      </c>
      <c r="E41" s="216">
        <v>22.08</v>
      </c>
      <c r="F41" s="217">
        <v>26.5</v>
      </c>
    </row>
    <row r="42" spans="1:6" ht="15">
      <c r="A42" s="261"/>
      <c r="B42" s="261"/>
      <c r="C42" s="261"/>
      <c r="D42" s="261"/>
      <c r="E42" s="261"/>
      <c r="F42" s="261"/>
    </row>
    <row r="43" spans="1:6" ht="14.25">
      <c r="A43" s="216">
        <v>359</v>
      </c>
      <c r="B43" s="216">
        <v>334</v>
      </c>
      <c r="C43" s="216">
        <v>13.29</v>
      </c>
      <c r="D43" s="216">
        <v>13.5</v>
      </c>
      <c r="E43" s="216">
        <v>22.15</v>
      </c>
      <c r="F43" s="217">
        <v>26.58</v>
      </c>
    </row>
    <row r="44" spans="1:6" ht="15">
      <c r="A44" s="261"/>
      <c r="B44" s="261"/>
      <c r="C44" s="261"/>
      <c r="D44" s="261"/>
      <c r="E44" s="261"/>
      <c r="F44" s="261"/>
    </row>
    <row r="45" spans="1:6" ht="14.25">
      <c r="A45" s="216">
        <v>360</v>
      </c>
      <c r="B45" s="216">
        <v>335</v>
      </c>
      <c r="C45" s="216">
        <v>13.33</v>
      </c>
      <c r="D45" s="216">
        <v>13.54</v>
      </c>
      <c r="E45" s="216">
        <v>22.22</v>
      </c>
      <c r="F45" s="217">
        <v>26.66</v>
      </c>
    </row>
    <row r="46" spans="1:6" ht="15">
      <c r="A46" s="261"/>
      <c r="B46" s="261"/>
      <c r="C46" s="261"/>
      <c r="D46" s="261"/>
      <c r="E46" s="261"/>
      <c r="F46" s="261"/>
    </row>
    <row r="47" spans="1:6" ht="14.25">
      <c r="A47" s="216">
        <v>361</v>
      </c>
      <c r="B47" s="216">
        <v>335</v>
      </c>
      <c r="C47" s="216">
        <v>13.33</v>
      </c>
      <c r="D47" s="216">
        <v>13.54</v>
      </c>
      <c r="E47" s="216">
        <v>22.22</v>
      </c>
      <c r="F47" s="217">
        <v>26.66</v>
      </c>
    </row>
    <row r="48" spans="1:6" ht="15">
      <c r="A48" s="261"/>
      <c r="B48" s="261"/>
      <c r="C48" s="261"/>
      <c r="D48" s="261"/>
      <c r="E48" s="261"/>
      <c r="F48" s="261"/>
    </row>
    <row r="49" spans="1:6" ht="14.25">
      <c r="A49" s="216">
        <v>362</v>
      </c>
      <c r="B49" s="216">
        <v>336</v>
      </c>
      <c r="C49" s="216">
        <v>13.36</v>
      </c>
      <c r="D49" s="216">
        <v>13.58</v>
      </c>
      <c r="E49" s="216">
        <v>22.27</v>
      </c>
      <c r="F49" s="217">
        <v>26.72</v>
      </c>
    </row>
    <row r="50" spans="1:6" ht="15">
      <c r="A50" s="261"/>
      <c r="B50" s="261"/>
      <c r="C50" s="261"/>
      <c r="D50" s="261"/>
      <c r="E50" s="261"/>
      <c r="F50" s="261"/>
    </row>
    <row r="51" spans="1:6" ht="14.25">
      <c r="A51" s="216">
        <v>363</v>
      </c>
      <c r="B51" s="216">
        <v>337</v>
      </c>
      <c r="C51" s="216">
        <v>13.4</v>
      </c>
      <c r="D51" s="216">
        <v>13.61</v>
      </c>
      <c r="E51" s="216">
        <v>22.33</v>
      </c>
      <c r="F51" s="217">
        <v>26.8</v>
      </c>
    </row>
    <row r="52" spans="1:6" ht="15">
      <c r="A52" s="261"/>
      <c r="B52" s="261"/>
      <c r="C52" s="261"/>
      <c r="D52" s="261"/>
      <c r="E52" s="261"/>
      <c r="F52" s="261"/>
    </row>
    <row r="53" spans="1:6" ht="14.25">
      <c r="A53" s="216">
        <v>364</v>
      </c>
      <c r="B53" s="216">
        <v>338</v>
      </c>
      <c r="C53" s="216">
        <v>13.45</v>
      </c>
      <c r="D53" s="216">
        <v>13.67</v>
      </c>
      <c r="E53" s="216">
        <v>22.42</v>
      </c>
      <c r="F53" s="217">
        <v>26.9</v>
      </c>
    </row>
    <row r="54" spans="1:6" ht="15">
      <c r="A54" s="261"/>
      <c r="B54" s="261"/>
      <c r="C54" s="261"/>
      <c r="D54" s="261"/>
      <c r="E54" s="261"/>
      <c r="F54" s="261"/>
    </row>
    <row r="55" spans="1:6" ht="14.25">
      <c r="A55" s="216">
        <v>365</v>
      </c>
      <c r="B55" s="216">
        <v>338</v>
      </c>
      <c r="C55" s="216">
        <v>13.45</v>
      </c>
      <c r="D55" s="216">
        <v>13.67</v>
      </c>
      <c r="E55" s="216">
        <v>22.42</v>
      </c>
      <c r="F55" s="217">
        <v>26.9</v>
      </c>
    </row>
    <row r="56" spans="1:6" ht="15">
      <c r="A56" s="261"/>
      <c r="B56" s="261"/>
      <c r="C56" s="261"/>
      <c r="D56" s="261"/>
      <c r="E56" s="261"/>
      <c r="F56" s="261"/>
    </row>
    <row r="57" spans="1:6" ht="14.25">
      <c r="A57" s="216">
        <v>366</v>
      </c>
      <c r="B57" s="216">
        <v>339</v>
      </c>
      <c r="C57" s="216">
        <v>13.49</v>
      </c>
      <c r="D57" s="216">
        <v>13.7</v>
      </c>
      <c r="E57" s="216">
        <v>22.48</v>
      </c>
      <c r="F57" s="217">
        <v>26.98</v>
      </c>
    </row>
    <row r="58" spans="1:6" ht="15">
      <c r="A58" s="261"/>
      <c r="B58" s="261"/>
      <c r="C58" s="261"/>
      <c r="D58" s="261"/>
      <c r="E58" s="261"/>
      <c r="F58" s="261"/>
    </row>
    <row r="59" spans="1:6" ht="14.25">
      <c r="A59" s="216">
        <v>367</v>
      </c>
      <c r="B59" s="216">
        <v>340</v>
      </c>
      <c r="C59" s="216">
        <v>13.53</v>
      </c>
      <c r="D59" s="216">
        <v>13.74</v>
      </c>
      <c r="E59" s="216">
        <v>22.55</v>
      </c>
      <c r="F59" s="217">
        <v>27.06</v>
      </c>
    </row>
    <row r="60" spans="1:6" ht="15">
      <c r="A60" s="261"/>
      <c r="B60" s="261"/>
      <c r="C60" s="261"/>
      <c r="D60" s="261"/>
      <c r="E60" s="261"/>
      <c r="F60" s="261"/>
    </row>
    <row r="61" spans="1:6" ht="14.25">
      <c r="A61" s="216">
        <v>368</v>
      </c>
      <c r="B61" s="216">
        <v>341</v>
      </c>
      <c r="C61" s="216">
        <v>13.56</v>
      </c>
      <c r="D61" s="216">
        <v>13.78</v>
      </c>
      <c r="E61" s="216">
        <v>22.6</v>
      </c>
      <c r="F61" s="217">
        <v>27.12</v>
      </c>
    </row>
    <row r="62" spans="1:6" ht="15">
      <c r="A62" s="261"/>
      <c r="B62" s="261"/>
      <c r="C62" s="261"/>
      <c r="D62" s="261"/>
      <c r="E62" s="261"/>
      <c r="F62" s="261"/>
    </row>
    <row r="63" spans="1:6" ht="14.25">
      <c r="A63" s="216">
        <v>369</v>
      </c>
      <c r="B63" s="216">
        <v>341</v>
      </c>
      <c r="C63" s="216">
        <v>13.56</v>
      </c>
      <c r="D63" s="216">
        <v>13.78</v>
      </c>
      <c r="E63" s="216">
        <v>22.6</v>
      </c>
      <c r="F63" s="217">
        <v>27.12</v>
      </c>
    </row>
    <row r="64" spans="1:6" ht="15">
      <c r="A64" s="261"/>
      <c r="B64" s="261"/>
      <c r="C64" s="261"/>
      <c r="D64" s="261"/>
      <c r="E64" s="261"/>
      <c r="F64" s="261"/>
    </row>
    <row r="65" spans="1:6" ht="14.25">
      <c r="A65" s="216">
        <v>370</v>
      </c>
      <c r="B65" s="216">
        <v>342</v>
      </c>
      <c r="C65" s="216">
        <v>13.6</v>
      </c>
      <c r="D65" s="216">
        <v>13.82</v>
      </c>
      <c r="E65" s="216">
        <v>22.67</v>
      </c>
      <c r="F65" s="217">
        <v>27.2</v>
      </c>
    </row>
    <row r="66" spans="1:6" ht="15">
      <c r="A66" s="261"/>
      <c r="B66" s="261"/>
      <c r="C66" s="261"/>
      <c r="D66" s="261"/>
      <c r="E66" s="261"/>
      <c r="F66" s="261"/>
    </row>
    <row r="67" spans="1:6" ht="14.25">
      <c r="A67" s="216">
        <v>371</v>
      </c>
      <c r="B67" s="216">
        <v>343</v>
      </c>
      <c r="C67" s="216">
        <v>13.65</v>
      </c>
      <c r="D67" s="216">
        <v>13.87</v>
      </c>
      <c r="E67" s="216">
        <v>22.75</v>
      </c>
      <c r="F67" s="217">
        <v>27.3</v>
      </c>
    </row>
    <row r="68" spans="1:6" ht="15">
      <c r="A68" s="261"/>
      <c r="B68" s="261"/>
      <c r="C68" s="261"/>
      <c r="D68" s="261"/>
      <c r="E68" s="261"/>
      <c r="F68" s="261"/>
    </row>
    <row r="69" spans="1:6" ht="14.25">
      <c r="A69" s="216">
        <v>372</v>
      </c>
      <c r="B69" s="216">
        <v>343</v>
      </c>
      <c r="C69" s="216">
        <v>13.65</v>
      </c>
      <c r="D69" s="216">
        <v>13.87</v>
      </c>
      <c r="E69" s="216">
        <v>22.75</v>
      </c>
      <c r="F69" s="217">
        <v>27.3</v>
      </c>
    </row>
    <row r="70" spans="1:6" ht="15">
      <c r="A70" s="261"/>
      <c r="B70" s="261"/>
      <c r="C70" s="261"/>
      <c r="D70" s="261"/>
      <c r="E70" s="261"/>
      <c r="F70" s="261"/>
    </row>
    <row r="71" spans="1:6" ht="14.25">
      <c r="A71" s="216">
        <v>373</v>
      </c>
      <c r="B71" s="216">
        <v>344</v>
      </c>
      <c r="C71" s="216">
        <v>13.69</v>
      </c>
      <c r="D71" s="216">
        <v>13.91</v>
      </c>
      <c r="E71" s="216">
        <v>22.82</v>
      </c>
      <c r="F71" s="217">
        <v>27.38</v>
      </c>
    </row>
    <row r="72" spans="1:6" ht="15">
      <c r="A72" s="261"/>
      <c r="B72" s="261"/>
      <c r="C72" s="261"/>
      <c r="D72" s="261"/>
      <c r="E72" s="261"/>
      <c r="F72" s="261"/>
    </row>
    <row r="73" spans="1:6" ht="14.25">
      <c r="A73" s="216">
        <v>374</v>
      </c>
      <c r="B73" s="216">
        <v>345</v>
      </c>
      <c r="C73" s="216">
        <v>13.73</v>
      </c>
      <c r="D73" s="216">
        <v>13.94</v>
      </c>
      <c r="E73" s="216">
        <v>22.88</v>
      </c>
      <c r="F73" s="217">
        <v>27.46</v>
      </c>
    </row>
    <row r="74" spans="1:6" ht="15">
      <c r="A74" s="261"/>
      <c r="B74" s="261"/>
      <c r="C74" s="261"/>
      <c r="D74" s="261"/>
      <c r="E74" s="261"/>
      <c r="F74" s="261"/>
    </row>
    <row r="75" spans="1:6" ht="14.25">
      <c r="A75" s="216">
        <v>375</v>
      </c>
      <c r="B75" s="216">
        <v>346</v>
      </c>
      <c r="C75" s="216">
        <v>13.76</v>
      </c>
      <c r="D75" s="216">
        <v>13.98</v>
      </c>
      <c r="E75" s="216">
        <v>22.93</v>
      </c>
      <c r="F75" s="217">
        <v>27.52</v>
      </c>
    </row>
    <row r="76" spans="1:6" ht="15">
      <c r="A76" s="261"/>
      <c r="B76" s="261"/>
      <c r="C76" s="261"/>
      <c r="D76" s="261"/>
      <c r="E76" s="261"/>
      <c r="F76" s="261"/>
    </row>
    <row r="77" spans="1:6" ht="14.25">
      <c r="A77" s="216">
        <v>376</v>
      </c>
      <c r="B77" s="216">
        <v>346</v>
      </c>
      <c r="C77" s="216">
        <v>13.76</v>
      </c>
      <c r="D77" s="216">
        <v>13.98</v>
      </c>
      <c r="E77" s="216">
        <v>22.93</v>
      </c>
      <c r="F77" s="217">
        <v>27.52</v>
      </c>
    </row>
    <row r="78" spans="1:6" ht="15">
      <c r="A78" s="261"/>
      <c r="B78" s="261"/>
      <c r="C78" s="261"/>
      <c r="D78" s="261"/>
      <c r="E78" s="261"/>
      <c r="F78" s="261"/>
    </row>
    <row r="79" spans="1:6" ht="14.25">
      <c r="A79" s="216">
        <v>377</v>
      </c>
      <c r="B79" s="216">
        <v>347</v>
      </c>
      <c r="C79" s="216">
        <v>13.8</v>
      </c>
      <c r="D79" s="216">
        <v>14.02</v>
      </c>
      <c r="E79" s="216">
        <v>23</v>
      </c>
      <c r="F79" s="217">
        <v>27.6</v>
      </c>
    </row>
    <row r="80" spans="1:6" ht="15">
      <c r="A80" s="261"/>
      <c r="B80" s="261"/>
      <c r="C80" s="261"/>
      <c r="D80" s="261"/>
      <c r="E80" s="261"/>
      <c r="F80" s="261"/>
    </row>
    <row r="81" spans="1:6" ht="14.25">
      <c r="A81" s="216">
        <v>378</v>
      </c>
      <c r="B81" s="216">
        <v>348</v>
      </c>
      <c r="C81" s="216">
        <v>13.84</v>
      </c>
      <c r="D81" s="216">
        <v>14.06</v>
      </c>
      <c r="E81" s="216">
        <v>23.07</v>
      </c>
      <c r="F81" s="217">
        <v>27.68</v>
      </c>
    </row>
    <row r="82" spans="1:6" ht="15">
      <c r="A82" s="261"/>
      <c r="B82" s="261"/>
      <c r="C82" s="261"/>
      <c r="D82" s="261"/>
      <c r="E82" s="261"/>
      <c r="F82" s="261"/>
    </row>
    <row r="83" spans="1:6" ht="14.25">
      <c r="A83" s="216">
        <v>379</v>
      </c>
      <c r="B83" s="216">
        <v>349</v>
      </c>
      <c r="C83" s="216">
        <v>13.89</v>
      </c>
      <c r="D83" s="216">
        <v>14.11</v>
      </c>
      <c r="E83" s="216">
        <v>23.15</v>
      </c>
      <c r="F83" s="217">
        <v>27.78</v>
      </c>
    </row>
    <row r="84" spans="1:6" ht="15">
      <c r="A84" s="261"/>
      <c r="B84" s="261"/>
      <c r="C84" s="261"/>
      <c r="D84" s="261"/>
      <c r="E84" s="261"/>
      <c r="F84" s="261"/>
    </row>
    <row r="85" spans="1:6" ht="14.25">
      <c r="A85" s="216">
        <v>380</v>
      </c>
      <c r="B85" s="216">
        <v>350</v>
      </c>
      <c r="C85" s="216">
        <v>13.93</v>
      </c>
      <c r="D85" s="216">
        <v>14.15</v>
      </c>
      <c r="E85" s="216">
        <v>23.22</v>
      </c>
      <c r="F85" s="217">
        <v>27.86</v>
      </c>
    </row>
    <row r="86" spans="1:6" ht="15">
      <c r="A86" s="261"/>
      <c r="B86" s="261"/>
      <c r="C86" s="261"/>
      <c r="D86" s="261"/>
      <c r="E86" s="261"/>
      <c r="F86" s="261"/>
    </row>
    <row r="87" spans="1:6" ht="14.25">
      <c r="A87" s="216">
        <v>381</v>
      </c>
      <c r="B87" s="216">
        <v>351</v>
      </c>
      <c r="C87" s="216">
        <v>13.96</v>
      </c>
      <c r="D87" s="216">
        <v>14.19</v>
      </c>
      <c r="E87" s="216">
        <v>23.27</v>
      </c>
      <c r="F87" s="217">
        <v>27.92</v>
      </c>
    </row>
    <row r="88" spans="1:6" ht="15">
      <c r="A88" s="261"/>
      <c r="B88" s="261"/>
      <c r="C88" s="261"/>
      <c r="D88" s="261"/>
      <c r="E88" s="261"/>
      <c r="F88" s="261"/>
    </row>
    <row r="89" spans="1:6" ht="14.25">
      <c r="A89" s="216">
        <v>382</v>
      </c>
      <c r="B89" s="216">
        <v>352</v>
      </c>
      <c r="C89" s="216">
        <v>14</v>
      </c>
      <c r="D89" s="216">
        <v>14.22</v>
      </c>
      <c r="E89" s="216">
        <v>23.33</v>
      </c>
      <c r="F89" s="217">
        <v>28</v>
      </c>
    </row>
    <row r="90" spans="1:6" ht="15">
      <c r="A90" s="261"/>
      <c r="B90" s="261"/>
      <c r="C90" s="261"/>
      <c r="D90" s="261"/>
      <c r="E90" s="261"/>
      <c r="F90" s="261"/>
    </row>
    <row r="91" spans="1:6" ht="14.25">
      <c r="A91" s="216">
        <v>383</v>
      </c>
      <c r="B91" s="216">
        <v>352</v>
      </c>
      <c r="C91" s="216">
        <v>14</v>
      </c>
      <c r="D91" s="216">
        <v>14.22</v>
      </c>
      <c r="E91" s="216">
        <v>23.33</v>
      </c>
      <c r="F91" s="217">
        <v>28</v>
      </c>
    </row>
    <row r="92" spans="1:6" ht="15">
      <c r="A92" s="261"/>
      <c r="B92" s="261"/>
      <c r="C92" s="261"/>
      <c r="D92" s="261"/>
      <c r="E92" s="261"/>
      <c r="F92" s="261"/>
    </row>
    <row r="93" spans="1:6" ht="14.25">
      <c r="A93" s="216">
        <v>384</v>
      </c>
      <c r="B93" s="216">
        <v>352</v>
      </c>
      <c r="C93" s="216">
        <v>14</v>
      </c>
      <c r="D93" s="216">
        <v>14.22</v>
      </c>
      <c r="E93" s="216">
        <v>23.33</v>
      </c>
      <c r="F93" s="217">
        <v>28</v>
      </c>
    </row>
    <row r="94" spans="1:6" ht="15">
      <c r="A94" s="261"/>
      <c r="B94" s="261"/>
      <c r="C94" s="261"/>
      <c r="D94" s="261"/>
      <c r="E94" s="261"/>
      <c r="F94" s="261"/>
    </row>
    <row r="95" spans="1:6" ht="14.25">
      <c r="A95" s="216">
        <v>385</v>
      </c>
      <c r="B95" s="216">
        <v>353</v>
      </c>
      <c r="C95" s="216">
        <v>14.04</v>
      </c>
      <c r="D95" s="216">
        <v>14.26</v>
      </c>
      <c r="E95" s="216">
        <v>23.4</v>
      </c>
      <c r="F95" s="217">
        <v>28.08</v>
      </c>
    </row>
    <row r="96" spans="1:6" ht="15">
      <c r="A96" s="261"/>
      <c r="B96" s="261"/>
      <c r="C96" s="261"/>
      <c r="D96" s="261"/>
      <c r="E96" s="261"/>
      <c r="F96" s="261"/>
    </row>
    <row r="97" spans="1:6" ht="14.25">
      <c r="A97" s="216">
        <v>386</v>
      </c>
      <c r="B97" s="216">
        <v>354</v>
      </c>
      <c r="C97" s="216">
        <v>14.09</v>
      </c>
      <c r="D97" s="216">
        <v>14.31</v>
      </c>
      <c r="E97" s="216">
        <v>23.48</v>
      </c>
      <c r="F97" s="217">
        <v>28.18</v>
      </c>
    </row>
    <row r="98" spans="1:6" ht="15">
      <c r="A98" s="261"/>
      <c r="B98" s="261"/>
      <c r="C98" s="261"/>
      <c r="D98" s="261"/>
      <c r="E98" s="261"/>
      <c r="F98" s="261"/>
    </row>
    <row r="99" spans="1:6" ht="14.25">
      <c r="A99" s="216">
        <v>387</v>
      </c>
      <c r="B99" s="216">
        <v>354</v>
      </c>
      <c r="C99" s="216">
        <v>14.09</v>
      </c>
      <c r="D99" s="216">
        <v>14.31</v>
      </c>
      <c r="E99" s="216">
        <v>23.48</v>
      </c>
      <c r="F99" s="217">
        <v>28.18</v>
      </c>
    </row>
    <row r="100" spans="1:6" ht="15">
      <c r="A100" s="261"/>
      <c r="B100" s="261"/>
      <c r="C100" s="261"/>
      <c r="D100" s="261"/>
      <c r="E100" s="261"/>
      <c r="F100" s="261"/>
    </row>
    <row r="101" spans="1:6" ht="14.25">
      <c r="A101" s="216">
        <v>388</v>
      </c>
      <c r="B101" s="216">
        <v>355</v>
      </c>
      <c r="C101" s="216">
        <v>14.13</v>
      </c>
      <c r="D101" s="216">
        <v>14.35</v>
      </c>
      <c r="E101" s="216">
        <v>23.55</v>
      </c>
      <c r="F101" s="217">
        <v>28.26</v>
      </c>
    </row>
    <row r="102" spans="1:6" ht="15">
      <c r="A102" s="261"/>
      <c r="B102" s="261"/>
      <c r="C102" s="261"/>
      <c r="D102" s="261"/>
      <c r="E102" s="261"/>
      <c r="F102" s="261"/>
    </row>
    <row r="103" spans="1:6" ht="14.25">
      <c r="A103" s="216">
        <v>389</v>
      </c>
      <c r="B103" s="216">
        <v>356</v>
      </c>
      <c r="C103" s="216">
        <v>14.16</v>
      </c>
      <c r="D103" s="216">
        <v>14.39</v>
      </c>
      <c r="E103" s="216">
        <v>23.6</v>
      </c>
      <c r="F103" s="217">
        <v>28.32</v>
      </c>
    </row>
    <row r="104" spans="1:6" ht="15">
      <c r="A104" s="261"/>
      <c r="B104" s="261"/>
      <c r="C104" s="261"/>
      <c r="D104" s="261"/>
      <c r="E104" s="261"/>
      <c r="F104" s="261"/>
    </row>
    <row r="105" spans="1:6" ht="14.25">
      <c r="A105" s="216">
        <v>390</v>
      </c>
      <c r="B105" s="216">
        <v>357</v>
      </c>
      <c r="C105" s="216">
        <v>14.2</v>
      </c>
      <c r="D105" s="216">
        <v>14.43</v>
      </c>
      <c r="E105" s="216">
        <v>23.67</v>
      </c>
      <c r="F105" s="217">
        <v>28.4</v>
      </c>
    </row>
    <row r="106" spans="1:6" ht="15">
      <c r="A106" s="261"/>
      <c r="B106" s="261"/>
      <c r="C106" s="261"/>
      <c r="D106" s="261"/>
      <c r="E106" s="261"/>
      <c r="F106" s="261"/>
    </row>
    <row r="107" spans="1:6" ht="14.25">
      <c r="A107" s="216">
        <v>391</v>
      </c>
      <c r="B107" s="216">
        <v>357</v>
      </c>
      <c r="C107" s="216">
        <v>14.2</v>
      </c>
      <c r="D107" s="216">
        <v>14.43</v>
      </c>
      <c r="E107" s="216">
        <v>23.67</v>
      </c>
      <c r="F107" s="217">
        <v>28.4</v>
      </c>
    </row>
    <row r="108" spans="1:6" ht="15">
      <c r="A108" s="261"/>
      <c r="B108" s="261"/>
      <c r="C108" s="261"/>
      <c r="D108" s="261"/>
      <c r="E108" s="261"/>
      <c r="F108" s="261"/>
    </row>
    <row r="109" spans="1:6" ht="14.25">
      <c r="A109" s="216">
        <v>392</v>
      </c>
      <c r="B109" s="216">
        <v>357</v>
      </c>
      <c r="C109" s="216">
        <v>14.2</v>
      </c>
      <c r="D109" s="216">
        <v>14.43</v>
      </c>
      <c r="E109" s="216">
        <v>23.67</v>
      </c>
      <c r="F109" s="217">
        <v>28.4</v>
      </c>
    </row>
    <row r="110" spans="1:6" ht="15">
      <c r="A110" s="261"/>
      <c r="B110" s="261"/>
      <c r="C110" s="261"/>
      <c r="D110" s="261"/>
      <c r="E110" s="261"/>
      <c r="F110" s="261"/>
    </row>
    <row r="111" spans="1:6" ht="14.25">
      <c r="A111" s="216">
        <v>393</v>
      </c>
      <c r="B111" s="216">
        <v>358</v>
      </c>
      <c r="C111" s="216">
        <v>14.24</v>
      </c>
      <c r="D111" s="216">
        <v>14.47</v>
      </c>
      <c r="E111" s="216">
        <v>23.73</v>
      </c>
      <c r="F111" s="217">
        <v>28.48</v>
      </c>
    </row>
    <row r="112" spans="1:6" ht="15">
      <c r="A112" s="261"/>
      <c r="B112" s="261"/>
      <c r="C112" s="261"/>
      <c r="D112" s="261"/>
      <c r="E112" s="261"/>
      <c r="F112" s="261"/>
    </row>
    <row r="113" spans="1:6" ht="14.25">
      <c r="A113" s="216">
        <v>394</v>
      </c>
      <c r="B113" s="216">
        <v>359</v>
      </c>
      <c r="C113" s="216">
        <v>14.28</v>
      </c>
      <c r="D113" s="216">
        <v>14.5</v>
      </c>
      <c r="E113" s="216">
        <v>23.8</v>
      </c>
      <c r="F113" s="217">
        <v>28.56</v>
      </c>
    </row>
    <row r="114" spans="1:6" ht="15">
      <c r="A114" s="261"/>
      <c r="B114" s="261"/>
      <c r="C114" s="261"/>
      <c r="D114" s="261"/>
      <c r="E114" s="261"/>
      <c r="F114" s="261"/>
    </row>
    <row r="115" spans="1:6" ht="14.25">
      <c r="A115" s="216">
        <v>395</v>
      </c>
      <c r="B115" s="216">
        <v>359</v>
      </c>
      <c r="C115" s="216">
        <v>14.28</v>
      </c>
      <c r="D115" s="216">
        <v>14.5</v>
      </c>
      <c r="E115" s="216">
        <v>23.8</v>
      </c>
      <c r="F115" s="217">
        <v>28.56</v>
      </c>
    </row>
    <row r="116" spans="1:6" ht="15">
      <c r="A116" s="261"/>
      <c r="B116" s="261"/>
      <c r="C116" s="261"/>
      <c r="D116" s="261"/>
      <c r="E116" s="261"/>
      <c r="F116" s="261"/>
    </row>
    <row r="117" spans="1:6" ht="14.25">
      <c r="A117" s="216">
        <v>396</v>
      </c>
      <c r="B117" s="216">
        <v>360</v>
      </c>
      <c r="C117" s="216">
        <v>14.33</v>
      </c>
      <c r="D117" s="216">
        <v>14.55</v>
      </c>
      <c r="E117" s="216">
        <v>23.88</v>
      </c>
      <c r="F117" s="217">
        <v>28.66</v>
      </c>
    </row>
    <row r="118" spans="1:6" ht="15">
      <c r="A118" s="261"/>
      <c r="B118" s="261"/>
      <c r="C118" s="261"/>
      <c r="D118" s="261"/>
      <c r="E118" s="261"/>
      <c r="F118" s="261"/>
    </row>
    <row r="119" spans="1:6" ht="14.25">
      <c r="A119" s="216">
        <v>397</v>
      </c>
      <c r="B119" s="216">
        <v>361</v>
      </c>
      <c r="C119" s="216">
        <v>14.36</v>
      </c>
      <c r="D119" s="216">
        <v>14.59</v>
      </c>
      <c r="E119" s="216">
        <v>23.93</v>
      </c>
      <c r="F119" s="217">
        <v>28.72</v>
      </c>
    </row>
    <row r="120" spans="1:6" ht="15">
      <c r="A120" s="261"/>
      <c r="B120" s="261"/>
      <c r="C120" s="261"/>
      <c r="D120" s="261"/>
      <c r="E120" s="261"/>
      <c r="F120" s="261"/>
    </row>
    <row r="121" spans="1:6" ht="14.25">
      <c r="A121" s="216">
        <v>398</v>
      </c>
      <c r="B121" s="216">
        <v>362</v>
      </c>
      <c r="C121" s="216">
        <v>14.4</v>
      </c>
      <c r="D121" s="216">
        <v>14.63</v>
      </c>
      <c r="E121" s="216">
        <v>24</v>
      </c>
      <c r="F121" s="217">
        <v>28.8</v>
      </c>
    </row>
    <row r="122" spans="1:6" ht="15">
      <c r="A122" s="261"/>
      <c r="B122" s="261"/>
      <c r="C122" s="261"/>
      <c r="D122" s="261"/>
      <c r="E122" s="261"/>
      <c r="F122" s="261"/>
    </row>
    <row r="123" spans="1:6" ht="14.25">
      <c r="A123" s="216">
        <v>399</v>
      </c>
      <c r="B123" s="216">
        <v>362</v>
      </c>
      <c r="C123" s="216">
        <v>14.4</v>
      </c>
      <c r="D123" s="216">
        <v>14.63</v>
      </c>
      <c r="E123" s="216">
        <v>24</v>
      </c>
      <c r="F123" s="217">
        <v>28.8</v>
      </c>
    </row>
    <row r="124" spans="1:6" ht="15">
      <c r="A124" s="261"/>
      <c r="B124" s="261"/>
      <c r="C124" s="261"/>
      <c r="D124" s="261"/>
      <c r="E124" s="261"/>
      <c r="F124" s="261"/>
    </row>
    <row r="125" spans="1:6" ht="14.25">
      <c r="A125" s="216">
        <v>400</v>
      </c>
      <c r="B125" s="216">
        <v>363</v>
      </c>
      <c r="C125" s="216">
        <v>14.44</v>
      </c>
      <c r="D125" s="216">
        <v>14.67</v>
      </c>
      <c r="E125" s="216">
        <v>24.07</v>
      </c>
      <c r="F125" s="217">
        <v>28.88</v>
      </c>
    </row>
    <row r="126" spans="1:6" ht="15">
      <c r="A126" s="261"/>
      <c r="B126" s="261"/>
      <c r="C126" s="261"/>
      <c r="D126" s="261"/>
      <c r="E126" s="261"/>
      <c r="F126" s="261"/>
    </row>
    <row r="127" spans="1:6" ht="14.25">
      <c r="A127" s="216">
        <v>401</v>
      </c>
      <c r="B127" s="216">
        <v>363</v>
      </c>
      <c r="C127" s="216">
        <v>14.44</v>
      </c>
      <c r="D127" s="216">
        <v>14.67</v>
      </c>
      <c r="E127" s="216">
        <v>24.07</v>
      </c>
      <c r="F127" s="217">
        <v>28.88</v>
      </c>
    </row>
    <row r="128" spans="1:6" ht="15">
      <c r="A128" s="261"/>
      <c r="B128" s="261"/>
      <c r="C128" s="261"/>
      <c r="D128" s="261"/>
      <c r="E128" s="261"/>
      <c r="F128" s="261"/>
    </row>
    <row r="129" spans="1:6" ht="14.25">
      <c r="A129" s="216">
        <v>402</v>
      </c>
      <c r="B129" s="216">
        <v>364</v>
      </c>
      <c r="C129" s="216">
        <v>14.48</v>
      </c>
      <c r="D129" s="216">
        <v>14.71</v>
      </c>
      <c r="E129" s="216">
        <v>24.13</v>
      </c>
      <c r="F129" s="217">
        <v>28.96</v>
      </c>
    </row>
    <row r="130" spans="1:6" ht="15">
      <c r="A130" s="261"/>
      <c r="B130" s="261"/>
      <c r="C130" s="261"/>
      <c r="D130" s="261"/>
      <c r="E130" s="261"/>
      <c r="F130" s="261"/>
    </row>
    <row r="131" spans="1:6" ht="14.25">
      <c r="A131" s="216">
        <v>403</v>
      </c>
      <c r="B131" s="216">
        <v>364</v>
      </c>
      <c r="C131" s="216">
        <v>14.48</v>
      </c>
      <c r="D131" s="216">
        <v>14.71</v>
      </c>
      <c r="E131" s="216">
        <v>24.13</v>
      </c>
      <c r="F131" s="217">
        <v>28.96</v>
      </c>
    </row>
    <row r="132" spans="1:6" ht="15">
      <c r="A132" s="261"/>
      <c r="B132" s="261"/>
      <c r="C132" s="261"/>
      <c r="D132" s="261"/>
      <c r="E132" s="261"/>
      <c r="F132" s="261"/>
    </row>
    <row r="133" spans="1:6" ht="14.25">
      <c r="A133" s="216">
        <v>404</v>
      </c>
      <c r="B133" s="216">
        <v>365</v>
      </c>
      <c r="C133" s="216">
        <v>14.53</v>
      </c>
      <c r="D133" s="216">
        <v>14.76</v>
      </c>
      <c r="E133" s="216">
        <v>24.22</v>
      </c>
      <c r="F133" s="217">
        <v>29.06</v>
      </c>
    </row>
    <row r="134" spans="1:6" ht="15">
      <c r="A134" s="261"/>
      <c r="B134" s="261"/>
      <c r="C134" s="261"/>
      <c r="D134" s="261"/>
      <c r="E134" s="261"/>
      <c r="F134" s="261"/>
    </row>
    <row r="135" spans="1:6" ht="14.25">
      <c r="A135" s="216">
        <v>405</v>
      </c>
      <c r="B135" s="216">
        <v>366</v>
      </c>
      <c r="C135" s="216">
        <v>14.56</v>
      </c>
      <c r="D135" s="216">
        <v>14.8</v>
      </c>
      <c r="E135" s="216">
        <v>24.27</v>
      </c>
      <c r="F135" s="217">
        <v>29.12</v>
      </c>
    </row>
    <row r="136" spans="1:6" ht="15">
      <c r="A136" s="261"/>
      <c r="B136" s="261"/>
      <c r="C136" s="261"/>
      <c r="D136" s="261"/>
      <c r="E136" s="261"/>
      <c r="F136" s="261"/>
    </row>
    <row r="137" spans="1:6" ht="14.25">
      <c r="A137" s="216">
        <v>406</v>
      </c>
      <c r="B137" s="216">
        <v>366</v>
      </c>
      <c r="C137" s="216">
        <v>14.56</v>
      </c>
      <c r="D137" s="216">
        <v>14.8</v>
      </c>
      <c r="E137" s="216">
        <v>24.27</v>
      </c>
      <c r="F137" s="217">
        <v>29.12</v>
      </c>
    </row>
    <row r="138" spans="1:6" ht="15">
      <c r="A138" s="261"/>
      <c r="B138" s="261"/>
      <c r="C138" s="261"/>
      <c r="D138" s="261"/>
      <c r="E138" s="261"/>
      <c r="F138" s="261"/>
    </row>
    <row r="139" spans="1:6" ht="14.25">
      <c r="A139" s="216">
        <v>407</v>
      </c>
      <c r="B139" s="216">
        <v>367</v>
      </c>
      <c r="C139" s="216">
        <v>14.6</v>
      </c>
      <c r="D139" s="216">
        <v>14.83</v>
      </c>
      <c r="E139" s="216">
        <v>24.33</v>
      </c>
      <c r="F139" s="217">
        <v>29.2</v>
      </c>
    </row>
    <row r="140" spans="1:6" ht="15">
      <c r="A140" s="261"/>
      <c r="B140" s="261"/>
      <c r="C140" s="261"/>
      <c r="D140" s="261"/>
      <c r="E140" s="261"/>
      <c r="F140" s="261"/>
    </row>
    <row r="141" spans="1:6" ht="14.25">
      <c r="A141" s="216">
        <v>408</v>
      </c>
      <c r="B141" s="216">
        <v>367</v>
      </c>
      <c r="C141" s="216">
        <v>14.6</v>
      </c>
      <c r="D141" s="216">
        <v>14.83</v>
      </c>
      <c r="E141" s="216">
        <v>24.33</v>
      </c>
      <c r="F141" s="217">
        <v>29.2</v>
      </c>
    </row>
    <row r="142" spans="1:6" ht="15">
      <c r="A142" s="261"/>
      <c r="B142" s="261"/>
      <c r="C142" s="261"/>
      <c r="D142" s="261"/>
      <c r="E142" s="261"/>
      <c r="F142" s="261"/>
    </row>
    <row r="143" spans="1:6" ht="14.25">
      <c r="A143" s="216">
        <v>409</v>
      </c>
      <c r="B143" s="216">
        <v>368</v>
      </c>
      <c r="C143" s="216">
        <v>14.64</v>
      </c>
      <c r="D143" s="216">
        <v>14.87</v>
      </c>
      <c r="E143" s="216">
        <v>24.4</v>
      </c>
      <c r="F143" s="217">
        <v>29.28</v>
      </c>
    </row>
    <row r="144" spans="1:6" ht="15">
      <c r="A144" s="261"/>
      <c r="B144" s="261"/>
      <c r="C144" s="261"/>
      <c r="D144" s="261"/>
      <c r="E144" s="261"/>
      <c r="F144" s="261"/>
    </row>
    <row r="145" spans="1:6" ht="14.25">
      <c r="A145" s="216">
        <v>410</v>
      </c>
      <c r="B145" s="216">
        <v>368</v>
      </c>
      <c r="C145" s="216">
        <v>14.64</v>
      </c>
      <c r="D145" s="216">
        <v>14.87</v>
      </c>
      <c r="E145" s="216">
        <v>24.4</v>
      </c>
      <c r="F145" s="217">
        <v>29.28</v>
      </c>
    </row>
    <row r="146" spans="1:6" ht="15">
      <c r="A146" s="261"/>
      <c r="B146" s="261"/>
      <c r="C146" s="261"/>
      <c r="D146" s="261"/>
      <c r="E146" s="261"/>
      <c r="F146" s="261"/>
    </row>
    <row r="147" spans="1:6" ht="14.25">
      <c r="A147" s="216">
        <v>411</v>
      </c>
      <c r="B147" s="216">
        <v>368</v>
      </c>
      <c r="C147" s="216">
        <v>14.64</v>
      </c>
      <c r="D147" s="216">
        <v>14.87</v>
      </c>
      <c r="E147" s="216">
        <v>24.4</v>
      </c>
      <c r="F147" s="217">
        <v>29.28</v>
      </c>
    </row>
    <row r="148" spans="1:6" ht="15">
      <c r="A148" s="261"/>
      <c r="B148" s="261"/>
      <c r="C148" s="261"/>
      <c r="D148" s="261"/>
      <c r="E148" s="261"/>
      <c r="F148" s="261"/>
    </row>
    <row r="149" spans="1:6" ht="14.25">
      <c r="A149" s="216">
        <v>412</v>
      </c>
      <c r="B149" s="216">
        <v>368</v>
      </c>
      <c r="C149" s="216">
        <v>14.64</v>
      </c>
      <c r="D149" s="216">
        <v>14.87</v>
      </c>
      <c r="E149" s="216">
        <v>24.4</v>
      </c>
      <c r="F149" s="217">
        <v>29.28</v>
      </c>
    </row>
    <row r="150" spans="1:6" ht="15">
      <c r="A150" s="261"/>
      <c r="B150" s="261"/>
      <c r="C150" s="261"/>
      <c r="D150" s="261"/>
      <c r="E150" s="261"/>
      <c r="F150" s="261"/>
    </row>
    <row r="151" spans="1:6" ht="14.25">
      <c r="A151" s="216">
        <v>413</v>
      </c>
      <c r="B151" s="216">
        <v>369</v>
      </c>
      <c r="C151" s="216">
        <v>14.68</v>
      </c>
      <c r="D151" s="216">
        <v>14.91</v>
      </c>
      <c r="E151" s="216">
        <v>24.47</v>
      </c>
      <c r="F151" s="217">
        <v>29.36</v>
      </c>
    </row>
    <row r="152" spans="1:6" ht="15">
      <c r="A152" s="261"/>
      <c r="B152" s="261"/>
      <c r="C152" s="261"/>
      <c r="D152" s="261"/>
      <c r="E152" s="261"/>
      <c r="F152" s="261"/>
    </row>
    <row r="153" spans="1:6" ht="14.25">
      <c r="A153" s="216">
        <v>414</v>
      </c>
      <c r="B153" s="216">
        <v>369</v>
      </c>
      <c r="C153" s="216">
        <v>14.68</v>
      </c>
      <c r="D153" s="216">
        <v>14.91</v>
      </c>
      <c r="E153" s="216">
        <v>24.47</v>
      </c>
      <c r="F153" s="217">
        <v>29.36</v>
      </c>
    </row>
    <row r="154" spans="1:6" ht="15">
      <c r="A154" s="261"/>
      <c r="B154" s="261"/>
      <c r="C154" s="261"/>
      <c r="D154" s="261"/>
      <c r="E154" s="261"/>
      <c r="F154" s="261"/>
    </row>
    <row r="155" spans="1:6" ht="14.25">
      <c r="A155" s="216">
        <v>415</v>
      </c>
      <c r="B155" s="216">
        <v>369</v>
      </c>
      <c r="C155" s="216">
        <v>14.68</v>
      </c>
      <c r="D155" s="216">
        <v>14.91</v>
      </c>
      <c r="E155" s="216">
        <v>24.47</v>
      </c>
      <c r="F155" s="217">
        <v>29.36</v>
      </c>
    </row>
    <row r="156" spans="1:6" ht="15">
      <c r="A156" s="261"/>
      <c r="B156" s="261"/>
      <c r="C156" s="261"/>
      <c r="D156" s="261"/>
      <c r="E156" s="261"/>
      <c r="F156" s="261"/>
    </row>
    <row r="157" spans="1:6" ht="14.25">
      <c r="A157" s="216">
        <v>416</v>
      </c>
      <c r="B157" s="216">
        <v>370</v>
      </c>
      <c r="C157" s="216">
        <v>14.71</v>
      </c>
      <c r="D157" s="216">
        <v>14.95</v>
      </c>
      <c r="E157" s="216">
        <v>24.52</v>
      </c>
      <c r="F157" s="217">
        <v>29.42</v>
      </c>
    </row>
    <row r="158" spans="1:6" ht="15">
      <c r="A158" s="261"/>
      <c r="B158" s="261"/>
      <c r="C158" s="261"/>
      <c r="D158" s="261"/>
      <c r="E158" s="261"/>
      <c r="F158" s="261"/>
    </row>
    <row r="159" spans="1:6" ht="14.25">
      <c r="A159" s="216">
        <v>417</v>
      </c>
      <c r="B159" s="216">
        <v>371</v>
      </c>
      <c r="C159" s="216">
        <v>14.76</v>
      </c>
      <c r="D159" s="216">
        <v>15</v>
      </c>
      <c r="E159" s="216">
        <v>24.6</v>
      </c>
      <c r="F159" s="217">
        <v>29.52</v>
      </c>
    </row>
    <row r="160" spans="1:6" ht="15">
      <c r="A160" s="261"/>
      <c r="B160" s="261"/>
      <c r="C160" s="261"/>
      <c r="D160" s="261"/>
      <c r="E160" s="261"/>
      <c r="F160" s="261"/>
    </row>
    <row r="161" spans="1:6" ht="14.25">
      <c r="A161" s="216">
        <v>418</v>
      </c>
      <c r="B161" s="216">
        <v>371</v>
      </c>
      <c r="C161" s="216">
        <v>14.76</v>
      </c>
      <c r="D161" s="216">
        <v>15</v>
      </c>
      <c r="E161" s="216">
        <v>24.6</v>
      </c>
      <c r="F161" s="217">
        <v>29.52</v>
      </c>
    </row>
    <row r="162" spans="1:6" ht="15">
      <c r="A162" s="261"/>
      <c r="B162" s="261"/>
      <c r="C162" s="261"/>
      <c r="D162" s="261"/>
      <c r="E162" s="261"/>
      <c r="F162" s="261"/>
    </row>
    <row r="163" spans="1:6" ht="14.25">
      <c r="A163" s="216">
        <v>419</v>
      </c>
      <c r="B163" s="216">
        <v>372</v>
      </c>
      <c r="C163" s="216">
        <v>14.8</v>
      </c>
      <c r="D163" s="216">
        <v>15.04</v>
      </c>
      <c r="E163" s="216">
        <v>24.67</v>
      </c>
      <c r="F163" s="217">
        <v>29.6</v>
      </c>
    </row>
    <row r="164" spans="1:6" ht="15">
      <c r="A164" s="261"/>
      <c r="B164" s="261"/>
      <c r="C164" s="261"/>
      <c r="D164" s="261"/>
      <c r="E164" s="261"/>
      <c r="F164" s="261"/>
    </row>
    <row r="165" spans="1:6" ht="14.25">
      <c r="A165" s="216">
        <v>420</v>
      </c>
      <c r="B165" s="216">
        <v>373</v>
      </c>
      <c r="C165" s="216">
        <v>14.84</v>
      </c>
      <c r="D165" s="216">
        <v>15.07</v>
      </c>
      <c r="E165" s="216">
        <v>24.73</v>
      </c>
      <c r="F165" s="217">
        <v>29.68</v>
      </c>
    </row>
    <row r="166" spans="1:6" ht="15">
      <c r="A166" s="261"/>
      <c r="B166" s="261"/>
      <c r="C166" s="261"/>
      <c r="D166" s="261"/>
      <c r="E166" s="261"/>
      <c r="F166" s="261"/>
    </row>
    <row r="167" spans="1:6" ht="14.25">
      <c r="A167" s="216">
        <v>421</v>
      </c>
      <c r="B167" s="216">
        <v>374</v>
      </c>
      <c r="C167" s="216">
        <v>14.88</v>
      </c>
      <c r="D167" s="216">
        <v>15.11</v>
      </c>
      <c r="E167" s="216">
        <v>24.8</v>
      </c>
      <c r="F167" s="217">
        <v>29.76</v>
      </c>
    </row>
    <row r="168" spans="1:6" ht="15">
      <c r="A168" s="261"/>
      <c r="B168" s="261"/>
      <c r="C168" s="261"/>
      <c r="D168" s="261"/>
      <c r="E168" s="261"/>
      <c r="F168" s="261"/>
    </row>
    <row r="169" spans="1:6" ht="14.25">
      <c r="A169" s="216">
        <v>422</v>
      </c>
      <c r="B169" s="216">
        <v>375</v>
      </c>
      <c r="C169" s="216">
        <v>14.91</v>
      </c>
      <c r="D169" s="216">
        <v>15.15</v>
      </c>
      <c r="E169" s="216">
        <v>24.85</v>
      </c>
      <c r="F169" s="217">
        <v>29.82</v>
      </c>
    </row>
    <row r="170" spans="1:6" ht="15">
      <c r="A170" s="261"/>
      <c r="B170" s="261"/>
      <c r="C170" s="261"/>
      <c r="D170" s="261"/>
      <c r="E170" s="261"/>
      <c r="F170" s="261"/>
    </row>
    <row r="171" spans="1:6" ht="14.25">
      <c r="A171" s="216">
        <v>423</v>
      </c>
      <c r="B171" s="216">
        <v>376</v>
      </c>
      <c r="C171" s="216">
        <v>14.96</v>
      </c>
      <c r="D171" s="216">
        <v>15.2</v>
      </c>
      <c r="E171" s="216">
        <v>24.93</v>
      </c>
      <c r="F171" s="217">
        <v>29.92</v>
      </c>
    </row>
    <row r="172" spans="1:6" ht="15">
      <c r="A172" s="261"/>
      <c r="B172" s="261"/>
      <c r="C172" s="261"/>
      <c r="D172" s="261"/>
      <c r="E172" s="261"/>
      <c r="F172" s="261"/>
    </row>
    <row r="173" spans="1:6" ht="14.25">
      <c r="A173" s="216">
        <v>424</v>
      </c>
      <c r="B173" s="216">
        <v>377</v>
      </c>
      <c r="C173" s="216">
        <v>15</v>
      </c>
      <c r="D173" s="216">
        <v>15.24</v>
      </c>
      <c r="E173" s="216">
        <v>25</v>
      </c>
      <c r="F173" s="217">
        <v>30</v>
      </c>
    </row>
    <row r="174" spans="1:6" ht="15">
      <c r="A174" s="261"/>
      <c r="B174" s="261"/>
      <c r="C174" s="261"/>
      <c r="D174" s="261"/>
      <c r="E174" s="261"/>
      <c r="F174" s="261"/>
    </row>
    <row r="175" spans="1:6" ht="14.25">
      <c r="A175" s="216">
        <v>425</v>
      </c>
      <c r="B175" s="216">
        <v>377</v>
      </c>
      <c r="C175" s="216">
        <v>15</v>
      </c>
      <c r="D175" s="216">
        <v>15.24</v>
      </c>
      <c r="E175" s="216">
        <v>25</v>
      </c>
      <c r="F175" s="217">
        <v>30</v>
      </c>
    </row>
    <row r="176" spans="1:6" ht="15">
      <c r="A176" s="261"/>
      <c r="B176" s="261"/>
      <c r="C176" s="261"/>
      <c r="D176" s="261"/>
      <c r="E176" s="261"/>
      <c r="F176" s="261"/>
    </row>
    <row r="177" spans="1:6" ht="14.25">
      <c r="A177" s="216">
        <v>426</v>
      </c>
      <c r="B177" s="216">
        <v>378</v>
      </c>
      <c r="C177" s="216">
        <v>15.04</v>
      </c>
      <c r="D177" s="216">
        <v>15.28</v>
      </c>
      <c r="E177" s="216">
        <v>25.07</v>
      </c>
      <c r="F177" s="217">
        <v>30.08</v>
      </c>
    </row>
    <row r="178" spans="1:6" ht="15">
      <c r="A178" s="261"/>
      <c r="B178" s="261"/>
      <c r="C178" s="261"/>
      <c r="D178" s="261"/>
      <c r="E178" s="261"/>
      <c r="F178" s="261"/>
    </row>
    <row r="179" spans="1:6" ht="14.25">
      <c r="A179" s="216">
        <v>427</v>
      </c>
      <c r="B179" s="216">
        <v>379</v>
      </c>
      <c r="C179" s="216">
        <v>15.08</v>
      </c>
      <c r="D179" s="216">
        <v>15.32</v>
      </c>
      <c r="E179" s="216">
        <v>25.13</v>
      </c>
      <c r="F179" s="217">
        <v>30.16</v>
      </c>
    </row>
    <row r="180" spans="1:6" ht="15">
      <c r="A180" s="261"/>
      <c r="B180" s="261"/>
      <c r="C180" s="261"/>
      <c r="D180" s="261"/>
      <c r="E180" s="261"/>
      <c r="F180" s="261"/>
    </row>
    <row r="181" spans="1:6" ht="14.25">
      <c r="A181" s="216">
        <v>428</v>
      </c>
      <c r="B181" s="216">
        <v>379</v>
      </c>
      <c r="C181" s="216">
        <v>15.08</v>
      </c>
      <c r="D181" s="216">
        <v>15.32</v>
      </c>
      <c r="E181" s="216">
        <v>25.13</v>
      </c>
      <c r="F181" s="217">
        <v>30.16</v>
      </c>
    </row>
    <row r="182" spans="1:6" ht="15">
      <c r="A182" s="261"/>
      <c r="B182" s="261"/>
      <c r="C182" s="261"/>
      <c r="D182" s="261"/>
      <c r="E182" s="261"/>
      <c r="F182" s="261"/>
    </row>
    <row r="183" spans="1:6" ht="14.25">
      <c r="A183" s="216">
        <v>429</v>
      </c>
      <c r="B183" s="216">
        <v>379</v>
      </c>
      <c r="C183" s="216">
        <v>15.08</v>
      </c>
      <c r="D183" s="216">
        <v>15.32</v>
      </c>
      <c r="E183" s="216">
        <v>25.13</v>
      </c>
      <c r="F183" s="217">
        <v>30.16</v>
      </c>
    </row>
    <row r="184" spans="1:6" ht="15">
      <c r="A184" s="261"/>
      <c r="B184" s="261"/>
      <c r="C184" s="261"/>
      <c r="D184" s="261"/>
      <c r="E184" s="261"/>
      <c r="F184" s="261"/>
    </row>
    <row r="185" spans="1:6" ht="14.25">
      <c r="A185" s="216">
        <v>430</v>
      </c>
      <c r="B185" s="216">
        <v>380</v>
      </c>
      <c r="C185" s="216">
        <v>15.11</v>
      </c>
      <c r="D185" s="216">
        <v>15.35</v>
      </c>
      <c r="E185" s="216">
        <v>25.18</v>
      </c>
      <c r="F185" s="217">
        <v>30.22</v>
      </c>
    </row>
    <row r="186" spans="1:6" ht="15">
      <c r="A186" s="261"/>
      <c r="B186" s="261"/>
      <c r="C186" s="261"/>
      <c r="D186" s="261"/>
      <c r="E186" s="261"/>
      <c r="F186" s="261"/>
    </row>
    <row r="187" spans="1:6" ht="14.25">
      <c r="A187" s="216">
        <v>431</v>
      </c>
      <c r="B187" s="216">
        <v>381</v>
      </c>
      <c r="C187" s="216">
        <v>15.15</v>
      </c>
      <c r="D187" s="216">
        <v>15.39</v>
      </c>
      <c r="E187" s="216">
        <v>25.25</v>
      </c>
      <c r="F187" s="217">
        <v>30.3</v>
      </c>
    </row>
    <row r="188" spans="1:6" ht="15">
      <c r="A188" s="261"/>
      <c r="B188" s="261"/>
      <c r="C188" s="261"/>
      <c r="D188" s="261"/>
      <c r="E188" s="261"/>
      <c r="F188" s="261"/>
    </row>
    <row r="189" spans="1:6" ht="14.25">
      <c r="A189" s="216">
        <v>432</v>
      </c>
      <c r="B189" s="216">
        <v>382</v>
      </c>
      <c r="C189" s="216">
        <v>15.2</v>
      </c>
      <c r="D189" s="216">
        <v>15.44</v>
      </c>
      <c r="E189" s="216">
        <v>25.33</v>
      </c>
      <c r="F189" s="217">
        <v>30.4</v>
      </c>
    </row>
    <row r="190" spans="1:6" ht="15">
      <c r="A190" s="261"/>
      <c r="B190" s="261"/>
      <c r="C190" s="261"/>
      <c r="D190" s="261"/>
      <c r="E190" s="261"/>
      <c r="F190" s="261"/>
    </row>
    <row r="191" spans="1:6" ht="14.25">
      <c r="A191" s="216">
        <v>433</v>
      </c>
      <c r="B191" s="216">
        <v>382</v>
      </c>
      <c r="C191" s="216">
        <v>15.2</v>
      </c>
      <c r="D191" s="216">
        <v>15.44</v>
      </c>
      <c r="E191" s="216">
        <v>25.33</v>
      </c>
      <c r="F191" s="217">
        <v>30.4</v>
      </c>
    </row>
    <row r="192" spans="1:6" ht="15">
      <c r="A192" s="261"/>
      <c r="B192" s="261"/>
      <c r="C192" s="261"/>
      <c r="D192" s="261"/>
      <c r="E192" s="261"/>
      <c r="F192" s="261"/>
    </row>
    <row r="193" spans="1:6" ht="14.25">
      <c r="A193" s="216">
        <v>434</v>
      </c>
      <c r="B193" s="216">
        <v>383</v>
      </c>
      <c r="C193" s="216">
        <v>15.24</v>
      </c>
      <c r="D193" s="216">
        <v>15.48</v>
      </c>
      <c r="E193" s="216">
        <v>25.4</v>
      </c>
      <c r="F193" s="217">
        <v>30.48</v>
      </c>
    </row>
    <row r="194" spans="1:6" ht="15">
      <c r="A194" s="261"/>
      <c r="B194" s="261"/>
      <c r="C194" s="261"/>
      <c r="D194" s="261"/>
      <c r="E194" s="261"/>
      <c r="F194" s="261"/>
    </row>
    <row r="195" spans="1:6" ht="14.25">
      <c r="A195" s="216">
        <v>435</v>
      </c>
      <c r="B195" s="216">
        <v>384</v>
      </c>
      <c r="C195" s="216">
        <v>15.28</v>
      </c>
      <c r="D195" s="216">
        <v>15.52</v>
      </c>
      <c r="E195" s="216">
        <v>25.47</v>
      </c>
      <c r="F195" s="217">
        <v>30.56</v>
      </c>
    </row>
    <row r="196" spans="1:6" ht="15">
      <c r="A196" s="261"/>
      <c r="B196" s="261"/>
      <c r="C196" s="261"/>
      <c r="D196" s="261"/>
      <c r="E196" s="261"/>
      <c r="F196" s="261"/>
    </row>
    <row r="197" spans="1:6" ht="14.25">
      <c r="A197" s="216">
        <v>436</v>
      </c>
      <c r="B197" s="216">
        <v>384</v>
      </c>
      <c r="C197" s="216">
        <v>15.28</v>
      </c>
      <c r="D197" s="216">
        <v>15.52</v>
      </c>
      <c r="E197" s="216">
        <v>25.47</v>
      </c>
      <c r="F197" s="217">
        <v>30.56</v>
      </c>
    </row>
    <row r="198" spans="1:6" ht="15">
      <c r="A198" s="261"/>
      <c r="B198" s="261"/>
      <c r="C198" s="261"/>
      <c r="D198" s="261"/>
      <c r="E198" s="261"/>
      <c r="F198" s="261"/>
    </row>
    <row r="199" spans="1:6" ht="14.25">
      <c r="A199" s="216">
        <v>437</v>
      </c>
      <c r="B199" s="216">
        <v>385</v>
      </c>
      <c r="C199" s="216">
        <v>15.31</v>
      </c>
      <c r="D199" s="216">
        <v>15.56</v>
      </c>
      <c r="E199" s="216">
        <v>25.52</v>
      </c>
      <c r="F199" s="217">
        <v>30.62</v>
      </c>
    </row>
    <row r="200" spans="1:6" ht="15">
      <c r="A200" s="261"/>
      <c r="B200" s="261"/>
      <c r="C200" s="261"/>
      <c r="D200" s="261"/>
      <c r="E200" s="261"/>
      <c r="F200" s="261"/>
    </row>
    <row r="201" spans="1:6" ht="14.25">
      <c r="A201" s="216">
        <v>438</v>
      </c>
      <c r="B201" s="216">
        <v>386</v>
      </c>
      <c r="C201" s="216">
        <v>15.35</v>
      </c>
      <c r="D201" s="216">
        <v>15.6</v>
      </c>
      <c r="E201" s="216">
        <v>25.58</v>
      </c>
      <c r="F201" s="217">
        <v>30.7</v>
      </c>
    </row>
    <row r="202" spans="1:6" ht="15">
      <c r="A202" s="261"/>
      <c r="B202" s="261"/>
      <c r="C202" s="261"/>
      <c r="D202" s="261"/>
      <c r="E202" s="261"/>
      <c r="F202" s="261"/>
    </row>
    <row r="203" spans="1:6" ht="14.25">
      <c r="A203" s="216">
        <v>439</v>
      </c>
      <c r="B203" s="216">
        <v>387</v>
      </c>
      <c r="C203" s="216">
        <v>15.4</v>
      </c>
      <c r="D203" s="216">
        <v>15.65</v>
      </c>
      <c r="E203" s="216">
        <v>25.67</v>
      </c>
      <c r="F203" s="217">
        <v>30.8</v>
      </c>
    </row>
    <row r="204" spans="1:6" ht="15">
      <c r="A204" s="261"/>
      <c r="B204" s="261"/>
      <c r="C204" s="261"/>
      <c r="D204" s="261"/>
      <c r="E204" s="261"/>
      <c r="F204" s="261"/>
    </row>
    <row r="205" spans="1:6" ht="14.25">
      <c r="A205" s="216">
        <v>440</v>
      </c>
      <c r="B205" s="216">
        <v>387</v>
      </c>
      <c r="C205" s="216">
        <v>15.4</v>
      </c>
      <c r="D205" s="216">
        <v>15.65</v>
      </c>
      <c r="E205" s="216">
        <v>25.67</v>
      </c>
      <c r="F205" s="217">
        <v>30.8</v>
      </c>
    </row>
    <row r="206" spans="1:6" ht="15">
      <c r="A206" s="261"/>
      <c r="B206" s="261"/>
      <c r="C206" s="261"/>
      <c r="D206" s="261"/>
      <c r="E206" s="261"/>
      <c r="F206" s="261"/>
    </row>
    <row r="207" spans="1:6" ht="14.25">
      <c r="A207" s="216">
        <v>441</v>
      </c>
      <c r="B207" s="216">
        <v>388</v>
      </c>
      <c r="C207" s="216">
        <v>15.44</v>
      </c>
      <c r="D207" s="216">
        <v>15.68</v>
      </c>
      <c r="E207" s="216">
        <v>25.73</v>
      </c>
      <c r="F207" s="217">
        <v>30.88</v>
      </c>
    </row>
    <row r="208" spans="1:6" ht="15">
      <c r="A208" s="261"/>
      <c r="B208" s="261"/>
      <c r="C208" s="261"/>
      <c r="D208" s="261"/>
      <c r="E208" s="261"/>
      <c r="F208" s="261"/>
    </row>
    <row r="209" spans="1:6" ht="14.25">
      <c r="A209" s="216">
        <v>442</v>
      </c>
      <c r="B209" s="216">
        <v>389</v>
      </c>
      <c r="C209" s="216">
        <v>15.48</v>
      </c>
      <c r="D209" s="216">
        <v>15.72</v>
      </c>
      <c r="E209" s="216">
        <v>25.8</v>
      </c>
      <c r="F209" s="217">
        <v>30.96</v>
      </c>
    </row>
    <row r="210" spans="1:6" ht="15">
      <c r="A210" s="261"/>
      <c r="B210" s="261"/>
      <c r="C210" s="261"/>
      <c r="D210" s="261"/>
      <c r="E210" s="261"/>
      <c r="F210" s="261"/>
    </row>
    <row r="211" spans="1:6" ht="14.25">
      <c r="A211" s="216">
        <v>443</v>
      </c>
      <c r="B211" s="216">
        <v>390</v>
      </c>
      <c r="C211" s="216">
        <v>15.51</v>
      </c>
      <c r="D211" s="216">
        <v>15.76</v>
      </c>
      <c r="E211" s="216">
        <v>25.85</v>
      </c>
      <c r="F211" s="217">
        <v>31.02</v>
      </c>
    </row>
    <row r="212" spans="1:6" ht="15">
      <c r="A212" s="261"/>
      <c r="B212" s="261"/>
      <c r="C212" s="261"/>
      <c r="D212" s="261"/>
      <c r="E212" s="261"/>
      <c r="F212" s="261"/>
    </row>
    <row r="213" spans="1:6" ht="14.25">
      <c r="A213" s="216">
        <v>444</v>
      </c>
      <c r="B213" s="216">
        <v>390</v>
      </c>
      <c r="C213" s="216">
        <v>15.51</v>
      </c>
      <c r="D213" s="216">
        <v>15.76</v>
      </c>
      <c r="E213" s="216">
        <v>25.85</v>
      </c>
      <c r="F213" s="217">
        <v>31.02</v>
      </c>
    </row>
    <row r="214" spans="1:6" ht="15">
      <c r="A214" s="261"/>
      <c r="B214" s="261"/>
      <c r="C214" s="261"/>
      <c r="D214" s="261"/>
      <c r="E214" s="261"/>
      <c r="F214" s="261"/>
    </row>
    <row r="215" spans="1:6" ht="14.25">
      <c r="A215" s="216">
        <v>445</v>
      </c>
      <c r="B215" s="216">
        <v>391</v>
      </c>
      <c r="C215" s="216">
        <v>15.55</v>
      </c>
      <c r="D215" s="216">
        <v>15.8</v>
      </c>
      <c r="E215" s="216">
        <v>25.92</v>
      </c>
      <c r="F215" s="217">
        <v>31.1</v>
      </c>
    </row>
    <row r="216" spans="1:6" ht="15">
      <c r="A216" s="261"/>
      <c r="B216" s="261"/>
      <c r="C216" s="261"/>
      <c r="D216" s="261"/>
      <c r="E216" s="261"/>
      <c r="F216" s="261"/>
    </row>
    <row r="217" spans="1:6" ht="14.25">
      <c r="A217" s="216">
        <v>446</v>
      </c>
      <c r="B217" s="216">
        <v>392</v>
      </c>
      <c r="C217" s="216">
        <v>15.59</v>
      </c>
      <c r="D217" s="216">
        <v>15.84</v>
      </c>
      <c r="E217" s="216">
        <v>25.98</v>
      </c>
      <c r="F217" s="217">
        <v>31.18</v>
      </c>
    </row>
    <row r="218" spans="1:6" ht="15">
      <c r="A218" s="261"/>
      <c r="B218" s="261"/>
      <c r="C218" s="261"/>
      <c r="D218" s="261"/>
      <c r="E218" s="261"/>
      <c r="F218" s="261"/>
    </row>
    <row r="219" spans="1:6" ht="14.25">
      <c r="A219" s="216">
        <v>447</v>
      </c>
      <c r="B219" s="216">
        <v>393</v>
      </c>
      <c r="C219" s="216">
        <v>15.64</v>
      </c>
      <c r="D219" s="216">
        <v>15.89</v>
      </c>
      <c r="E219" s="216">
        <v>26.07</v>
      </c>
      <c r="F219" s="217">
        <v>31.28</v>
      </c>
    </row>
    <row r="220" spans="1:6" ht="15">
      <c r="A220" s="261"/>
      <c r="B220" s="261"/>
      <c r="C220" s="261"/>
      <c r="D220" s="261"/>
      <c r="E220" s="261"/>
      <c r="F220" s="261"/>
    </row>
    <row r="221" spans="1:6" ht="14.25">
      <c r="A221" s="216">
        <v>448</v>
      </c>
      <c r="B221" s="216">
        <v>393</v>
      </c>
      <c r="C221" s="216">
        <v>15.64</v>
      </c>
      <c r="D221" s="216">
        <v>15.89</v>
      </c>
      <c r="E221" s="216">
        <v>26.07</v>
      </c>
      <c r="F221" s="217">
        <v>31.28</v>
      </c>
    </row>
    <row r="222" spans="1:6" ht="15">
      <c r="A222" s="261"/>
      <c r="B222" s="261"/>
      <c r="C222" s="261"/>
      <c r="D222" s="261"/>
      <c r="E222" s="261"/>
      <c r="F222" s="261"/>
    </row>
    <row r="223" spans="1:6" ht="14.25">
      <c r="A223" s="216">
        <v>449</v>
      </c>
      <c r="B223" s="216">
        <v>394</v>
      </c>
      <c r="C223" s="216">
        <v>15.68</v>
      </c>
      <c r="D223" s="216">
        <v>15.93</v>
      </c>
      <c r="E223" s="216">
        <v>26.13</v>
      </c>
      <c r="F223" s="217">
        <v>31.36</v>
      </c>
    </row>
    <row r="224" spans="1:6" ht="15">
      <c r="A224" s="261"/>
      <c r="B224" s="261"/>
      <c r="C224" s="261"/>
      <c r="D224" s="261"/>
      <c r="E224" s="261"/>
      <c r="F224" s="261"/>
    </row>
    <row r="225" spans="1:6" ht="14.25">
      <c r="A225" s="216">
        <v>450</v>
      </c>
      <c r="B225" s="216">
        <v>395</v>
      </c>
      <c r="C225" s="216">
        <v>15.71</v>
      </c>
      <c r="D225" s="216">
        <v>15.96</v>
      </c>
      <c r="E225" s="216">
        <v>26.18</v>
      </c>
      <c r="F225" s="217">
        <v>31.42</v>
      </c>
    </row>
    <row r="226" spans="1:6" ht="15">
      <c r="A226" s="261"/>
      <c r="B226" s="261"/>
      <c r="C226" s="261"/>
      <c r="D226" s="261"/>
      <c r="E226" s="261"/>
      <c r="F226" s="261"/>
    </row>
    <row r="227" spans="1:6" ht="14.25">
      <c r="A227" s="216">
        <v>451</v>
      </c>
      <c r="B227" s="216">
        <v>396</v>
      </c>
      <c r="C227" s="216">
        <v>15.75</v>
      </c>
      <c r="D227" s="216">
        <v>16</v>
      </c>
      <c r="E227" s="216">
        <v>26.25</v>
      </c>
      <c r="F227" s="217">
        <v>31.5</v>
      </c>
    </row>
    <row r="228" spans="1:6" ht="15">
      <c r="A228" s="261"/>
      <c r="B228" s="261"/>
      <c r="C228" s="261"/>
      <c r="D228" s="261"/>
      <c r="E228" s="261"/>
      <c r="F228" s="261"/>
    </row>
    <row r="229" spans="1:6" ht="14.25">
      <c r="A229" s="216">
        <v>452</v>
      </c>
      <c r="B229" s="216">
        <v>396</v>
      </c>
      <c r="C229" s="216">
        <v>15.75</v>
      </c>
      <c r="D229" s="216">
        <v>16</v>
      </c>
      <c r="E229" s="216">
        <v>26.25</v>
      </c>
      <c r="F229" s="217">
        <v>31.5</v>
      </c>
    </row>
    <row r="230" spans="1:6" ht="15">
      <c r="A230" s="261"/>
      <c r="B230" s="261"/>
      <c r="C230" s="261"/>
      <c r="D230" s="261"/>
      <c r="E230" s="261"/>
      <c r="F230" s="261"/>
    </row>
    <row r="231" spans="1:6" ht="14.25">
      <c r="A231" s="216">
        <v>453</v>
      </c>
      <c r="B231" s="216">
        <v>397</v>
      </c>
      <c r="C231" s="216">
        <v>15.79</v>
      </c>
      <c r="D231" s="216">
        <v>16.04</v>
      </c>
      <c r="E231" s="216">
        <v>26.32</v>
      </c>
      <c r="F231" s="217">
        <v>31.58</v>
      </c>
    </row>
    <row r="232" spans="1:6" ht="15">
      <c r="A232" s="261"/>
      <c r="B232" s="261"/>
      <c r="C232" s="261"/>
      <c r="D232" s="261"/>
      <c r="E232" s="261"/>
      <c r="F232" s="261"/>
    </row>
    <row r="233" spans="1:6" ht="14.25">
      <c r="A233" s="216">
        <v>454</v>
      </c>
      <c r="B233" s="216">
        <v>398</v>
      </c>
      <c r="C233" s="216">
        <v>15.84</v>
      </c>
      <c r="D233" s="216">
        <v>16.09</v>
      </c>
      <c r="E233" s="216">
        <v>26.4</v>
      </c>
      <c r="F233" s="217">
        <v>31.68</v>
      </c>
    </row>
    <row r="234" spans="1:6" ht="15">
      <c r="A234" s="261"/>
      <c r="B234" s="261"/>
      <c r="C234" s="261"/>
      <c r="D234" s="261"/>
      <c r="E234" s="261"/>
      <c r="F234" s="261"/>
    </row>
    <row r="235" spans="1:6" ht="14.25">
      <c r="A235" s="216">
        <v>455</v>
      </c>
      <c r="B235" s="216">
        <v>398</v>
      </c>
      <c r="C235" s="216">
        <v>15.84</v>
      </c>
      <c r="D235" s="216">
        <v>16.09</v>
      </c>
      <c r="E235" s="216">
        <v>26.4</v>
      </c>
      <c r="F235" s="217">
        <v>31.68</v>
      </c>
    </row>
    <row r="236" spans="1:6" ht="15">
      <c r="A236" s="261"/>
      <c r="B236" s="261"/>
      <c r="C236" s="261"/>
      <c r="D236" s="261"/>
      <c r="E236" s="261"/>
      <c r="F236" s="261"/>
    </row>
    <row r="237" spans="1:6" ht="14.25">
      <c r="A237" s="216">
        <v>456</v>
      </c>
      <c r="B237" s="216">
        <v>399</v>
      </c>
      <c r="C237" s="216">
        <v>15.88</v>
      </c>
      <c r="D237" s="216">
        <v>16.13</v>
      </c>
      <c r="E237" s="216">
        <v>26.47</v>
      </c>
      <c r="F237" s="217">
        <v>31.76</v>
      </c>
    </row>
    <row r="238" spans="1:6" ht="15">
      <c r="A238" s="261"/>
      <c r="B238" s="261"/>
      <c r="C238" s="261"/>
      <c r="D238" s="261"/>
      <c r="E238" s="261"/>
      <c r="F238" s="261"/>
    </row>
    <row r="239" spans="1:6" ht="14.25">
      <c r="A239" s="216">
        <v>457</v>
      </c>
      <c r="B239" s="216">
        <v>400</v>
      </c>
      <c r="C239" s="216">
        <v>15.91</v>
      </c>
      <c r="D239" s="216">
        <v>16.17</v>
      </c>
      <c r="E239" s="216">
        <v>26.52</v>
      </c>
      <c r="F239" s="217">
        <v>31.82</v>
      </c>
    </row>
    <row r="240" spans="1:6" ht="15">
      <c r="A240" s="261"/>
      <c r="B240" s="261"/>
      <c r="C240" s="261"/>
      <c r="D240" s="261"/>
      <c r="E240" s="261"/>
      <c r="F240" s="261"/>
    </row>
    <row r="241" spans="1:6" ht="14.25">
      <c r="A241" s="216">
        <v>458</v>
      </c>
      <c r="B241" s="216">
        <v>401</v>
      </c>
      <c r="C241" s="216">
        <v>15.95</v>
      </c>
      <c r="D241" s="216">
        <v>16.21</v>
      </c>
      <c r="E241" s="216">
        <v>26.58</v>
      </c>
      <c r="F241" s="217">
        <v>31.9</v>
      </c>
    </row>
    <row r="242" spans="1:6" ht="15">
      <c r="A242" s="261"/>
      <c r="B242" s="261"/>
      <c r="C242" s="261"/>
      <c r="D242" s="261"/>
      <c r="E242" s="261"/>
      <c r="F242" s="261"/>
    </row>
    <row r="243" spans="1:6" ht="14.25">
      <c r="A243" s="216">
        <v>459</v>
      </c>
      <c r="B243" s="216">
        <v>402</v>
      </c>
      <c r="C243" s="216">
        <v>15.99</v>
      </c>
      <c r="D243" s="216">
        <v>16.24</v>
      </c>
      <c r="E243" s="216">
        <v>26.65</v>
      </c>
      <c r="F243" s="217">
        <v>31.98</v>
      </c>
    </row>
    <row r="244" spans="1:6" ht="15">
      <c r="A244" s="261"/>
      <c r="B244" s="261"/>
      <c r="C244" s="261"/>
      <c r="D244" s="261"/>
      <c r="E244" s="261"/>
      <c r="F244" s="261"/>
    </row>
    <row r="245" spans="1:6" ht="14.25">
      <c r="A245" s="216">
        <v>460</v>
      </c>
      <c r="B245" s="216">
        <v>403</v>
      </c>
      <c r="C245" s="216">
        <v>16.03</v>
      </c>
      <c r="D245" s="216">
        <v>16.28</v>
      </c>
      <c r="E245" s="216">
        <v>26.72</v>
      </c>
      <c r="F245" s="217">
        <v>32.06</v>
      </c>
    </row>
    <row r="246" spans="1:6" ht="15">
      <c r="A246" s="261"/>
      <c r="B246" s="261"/>
      <c r="C246" s="261"/>
      <c r="D246" s="261"/>
      <c r="E246" s="261"/>
      <c r="F246" s="261"/>
    </row>
    <row r="247" spans="1:6" ht="14.25">
      <c r="A247" s="216">
        <v>461</v>
      </c>
      <c r="B247" s="216">
        <v>404</v>
      </c>
      <c r="C247" s="216">
        <v>16.08</v>
      </c>
      <c r="D247" s="216">
        <v>16.33</v>
      </c>
      <c r="E247" s="216">
        <v>26.8</v>
      </c>
      <c r="F247" s="217">
        <v>32.16</v>
      </c>
    </row>
    <row r="248" spans="1:6" ht="15">
      <c r="A248" s="261"/>
      <c r="B248" s="261"/>
      <c r="C248" s="261"/>
      <c r="D248" s="261"/>
      <c r="E248" s="261"/>
      <c r="F248" s="261"/>
    </row>
    <row r="249" spans="1:6" ht="14.25">
      <c r="A249" s="216">
        <v>462</v>
      </c>
      <c r="B249" s="216">
        <v>405</v>
      </c>
      <c r="C249" s="216">
        <v>16.11</v>
      </c>
      <c r="D249" s="216">
        <v>16.37</v>
      </c>
      <c r="E249" s="216">
        <v>26.85</v>
      </c>
      <c r="F249" s="217">
        <v>32.22</v>
      </c>
    </row>
    <row r="250" spans="1:6" ht="15">
      <c r="A250" s="261"/>
      <c r="B250" s="261"/>
      <c r="C250" s="261"/>
      <c r="D250" s="261"/>
      <c r="E250" s="261"/>
      <c r="F250" s="261"/>
    </row>
    <row r="251" spans="1:6" ht="14.25">
      <c r="A251" s="216">
        <v>463</v>
      </c>
      <c r="B251" s="216">
        <v>405</v>
      </c>
      <c r="C251" s="216">
        <v>16.11</v>
      </c>
      <c r="D251" s="216">
        <v>16.37</v>
      </c>
      <c r="E251" s="216">
        <v>26.85</v>
      </c>
      <c r="F251" s="217">
        <v>32.22</v>
      </c>
    </row>
    <row r="252" spans="1:6" ht="15">
      <c r="A252" s="261"/>
      <c r="B252" s="261"/>
      <c r="C252" s="261"/>
      <c r="D252" s="261"/>
      <c r="E252" s="261"/>
      <c r="F252" s="261"/>
    </row>
    <row r="253" spans="1:6" ht="14.25">
      <c r="A253" s="216">
        <v>464</v>
      </c>
      <c r="B253" s="216">
        <v>406</v>
      </c>
      <c r="C253" s="216">
        <v>16.15</v>
      </c>
      <c r="D253" s="216">
        <v>16.41</v>
      </c>
      <c r="E253" s="216">
        <v>26.92</v>
      </c>
      <c r="F253" s="217">
        <v>32.3</v>
      </c>
    </row>
    <row r="254" spans="1:6" ht="15">
      <c r="A254" s="261"/>
      <c r="B254" s="261"/>
      <c r="C254" s="261"/>
      <c r="D254" s="261"/>
      <c r="E254" s="261"/>
      <c r="F254" s="261"/>
    </row>
    <row r="255" spans="1:6" ht="14.25">
      <c r="A255" s="216">
        <v>465</v>
      </c>
      <c r="B255" s="216">
        <v>407</v>
      </c>
      <c r="C255" s="216">
        <v>16.19</v>
      </c>
      <c r="D255" s="216">
        <v>16.45</v>
      </c>
      <c r="E255" s="216">
        <v>26.98</v>
      </c>
      <c r="F255" s="217">
        <v>32.38</v>
      </c>
    </row>
    <row r="256" spans="1:6" ht="15">
      <c r="A256" s="261"/>
      <c r="B256" s="261"/>
      <c r="C256" s="261"/>
      <c r="D256" s="261"/>
      <c r="E256" s="261"/>
      <c r="F256" s="261"/>
    </row>
    <row r="257" spans="1:6" ht="14.25">
      <c r="A257" s="216">
        <v>466</v>
      </c>
      <c r="B257" s="216">
        <v>408</v>
      </c>
      <c r="C257" s="216">
        <v>16.23</v>
      </c>
      <c r="D257" s="216">
        <v>16.48</v>
      </c>
      <c r="E257" s="216">
        <v>27.05</v>
      </c>
      <c r="F257" s="217">
        <v>32.46</v>
      </c>
    </row>
    <row r="258" spans="1:6" ht="15">
      <c r="A258" s="261"/>
      <c r="B258" s="261"/>
      <c r="C258" s="261"/>
      <c r="D258" s="261"/>
      <c r="E258" s="261"/>
      <c r="F258" s="261"/>
    </row>
    <row r="259" spans="1:6" ht="14.25">
      <c r="A259" s="216">
        <v>467</v>
      </c>
      <c r="B259" s="216">
        <v>408</v>
      </c>
      <c r="C259" s="216">
        <v>16.23</v>
      </c>
      <c r="D259" s="216">
        <v>16.48</v>
      </c>
      <c r="E259" s="216">
        <v>27.05</v>
      </c>
      <c r="F259" s="217">
        <v>32.46</v>
      </c>
    </row>
    <row r="260" spans="1:6" ht="15">
      <c r="A260" s="261"/>
      <c r="B260" s="261"/>
      <c r="C260" s="261"/>
      <c r="D260" s="261"/>
      <c r="E260" s="261"/>
      <c r="F260" s="261"/>
    </row>
    <row r="261" spans="1:6" ht="14.25">
      <c r="A261" s="216">
        <v>468</v>
      </c>
      <c r="B261" s="216">
        <v>409</v>
      </c>
      <c r="C261" s="216">
        <v>16.28</v>
      </c>
      <c r="D261" s="216">
        <v>16.54</v>
      </c>
      <c r="E261" s="216">
        <v>27.13</v>
      </c>
      <c r="F261" s="217">
        <v>32.56</v>
      </c>
    </row>
    <row r="262" spans="1:6" ht="15">
      <c r="A262" s="261"/>
      <c r="B262" s="261"/>
      <c r="C262" s="261"/>
      <c r="D262" s="261"/>
      <c r="E262" s="261"/>
      <c r="F262" s="261"/>
    </row>
    <row r="263" spans="1:6" ht="14.25">
      <c r="A263" s="216">
        <v>469</v>
      </c>
      <c r="B263" s="216">
        <v>410</v>
      </c>
      <c r="C263" s="216">
        <v>16.31</v>
      </c>
      <c r="D263" s="216">
        <v>16.57</v>
      </c>
      <c r="E263" s="216">
        <v>27.18</v>
      </c>
      <c r="F263" s="217">
        <v>32.62</v>
      </c>
    </row>
    <row r="264" spans="1:6" ht="15">
      <c r="A264" s="261"/>
      <c r="B264" s="261"/>
      <c r="C264" s="261"/>
      <c r="D264" s="261"/>
      <c r="E264" s="261"/>
      <c r="F264" s="261"/>
    </row>
    <row r="265" spans="1:6" ht="14.25">
      <c r="A265" s="216">
        <v>470</v>
      </c>
      <c r="B265" s="216">
        <v>411</v>
      </c>
      <c r="C265" s="216">
        <v>16.35</v>
      </c>
      <c r="D265" s="216">
        <v>16.61</v>
      </c>
      <c r="E265" s="216">
        <v>27.25</v>
      </c>
      <c r="F265" s="217">
        <v>32.7</v>
      </c>
    </row>
    <row r="266" spans="1:6" ht="15">
      <c r="A266" s="261"/>
      <c r="B266" s="261"/>
      <c r="C266" s="261"/>
      <c r="D266" s="261"/>
      <c r="E266" s="261"/>
      <c r="F266" s="261"/>
    </row>
    <row r="267" spans="1:6" ht="14.25">
      <c r="A267" s="216">
        <v>471</v>
      </c>
      <c r="B267" s="216">
        <v>411</v>
      </c>
      <c r="C267" s="216">
        <v>16.35</v>
      </c>
      <c r="D267" s="216">
        <v>16.61</v>
      </c>
      <c r="E267" s="216">
        <v>27.25</v>
      </c>
      <c r="F267" s="217">
        <v>32.7</v>
      </c>
    </row>
    <row r="268" spans="1:6" ht="15">
      <c r="A268" s="261"/>
      <c r="B268" s="261"/>
      <c r="C268" s="261"/>
      <c r="D268" s="261"/>
      <c r="E268" s="261"/>
      <c r="F268" s="261"/>
    </row>
    <row r="269" spans="1:6" ht="14.25">
      <c r="A269" s="216">
        <v>472</v>
      </c>
      <c r="B269" s="216">
        <v>412</v>
      </c>
      <c r="C269" s="216">
        <v>16.39</v>
      </c>
      <c r="D269" s="216">
        <v>16.65</v>
      </c>
      <c r="E269" s="216">
        <v>27.32</v>
      </c>
      <c r="F269" s="217">
        <v>32.78</v>
      </c>
    </row>
    <row r="270" spans="1:6" ht="15">
      <c r="A270" s="261"/>
      <c r="B270" s="261"/>
      <c r="C270" s="261"/>
      <c r="D270" s="261"/>
      <c r="E270" s="261"/>
      <c r="F270" s="261"/>
    </row>
    <row r="271" spans="1:6" ht="14.25">
      <c r="A271" s="216">
        <v>473</v>
      </c>
      <c r="B271" s="216">
        <v>412</v>
      </c>
      <c r="C271" s="216">
        <v>16.39</v>
      </c>
      <c r="D271" s="216">
        <v>16.65</v>
      </c>
      <c r="E271" s="216">
        <v>27.32</v>
      </c>
      <c r="F271" s="217">
        <v>32.78</v>
      </c>
    </row>
    <row r="272" spans="1:6" ht="15">
      <c r="A272" s="261"/>
      <c r="B272" s="261"/>
      <c r="C272" s="261"/>
      <c r="D272" s="261"/>
      <c r="E272" s="261"/>
      <c r="F272" s="261"/>
    </row>
    <row r="273" spans="1:6" ht="14.25">
      <c r="A273" s="216">
        <v>474</v>
      </c>
      <c r="B273" s="216">
        <v>413</v>
      </c>
      <c r="C273" s="216">
        <v>16.43</v>
      </c>
      <c r="D273" s="216">
        <v>16.69</v>
      </c>
      <c r="E273" s="216">
        <v>27.38</v>
      </c>
      <c r="F273" s="217">
        <v>32.86</v>
      </c>
    </row>
    <row r="274" spans="1:6" ht="15">
      <c r="A274" s="261"/>
      <c r="B274" s="261"/>
      <c r="C274" s="261"/>
      <c r="D274" s="261"/>
      <c r="E274" s="261"/>
      <c r="F274" s="261"/>
    </row>
    <row r="275" spans="1:6" ht="14.25">
      <c r="A275" s="216">
        <v>475</v>
      </c>
      <c r="B275" s="216">
        <v>413</v>
      </c>
      <c r="C275" s="216">
        <v>16.43</v>
      </c>
      <c r="D275" s="216">
        <v>16.69</v>
      </c>
      <c r="E275" s="216">
        <v>27.38</v>
      </c>
      <c r="F275" s="217">
        <v>32.86</v>
      </c>
    </row>
    <row r="276" spans="1:6" ht="15">
      <c r="A276" s="261"/>
      <c r="B276" s="261"/>
      <c r="C276" s="261"/>
      <c r="D276" s="261"/>
      <c r="E276" s="261"/>
      <c r="F276" s="261"/>
    </row>
    <row r="277" spans="1:6" ht="14.25">
      <c r="A277" s="216">
        <v>476</v>
      </c>
      <c r="B277" s="216">
        <v>414</v>
      </c>
      <c r="C277" s="216">
        <v>16.48</v>
      </c>
      <c r="D277" s="216">
        <v>16.74</v>
      </c>
      <c r="E277" s="216">
        <v>27.47</v>
      </c>
      <c r="F277" s="217">
        <v>32.96</v>
      </c>
    </row>
    <row r="278" spans="1:6" ht="15">
      <c r="A278" s="261"/>
      <c r="B278" s="261"/>
      <c r="C278" s="261"/>
      <c r="D278" s="261"/>
      <c r="E278" s="261"/>
      <c r="F278" s="261"/>
    </row>
    <row r="279" spans="1:6" ht="14.25">
      <c r="A279" s="216">
        <v>477</v>
      </c>
      <c r="B279" s="216">
        <v>415</v>
      </c>
      <c r="C279" s="216">
        <v>16.51</v>
      </c>
      <c r="D279" s="216">
        <v>16.78</v>
      </c>
      <c r="E279" s="216">
        <v>27.52</v>
      </c>
      <c r="F279" s="217">
        <v>33.02</v>
      </c>
    </row>
    <row r="280" spans="1:6" ht="15">
      <c r="A280" s="261"/>
      <c r="B280" s="261"/>
      <c r="C280" s="261"/>
      <c r="D280" s="261"/>
      <c r="E280" s="261"/>
      <c r="F280" s="261"/>
    </row>
    <row r="281" spans="1:6" ht="14.25">
      <c r="A281" s="216">
        <v>478</v>
      </c>
      <c r="B281" s="216">
        <v>415</v>
      </c>
      <c r="C281" s="216">
        <v>16.51</v>
      </c>
      <c r="D281" s="216">
        <v>16.78</v>
      </c>
      <c r="E281" s="216">
        <v>27.52</v>
      </c>
      <c r="F281" s="217">
        <v>33.02</v>
      </c>
    </row>
    <row r="282" spans="1:6" ht="15">
      <c r="A282" s="261"/>
      <c r="B282" s="261"/>
      <c r="C282" s="261"/>
      <c r="D282" s="261"/>
      <c r="E282" s="261"/>
      <c r="F282" s="261"/>
    </row>
    <row r="283" spans="1:6" ht="14.25">
      <c r="A283" s="216">
        <v>479</v>
      </c>
      <c r="B283" s="216">
        <v>416</v>
      </c>
      <c r="C283" s="216">
        <v>16.55</v>
      </c>
      <c r="D283" s="216">
        <v>16.81</v>
      </c>
      <c r="E283" s="216">
        <v>27.58</v>
      </c>
      <c r="F283" s="217">
        <v>33.1</v>
      </c>
    </row>
    <row r="284" spans="1:6" ht="15">
      <c r="A284" s="261"/>
      <c r="B284" s="261"/>
      <c r="C284" s="261"/>
      <c r="D284" s="261"/>
      <c r="E284" s="261"/>
      <c r="F284" s="261"/>
    </row>
    <row r="285" spans="1:6" ht="14.25">
      <c r="A285" s="216">
        <v>480</v>
      </c>
      <c r="B285" s="216">
        <v>416</v>
      </c>
      <c r="C285" s="216">
        <v>16.55</v>
      </c>
      <c r="D285" s="216">
        <v>16.81</v>
      </c>
      <c r="E285" s="216">
        <v>27.58</v>
      </c>
      <c r="F285" s="217">
        <v>33.1</v>
      </c>
    </row>
    <row r="286" spans="1:6" ht="15">
      <c r="A286" s="261"/>
      <c r="B286" s="261"/>
      <c r="C286" s="261"/>
      <c r="D286" s="261"/>
      <c r="E286" s="261"/>
      <c r="F286" s="261"/>
    </row>
    <row r="287" spans="1:6" ht="14.25">
      <c r="A287" s="216">
        <v>481</v>
      </c>
      <c r="B287" s="216">
        <v>417</v>
      </c>
      <c r="C287" s="216">
        <v>16.59</v>
      </c>
      <c r="D287" s="216">
        <v>16.85</v>
      </c>
      <c r="E287" s="216">
        <v>27.65</v>
      </c>
      <c r="F287" s="217">
        <v>33.18</v>
      </c>
    </row>
    <row r="288" spans="1:6" ht="15">
      <c r="A288" s="261"/>
      <c r="B288" s="261"/>
      <c r="C288" s="261"/>
      <c r="D288" s="261"/>
      <c r="E288" s="261"/>
      <c r="F288" s="261"/>
    </row>
    <row r="289" spans="1:6" ht="14.25">
      <c r="A289" s="216">
        <v>482</v>
      </c>
      <c r="B289" s="216">
        <v>417</v>
      </c>
      <c r="C289" s="216">
        <v>16.59</v>
      </c>
      <c r="D289" s="216">
        <v>16.85</v>
      </c>
      <c r="E289" s="216">
        <v>27.65</v>
      </c>
      <c r="F289" s="217">
        <v>33.18</v>
      </c>
    </row>
    <row r="290" spans="1:6" ht="15">
      <c r="A290" s="261"/>
      <c r="B290" s="261"/>
      <c r="C290" s="261"/>
      <c r="D290" s="261"/>
      <c r="E290" s="261"/>
      <c r="F290" s="261"/>
    </row>
    <row r="291" spans="1:6" ht="14.25">
      <c r="A291" s="216">
        <v>483</v>
      </c>
      <c r="B291" s="216">
        <v>418</v>
      </c>
      <c r="C291" s="216">
        <v>16.63</v>
      </c>
      <c r="D291" s="216">
        <v>16.89</v>
      </c>
      <c r="E291" s="216">
        <v>27.72</v>
      </c>
      <c r="F291" s="217">
        <v>33.26</v>
      </c>
    </row>
    <row r="292" spans="1:6" ht="15">
      <c r="A292" s="261"/>
      <c r="B292" s="261"/>
      <c r="C292" s="261"/>
      <c r="D292" s="261"/>
      <c r="E292" s="261"/>
      <c r="F292" s="261"/>
    </row>
    <row r="293" spans="1:6" ht="14.25">
      <c r="A293" s="216">
        <v>484</v>
      </c>
      <c r="B293" s="216">
        <v>419</v>
      </c>
      <c r="C293" s="216">
        <v>16.66</v>
      </c>
      <c r="D293" s="216">
        <v>16.93</v>
      </c>
      <c r="E293" s="216">
        <v>27.77</v>
      </c>
      <c r="F293" s="217">
        <v>33.32</v>
      </c>
    </row>
    <row r="294" spans="1:6" ht="15">
      <c r="A294" s="261"/>
      <c r="B294" s="261"/>
      <c r="C294" s="261"/>
      <c r="D294" s="261"/>
      <c r="E294" s="261"/>
      <c r="F294" s="261"/>
    </row>
    <row r="295" spans="1:6" ht="14.25">
      <c r="A295" s="216">
        <v>485</v>
      </c>
      <c r="B295" s="216">
        <v>420</v>
      </c>
      <c r="C295" s="216">
        <v>16.71</v>
      </c>
      <c r="D295" s="216">
        <v>16.98</v>
      </c>
      <c r="E295" s="216">
        <v>27.85</v>
      </c>
      <c r="F295" s="217">
        <v>33.42</v>
      </c>
    </row>
    <row r="296" spans="1:6" ht="15">
      <c r="A296" s="261"/>
      <c r="B296" s="261"/>
      <c r="C296" s="261"/>
      <c r="D296" s="261"/>
      <c r="E296" s="261"/>
      <c r="F296" s="261"/>
    </row>
    <row r="297" spans="1:6" ht="14.25">
      <c r="A297" s="216">
        <v>486</v>
      </c>
      <c r="B297" s="216">
        <v>420</v>
      </c>
      <c r="C297" s="216">
        <v>16.71</v>
      </c>
      <c r="D297" s="216">
        <v>16.98</v>
      </c>
      <c r="E297" s="216">
        <v>27.85</v>
      </c>
      <c r="F297" s="217">
        <v>33.42</v>
      </c>
    </row>
    <row r="298" spans="1:6" ht="15">
      <c r="A298" s="261"/>
      <c r="B298" s="261"/>
      <c r="C298" s="261"/>
      <c r="D298" s="261"/>
      <c r="E298" s="261"/>
      <c r="F298" s="261"/>
    </row>
    <row r="299" spans="1:6" ht="14.25">
      <c r="A299" s="216">
        <v>487</v>
      </c>
      <c r="B299" s="216">
        <v>421</v>
      </c>
      <c r="C299" s="216">
        <v>16.75</v>
      </c>
      <c r="D299" s="216">
        <v>17.02</v>
      </c>
      <c r="E299" s="216">
        <v>27.92</v>
      </c>
      <c r="F299" s="217">
        <v>33.5</v>
      </c>
    </row>
    <row r="300" spans="1:6" ht="15">
      <c r="A300" s="261"/>
      <c r="B300" s="261"/>
      <c r="C300" s="261"/>
      <c r="D300" s="261"/>
      <c r="E300" s="261"/>
      <c r="F300" s="261"/>
    </row>
    <row r="301" spans="1:6" ht="14.25">
      <c r="A301" s="216">
        <v>488</v>
      </c>
      <c r="B301" s="216">
        <v>422</v>
      </c>
      <c r="C301" s="216">
        <v>16.79</v>
      </c>
      <c r="D301" s="216">
        <v>17.06</v>
      </c>
      <c r="E301" s="216">
        <v>27.98</v>
      </c>
      <c r="F301" s="217">
        <v>33.58</v>
      </c>
    </row>
    <row r="302" spans="1:6" ht="15">
      <c r="A302" s="261"/>
      <c r="B302" s="261"/>
      <c r="C302" s="261"/>
      <c r="D302" s="261"/>
      <c r="E302" s="261"/>
      <c r="F302" s="261"/>
    </row>
    <row r="303" spans="1:6" ht="14.25">
      <c r="A303" s="216">
        <v>489</v>
      </c>
      <c r="B303" s="216">
        <v>422</v>
      </c>
      <c r="C303" s="216">
        <v>16.79</v>
      </c>
      <c r="D303" s="216">
        <v>17.06</v>
      </c>
      <c r="E303" s="216">
        <v>27.98</v>
      </c>
      <c r="F303" s="217">
        <v>33.58</v>
      </c>
    </row>
    <row r="304" spans="1:6" ht="15">
      <c r="A304" s="261"/>
      <c r="B304" s="261"/>
      <c r="C304" s="261"/>
      <c r="D304" s="261"/>
      <c r="E304" s="261"/>
      <c r="F304" s="261"/>
    </row>
    <row r="305" spans="1:6" ht="14.25">
      <c r="A305" s="216">
        <v>490</v>
      </c>
      <c r="B305" s="216">
        <v>423</v>
      </c>
      <c r="C305" s="216">
        <v>16.83</v>
      </c>
      <c r="D305" s="216">
        <v>17.09</v>
      </c>
      <c r="E305" s="216">
        <v>28.05</v>
      </c>
      <c r="F305" s="217">
        <v>33.66</v>
      </c>
    </row>
    <row r="306" spans="1:6" ht="15">
      <c r="A306" s="261"/>
      <c r="B306" s="261"/>
      <c r="C306" s="261"/>
      <c r="D306" s="261"/>
      <c r="E306" s="261"/>
      <c r="F306" s="261"/>
    </row>
    <row r="307" spans="1:6" ht="14.25">
      <c r="A307" s="216">
        <v>491</v>
      </c>
      <c r="B307" s="216">
        <v>424</v>
      </c>
      <c r="C307" s="216">
        <v>16.86</v>
      </c>
      <c r="D307" s="216">
        <v>17.13</v>
      </c>
      <c r="E307" s="216">
        <v>28.1</v>
      </c>
      <c r="F307" s="217">
        <v>33.72</v>
      </c>
    </row>
    <row r="308" spans="1:6" ht="15">
      <c r="A308" s="261"/>
      <c r="B308" s="261"/>
      <c r="C308" s="261"/>
      <c r="D308" s="261"/>
      <c r="E308" s="261"/>
      <c r="F308" s="261"/>
    </row>
    <row r="309" spans="1:6" ht="14.25">
      <c r="A309" s="216">
        <v>492</v>
      </c>
      <c r="B309" s="216">
        <v>425</v>
      </c>
      <c r="C309" s="216">
        <v>16.91</v>
      </c>
      <c r="D309" s="216">
        <v>17.18</v>
      </c>
      <c r="E309" s="216">
        <v>28.18</v>
      </c>
      <c r="F309" s="217">
        <v>33.82</v>
      </c>
    </row>
    <row r="310" spans="1:6" ht="15">
      <c r="A310" s="261"/>
      <c r="B310" s="261"/>
      <c r="C310" s="261"/>
      <c r="D310" s="261"/>
      <c r="E310" s="261"/>
      <c r="F310" s="261"/>
    </row>
    <row r="311" spans="1:6" ht="14.25">
      <c r="A311" s="216">
        <v>493</v>
      </c>
      <c r="B311" s="216">
        <v>425</v>
      </c>
      <c r="C311" s="216">
        <v>16.91</v>
      </c>
      <c r="D311" s="216">
        <v>17.18</v>
      </c>
      <c r="E311" s="216">
        <v>28.18</v>
      </c>
      <c r="F311" s="217">
        <v>33.82</v>
      </c>
    </row>
    <row r="312" spans="1:6" ht="15">
      <c r="A312" s="261"/>
      <c r="B312" s="261"/>
      <c r="C312" s="261"/>
      <c r="D312" s="261"/>
      <c r="E312" s="261"/>
      <c r="F312" s="261"/>
    </row>
    <row r="313" spans="1:6" ht="14.25">
      <c r="A313" s="216">
        <v>494</v>
      </c>
      <c r="B313" s="216">
        <v>426</v>
      </c>
      <c r="C313" s="216">
        <v>16.95</v>
      </c>
      <c r="D313" s="216">
        <v>17.22</v>
      </c>
      <c r="E313" s="216">
        <v>28.25</v>
      </c>
      <c r="F313" s="217">
        <v>33.9</v>
      </c>
    </row>
    <row r="314" spans="1:6" ht="15">
      <c r="A314" s="261"/>
      <c r="B314" s="261"/>
      <c r="C314" s="261"/>
      <c r="D314" s="261"/>
      <c r="E314" s="261"/>
      <c r="F314" s="261"/>
    </row>
    <row r="315" spans="1:6" ht="14.25">
      <c r="A315" s="216">
        <v>495</v>
      </c>
      <c r="B315" s="216">
        <v>427</v>
      </c>
      <c r="C315" s="216">
        <v>16.99</v>
      </c>
      <c r="D315" s="216">
        <v>17.26</v>
      </c>
      <c r="E315" s="216">
        <v>28.32</v>
      </c>
      <c r="F315" s="217">
        <v>33.98</v>
      </c>
    </row>
    <row r="316" spans="1:6" ht="15">
      <c r="A316" s="261"/>
      <c r="B316" s="261"/>
      <c r="C316" s="261"/>
      <c r="D316" s="261"/>
      <c r="E316" s="261"/>
      <c r="F316" s="261"/>
    </row>
    <row r="317" spans="1:6" ht="14.25">
      <c r="A317" s="216">
        <v>496</v>
      </c>
      <c r="B317" s="216">
        <v>428</v>
      </c>
      <c r="C317" s="216">
        <v>17.03</v>
      </c>
      <c r="D317" s="216">
        <v>17.3</v>
      </c>
      <c r="E317" s="216">
        <v>28.38</v>
      </c>
      <c r="F317" s="217">
        <v>34.06</v>
      </c>
    </row>
    <row r="318" spans="1:6" ht="15">
      <c r="A318" s="261"/>
      <c r="B318" s="261"/>
      <c r="C318" s="261"/>
      <c r="D318" s="261"/>
      <c r="E318" s="261"/>
      <c r="F318" s="261"/>
    </row>
    <row r="319" spans="1:6" ht="14.25">
      <c r="A319" s="216">
        <v>497</v>
      </c>
      <c r="B319" s="216">
        <v>428</v>
      </c>
      <c r="C319" s="216">
        <v>17.03</v>
      </c>
      <c r="D319" s="216">
        <v>17.3</v>
      </c>
      <c r="E319" s="216">
        <v>28.38</v>
      </c>
      <c r="F319" s="217">
        <v>34.06</v>
      </c>
    </row>
    <row r="320" spans="1:6" ht="15">
      <c r="A320" s="261"/>
      <c r="B320" s="261"/>
      <c r="C320" s="261"/>
      <c r="D320" s="261"/>
      <c r="E320" s="261"/>
      <c r="F320" s="261"/>
    </row>
    <row r="321" spans="1:6" ht="14.25">
      <c r="A321" s="216">
        <v>498</v>
      </c>
      <c r="B321" s="216">
        <v>429</v>
      </c>
      <c r="C321" s="216">
        <v>17.06</v>
      </c>
      <c r="D321" s="216">
        <v>17.34</v>
      </c>
      <c r="E321" s="216">
        <v>28.43</v>
      </c>
      <c r="F321" s="217">
        <v>34.12</v>
      </c>
    </row>
    <row r="322" spans="1:6" ht="15">
      <c r="A322" s="261"/>
      <c r="B322" s="261"/>
      <c r="C322" s="261"/>
      <c r="D322" s="261"/>
      <c r="E322" s="261"/>
      <c r="F322" s="261"/>
    </row>
    <row r="323" spans="1:6" ht="14.25">
      <c r="A323" s="216">
        <v>499</v>
      </c>
      <c r="B323" s="216">
        <v>430</v>
      </c>
      <c r="C323" s="216">
        <v>17.1</v>
      </c>
      <c r="D323" s="216">
        <v>17.37</v>
      </c>
      <c r="E323" s="216">
        <v>28.5</v>
      </c>
      <c r="F323" s="217">
        <v>34.2</v>
      </c>
    </row>
    <row r="324" spans="1:6" ht="15">
      <c r="A324" s="261"/>
      <c r="B324" s="261"/>
      <c r="C324" s="261"/>
      <c r="D324" s="261"/>
      <c r="E324" s="261"/>
      <c r="F324" s="261"/>
    </row>
    <row r="325" spans="1:6" ht="28.5">
      <c r="A325" s="218" t="s">
        <v>149</v>
      </c>
      <c r="F325" s="149"/>
    </row>
    <row r="326" spans="1:6" ht="15">
      <c r="A326" s="215"/>
      <c r="F326" s="149"/>
    </row>
    <row r="327" spans="1:6" ht="14.25">
      <c r="A327" s="216">
        <v>340</v>
      </c>
      <c r="B327" s="216">
        <v>321</v>
      </c>
      <c r="C327" s="216">
        <v>10.22</v>
      </c>
      <c r="D327" s="216">
        <v>10.22</v>
      </c>
      <c r="E327" s="216">
        <v>17.03</v>
      </c>
      <c r="F327" s="217">
        <v>20.44</v>
      </c>
    </row>
    <row r="328" spans="1:6" ht="15">
      <c r="A328" s="261"/>
      <c r="B328" s="261"/>
      <c r="C328" s="261"/>
      <c r="D328" s="261"/>
      <c r="E328" s="261"/>
      <c r="F328" s="261"/>
    </row>
    <row r="329" spans="1:6" ht="14.25">
      <c r="A329" s="216">
        <v>341</v>
      </c>
      <c r="B329" s="216">
        <v>322</v>
      </c>
      <c r="C329" s="216">
        <v>10.25</v>
      </c>
      <c r="D329" s="216">
        <v>10.25</v>
      </c>
      <c r="E329" s="216">
        <v>17.08</v>
      </c>
      <c r="F329" s="217">
        <v>20.5</v>
      </c>
    </row>
    <row r="330" spans="1:6" ht="15">
      <c r="A330" s="261"/>
      <c r="B330" s="261"/>
      <c r="C330" s="261"/>
      <c r="D330" s="261"/>
      <c r="E330" s="261"/>
      <c r="F330" s="261"/>
    </row>
    <row r="331" spans="1:6" ht="14.25">
      <c r="A331" s="216">
        <v>342</v>
      </c>
      <c r="B331" s="216">
        <v>323</v>
      </c>
      <c r="C331" s="216">
        <v>10.28</v>
      </c>
      <c r="D331" s="216">
        <v>10.28</v>
      </c>
      <c r="E331" s="216">
        <v>17.13</v>
      </c>
      <c r="F331" s="217">
        <v>20.56</v>
      </c>
    </row>
    <row r="332" spans="1:6" ht="15">
      <c r="A332" s="261"/>
      <c r="B332" s="261"/>
      <c r="C332" s="261"/>
      <c r="D332" s="261"/>
      <c r="E332" s="261"/>
      <c r="F332" s="261"/>
    </row>
    <row r="333" spans="1:6" ht="14.25">
      <c r="A333" s="216">
        <v>343</v>
      </c>
      <c r="B333" s="216">
        <v>324</v>
      </c>
      <c r="C333" s="216">
        <v>10.31</v>
      </c>
      <c r="D333" s="216">
        <v>10.31</v>
      </c>
      <c r="E333" s="216">
        <v>17.18</v>
      </c>
      <c r="F333" s="217">
        <v>20.62</v>
      </c>
    </row>
    <row r="334" spans="1:6" ht="15">
      <c r="A334" s="261"/>
      <c r="B334" s="261"/>
      <c r="C334" s="261"/>
      <c r="D334" s="261"/>
      <c r="E334" s="261"/>
      <c r="F334" s="261"/>
    </row>
    <row r="335" spans="1:6" ht="14.25">
      <c r="A335" s="216">
        <v>344</v>
      </c>
      <c r="B335" s="216">
        <v>324</v>
      </c>
      <c r="C335" s="216">
        <v>10.31</v>
      </c>
      <c r="D335" s="216">
        <v>10.31</v>
      </c>
      <c r="E335" s="216">
        <v>17.18</v>
      </c>
      <c r="F335" s="217">
        <v>20.62</v>
      </c>
    </row>
    <row r="336" spans="1:6" ht="15">
      <c r="A336" s="261"/>
      <c r="B336" s="261"/>
      <c r="C336" s="261"/>
      <c r="D336" s="261"/>
      <c r="E336" s="261"/>
      <c r="F336" s="261"/>
    </row>
    <row r="337" spans="1:6" ht="14.25">
      <c r="A337" s="216">
        <v>345</v>
      </c>
      <c r="B337" s="216">
        <v>324</v>
      </c>
      <c r="C337" s="216">
        <v>10.31</v>
      </c>
      <c r="D337" s="216">
        <v>10.31</v>
      </c>
      <c r="E337" s="216">
        <v>17.18</v>
      </c>
      <c r="F337" s="217">
        <v>20.62</v>
      </c>
    </row>
    <row r="338" spans="1:6" ht="15">
      <c r="A338" s="261"/>
      <c r="B338" s="261"/>
      <c r="C338" s="261"/>
      <c r="D338" s="261"/>
      <c r="E338" s="261"/>
      <c r="F338" s="261"/>
    </row>
    <row r="339" spans="1:6" ht="14.25">
      <c r="A339" s="216">
        <v>346</v>
      </c>
      <c r="B339" s="216">
        <v>324</v>
      </c>
      <c r="C339" s="216">
        <v>10.31</v>
      </c>
      <c r="D339" s="216">
        <v>10.31</v>
      </c>
      <c r="E339" s="216">
        <v>17.18</v>
      </c>
      <c r="F339" s="217">
        <v>20.62</v>
      </c>
    </row>
    <row r="340" spans="1:6" ht="15">
      <c r="A340" s="261"/>
      <c r="B340" s="261"/>
      <c r="C340" s="261"/>
      <c r="D340" s="261"/>
      <c r="E340" s="261"/>
      <c r="F340" s="261"/>
    </row>
    <row r="341" spans="1:6" ht="14.25">
      <c r="A341" s="216">
        <v>347</v>
      </c>
      <c r="B341" s="216">
        <v>325</v>
      </c>
      <c r="C341" s="216">
        <v>10.34</v>
      </c>
      <c r="D341" s="216">
        <v>10.34</v>
      </c>
      <c r="E341" s="216">
        <v>17.23</v>
      </c>
      <c r="F341" s="217">
        <v>20.68</v>
      </c>
    </row>
    <row r="342" spans="1:6" ht="15">
      <c r="A342" s="261"/>
      <c r="B342" s="261"/>
      <c r="C342" s="261"/>
      <c r="D342" s="261"/>
      <c r="E342" s="261"/>
      <c r="F342" s="261"/>
    </row>
    <row r="343" spans="1:6" ht="14.25">
      <c r="A343" s="216">
        <v>348</v>
      </c>
      <c r="B343" s="216">
        <v>326</v>
      </c>
      <c r="C343" s="216">
        <v>10.37</v>
      </c>
      <c r="D343" s="216">
        <v>10.37</v>
      </c>
      <c r="E343" s="216">
        <v>17.28</v>
      </c>
      <c r="F343" s="217">
        <v>20.74</v>
      </c>
    </row>
    <row r="344" spans="1:6" ht="15">
      <c r="A344" s="261"/>
      <c r="B344" s="261"/>
      <c r="C344" s="261"/>
      <c r="D344" s="261"/>
      <c r="E344" s="261"/>
      <c r="F344" s="261"/>
    </row>
    <row r="345" spans="1:6" ht="14.25">
      <c r="A345" s="216">
        <v>349</v>
      </c>
      <c r="B345" s="216">
        <v>327</v>
      </c>
      <c r="C345" s="216">
        <v>10.41</v>
      </c>
      <c r="D345" s="216">
        <v>10.41</v>
      </c>
      <c r="E345" s="216">
        <v>17.35</v>
      </c>
      <c r="F345" s="217">
        <v>20.82</v>
      </c>
    </row>
    <row r="346" spans="1:6" ht="15">
      <c r="A346" s="261"/>
      <c r="B346" s="261"/>
      <c r="C346" s="261"/>
      <c r="D346" s="261"/>
      <c r="E346" s="261"/>
      <c r="F346" s="261"/>
    </row>
    <row r="347" spans="1:6" ht="14.25">
      <c r="A347" s="216">
        <v>350</v>
      </c>
      <c r="B347" s="216">
        <v>327</v>
      </c>
      <c r="C347" s="216">
        <v>10.41</v>
      </c>
      <c r="D347" s="216">
        <v>10.41</v>
      </c>
      <c r="E347" s="216">
        <v>17.35</v>
      </c>
      <c r="F347" s="217">
        <v>20.82</v>
      </c>
    </row>
    <row r="348" spans="1:6" ht="15">
      <c r="A348" s="261"/>
      <c r="B348" s="261"/>
      <c r="C348" s="261"/>
      <c r="D348" s="261"/>
      <c r="E348" s="261"/>
      <c r="F348" s="261"/>
    </row>
    <row r="349" spans="1:6" ht="14.25">
      <c r="A349" s="216">
        <v>351</v>
      </c>
      <c r="B349" s="216">
        <v>328</v>
      </c>
      <c r="C349" s="216">
        <v>10.44</v>
      </c>
      <c r="D349" s="216">
        <v>10.44</v>
      </c>
      <c r="E349" s="216">
        <v>17.4</v>
      </c>
      <c r="F349" s="217">
        <v>20.88</v>
      </c>
    </row>
    <row r="350" spans="1:6" ht="15">
      <c r="A350" s="261"/>
      <c r="B350" s="261"/>
      <c r="C350" s="261"/>
      <c r="D350" s="261"/>
      <c r="E350" s="261"/>
      <c r="F350" s="261"/>
    </row>
    <row r="351" spans="1:6" ht="14.25">
      <c r="A351" s="216">
        <v>352</v>
      </c>
      <c r="B351" s="216">
        <v>329</v>
      </c>
      <c r="C351" s="216">
        <v>10.47</v>
      </c>
      <c r="D351" s="216">
        <v>10.47</v>
      </c>
      <c r="E351" s="216">
        <v>17.45</v>
      </c>
      <c r="F351" s="217">
        <v>20.94</v>
      </c>
    </row>
    <row r="352" spans="1:6" ht="15">
      <c r="A352" s="261"/>
      <c r="B352" s="261"/>
      <c r="C352" s="261"/>
      <c r="D352" s="261"/>
      <c r="E352" s="261"/>
      <c r="F352" s="261"/>
    </row>
    <row r="353" spans="1:6" ht="14.25">
      <c r="A353" s="216">
        <v>353</v>
      </c>
      <c r="B353" s="216">
        <v>329</v>
      </c>
      <c r="C353" s="216">
        <v>10.47</v>
      </c>
      <c r="D353" s="216">
        <v>10.47</v>
      </c>
      <c r="E353" s="216">
        <v>17.45</v>
      </c>
      <c r="F353" s="217">
        <v>20.94</v>
      </c>
    </row>
    <row r="354" spans="1:6" ht="15">
      <c r="A354" s="261"/>
      <c r="B354" s="261"/>
      <c r="C354" s="261"/>
      <c r="D354" s="261"/>
      <c r="E354" s="261"/>
      <c r="F354" s="261"/>
    </row>
    <row r="355" spans="1:6" ht="14.25">
      <c r="A355" s="216">
        <v>354</v>
      </c>
      <c r="B355" s="216">
        <v>330</v>
      </c>
      <c r="C355" s="216">
        <v>10.5</v>
      </c>
      <c r="D355" s="216">
        <v>10.5</v>
      </c>
      <c r="E355" s="216">
        <v>17.5</v>
      </c>
      <c r="F355" s="217">
        <v>21</v>
      </c>
    </row>
    <row r="356" spans="1:6" ht="15">
      <c r="A356" s="261"/>
      <c r="B356" s="261"/>
      <c r="C356" s="261"/>
      <c r="D356" s="261"/>
      <c r="E356" s="261"/>
      <c r="F356" s="261"/>
    </row>
    <row r="357" spans="1:6" ht="14.25">
      <c r="A357" s="216">
        <v>355</v>
      </c>
      <c r="B357" s="216">
        <v>331</v>
      </c>
      <c r="C357" s="216">
        <v>10.53</v>
      </c>
      <c r="D357" s="216">
        <v>10.53</v>
      </c>
      <c r="E357" s="216">
        <v>17.55</v>
      </c>
      <c r="F357" s="217">
        <v>21.06</v>
      </c>
    </row>
    <row r="358" spans="1:6" ht="15">
      <c r="A358" s="261"/>
      <c r="B358" s="261"/>
      <c r="C358" s="261"/>
      <c r="D358" s="261"/>
      <c r="E358" s="261"/>
      <c r="F358" s="261"/>
    </row>
    <row r="359" spans="1:6" ht="14.25">
      <c r="A359" s="216">
        <v>356</v>
      </c>
      <c r="B359" s="216">
        <v>332</v>
      </c>
      <c r="C359" s="216">
        <v>10.57</v>
      </c>
      <c r="D359" s="216">
        <v>10.57</v>
      </c>
      <c r="E359" s="216">
        <v>17.62</v>
      </c>
      <c r="F359" s="217">
        <v>21.14</v>
      </c>
    </row>
    <row r="360" spans="1:6" ht="15">
      <c r="A360" s="261"/>
      <c r="B360" s="261"/>
      <c r="C360" s="261"/>
      <c r="D360" s="261"/>
      <c r="E360" s="261"/>
      <c r="F360" s="261"/>
    </row>
    <row r="361" spans="1:6" ht="14.25">
      <c r="A361" s="216">
        <v>357</v>
      </c>
      <c r="B361" s="216">
        <v>332</v>
      </c>
      <c r="C361" s="216">
        <v>10.57</v>
      </c>
      <c r="D361" s="216">
        <v>10.57</v>
      </c>
      <c r="E361" s="216">
        <v>17.62</v>
      </c>
      <c r="F361" s="217">
        <v>21.14</v>
      </c>
    </row>
    <row r="362" spans="1:6" ht="15">
      <c r="A362" s="261"/>
      <c r="B362" s="261"/>
      <c r="C362" s="261"/>
      <c r="D362" s="261"/>
      <c r="E362" s="261"/>
      <c r="F362" s="261"/>
    </row>
    <row r="363" spans="1:6" ht="14.25">
      <c r="A363" s="216">
        <v>358</v>
      </c>
      <c r="B363" s="216">
        <v>333</v>
      </c>
      <c r="C363" s="216">
        <v>10.6</v>
      </c>
      <c r="D363" s="216">
        <v>10.6</v>
      </c>
      <c r="E363" s="216">
        <v>17.67</v>
      </c>
      <c r="F363" s="217">
        <v>21.2</v>
      </c>
    </row>
    <row r="364" spans="1:6" ht="15">
      <c r="A364" s="261"/>
      <c r="B364" s="261"/>
      <c r="C364" s="261"/>
      <c r="D364" s="261"/>
      <c r="E364" s="261"/>
      <c r="F364" s="261"/>
    </row>
    <row r="365" spans="1:6" ht="14.25">
      <c r="A365" s="216">
        <v>359</v>
      </c>
      <c r="B365" s="216">
        <v>334</v>
      </c>
      <c r="C365" s="216">
        <v>10.63</v>
      </c>
      <c r="D365" s="216">
        <v>10.63</v>
      </c>
      <c r="E365" s="216">
        <v>17.72</v>
      </c>
      <c r="F365" s="217">
        <v>21.26</v>
      </c>
    </row>
    <row r="366" spans="1:6" ht="15">
      <c r="A366" s="261"/>
      <c r="B366" s="261"/>
      <c r="C366" s="261"/>
      <c r="D366" s="261"/>
      <c r="E366" s="261"/>
      <c r="F366" s="261"/>
    </row>
    <row r="367" spans="1:6" ht="14.25">
      <c r="A367" s="216">
        <v>360</v>
      </c>
      <c r="B367" s="216">
        <v>335</v>
      </c>
      <c r="C367" s="216">
        <v>10.66</v>
      </c>
      <c r="D367" s="216">
        <v>10.66</v>
      </c>
      <c r="E367" s="216">
        <v>17.77</v>
      </c>
      <c r="F367" s="217">
        <v>21.32</v>
      </c>
    </row>
    <row r="368" spans="1:6" ht="15">
      <c r="A368" s="261"/>
      <c r="B368" s="261"/>
      <c r="C368" s="261"/>
      <c r="D368" s="261"/>
      <c r="E368" s="261"/>
      <c r="F368" s="261"/>
    </row>
    <row r="369" spans="1:6" ht="14.25">
      <c r="A369" s="216">
        <v>361</v>
      </c>
      <c r="B369" s="216">
        <v>335</v>
      </c>
      <c r="C369" s="216">
        <v>10.66</v>
      </c>
      <c r="D369" s="216">
        <v>10.66</v>
      </c>
      <c r="E369" s="216">
        <v>17.77</v>
      </c>
      <c r="F369" s="217">
        <v>21.32</v>
      </c>
    </row>
    <row r="370" spans="1:6" ht="15">
      <c r="A370" s="261"/>
      <c r="B370" s="261"/>
      <c r="C370" s="261"/>
      <c r="D370" s="261"/>
      <c r="E370" s="261"/>
      <c r="F370" s="261"/>
    </row>
    <row r="371" spans="1:6" ht="14.25">
      <c r="A371" s="216">
        <v>362</v>
      </c>
      <c r="B371" s="216">
        <v>336</v>
      </c>
      <c r="C371" s="216">
        <v>10.69</v>
      </c>
      <c r="D371" s="216">
        <v>10.69</v>
      </c>
      <c r="E371" s="216">
        <v>17.82</v>
      </c>
      <c r="F371" s="217">
        <v>21.38</v>
      </c>
    </row>
    <row r="372" spans="1:6" ht="15">
      <c r="A372" s="261"/>
      <c r="B372" s="261"/>
      <c r="C372" s="261"/>
      <c r="D372" s="261"/>
      <c r="E372" s="261"/>
      <c r="F372" s="261"/>
    </row>
    <row r="373" spans="1:6" ht="14.25">
      <c r="A373" s="216">
        <v>363</v>
      </c>
      <c r="B373" s="216">
        <v>337</v>
      </c>
      <c r="C373" s="216">
        <v>10.72</v>
      </c>
      <c r="D373" s="216">
        <v>10.72</v>
      </c>
      <c r="E373" s="216">
        <v>17.87</v>
      </c>
      <c r="F373" s="217">
        <v>21.44</v>
      </c>
    </row>
    <row r="374" spans="1:6" ht="15">
      <c r="A374" s="261"/>
      <c r="B374" s="261"/>
      <c r="C374" s="261"/>
      <c r="D374" s="261"/>
      <c r="E374" s="261"/>
      <c r="F374" s="261"/>
    </row>
    <row r="375" spans="1:6" ht="14.25">
      <c r="A375" s="216">
        <v>364</v>
      </c>
      <c r="B375" s="216">
        <v>338</v>
      </c>
      <c r="C375" s="216">
        <v>10.76</v>
      </c>
      <c r="D375" s="216">
        <v>10.76</v>
      </c>
      <c r="E375" s="216">
        <v>17.93</v>
      </c>
      <c r="F375" s="217">
        <v>21.52</v>
      </c>
    </row>
    <row r="376" spans="1:6" ht="15">
      <c r="A376" s="261"/>
      <c r="B376" s="261"/>
      <c r="C376" s="261"/>
      <c r="D376" s="261"/>
      <c r="E376" s="261"/>
      <c r="F376" s="261"/>
    </row>
    <row r="377" spans="1:6" ht="14.25">
      <c r="A377" s="216">
        <v>365</v>
      </c>
      <c r="B377" s="216">
        <v>338</v>
      </c>
      <c r="C377" s="216">
        <v>10.76</v>
      </c>
      <c r="D377" s="216">
        <v>10.76</v>
      </c>
      <c r="E377" s="216">
        <v>17.93</v>
      </c>
      <c r="F377" s="217">
        <v>21.52</v>
      </c>
    </row>
    <row r="378" spans="1:6" ht="15">
      <c r="A378" s="261"/>
      <c r="B378" s="261"/>
      <c r="C378" s="261"/>
      <c r="D378" s="261"/>
      <c r="E378" s="261"/>
      <c r="F378" s="261"/>
    </row>
    <row r="379" spans="1:6" ht="14.25">
      <c r="A379" s="216">
        <v>366</v>
      </c>
      <c r="B379" s="216">
        <v>339</v>
      </c>
      <c r="C379" s="216">
        <v>10.79</v>
      </c>
      <c r="D379" s="216">
        <v>10.79</v>
      </c>
      <c r="E379" s="216">
        <v>17.98</v>
      </c>
      <c r="F379" s="217">
        <v>21.58</v>
      </c>
    </row>
    <row r="380" spans="1:6" ht="15">
      <c r="A380" s="261"/>
      <c r="B380" s="261"/>
      <c r="C380" s="261"/>
      <c r="D380" s="261"/>
      <c r="E380" s="261"/>
      <c r="F380" s="261"/>
    </row>
    <row r="381" spans="1:6" ht="14.25">
      <c r="A381" s="216">
        <v>367</v>
      </c>
      <c r="B381" s="216">
        <v>340</v>
      </c>
      <c r="C381" s="216">
        <v>10.82</v>
      </c>
      <c r="D381" s="216">
        <v>10.82</v>
      </c>
      <c r="E381" s="216">
        <v>18.03</v>
      </c>
      <c r="F381" s="217">
        <v>21.64</v>
      </c>
    </row>
    <row r="382" spans="1:6" ht="15">
      <c r="A382" s="261"/>
      <c r="B382" s="261"/>
      <c r="C382" s="261"/>
      <c r="D382" s="261"/>
      <c r="E382" s="261"/>
      <c r="F382" s="261"/>
    </row>
    <row r="383" spans="1:6" ht="14.25">
      <c r="A383" s="216">
        <v>368</v>
      </c>
      <c r="B383" s="216">
        <v>341</v>
      </c>
      <c r="C383" s="216">
        <v>10.85</v>
      </c>
      <c r="D383" s="216">
        <v>10.85</v>
      </c>
      <c r="E383" s="216">
        <v>18.08</v>
      </c>
      <c r="F383" s="217">
        <v>21.7</v>
      </c>
    </row>
    <row r="384" spans="1:6" ht="15">
      <c r="A384" s="261"/>
      <c r="B384" s="261"/>
      <c r="C384" s="261"/>
      <c r="D384" s="261"/>
      <c r="E384" s="261"/>
      <c r="F384" s="261"/>
    </row>
    <row r="385" spans="1:6" ht="14.25">
      <c r="A385" s="216">
        <v>369</v>
      </c>
      <c r="B385" s="216">
        <v>341</v>
      </c>
      <c r="C385" s="216">
        <v>10.85</v>
      </c>
      <c r="D385" s="216">
        <v>10.85</v>
      </c>
      <c r="E385" s="216">
        <v>18.08</v>
      </c>
      <c r="F385" s="217">
        <v>21.7</v>
      </c>
    </row>
    <row r="386" spans="1:6" ht="15">
      <c r="A386" s="261"/>
      <c r="B386" s="261"/>
      <c r="C386" s="261"/>
      <c r="D386" s="261"/>
      <c r="E386" s="261"/>
      <c r="F386" s="261"/>
    </row>
    <row r="387" spans="1:6" ht="14.25">
      <c r="A387" s="216">
        <v>370</v>
      </c>
      <c r="B387" s="216">
        <v>342</v>
      </c>
      <c r="C387" s="216">
        <v>10.88</v>
      </c>
      <c r="D387" s="216">
        <v>10.88</v>
      </c>
      <c r="E387" s="216">
        <v>18.13</v>
      </c>
      <c r="F387" s="217">
        <v>21.76</v>
      </c>
    </row>
    <row r="388" spans="1:6" ht="15">
      <c r="A388" s="261"/>
      <c r="B388" s="261"/>
      <c r="C388" s="261"/>
      <c r="D388" s="261"/>
      <c r="E388" s="261"/>
      <c r="F388" s="261"/>
    </row>
    <row r="389" spans="1:6" ht="14.25">
      <c r="A389" s="216">
        <v>371</v>
      </c>
      <c r="B389" s="216">
        <v>343</v>
      </c>
      <c r="C389" s="216">
        <v>10.92</v>
      </c>
      <c r="D389" s="216">
        <v>10.92</v>
      </c>
      <c r="E389" s="216">
        <v>18.2</v>
      </c>
      <c r="F389" s="217">
        <v>21.84</v>
      </c>
    </row>
    <row r="390" spans="1:6" ht="15">
      <c r="A390" s="261"/>
      <c r="B390" s="261"/>
      <c r="C390" s="261"/>
      <c r="D390" s="261"/>
      <c r="E390" s="261"/>
      <c r="F390" s="261"/>
    </row>
    <row r="391" spans="1:6" ht="14.25">
      <c r="A391" s="216">
        <v>372</v>
      </c>
      <c r="B391" s="216">
        <v>343</v>
      </c>
      <c r="C391" s="216">
        <v>10.92</v>
      </c>
      <c r="D391" s="216">
        <v>10.92</v>
      </c>
      <c r="E391" s="216">
        <v>18.2</v>
      </c>
      <c r="F391" s="217">
        <v>21.84</v>
      </c>
    </row>
    <row r="392" spans="1:6" ht="15">
      <c r="A392" s="261"/>
      <c r="B392" s="261"/>
      <c r="C392" s="261"/>
      <c r="D392" s="261"/>
      <c r="E392" s="261"/>
      <c r="F392" s="261"/>
    </row>
    <row r="393" spans="1:6" ht="14.25">
      <c r="A393" s="216">
        <v>373</v>
      </c>
      <c r="B393" s="216">
        <v>344</v>
      </c>
      <c r="C393" s="216">
        <v>10.95</v>
      </c>
      <c r="D393" s="216">
        <v>10.95</v>
      </c>
      <c r="E393" s="216">
        <v>18.25</v>
      </c>
      <c r="F393" s="217">
        <v>21.9</v>
      </c>
    </row>
    <row r="394" spans="1:6" ht="15">
      <c r="A394" s="261"/>
      <c r="B394" s="261"/>
      <c r="C394" s="261"/>
      <c r="D394" s="261"/>
      <c r="E394" s="261"/>
      <c r="F394" s="261"/>
    </row>
    <row r="395" spans="1:6" ht="14.25">
      <c r="A395" s="216">
        <v>374</v>
      </c>
      <c r="B395" s="216">
        <v>345</v>
      </c>
      <c r="C395" s="216">
        <v>10.98</v>
      </c>
      <c r="D395" s="216">
        <v>10.98</v>
      </c>
      <c r="E395" s="216">
        <v>18.3</v>
      </c>
      <c r="F395" s="217">
        <v>21.96</v>
      </c>
    </row>
    <row r="396" spans="1:6" ht="15">
      <c r="A396" s="261"/>
      <c r="B396" s="261"/>
      <c r="C396" s="261"/>
      <c r="D396" s="261"/>
      <c r="E396" s="261"/>
      <c r="F396" s="261"/>
    </row>
    <row r="397" spans="1:6" ht="14.25">
      <c r="A397" s="216">
        <v>375</v>
      </c>
      <c r="B397" s="216">
        <v>346</v>
      </c>
      <c r="C397" s="216">
        <v>11.01</v>
      </c>
      <c r="D397" s="216">
        <v>11.01</v>
      </c>
      <c r="E397" s="216">
        <v>18.35</v>
      </c>
      <c r="F397" s="217">
        <v>22.02</v>
      </c>
    </row>
    <row r="398" spans="1:6" ht="15">
      <c r="A398" s="261"/>
      <c r="B398" s="261"/>
      <c r="C398" s="261"/>
      <c r="D398" s="261"/>
      <c r="E398" s="261"/>
      <c r="F398" s="261"/>
    </row>
    <row r="399" spans="1:6" ht="14.25">
      <c r="A399" s="216">
        <v>376</v>
      </c>
      <c r="B399" s="216">
        <v>346</v>
      </c>
      <c r="C399" s="216">
        <v>11.01</v>
      </c>
      <c r="D399" s="216">
        <v>11.01</v>
      </c>
      <c r="E399" s="216">
        <v>18.35</v>
      </c>
      <c r="F399" s="217">
        <v>22.02</v>
      </c>
    </row>
    <row r="400" spans="1:6" ht="15">
      <c r="A400" s="261"/>
      <c r="B400" s="261"/>
      <c r="C400" s="261"/>
      <c r="D400" s="261"/>
      <c r="E400" s="261"/>
      <c r="F400" s="261"/>
    </row>
    <row r="401" spans="1:6" ht="14.25">
      <c r="A401" s="216">
        <v>377</v>
      </c>
      <c r="B401" s="216">
        <v>347</v>
      </c>
      <c r="C401" s="216">
        <v>11.04</v>
      </c>
      <c r="D401" s="216">
        <v>11.04</v>
      </c>
      <c r="E401" s="216">
        <v>18.4</v>
      </c>
      <c r="F401" s="217">
        <v>22.08</v>
      </c>
    </row>
    <row r="402" spans="1:6" ht="15">
      <c r="A402" s="261"/>
      <c r="B402" s="261"/>
      <c r="C402" s="261"/>
      <c r="D402" s="261"/>
      <c r="E402" s="261"/>
      <c r="F402" s="261"/>
    </row>
    <row r="403" spans="1:6" ht="14.25">
      <c r="A403" s="216">
        <v>378</v>
      </c>
      <c r="B403" s="216">
        <v>348</v>
      </c>
      <c r="C403" s="216">
        <v>11.07</v>
      </c>
      <c r="D403" s="216">
        <v>11.07</v>
      </c>
      <c r="E403" s="216">
        <v>18.45</v>
      </c>
      <c r="F403" s="217">
        <v>22.14</v>
      </c>
    </row>
    <row r="404" spans="1:6" ht="15">
      <c r="A404" s="261"/>
      <c r="B404" s="261"/>
      <c r="C404" s="261"/>
      <c r="D404" s="261"/>
      <c r="E404" s="261"/>
      <c r="F404" s="261"/>
    </row>
    <row r="405" spans="1:6" ht="14.25">
      <c r="A405" s="216">
        <v>379</v>
      </c>
      <c r="B405" s="216">
        <v>349</v>
      </c>
      <c r="C405" s="216">
        <v>11.11</v>
      </c>
      <c r="D405" s="216">
        <v>11.11</v>
      </c>
      <c r="E405" s="216">
        <v>18.52</v>
      </c>
      <c r="F405" s="217">
        <v>22.22</v>
      </c>
    </row>
    <row r="406" spans="1:6" ht="15">
      <c r="A406" s="261"/>
      <c r="B406" s="261"/>
      <c r="C406" s="261"/>
      <c r="D406" s="261"/>
      <c r="E406" s="261"/>
      <c r="F406" s="261"/>
    </row>
    <row r="407" spans="1:6" ht="14.25">
      <c r="A407" s="216">
        <v>380</v>
      </c>
      <c r="B407" s="216">
        <v>350</v>
      </c>
      <c r="C407" s="216">
        <v>11.14</v>
      </c>
      <c r="D407" s="216">
        <v>11.14</v>
      </c>
      <c r="E407" s="216">
        <v>18.57</v>
      </c>
      <c r="F407" s="217">
        <v>22.28</v>
      </c>
    </row>
    <row r="408" spans="1:6" ht="15">
      <c r="A408" s="261"/>
      <c r="B408" s="261"/>
      <c r="C408" s="261"/>
      <c r="D408" s="261"/>
      <c r="E408" s="261"/>
      <c r="F408" s="261"/>
    </row>
    <row r="409" spans="1:6" ht="14.25">
      <c r="A409" s="216">
        <v>381</v>
      </c>
      <c r="B409" s="216">
        <v>351</v>
      </c>
      <c r="C409" s="216">
        <v>11.17</v>
      </c>
      <c r="D409" s="216">
        <v>11.17</v>
      </c>
      <c r="E409" s="216">
        <v>18.62</v>
      </c>
      <c r="F409" s="217">
        <v>22.34</v>
      </c>
    </row>
    <row r="410" spans="1:6" ht="15">
      <c r="A410" s="261"/>
      <c r="B410" s="261"/>
      <c r="C410" s="261"/>
      <c r="D410" s="261"/>
      <c r="E410" s="261"/>
      <c r="F410" s="261"/>
    </row>
    <row r="411" spans="1:6" ht="14.25">
      <c r="A411" s="216">
        <v>382</v>
      </c>
      <c r="B411" s="216">
        <v>352</v>
      </c>
      <c r="C411" s="216">
        <v>11.2</v>
      </c>
      <c r="D411" s="216">
        <v>11.2</v>
      </c>
      <c r="E411" s="216">
        <v>18.67</v>
      </c>
      <c r="F411" s="217">
        <v>22.4</v>
      </c>
    </row>
    <row r="412" spans="1:6" ht="15">
      <c r="A412" s="261"/>
      <c r="B412" s="261"/>
      <c r="C412" s="261"/>
      <c r="D412" s="261"/>
      <c r="E412" s="261"/>
      <c r="F412" s="261"/>
    </row>
    <row r="413" spans="1:6" ht="14.25">
      <c r="A413" s="216">
        <v>383</v>
      </c>
      <c r="B413" s="216">
        <v>352</v>
      </c>
      <c r="C413" s="216">
        <v>11.2</v>
      </c>
      <c r="D413" s="216">
        <v>11.2</v>
      </c>
      <c r="E413" s="216">
        <v>18.67</v>
      </c>
      <c r="F413" s="217">
        <v>22.4</v>
      </c>
    </row>
    <row r="414" spans="1:6" ht="15">
      <c r="A414" s="261"/>
      <c r="B414" s="261"/>
      <c r="C414" s="261"/>
      <c r="D414" s="261"/>
      <c r="E414" s="261"/>
      <c r="F414" s="261"/>
    </row>
    <row r="415" spans="1:6" ht="14.25">
      <c r="A415" s="216">
        <v>384</v>
      </c>
      <c r="B415" s="216">
        <v>352</v>
      </c>
      <c r="C415" s="216">
        <v>11.2</v>
      </c>
      <c r="D415" s="216">
        <v>11.2</v>
      </c>
      <c r="E415" s="216">
        <v>18.67</v>
      </c>
      <c r="F415" s="217">
        <v>22.4</v>
      </c>
    </row>
    <row r="416" spans="1:6" ht="15">
      <c r="A416" s="261"/>
      <c r="B416" s="261"/>
      <c r="C416" s="261"/>
      <c r="D416" s="261"/>
      <c r="E416" s="261"/>
      <c r="F416" s="261"/>
    </row>
    <row r="417" spans="1:6" ht="14.25">
      <c r="A417" s="216">
        <v>385</v>
      </c>
      <c r="B417" s="216">
        <v>353</v>
      </c>
      <c r="C417" s="216">
        <v>11.23</v>
      </c>
      <c r="D417" s="216">
        <v>11.23</v>
      </c>
      <c r="E417" s="216">
        <v>18.72</v>
      </c>
      <c r="F417" s="217">
        <v>22.46</v>
      </c>
    </row>
    <row r="418" spans="1:6" ht="15">
      <c r="A418" s="261"/>
      <c r="B418" s="261"/>
      <c r="C418" s="261"/>
      <c r="D418" s="261"/>
      <c r="E418" s="261"/>
      <c r="F418" s="261"/>
    </row>
    <row r="419" spans="1:6" ht="14.25">
      <c r="A419" s="216">
        <v>386</v>
      </c>
      <c r="B419" s="216">
        <v>354</v>
      </c>
      <c r="C419" s="216">
        <v>11.27</v>
      </c>
      <c r="D419" s="216">
        <v>11.27</v>
      </c>
      <c r="E419" s="216">
        <v>18.78</v>
      </c>
      <c r="F419" s="217">
        <v>22.54</v>
      </c>
    </row>
    <row r="420" spans="1:6" ht="15">
      <c r="A420" s="261"/>
      <c r="B420" s="261"/>
      <c r="C420" s="261"/>
      <c r="D420" s="261"/>
      <c r="E420" s="261"/>
      <c r="F420" s="261"/>
    </row>
    <row r="421" spans="1:6" ht="14.25">
      <c r="A421" s="216">
        <v>387</v>
      </c>
      <c r="B421" s="216">
        <v>354</v>
      </c>
      <c r="C421" s="216">
        <v>11.27</v>
      </c>
      <c r="D421" s="216">
        <v>11.27</v>
      </c>
      <c r="E421" s="216">
        <v>18.78</v>
      </c>
      <c r="F421" s="217">
        <v>22.54</v>
      </c>
    </row>
    <row r="422" spans="1:6" ht="15">
      <c r="A422" s="261"/>
      <c r="B422" s="261"/>
      <c r="C422" s="261"/>
      <c r="D422" s="261"/>
      <c r="E422" s="261"/>
      <c r="F422" s="261"/>
    </row>
    <row r="423" spans="1:6" ht="14.25">
      <c r="A423" s="216">
        <v>388</v>
      </c>
      <c r="B423" s="216">
        <v>355</v>
      </c>
      <c r="C423" s="216">
        <v>11.3</v>
      </c>
      <c r="D423" s="216">
        <v>11.3</v>
      </c>
      <c r="E423" s="216">
        <v>18.83</v>
      </c>
      <c r="F423" s="217">
        <v>22.6</v>
      </c>
    </row>
    <row r="424" spans="1:6" ht="15">
      <c r="A424" s="261"/>
      <c r="B424" s="261"/>
      <c r="C424" s="261"/>
      <c r="D424" s="261"/>
      <c r="E424" s="261"/>
      <c r="F424" s="261"/>
    </row>
    <row r="425" spans="1:6" ht="14.25">
      <c r="A425" s="216">
        <v>389</v>
      </c>
      <c r="B425" s="216">
        <v>356</v>
      </c>
      <c r="C425" s="216">
        <v>11.33</v>
      </c>
      <c r="D425" s="216">
        <v>11.33</v>
      </c>
      <c r="E425" s="216">
        <v>18.88</v>
      </c>
      <c r="F425" s="217">
        <v>22.66</v>
      </c>
    </row>
    <row r="426" spans="1:6" ht="15">
      <c r="A426" s="261"/>
      <c r="B426" s="261"/>
      <c r="C426" s="261"/>
      <c r="D426" s="261"/>
      <c r="E426" s="261"/>
      <c r="F426" s="261"/>
    </row>
    <row r="427" spans="1:6" ht="14.25">
      <c r="A427" s="216">
        <v>390</v>
      </c>
      <c r="B427" s="216">
        <v>357</v>
      </c>
      <c r="C427" s="216">
        <v>11.36</v>
      </c>
      <c r="D427" s="216">
        <v>11.36</v>
      </c>
      <c r="E427" s="216">
        <v>18.93</v>
      </c>
      <c r="F427" s="217">
        <v>22.72</v>
      </c>
    </row>
    <row r="428" spans="1:6" ht="15">
      <c r="A428" s="261"/>
      <c r="B428" s="261"/>
      <c r="C428" s="261"/>
      <c r="D428" s="261"/>
      <c r="E428" s="261"/>
      <c r="F428" s="261"/>
    </row>
    <row r="429" spans="1:6" ht="14.25">
      <c r="A429" s="216">
        <v>391</v>
      </c>
      <c r="B429" s="216">
        <v>357</v>
      </c>
      <c r="C429" s="216">
        <v>11.36</v>
      </c>
      <c r="D429" s="216">
        <v>11.36</v>
      </c>
      <c r="E429" s="216">
        <v>18.93</v>
      </c>
      <c r="F429" s="217">
        <v>22.72</v>
      </c>
    </row>
    <row r="430" spans="1:6" ht="15">
      <c r="A430" s="261"/>
      <c r="B430" s="261"/>
      <c r="C430" s="261"/>
      <c r="D430" s="261"/>
      <c r="E430" s="261"/>
      <c r="F430" s="261"/>
    </row>
    <row r="431" spans="1:6" ht="14.25">
      <c r="A431" s="216">
        <v>392</v>
      </c>
      <c r="B431" s="216">
        <v>357</v>
      </c>
      <c r="C431" s="216">
        <v>11.36</v>
      </c>
      <c r="D431" s="216">
        <v>11.36</v>
      </c>
      <c r="E431" s="216">
        <v>18.93</v>
      </c>
      <c r="F431" s="217">
        <v>22.72</v>
      </c>
    </row>
    <row r="432" spans="1:6" ht="15">
      <c r="A432" s="261"/>
      <c r="B432" s="261"/>
      <c r="C432" s="261"/>
      <c r="D432" s="261"/>
      <c r="E432" s="261"/>
      <c r="F432" s="261"/>
    </row>
    <row r="433" spans="1:6" ht="14.25">
      <c r="A433" s="216">
        <v>393</v>
      </c>
      <c r="B433" s="216">
        <v>358</v>
      </c>
      <c r="C433" s="216">
        <v>11.39</v>
      </c>
      <c r="D433" s="216">
        <v>11.39</v>
      </c>
      <c r="E433" s="216">
        <v>18.98</v>
      </c>
      <c r="F433" s="217">
        <v>22.78</v>
      </c>
    </row>
    <row r="434" spans="1:6" ht="15">
      <c r="A434" s="261"/>
      <c r="B434" s="261"/>
      <c r="C434" s="261"/>
      <c r="D434" s="261"/>
      <c r="E434" s="261"/>
      <c r="F434" s="261"/>
    </row>
    <row r="435" spans="1:6" ht="14.25">
      <c r="A435" s="216">
        <v>394</v>
      </c>
      <c r="B435" s="216">
        <v>359</v>
      </c>
      <c r="C435" s="216">
        <v>11.42</v>
      </c>
      <c r="D435" s="216">
        <v>11.42</v>
      </c>
      <c r="E435" s="216">
        <v>19.03</v>
      </c>
      <c r="F435" s="217">
        <v>22.84</v>
      </c>
    </row>
    <row r="436" spans="1:6" ht="15">
      <c r="A436" s="261"/>
      <c r="B436" s="261"/>
      <c r="C436" s="261"/>
      <c r="D436" s="261"/>
      <c r="E436" s="261"/>
      <c r="F436" s="261"/>
    </row>
    <row r="437" spans="1:6" ht="14.25">
      <c r="A437" s="216">
        <v>395</v>
      </c>
      <c r="B437" s="216">
        <v>359</v>
      </c>
      <c r="C437" s="216">
        <v>11.42</v>
      </c>
      <c r="D437" s="216">
        <v>11.42</v>
      </c>
      <c r="E437" s="216">
        <v>19.03</v>
      </c>
      <c r="F437" s="217">
        <v>22.84</v>
      </c>
    </row>
    <row r="438" spans="1:6" ht="15">
      <c r="A438" s="261"/>
      <c r="B438" s="261"/>
      <c r="C438" s="261"/>
      <c r="D438" s="261"/>
      <c r="E438" s="261"/>
      <c r="F438" s="261"/>
    </row>
    <row r="439" spans="1:6" ht="14.25">
      <c r="A439" s="216">
        <v>396</v>
      </c>
      <c r="B439" s="216">
        <v>360</v>
      </c>
      <c r="C439" s="216">
        <v>11.46</v>
      </c>
      <c r="D439" s="216">
        <v>11.46</v>
      </c>
      <c r="E439" s="216">
        <v>19.1</v>
      </c>
      <c r="F439" s="217">
        <v>22.92</v>
      </c>
    </row>
    <row r="440" spans="1:6" ht="15">
      <c r="A440" s="261"/>
      <c r="B440" s="261"/>
      <c r="C440" s="261"/>
      <c r="D440" s="261"/>
      <c r="E440" s="261"/>
      <c r="F440" s="261"/>
    </row>
    <row r="441" spans="1:6" ht="14.25">
      <c r="A441" s="216">
        <v>397</v>
      </c>
      <c r="B441" s="216">
        <v>361</v>
      </c>
      <c r="C441" s="216">
        <v>11.49</v>
      </c>
      <c r="D441" s="216">
        <v>11.49</v>
      </c>
      <c r="E441" s="216">
        <v>19.15</v>
      </c>
      <c r="F441" s="217">
        <v>22.98</v>
      </c>
    </row>
    <row r="442" spans="1:6" ht="15">
      <c r="A442" s="261"/>
      <c r="B442" s="261"/>
      <c r="C442" s="261"/>
      <c r="D442" s="261"/>
      <c r="E442" s="261"/>
      <c r="F442" s="261"/>
    </row>
    <row r="443" spans="1:6" ht="14.25">
      <c r="A443" s="216">
        <v>398</v>
      </c>
      <c r="B443" s="216">
        <v>362</v>
      </c>
      <c r="C443" s="216">
        <v>11.52</v>
      </c>
      <c r="D443" s="216">
        <v>11.52</v>
      </c>
      <c r="E443" s="216">
        <v>19.2</v>
      </c>
      <c r="F443" s="217">
        <v>23.04</v>
      </c>
    </row>
    <row r="444" spans="1:6" ht="15">
      <c r="A444" s="261"/>
      <c r="B444" s="261"/>
      <c r="C444" s="261"/>
      <c r="D444" s="261"/>
      <c r="E444" s="261"/>
      <c r="F444" s="261"/>
    </row>
    <row r="445" spans="1:6" ht="14.25">
      <c r="A445" s="216">
        <v>399</v>
      </c>
      <c r="B445" s="216">
        <v>362</v>
      </c>
      <c r="C445" s="216">
        <v>11.52</v>
      </c>
      <c r="D445" s="216">
        <v>11.52</v>
      </c>
      <c r="E445" s="216">
        <v>19.2</v>
      </c>
      <c r="F445" s="217">
        <v>23.04</v>
      </c>
    </row>
    <row r="446" spans="1:6" ht="15">
      <c r="A446" s="261"/>
      <c r="B446" s="261"/>
      <c r="C446" s="261"/>
      <c r="D446" s="261"/>
      <c r="E446" s="261"/>
      <c r="F446" s="261"/>
    </row>
    <row r="447" spans="1:6" ht="14.25">
      <c r="A447" s="216">
        <v>400</v>
      </c>
      <c r="B447" s="216">
        <v>363</v>
      </c>
      <c r="C447" s="216">
        <v>11.55</v>
      </c>
      <c r="D447" s="216">
        <v>11.55</v>
      </c>
      <c r="E447" s="216">
        <v>19.25</v>
      </c>
      <c r="F447" s="217">
        <v>23.1</v>
      </c>
    </row>
    <row r="448" spans="1:6" ht="15">
      <c r="A448" s="261"/>
      <c r="B448" s="261"/>
      <c r="C448" s="261"/>
      <c r="D448" s="261"/>
      <c r="E448" s="261"/>
      <c r="F448" s="261"/>
    </row>
    <row r="449" spans="1:6" ht="14.25">
      <c r="A449" s="216">
        <v>401</v>
      </c>
      <c r="B449" s="216">
        <v>363</v>
      </c>
      <c r="C449" s="216">
        <v>11.55</v>
      </c>
      <c r="D449" s="216">
        <v>11.55</v>
      </c>
      <c r="E449" s="216">
        <v>19.25</v>
      </c>
      <c r="F449" s="217">
        <v>23.1</v>
      </c>
    </row>
    <row r="450" spans="1:6" ht="15">
      <c r="A450" s="261"/>
      <c r="B450" s="261"/>
      <c r="C450" s="261"/>
      <c r="D450" s="261"/>
      <c r="E450" s="261"/>
      <c r="F450" s="261"/>
    </row>
    <row r="451" spans="1:6" ht="14.25">
      <c r="A451" s="216">
        <v>402</v>
      </c>
      <c r="B451" s="216">
        <v>364</v>
      </c>
      <c r="C451" s="216">
        <v>11.58</v>
      </c>
      <c r="D451" s="216">
        <v>11.58</v>
      </c>
      <c r="E451" s="216">
        <v>19.3</v>
      </c>
      <c r="F451" s="217">
        <v>23.16</v>
      </c>
    </row>
    <row r="452" spans="1:6" ht="15">
      <c r="A452" s="261"/>
      <c r="B452" s="261"/>
      <c r="C452" s="261"/>
      <c r="D452" s="261"/>
      <c r="E452" s="261"/>
      <c r="F452" s="261"/>
    </row>
    <row r="453" spans="1:6" ht="14.25">
      <c r="A453" s="216">
        <v>403</v>
      </c>
      <c r="B453" s="216">
        <v>364</v>
      </c>
      <c r="C453" s="216">
        <v>11.58</v>
      </c>
      <c r="D453" s="216">
        <v>11.58</v>
      </c>
      <c r="E453" s="216">
        <v>19.3</v>
      </c>
      <c r="F453" s="217">
        <v>23.16</v>
      </c>
    </row>
    <row r="454" spans="1:6" ht="15">
      <c r="A454" s="261"/>
      <c r="B454" s="261"/>
      <c r="C454" s="261"/>
      <c r="D454" s="261"/>
      <c r="E454" s="261"/>
      <c r="F454" s="261"/>
    </row>
    <row r="455" spans="1:6" ht="14.25">
      <c r="A455" s="216">
        <v>404</v>
      </c>
      <c r="B455" s="216">
        <v>365</v>
      </c>
      <c r="C455" s="216">
        <v>11.62</v>
      </c>
      <c r="D455" s="216">
        <v>11.62</v>
      </c>
      <c r="E455" s="216">
        <v>19.37</v>
      </c>
      <c r="F455" s="217">
        <v>23.24</v>
      </c>
    </row>
    <row r="456" spans="1:6" ht="15">
      <c r="A456" s="261"/>
      <c r="B456" s="261"/>
      <c r="C456" s="261"/>
      <c r="D456" s="261"/>
      <c r="E456" s="261"/>
      <c r="F456" s="261"/>
    </row>
    <row r="457" spans="1:6" ht="14.25">
      <c r="A457" s="216">
        <v>405</v>
      </c>
      <c r="B457" s="216">
        <v>366</v>
      </c>
      <c r="C457" s="216">
        <v>11.65</v>
      </c>
      <c r="D457" s="216">
        <v>11.65</v>
      </c>
      <c r="E457" s="216">
        <v>19.42</v>
      </c>
      <c r="F457" s="217">
        <v>23.3</v>
      </c>
    </row>
    <row r="458" spans="1:6" ht="15">
      <c r="A458" s="261"/>
      <c r="B458" s="261"/>
      <c r="C458" s="261"/>
      <c r="D458" s="261"/>
      <c r="E458" s="261"/>
      <c r="F458" s="261"/>
    </row>
    <row r="459" spans="1:6" ht="14.25">
      <c r="A459" s="216">
        <v>406</v>
      </c>
      <c r="B459" s="216">
        <v>366</v>
      </c>
      <c r="C459" s="216">
        <v>11.65</v>
      </c>
      <c r="D459" s="216">
        <v>11.65</v>
      </c>
      <c r="E459" s="216">
        <v>19.42</v>
      </c>
      <c r="F459" s="217">
        <v>23.3</v>
      </c>
    </row>
    <row r="460" spans="1:6" ht="15">
      <c r="A460" s="261"/>
      <c r="B460" s="261"/>
      <c r="C460" s="261"/>
      <c r="D460" s="261"/>
      <c r="E460" s="261"/>
      <c r="F460" s="261"/>
    </row>
    <row r="461" spans="1:6" ht="14.25">
      <c r="A461" s="216">
        <v>407</v>
      </c>
      <c r="B461" s="216">
        <v>367</v>
      </c>
      <c r="C461" s="216">
        <v>11.68</v>
      </c>
      <c r="D461" s="216">
        <v>11.68</v>
      </c>
      <c r="E461" s="216">
        <v>19.47</v>
      </c>
      <c r="F461" s="217">
        <v>23.36</v>
      </c>
    </row>
    <row r="462" spans="1:6" ht="15">
      <c r="A462" s="261"/>
      <c r="B462" s="261"/>
      <c r="C462" s="261"/>
      <c r="D462" s="261"/>
      <c r="E462" s="261"/>
      <c r="F462" s="261"/>
    </row>
    <row r="463" spans="1:6" ht="14.25">
      <c r="A463" s="216">
        <v>408</v>
      </c>
      <c r="B463" s="216">
        <v>367</v>
      </c>
      <c r="C463" s="216">
        <v>11.68</v>
      </c>
      <c r="D463" s="216">
        <v>11.68</v>
      </c>
      <c r="E463" s="216">
        <v>19.47</v>
      </c>
      <c r="F463" s="217">
        <v>23.36</v>
      </c>
    </row>
    <row r="464" spans="1:6" ht="15">
      <c r="A464" s="261"/>
      <c r="B464" s="261"/>
      <c r="C464" s="261"/>
      <c r="D464" s="261"/>
      <c r="E464" s="261"/>
      <c r="F464" s="261"/>
    </row>
    <row r="465" spans="1:6" ht="14.25">
      <c r="A465" s="216">
        <v>409</v>
      </c>
      <c r="B465" s="216">
        <v>368</v>
      </c>
      <c r="C465" s="216">
        <v>11.71</v>
      </c>
      <c r="D465" s="216">
        <v>11.71</v>
      </c>
      <c r="E465" s="216">
        <v>19.52</v>
      </c>
      <c r="F465" s="217">
        <v>23.42</v>
      </c>
    </row>
    <row r="466" spans="1:6" ht="15">
      <c r="A466" s="261"/>
      <c r="B466" s="261"/>
      <c r="C466" s="261"/>
      <c r="D466" s="261"/>
      <c r="E466" s="261"/>
      <c r="F466" s="261"/>
    </row>
    <row r="467" spans="1:6" ht="14.25">
      <c r="A467" s="216">
        <v>410</v>
      </c>
      <c r="B467" s="216">
        <v>368</v>
      </c>
      <c r="C467" s="216">
        <v>11.71</v>
      </c>
      <c r="D467" s="216">
        <v>11.71</v>
      </c>
      <c r="E467" s="216">
        <v>19.52</v>
      </c>
      <c r="F467" s="217">
        <v>23.42</v>
      </c>
    </row>
    <row r="468" spans="1:6" ht="15">
      <c r="A468" s="261"/>
      <c r="B468" s="261"/>
      <c r="C468" s="261"/>
      <c r="D468" s="261"/>
      <c r="E468" s="261"/>
      <c r="F468" s="261"/>
    </row>
    <row r="469" spans="1:6" ht="14.25">
      <c r="A469" s="216">
        <v>411</v>
      </c>
      <c r="B469" s="216">
        <v>368</v>
      </c>
      <c r="C469" s="216">
        <v>11.71</v>
      </c>
      <c r="D469" s="216">
        <v>11.71</v>
      </c>
      <c r="E469" s="216">
        <v>19.52</v>
      </c>
      <c r="F469" s="217">
        <v>23.42</v>
      </c>
    </row>
    <row r="470" spans="1:6" ht="15">
      <c r="A470" s="261"/>
      <c r="B470" s="261"/>
      <c r="C470" s="261"/>
      <c r="D470" s="261"/>
      <c r="E470" s="261"/>
      <c r="F470" s="261"/>
    </row>
    <row r="471" spans="1:6" ht="14.25">
      <c r="A471" s="216">
        <v>412</v>
      </c>
      <c r="B471" s="216">
        <v>368</v>
      </c>
      <c r="C471" s="216">
        <v>11.71</v>
      </c>
      <c r="D471" s="216">
        <v>11.71</v>
      </c>
      <c r="E471" s="216">
        <v>19.52</v>
      </c>
      <c r="F471" s="217">
        <v>23.42</v>
      </c>
    </row>
    <row r="472" spans="1:6" ht="15">
      <c r="A472" s="261"/>
      <c r="B472" s="261"/>
      <c r="C472" s="261"/>
      <c r="D472" s="261"/>
      <c r="E472" s="261"/>
      <c r="F472" s="261"/>
    </row>
    <row r="473" spans="1:6" ht="14.25">
      <c r="A473" s="216">
        <v>413</v>
      </c>
      <c r="B473" s="216">
        <v>369</v>
      </c>
      <c r="C473" s="216">
        <v>11.74</v>
      </c>
      <c r="D473" s="216">
        <v>11.74</v>
      </c>
      <c r="E473" s="216">
        <v>19.57</v>
      </c>
      <c r="F473" s="217">
        <v>23.48</v>
      </c>
    </row>
    <row r="474" spans="1:6" ht="15">
      <c r="A474" s="261"/>
      <c r="B474" s="261"/>
      <c r="C474" s="261"/>
      <c r="D474" s="261"/>
      <c r="E474" s="261"/>
      <c r="F474" s="261"/>
    </row>
    <row r="475" spans="1:6" ht="14.25">
      <c r="A475" s="216">
        <v>414</v>
      </c>
      <c r="B475" s="216">
        <v>369</v>
      </c>
      <c r="C475" s="216">
        <v>11.74</v>
      </c>
      <c r="D475" s="216">
        <v>11.74</v>
      </c>
      <c r="E475" s="216">
        <v>19.57</v>
      </c>
      <c r="F475" s="217">
        <v>23.48</v>
      </c>
    </row>
    <row r="476" spans="1:6" ht="15">
      <c r="A476" s="261"/>
      <c r="B476" s="261"/>
      <c r="C476" s="261"/>
      <c r="D476" s="261"/>
      <c r="E476" s="261"/>
      <c r="F476" s="261"/>
    </row>
    <row r="477" spans="1:6" ht="14.25">
      <c r="A477" s="216">
        <v>415</v>
      </c>
      <c r="B477" s="216">
        <v>369</v>
      </c>
      <c r="C477" s="216">
        <v>11.74</v>
      </c>
      <c r="D477" s="216">
        <v>11.74</v>
      </c>
      <c r="E477" s="216">
        <v>19.57</v>
      </c>
      <c r="F477" s="217">
        <v>23.48</v>
      </c>
    </row>
    <row r="478" spans="1:6" ht="15">
      <c r="A478" s="261"/>
      <c r="B478" s="261"/>
      <c r="C478" s="261"/>
      <c r="D478" s="261"/>
      <c r="E478" s="261"/>
      <c r="F478" s="261"/>
    </row>
    <row r="479" spans="1:6" ht="14.25">
      <c r="A479" s="216">
        <v>416</v>
      </c>
      <c r="B479" s="216">
        <v>370</v>
      </c>
      <c r="C479" s="216">
        <v>11.77</v>
      </c>
      <c r="D479" s="216">
        <v>11.77</v>
      </c>
      <c r="E479" s="216">
        <v>19.62</v>
      </c>
      <c r="F479" s="217">
        <v>23.54</v>
      </c>
    </row>
    <row r="480" spans="1:6" ht="15">
      <c r="A480" s="261"/>
      <c r="B480" s="261"/>
      <c r="C480" s="261"/>
      <c r="D480" s="261"/>
      <c r="E480" s="261"/>
      <c r="F480" s="261"/>
    </row>
    <row r="481" spans="1:6" ht="14.25">
      <c r="A481" s="216">
        <v>417</v>
      </c>
      <c r="B481" s="216">
        <v>371</v>
      </c>
      <c r="C481" s="216">
        <v>11.81</v>
      </c>
      <c r="D481" s="216">
        <v>11.81</v>
      </c>
      <c r="E481" s="216">
        <v>19.68</v>
      </c>
      <c r="F481" s="217">
        <v>23.62</v>
      </c>
    </row>
    <row r="482" spans="1:6" ht="15">
      <c r="A482" s="261"/>
      <c r="B482" s="261"/>
      <c r="C482" s="261"/>
      <c r="D482" s="261"/>
      <c r="E482" s="261"/>
      <c r="F482" s="261"/>
    </row>
    <row r="483" spans="1:6" ht="14.25">
      <c r="A483" s="216">
        <v>418</v>
      </c>
      <c r="B483" s="216">
        <v>371</v>
      </c>
      <c r="C483" s="216">
        <v>11.81</v>
      </c>
      <c r="D483" s="216">
        <v>11.81</v>
      </c>
      <c r="E483" s="216">
        <v>19.68</v>
      </c>
      <c r="F483" s="217">
        <v>23.62</v>
      </c>
    </row>
    <row r="484" spans="1:6" ht="15">
      <c r="A484" s="261"/>
      <c r="B484" s="261"/>
      <c r="C484" s="261"/>
      <c r="D484" s="261"/>
      <c r="E484" s="261"/>
      <c r="F484" s="261"/>
    </row>
    <row r="485" spans="1:6" ht="14.25">
      <c r="A485" s="216">
        <v>419</v>
      </c>
      <c r="B485" s="216">
        <v>372</v>
      </c>
      <c r="C485" s="216">
        <v>11.84</v>
      </c>
      <c r="D485" s="216">
        <v>11.84</v>
      </c>
      <c r="E485" s="216">
        <v>19.73</v>
      </c>
      <c r="F485" s="217">
        <v>23.68</v>
      </c>
    </row>
    <row r="486" spans="1:6" ht="15">
      <c r="A486" s="261"/>
      <c r="B486" s="261"/>
      <c r="C486" s="261"/>
      <c r="D486" s="261"/>
      <c r="E486" s="261"/>
      <c r="F486" s="261"/>
    </row>
    <row r="487" spans="1:6" ht="14.25">
      <c r="A487" s="216">
        <v>420</v>
      </c>
      <c r="B487" s="216">
        <v>373</v>
      </c>
      <c r="C487" s="216">
        <v>11.87</v>
      </c>
      <c r="D487" s="216">
        <v>11.87</v>
      </c>
      <c r="E487" s="216">
        <v>19.78</v>
      </c>
      <c r="F487" s="217">
        <v>23.74</v>
      </c>
    </row>
    <row r="488" spans="1:6" ht="15">
      <c r="A488" s="261"/>
      <c r="B488" s="261"/>
      <c r="C488" s="261"/>
      <c r="D488" s="261"/>
      <c r="E488" s="261"/>
      <c r="F488" s="261"/>
    </row>
    <row r="489" spans="1:6" ht="14.25">
      <c r="A489" s="216">
        <v>421</v>
      </c>
      <c r="B489" s="216">
        <v>374</v>
      </c>
      <c r="C489" s="216">
        <v>11.9</v>
      </c>
      <c r="D489" s="216">
        <v>11.9</v>
      </c>
      <c r="E489" s="216">
        <v>19.83</v>
      </c>
      <c r="F489" s="217">
        <v>23.8</v>
      </c>
    </row>
    <row r="490" spans="1:6" ht="15">
      <c r="A490" s="261"/>
      <c r="B490" s="261"/>
      <c r="C490" s="261"/>
      <c r="D490" s="261"/>
      <c r="E490" s="261"/>
      <c r="F490" s="261"/>
    </row>
    <row r="491" spans="1:6" ht="14.25">
      <c r="A491" s="216">
        <v>422</v>
      </c>
      <c r="B491" s="216">
        <v>375</v>
      </c>
      <c r="C491" s="216">
        <v>11.93</v>
      </c>
      <c r="D491" s="216">
        <v>11.93</v>
      </c>
      <c r="E491" s="216">
        <v>19.88</v>
      </c>
      <c r="F491" s="217">
        <v>23.86</v>
      </c>
    </row>
    <row r="492" spans="1:6" ht="15">
      <c r="A492" s="261"/>
      <c r="B492" s="261"/>
      <c r="C492" s="261"/>
      <c r="D492" s="261"/>
      <c r="E492" s="261"/>
      <c r="F492" s="261"/>
    </row>
    <row r="493" spans="1:6" ht="14.25">
      <c r="A493" s="216">
        <v>423</v>
      </c>
      <c r="B493" s="216">
        <v>376</v>
      </c>
      <c r="C493" s="216">
        <v>11.97</v>
      </c>
      <c r="D493" s="216">
        <v>11.97</v>
      </c>
      <c r="E493" s="216">
        <v>19.95</v>
      </c>
      <c r="F493" s="217">
        <v>23.94</v>
      </c>
    </row>
    <row r="494" spans="1:6" ht="15">
      <c r="A494" s="261"/>
      <c r="B494" s="261"/>
      <c r="C494" s="261"/>
      <c r="D494" s="261"/>
      <c r="E494" s="261"/>
      <c r="F494" s="261"/>
    </row>
    <row r="495" spans="1:6" ht="14.25">
      <c r="A495" s="216">
        <v>424</v>
      </c>
      <c r="B495" s="216">
        <v>377</v>
      </c>
      <c r="C495" s="216">
        <v>12</v>
      </c>
      <c r="D495" s="216">
        <v>12</v>
      </c>
      <c r="E495" s="216">
        <v>20</v>
      </c>
      <c r="F495" s="217">
        <v>24</v>
      </c>
    </row>
    <row r="496" spans="1:6" ht="15">
      <c r="A496" s="261"/>
      <c r="B496" s="261"/>
      <c r="C496" s="261"/>
      <c r="D496" s="261"/>
      <c r="E496" s="261"/>
      <c r="F496" s="261"/>
    </row>
    <row r="497" spans="1:6" ht="14.25">
      <c r="A497" s="216">
        <v>425</v>
      </c>
      <c r="B497" s="216">
        <v>377</v>
      </c>
      <c r="C497" s="216">
        <v>12</v>
      </c>
      <c r="D497" s="216">
        <v>12</v>
      </c>
      <c r="E497" s="216">
        <v>20</v>
      </c>
      <c r="F497" s="217">
        <v>24</v>
      </c>
    </row>
    <row r="498" spans="1:6" ht="15">
      <c r="A498" s="261"/>
      <c r="B498" s="261"/>
      <c r="C498" s="261"/>
      <c r="D498" s="261"/>
      <c r="E498" s="261"/>
      <c r="F498" s="261"/>
    </row>
    <row r="499" spans="1:6" ht="14.25">
      <c r="A499" s="216">
        <v>426</v>
      </c>
      <c r="B499" s="216">
        <v>378</v>
      </c>
      <c r="C499" s="216">
        <v>12.03</v>
      </c>
      <c r="D499" s="216">
        <v>12.03</v>
      </c>
      <c r="E499" s="216">
        <v>20.05</v>
      </c>
      <c r="F499" s="217">
        <v>24.06</v>
      </c>
    </row>
    <row r="500" spans="1:6" ht="15">
      <c r="A500" s="261"/>
      <c r="B500" s="261"/>
      <c r="C500" s="261"/>
      <c r="D500" s="261"/>
      <c r="E500" s="261"/>
      <c r="F500" s="261"/>
    </row>
    <row r="501" spans="1:6" ht="14.25">
      <c r="A501" s="216">
        <v>427</v>
      </c>
      <c r="B501" s="216">
        <v>379</v>
      </c>
      <c r="C501" s="216">
        <v>12.06</v>
      </c>
      <c r="D501" s="216">
        <v>12.06</v>
      </c>
      <c r="E501" s="216">
        <v>20.1</v>
      </c>
      <c r="F501" s="217">
        <v>24.12</v>
      </c>
    </row>
    <row r="502" spans="1:6" ht="15">
      <c r="A502" s="261"/>
      <c r="B502" s="261"/>
      <c r="C502" s="261"/>
      <c r="D502" s="261"/>
      <c r="E502" s="261"/>
      <c r="F502" s="261"/>
    </row>
    <row r="503" spans="1:6" ht="14.25">
      <c r="A503" s="216">
        <v>428</v>
      </c>
      <c r="B503" s="216">
        <v>379</v>
      </c>
      <c r="C503" s="216">
        <v>12.06</v>
      </c>
      <c r="D503" s="216">
        <v>12.06</v>
      </c>
      <c r="E503" s="216">
        <v>20.1</v>
      </c>
      <c r="F503" s="217">
        <v>24.12</v>
      </c>
    </row>
    <row r="504" spans="1:6" ht="15">
      <c r="A504" s="261"/>
      <c r="B504" s="261"/>
      <c r="C504" s="261"/>
      <c r="D504" s="261"/>
      <c r="E504" s="261"/>
      <c r="F504" s="261"/>
    </row>
    <row r="505" spans="1:6" ht="14.25">
      <c r="A505" s="216">
        <v>429</v>
      </c>
      <c r="B505" s="216">
        <v>379</v>
      </c>
      <c r="C505" s="216">
        <v>12.06</v>
      </c>
      <c r="D505" s="216">
        <v>12.06</v>
      </c>
      <c r="E505" s="216">
        <v>20.1</v>
      </c>
      <c r="F505" s="217">
        <v>24.12</v>
      </c>
    </row>
    <row r="506" spans="1:6" ht="15">
      <c r="A506" s="261"/>
      <c r="B506" s="261"/>
      <c r="C506" s="261"/>
      <c r="D506" s="261"/>
      <c r="E506" s="261"/>
      <c r="F506" s="261"/>
    </row>
    <row r="507" spans="1:6" ht="14.25">
      <c r="A507" s="216">
        <v>430</v>
      </c>
      <c r="B507" s="216">
        <v>380</v>
      </c>
      <c r="C507" s="216">
        <v>12.09</v>
      </c>
      <c r="D507" s="216">
        <v>12.09</v>
      </c>
      <c r="E507" s="216">
        <v>20.15</v>
      </c>
      <c r="F507" s="217">
        <v>24.18</v>
      </c>
    </row>
    <row r="508" spans="1:6" ht="15">
      <c r="A508" s="261"/>
      <c r="B508" s="261"/>
      <c r="C508" s="261"/>
      <c r="D508" s="261"/>
      <c r="E508" s="261"/>
      <c r="F508" s="261"/>
    </row>
    <row r="509" spans="1:6" ht="14.25">
      <c r="A509" s="216">
        <v>431</v>
      </c>
      <c r="B509" s="216">
        <v>381</v>
      </c>
      <c r="C509" s="216">
        <v>12.12</v>
      </c>
      <c r="D509" s="216">
        <v>12.12</v>
      </c>
      <c r="E509" s="216">
        <v>20.2</v>
      </c>
      <c r="F509" s="217">
        <v>24.24</v>
      </c>
    </row>
    <row r="510" spans="1:6" ht="15">
      <c r="A510" s="261"/>
      <c r="B510" s="261"/>
      <c r="C510" s="261"/>
      <c r="D510" s="261"/>
      <c r="E510" s="261"/>
      <c r="F510" s="261"/>
    </row>
    <row r="511" spans="1:6" ht="14.25">
      <c r="A511" s="216">
        <v>432</v>
      </c>
      <c r="B511" s="216">
        <v>382</v>
      </c>
      <c r="C511" s="216">
        <v>12.16</v>
      </c>
      <c r="D511" s="216">
        <v>12.16</v>
      </c>
      <c r="E511" s="216">
        <v>20.27</v>
      </c>
      <c r="F511" s="217">
        <v>24.32</v>
      </c>
    </row>
    <row r="512" spans="1:6" ht="15">
      <c r="A512" s="261"/>
      <c r="B512" s="261"/>
      <c r="C512" s="261"/>
      <c r="D512" s="261"/>
      <c r="E512" s="261"/>
      <c r="F512" s="261"/>
    </row>
    <row r="513" spans="1:6" ht="14.25">
      <c r="A513" s="216">
        <v>433</v>
      </c>
      <c r="B513" s="216">
        <v>382</v>
      </c>
      <c r="C513" s="216">
        <v>12.16</v>
      </c>
      <c r="D513" s="216">
        <v>12.16</v>
      </c>
      <c r="E513" s="216">
        <v>20.27</v>
      </c>
      <c r="F513" s="217">
        <v>24.32</v>
      </c>
    </row>
    <row r="514" spans="1:6" ht="15">
      <c r="A514" s="261"/>
      <c r="B514" s="261"/>
      <c r="C514" s="261"/>
      <c r="D514" s="261"/>
      <c r="E514" s="261"/>
      <c r="F514" s="261"/>
    </row>
    <row r="515" spans="1:6" ht="14.25">
      <c r="A515" s="216">
        <v>434</v>
      </c>
      <c r="B515" s="216">
        <v>383</v>
      </c>
      <c r="C515" s="216">
        <v>12.19</v>
      </c>
      <c r="D515" s="216">
        <v>12.19</v>
      </c>
      <c r="E515" s="216">
        <v>20.32</v>
      </c>
      <c r="F515" s="217">
        <v>24.38</v>
      </c>
    </row>
    <row r="516" spans="1:6" ht="15">
      <c r="A516" s="261"/>
      <c r="B516" s="261"/>
      <c r="C516" s="261"/>
      <c r="D516" s="261"/>
      <c r="E516" s="261"/>
      <c r="F516" s="261"/>
    </row>
    <row r="517" spans="1:6" ht="14.25">
      <c r="A517" s="216">
        <v>435</v>
      </c>
      <c r="B517" s="216">
        <v>384</v>
      </c>
      <c r="C517" s="216">
        <v>12.22</v>
      </c>
      <c r="D517" s="216">
        <v>12.22</v>
      </c>
      <c r="E517" s="216">
        <v>20.37</v>
      </c>
      <c r="F517" s="217">
        <v>24.44</v>
      </c>
    </row>
    <row r="518" spans="1:6" ht="15">
      <c r="A518" s="261"/>
      <c r="B518" s="261"/>
      <c r="C518" s="261"/>
      <c r="D518" s="261"/>
      <c r="E518" s="261"/>
      <c r="F518" s="261"/>
    </row>
    <row r="519" spans="1:6" ht="14.25">
      <c r="A519" s="216">
        <v>436</v>
      </c>
      <c r="B519" s="216">
        <v>384</v>
      </c>
      <c r="C519" s="216">
        <v>12.22</v>
      </c>
      <c r="D519" s="216">
        <v>12.22</v>
      </c>
      <c r="E519" s="216">
        <v>20.37</v>
      </c>
      <c r="F519" s="217">
        <v>24.44</v>
      </c>
    </row>
    <row r="520" spans="1:6" ht="15">
      <c r="A520" s="261"/>
      <c r="B520" s="261"/>
      <c r="C520" s="261"/>
      <c r="D520" s="261"/>
      <c r="E520" s="261"/>
      <c r="F520" s="261"/>
    </row>
    <row r="521" spans="1:6" ht="14.25">
      <c r="A521" s="216">
        <v>437</v>
      </c>
      <c r="B521" s="216">
        <v>385</v>
      </c>
      <c r="C521" s="216">
        <v>12.25</v>
      </c>
      <c r="D521" s="216">
        <v>12.25</v>
      </c>
      <c r="E521" s="216">
        <v>20.42</v>
      </c>
      <c r="F521" s="217">
        <v>24.5</v>
      </c>
    </row>
    <row r="522" spans="1:6" ht="15">
      <c r="A522" s="261"/>
      <c r="B522" s="261"/>
      <c r="C522" s="261"/>
      <c r="D522" s="261"/>
      <c r="E522" s="261"/>
      <c r="F522" s="261"/>
    </row>
    <row r="523" spans="1:6" ht="14.25">
      <c r="A523" s="216">
        <v>438</v>
      </c>
      <c r="B523" s="216">
        <v>386</v>
      </c>
      <c r="C523" s="216">
        <v>12.28</v>
      </c>
      <c r="D523" s="216">
        <v>12.28</v>
      </c>
      <c r="E523" s="216">
        <v>20.47</v>
      </c>
      <c r="F523" s="217">
        <v>24.56</v>
      </c>
    </row>
    <row r="524" spans="1:6" ht="15">
      <c r="A524" s="261"/>
      <c r="B524" s="261"/>
      <c r="C524" s="261"/>
      <c r="D524" s="261"/>
      <c r="E524" s="261"/>
      <c r="F524" s="261"/>
    </row>
    <row r="525" spans="1:6" ht="14.25">
      <c r="A525" s="216">
        <v>439</v>
      </c>
      <c r="B525" s="216">
        <v>387</v>
      </c>
      <c r="C525" s="216">
        <v>12.32</v>
      </c>
      <c r="D525" s="216">
        <v>12.32</v>
      </c>
      <c r="E525" s="216">
        <v>20.53</v>
      </c>
      <c r="F525" s="217">
        <v>24.64</v>
      </c>
    </row>
    <row r="526" spans="1:6" ht="15">
      <c r="A526" s="261"/>
      <c r="B526" s="261"/>
      <c r="C526" s="261"/>
      <c r="D526" s="261"/>
      <c r="E526" s="261"/>
      <c r="F526" s="261"/>
    </row>
    <row r="527" spans="1:6" ht="14.25">
      <c r="A527" s="216">
        <v>440</v>
      </c>
      <c r="B527" s="216">
        <v>387</v>
      </c>
      <c r="C527" s="216">
        <v>12.32</v>
      </c>
      <c r="D527" s="216">
        <v>12.32</v>
      </c>
      <c r="E527" s="216">
        <v>20.53</v>
      </c>
      <c r="F527" s="217">
        <v>24.64</v>
      </c>
    </row>
    <row r="528" spans="1:6" ht="15">
      <c r="A528" s="261"/>
      <c r="B528" s="261"/>
      <c r="C528" s="261"/>
      <c r="D528" s="261"/>
      <c r="E528" s="261"/>
      <c r="F528" s="261"/>
    </row>
    <row r="529" spans="1:6" ht="14.25">
      <c r="A529" s="216">
        <v>441</v>
      </c>
      <c r="B529" s="216">
        <v>388</v>
      </c>
      <c r="C529" s="216">
        <v>12.35</v>
      </c>
      <c r="D529" s="216">
        <v>12.35</v>
      </c>
      <c r="E529" s="216">
        <v>20.58</v>
      </c>
      <c r="F529" s="217">
        <v>24.7</v>
      </c>
    </row>
    <row r="530" spans="1:6" ht="15">
      <c r="A530" s="261"/>
      <c r="B530" s="261"/>
      <c r="C530" s="261"/>
      <c r="D530" s="261"/>
      <c r="E530" s="261"/>
      <c r="F530" s="261"/>
    </row>
    <row r="531" spans="1:6" ht="14.25">
      <c r="A531" s="216">
        <v>442</v>
      </c>
      <c r="B531" s="216">
        <v>389</v>
      </c>
      <c r="C531" s="216">
        <v>12.38</v>
      </c>
      <c r="D531" s="216">
        <v>12.38</v>
      </c>
      <c r="E531" s="216">
        <v>20.63</v>
      </c>
      <c r="F531" s="217">
        <v>24.76</v>
      </c>
    </row>
    <row r="532" spans="1:6" ht="15">
      <c r="A532" s="261"/>
      <c r="B532" s="261"/>
      <c r="C532" s="261"/>
      <c r="D532" s="261"/>
      <c r="E532" s="261"/>
      <c r="F532" s="261"/>
    </row>
    <row r="533" spans="1:6" ht="14.25">
      <c r="A533" s="216">
        <v>443</v>
      </c>
      <c r="B533" s="216">
        <v>390</v>
      </c>
      <c r="C533" s="216">
        <v>12.41</v>
      </c>
      <c r="D533" s="216">
        <v>12.41</v>
      </c>
      <c r="E533" s="216">
        <v>20.68</v>
      </c>
      <c r="F533" s="217">
        <v>24.82</v>
      </c>
    </row>
    <row r="534" spans="1:6" ht="15">
      <c r="A534" s="261"/>
      <c r="B534" s="261"/>
      <c r="C534" s="261"/>
      <c r="D534" s="261"/>
      <c r="E534" s="261"/>
      <c r="F534" s="261"/>
    </row>
    <row r="535" spans="1:6" ht="14.25">
      <c r="A535" s="216">
        <v>444</v>
      </c>
      <c r="B535" s="216">
        <v>390</v>
      </c>
      <c r="C535" s="216">
        <v>12.41</v>
      </c>
      <c r="D535" s="216">
        <v>12.41</v>
      </c>
      <c r="E535" s="216">
        <v>20.68</v>
      </c>
      <c r="F535" s="217">
        <v>24.82</v>
      </c>
    </row>
    <row r="536" spans="1:6" ht="15">
      <c r="A536" s="261"/>
      <c r="B536" s="261"/>
      <c r="C536" s="261"/>
      <c r="D536" s="261"/>
      <c r="E536" s="261"/>
      <c r="F536" s="261"/>
    </row>
    <row r="537" spans="1:6" ht="14.25">
      <c r="A537" s="216">
        <v>445</v>
      </c>
      <c r="B537" s="216">
        <v>391</v>
      </c>
      <c r="C537" s="216">
        <v>12.44</v>
      </c>
      <c r="D537" s="216">
        <v>12.44</v>
      </c>
      <c r="E537" s="216">
        <v>20.73</v>
      </c>
      <c r="F537" s="217">
        <v>24.88</v>
      </c>
    </row>
    <row r="538" spans="1:6" ht="15">
      <c r="A538" s="261"/>
      <c r="B538" s="261"/>
      <c r="C538" s="261"/>
      <c r="D538" s="261"/>
      <c r="E538" s="261"/>
      <c r="F538" s="261"/>
    </row>
    <row r="539" spans="1:6" ht="14.25">
      <c r="A539" s="216">
        <v>446</v>
      </c>
      <c r="B539" s="216">
        <v>392</v>
      </c>
      <c r="C539" s="216">
        <v>12.47</v>
      </c>
      <c r="D539" s="216">
        <v>12.47</v>
      </c>
      <c r="E539" s="216">
        <v>20.78</v>
      </c>
      <c r="F539" s="217">
        <v>24.94</v>
      </c>
    </row>
    <row r="540" spans="1:6" ht="15">
      <c r="A540" s="261"/>
      <c r="B540" s="261"/>
      <c r="C540" s="261"/>
      <c r="D540" s="261"/>
      <c r="E540" s="261"/>
      <c r="F540" s="261"/>
    </row>
    <row r="541" spans="1:6" ht="14.25">
      <c r="A541" s="216">
        <v>447</v>
      </c>
      <c r="B541" s="216">
        <v>393</v>
      </c>
      <c r="C541" s="216">
        <v>12.51</v>
      </c>
      <c r="D541" s="216">
        <v>12.51</v>
      </c>
      <c r="E541" s="216">
        <v>20.85</v>
      </c>
      <c r="F541" s="217">
        <v>25.02</v>
      </c>
    </row>
    <row r="542" spans="1:6" ht="15">
      <c r="A542" s="261"/>
      <c r="B542" s="261"/>
      <c r="C542" s="261"/>
      <c r="D542" s="261"/>
      <c r="E542" s="261"/>
      <c r="F542" s="261"/>
    </row>
    <row r="543" spans="1:6" ht="14.25">
      <c r="A543" s="216">
        <v>448</v>
      </c>
      <c r="B543" s="216">
        <v>393</v>
      </c>
      <c r="C543" s="216">
        <v>12.51</v>
      </c>
      <c r="D543" s="216">
        <v>12.51</v>
      </c>
      <c r="E543" s="216">
        <v>20.85</v>
      </c>
      <c r="F543" s="217">
        <v>25.02</v>
      </c>
    </row>
    <row r="544" spans="1:6" ht="15">
      <c r="A544" s="261"/>
      <c r="B544" s="261"/>
      <c r="C544" s="261"/>
      <c r="D544" s="261"/>
      <c r="E544" s="261"/>
      <c r="F544" s="261"/>
    </row>
    <row r="545" spans="1:6" ht="14.25">
      <c r="A545" s="216">
        <v>449</v>
      </c>
      <c r="B545" s="216">
        <v>394</v>
      </c>
      <c r="C545" s="216">
        <v>12.54</v>
      </c>
      <c r="D545" s="216">
        <v>12.54</v>
      </c>
      <c r="E545" s="216">
        <v>20.9</v>
      </c>
      <c r="F545" s="217">
        <v>25.08</v>
      </c>
    </row>
    <row r="546" spans="1:6" ht="15">
      <c r="A546" s="261"/>
      <c r="B546" s="261"/>
      <c r="C546" s="261"/>
      <c r="D546" s="261"/>
      <c r="E546" s="261"/>
      <c r="F546" s="261"/>
    </row>
    <row r="547" spans="1:6" ht="14.25">
      <c r="A547" s="216">
        <v>450</v>
      </c>
      <c r="B547" s="216">
        <v>395</v>
      </c>
      <c r="C547" s="216">
        <v>12.57</v>
      </c>
      <c r="D547" s="216">
        <v>12.57</v>
      </c>
      <c r="E547" s="216">
        <v>20.95</v>
      </c>
      <c r="F547" s="217">
        <v>25.14</v>
      </c>
    </row>
    <row r="548" spans="1:6" ht="15">
      <c r="A548" s="261"/>
      <c r="B548" s="261"/>
      <c r="C548" s="261"/>
      <c r="D548" s="261"/>
      <c r="E548" s="261"/>
      <c r="F548" s="261"/>
    </row>
    <row r="549" spans="1:6" ht="14.25">
      <c r="A549" s="216">
        <v>451</v>
      </c>
      <c r="B549" s="216">
        <v>396</v>
      </c>
      <c r="C549" s="216">
        <v>12.6</v>
      </c>
      <c r="D549" s="216">
        <v>12.6</v>
      </c>
      <c r="E549" s="216">
        <v>21</v>
      </c>
      <c r="F549" s="217">
        <v>25.2</v>
      </c>
    </row>
    <row r="550" spans="1:6" ht="15">
      <c r="A550" s="261"/>
      <c r="B550" s="261"/>
      <c r="C550" s="261"/>
      <c r="D550" s="261"/>
      <c r="E550" s="261"/>
      <c r="F550" s="261"/>
    </row>
    <row r="551" spans="1:6" ht="14.25">
      <c r="A551" s="216">
        <v>452</v>
      </c>
      <c r="B551" s="216">
        <v>396</v>
      </c>
      <c r="C551" s="216">
        <v>12.6</v>
      </c>
      <c r="D551" s="216">
        <v>12.6</v>
      </c>
      <c r="E551" s="216">
        <v>21</v>
      </c>
      <c r="F551" s="217">
        <v>25.2</v>
      </c>
    </row>
    <row r="552" spans="1:6" ht="15">
      <c r="A552" s="261"/>
      <c r="B552" s="261"/>
      <c r="C552" s="261"/>
      <c r="D552" s="261"/>
      <c r="E552" s="261"/>
      <c r="F552" s="261"/>
    </row>
    <row r="553" spans="1:6" ht="14.25">
      <c r="A553" s="216">
        <v>453</v>
      </c>
      <c r="B553" s="216">
        <v>397</v>
      </c>
      <c r="C553" s="216">
        <v>12.63</v>
      </c>
      <c r="D553" s="216">
        <v>12.63</v>
      </c>
      <c r="E553" s="216">
        <v>21.05</v>
      </c>
      <c r="F553" s="217">
        <v>25.26</v>
      </c>
    </row>
    <row r="554" spans="1:6" ht="15">
      <c r="A554" s="261"/>
      <c r="B554" s="261"/>
      <c r="C554" s="261"/>
      <c r="D554" s="261"/>
      <c r="E554" s="261"/>
      <c r="F554" s="261"/>
    </row>
    <row r="555" spans="1:6" ht="14.25">
      <c r="A555" s="216">
        <v>454</v>
      </c>
      <c r="B555" s="216">
        <v>398</v>
      </c>
      <c r="C555" s="216">
        <v>12.67</v>
      </c>
      <c r="D555" s="216">
        <v>12.67</v>
      </c>
      <c r="E555" s="216">
        <v>21.12</v>
      </c>
      <c r="F555" s="217">
        <v>25.34</v>
      </c>
    </row>
    <row r="556" spans="1:6" ht="15">
      <c r="A556" s="261"/>
      <c r="B556" s="261"/>
      <c r="C556" s="261"/>
      <c r="D556" s="261"/>
      <c r="E556" s="261"/>
      <c r="F556" s="261"/>
    </row>
    <row r="557" spans="1:6" ht="14.25">
      <c r="A557" s="216">
        <v>455</v>
      </c>
      <c r="B557" s="216">
        <v>398</v>
      </c>
      <c r="C557" s="216">
        <v>12.67</v>
      </c>
      <c r="D557" s="216">
        <v>12.67</v>
      </c>
      <c r="E557" s="216">
        <v>21.12</v>
      </c>
      <c r="F557" s="217">
        <v>25.34</v>
      </c>
    </row>
    <row r="558" spans="1:6" ht="15">
      <c r="A558" s="261"/>
      <c r="B558" s="261"/>
      <c r="C558" s="261"/>
      <c r="D558" s="261"/>
      <c r="E558" s="261"/>
      <c r="F558" s="261"/>
    </row>
    <row r="559" spans="1:6" ht="14.25">
      <c r="A559" s="216">
        <v>456</v>
      </c>
      <c r="B559" s="216">
        <v>399</v>
      </c>
      <c r="C559" s="216">
        <v>12.7</v>
      </c>
      <c r="D559" s="216">
        <v>12.7</v>
      </c>
      <c r="E559" s="216">
        <v>21.17</v>
      </c>
      <c r="F559" s="217">
        <v>25.4</v>
      </c>
    </row>
    <row r="560" spans="1:6" ht="15">
      <c r="A560" s="261"/>
      <c r="B560" s="261"/>
      <c r="C560" s="261"/>
      <c r="D560" s="261"/>
      <c r="E560" s="261"/>
      <c r="F560" s="261"/>
    </row>
    <row r="561" spans="1:6" ht="14.25">
      <c r="A561" s="216">
        <v>457</v>
      </c>
      <c r="B561" s="216">
        <v>400</v>
      </c>
      <c r="C561" s="216">
        <v>12.73</v>
      </c>
      <c r="D561" s="216">
        <v>12.73</v>
      </c>
      <c r="E561" s="216">
        <v>21.22</v>
      </c>
      <c r="F561" s="217">
        <v>25.46</v>
      </c>
    </row>
    <row r="562" spans="1:6" ht="15">
      <c r="A562" s="261"/>
      <c r="B562" s="261"/>
      <c r="C562" s="261"/>
      <c r="D562" s="261"/>
      <c r="E562" s="261"/>
      <c r="F562" s="261"/>
    </row>
    <row r="563" spans="1:6" ht="14.25">
      <c r="A563" s="216">
        <v>458</v>
      </c>
      <c r="B563" s="216">
        <v>401</v>
      </c>
      <c r="C563" s="216">
        <v>12.76</v>
      </c>
      <c r="D563" s="216">
        <v>12.76</v>
      </c>
      <c r="E563" s="216">
        <v>21.27</v>
      </c>
      <c r="F563" s="217">
        <v>25.52</v>
      </c>
    </row>
    <row r="564" spans="1:6" ht="15">
      <c r="A564" s="261"/>
      <c r="B564" s="261"/>
      <c r="C564" s="261"/>
      <c r="D564" s="261"/>
      <c r="E564" s="261"/>
      <c r="F564" s="261"/>
    </row>
    <row r="565" spans="1:6" ht="14.25">
      <c r="A565" s="216">
        <v>459</v>
      </c>
      <c r="B565" s="216">
        <v>402</v>
      </c>
      <c r="C565" s="216">
        <v>12.79</v>
      </c>
      <c r="D565" s="216">
        <v>12.79</v>
      </c>
      <c r="E565" s="216">
        <v>21.32</v>
      </c>
      <c r="F565" s="217">
        <v>25.58</v>
      </c>
    </row>
    <row r="566" spans="1:6" ht="15">
      <c r="A566" s="261"/>
      <c r="B566" s="261"/>
      <c r="C566" s="261"/>
      <c r="D566" s="261"/>
      <c r="E566" s="261"/>
      <c r="F566" s="261"/>
    </row>
    <row r="567" spans="1:6" ht="14.25">
      <c r="A567" s="216">
        <v>460</v>
      </c>
      <c r="B567" s="216">
        <v>403</v>
      </c>
      <c r="C567" s="216">
        <v>12.82</v>
      </c>
      <c r="D567" s="216">
        <v>12.82</v>
      </c>
      <c r="E567" s="216">
        <v>21.37</v>
      </c>
      <c r="F567" s="217">
        <v>25.64</v>
      </c>
    </row>
    <row r="568" spans="1:6" ht="15">
      <c r="A568" s="261"/>
      <c r="B568" s="261"/>
      <c r="C568" s="261"/>
      <c r="D568" s="261"/>
      <c r="E568" s="261"/>
      <c r="F568" s="261"/>
    </row>
    <row r="569" spans="1:6" ht="14.25">
      <c r="A569" s="216">
        <v>461</v>
      </c>
      <c r="B569" s="216">
        <v>404</v>
      </c>
      <c r="C569" s="216">
        <v>12.86</v>
      </c>
      <c r="D569" s="216">
        <v>12.86</v>
      </c>
      <c r="E569" s="216">
        <v>21.43</v>
      </c>
      <c r="F569" s="217">
        <v>25.72</v>
      </c>
    </row>
    <row r="570" spans="1:6" ht="15">
      <c r="A570" s="261"/>
      <c r="B570" s="261"/>
      <c r="C570" s="261"/>
      <c r="D570" s="261"/>
      <c r="E570" s="261"/>
      <c r="F570" s="261"/>
    </row>
    <row r="571" spans="1:6" ht="14.25">
      <c r="A571" s="216">
        <v>462</v>
      </c>
      <c r="B571" s="216">
        <v>405</v>
      </c>
      <c r="C571" s="216">
        <v>12.89</v>
      </c>
      <c r="D571" s="216">
        <v>12.89</v>
      </c>
      <c r="E571" s="216">
        <v>21.48</v>
      </c>
      <c r="F571" s="217">
        <v>25.78</v>
      </c>
    </row>
    <row r="572" spans="1:6" ht="15">
      <c r="A572" s="261"/>
      <c r="B572" s="261"/>
      <c r="C572" s="261"/>
      <c r="D572" s="261"/>
      <c r="E572" s="261"/>
      <c r="F572" s="261"/>
    </row>
    <row r="573" spans="1:6" ht="14.25">
      <c r="A573" s="216">
        <v>463</v>
      </c>
      <c r="B573" s="216">
        <v>405</v>
      </c>
      <c r="C573" s="216">
        <v>12.89</v>
      </c>
      <c r="D573" s="216">
        <v>12.89</v>
      </c>
      <c r="E573" s="216">
        <v>21.48</v>
      </c>
      <c r="F573" s="217">
        <v>25.78</v>
      </c>
    </row>
    <row r="574" spans="1:6" ht="15">
      <c r="A574" s="261"/>
      <c r="B574" s="261"/>
      <c r="C574" s="261"/>
      <c r="D574" s="261"/>
      <c r="E574" s="261"/>
      <c r="F574" s="261"/>
    </row>
    <row r="575" spans="1:6" ht="14.25">
      <c r="A575" s="216">
        <v>464</v>
      </c>
      <c r="B575" s="216">
        <v>406</v>
      </c>
      <c r="C575" s="216">
        <v>12.92</v>
      </c>
      <c r="D575" s="216">
        <v>12.92</v>
      </c>
      <c r="E575" s="216">
        <v>21.53</v>
      </c>
      <c r="F575" s="217">
        <v>25.84</v>
      </c>
    </row>
    <row r="576" spans="1:6" ht="15">
      <c r="A576" s="261"/>
      <c r="B576" s="261"/>
      <c r="C576" s="261"/>
      <c r="D576" s="261"/>
      <c r="E576" s="261"/>
      <c r="F576" s="261"/>
    </row>
    <row r="577" spans="1:6" ht="14.25">
      <c r="A577" s="216">
        <v>465</v>
      </c>
      <c r="B577" s="216">
        <v>407</v>
      </c>
      <c r="C577" s="216">
        <v>12.95</v>
      </c>
      <c r="D577" s="216">
        <v>12.95</v>
      </c>
      <c r="E577" s="216">
        <v>21.58</v>
      </c>
      <c r="F577" s="217">
        <v>25.9</v>
      </c>
    </row>
    <row r="578" spans="1:6" ht="15">
      <c r="A578" s="261"/>
      <c r="B578" s="261"/>
      <c r="C578" s="261"/>
      <c r="D578" s="261"/>
      <c r="E578" s="261"/>
      <c r="F578" s="261"/>
    </row>
    <row r="579" spans="1:6" ht="14.25">
      <c r="A579" s="216">
        <v>466</v>
      </c>
      <c r="B579" s="216">
        <v>408</v>
      </c>
      <c r="C579" s="216">
        <v>12.98</v>
      </c>
      <c r="D579" s="216">
        <v>12.98</v>
      </c>
      <c r="E579" s="216">
        <v>21.63</v>
      </c>
      <c r="F579" s="217">
        <v>25.96</v>
      </c>
    </row>
    <row r="580" spans="1:6" ht="15">
      <c r="A580" s="261"/>
      <c r="B580" s="261"/>
      <c r="C580" s="261"/>
      <c r="D580" s="261"/>
      <c r="E580" s="261"/>
      <c r="F580" s="261"/>
    </row>
    <row r="581" spans="1:6" ht="14.25">
      <c r="A581" s="216">
        <v>467</v>
      </c>
      <c r="B581" s="216">
        <v>408</v>
      </c>
      <c r="C581" s="216">
        <v>12.98</v>
      </c>
      <c r="D581" s="216">
        <v>12.98</v>
      </c>
      <c r="E581" s="216">
        <v>21.63</v>
      </c>
      <c r="F581" s="217">
        <v>25.96</v>
      </c>
    </row>
    <row r="582" spans="1:6" ht="15">
      <c r="A582" s="261"/>
      <c r="B582" s="261"/>
      <c r="C582" s="261"/>
      <c r="D582" s="261"/>
      <c r="E582" s="261"/>
      <c r="F582" s="261"/>
    </row>
    <row r="583" spans="1:6" ht="14.25">
      <c r="A583" s="216">
        <v>468</v>
      </c>
      <c r="B583" s="216">
        <v>409</v>
      </c>
      <c r="C583" s="216">
        <v>13.02</v>
      </c>
      <c r="D583" s="216">
        <v>13.02</v>
      </c>
      <c r="E583" s="216">
        <v>21.7</v>
      </c>
      <c r="F583" s="217">
        <v>26.04</v>
      </c>
    </row>
    <row r="584" spans="1:6" ht="15">
      <c r="A584" s="261"/>
      <c r="B584" s="261"/>
      <c r="C584" s="261"/>
      <c r="D584" s="261"/>
      <c r="E584" s="261"/>
      <c r="F584" s="261"/>
    </row>
    <row r="585" spans="1:6" ht="14.25">
      <c r="A585" s="216">
        <v>469</v>
      </c>
      <c r="B585" s="216">
        <v>410</v>
      </c>
      <c r="C585" s="216">
        <v>13.05</v>
      </c>
      <c r="D585" s="216">
        <v>13.05</v>
      </c>
      <c r="E585" s="216">
        <v>21.75</v>
      </c>
      <c r="F585" s="217">
        <v>26.1</v>
      </c>
    </row>
    <row r="586" spans="1:6" ht="15">
      <c r="A586" s="261"/>
      <c r="B586" s="261"/>
      <c r="C586" s="261"/>
      <c r="D586" s="261"/>
      <c r="E586" s="261"/>
      <c r="F586" s="261"/>
    </row>
    <row r="587" spans="1:6" ht="14.25">
      <c r="A587" s="216">
        <v>470</v>
      </c>
      <c r="B587" s="216">
        <v>411</v>
      </c>
      <c r="C587" s="216">
        <v>13.08</v>
      </c>
      <c r="D587" s="216">
        <v>13.08</v>
      </c>
      <c r="E587" s="216">
        <v>21.8</v>
      </c>
      <c r="F587" s="217">
        <v>26.16</v>
      </c>
    </row>
    <row r="588" spans="1:6" ht="15">
      <c r="A588" s="261"/>
      <c r="B588" s="261"/>
      <c r="C588" s="261"/>
      <c r="D588" s="261"/>
      <c r="E588" s="261"/>
      <c r="F588" s="261"/>
    </row>
    <row r="589" spans="1:6" ht="14.25">
      <c r="A589" s="216">
        <v>471</v>
      </c>
      <c r="B589" s="216">
        <v>411</v>
      </c>
      <c r="C589" s="216">
        <v>13.08</v>
      </c>
      <c r="D589" s="216">
        <v>13.08</v>
      </c>
      <c r="E589" s="216">
        <v>21.8</v>
      </c>
      <c r="F589" s="217">
        <v>26.16</v>
      </c>
    </row>
    <row r="590" spans="1:6" ht="15">
      <c r="A590" s="261"/>
      <c r="B590" s="261"/>
      <c r="C590" s="261"/>
      <c r="D590" s="261"/>
      <c r="E590" s="261"/>
      <c r="F590" s="261"/>
    </row>
    <row r="591" spans="1:6" ht="14.25">
      <c r="A591" s="216">
        <v>472</v>
      </c>
      <c r="B591" s="216">
        <v>412</v>
      </c>
      <c r="C591" s="216">
        <v>13.11</v>
      </c>
      <c r="D591" s="216">
        <v>13.11</v>
      </c>
      <c r="E591" s="216">
        <v>21.85</v>
      </c>
      <c r="F591" s="217">
        <v>26.22</v>
      </c>
    </row>
    <row r="592" spans="1:6" ht="15">
      <c r="A592" s="261"/>
      <c r="B592" s="261"/>
      <c r="C592" s="261"/>
      <c r="D592" s="261"/>
      <c r="E592" s="261"/>
      <c r="F592" s="261"/>
    </row>
    <row r="593" spans="1:6" ht="14.25">
      <c r="A593" s="216">
        <v>473</v>
      </c>
      <c r="B593" s="216">
        <v>412</v>
      </c>
      <c r="C593" s="216">
        <v>13.11</v>
      </c>
      <c r="D593" s="216">
        <v>13.11</v>
      </c>
      <c r="E593" s="216">
        <v>21.85</v>
      </c>
      <c r="F593" s="217">
        <v>26.22</v>
      </c>
    </row>
    <row r="594" spans="1:6" ht="15">
      <c r="A594" s="261"/>
      <c r="B594" s="261"/>
      <c r="C594" s="261"/>
      <c r="D594" s="261"/>
      <c r="E594" s="261"/>
      <c r="F594" s="261"/>
    </row>
    <row r="595" spans="1:6" ht="14.25">
      <c r="A595" s="216">
        <v>474</v>
      </c>
      <c r="B595" s="216">
        <v>413</v>
      </c>
      <c r="C595" s="216">
        <v>13.14</v>
      </c>
      <c r="D595" s="216">
        <v>13.14</v>
      </c>
      <c r="E595" s="216">
        <v>21.9</v>
      </c>
      <c r="F595" s="217">
        <v>26.28</v>
      </c>
    </row>
    <row r="596" spans="1:6" ht="15">
      <c r="A596" s="261"/>
      <c r="B596" s="261"/>
      <c r="C596" s="261"/>
      <c r="D596" s="261"/>
      <c r="E596" s="261"/>
      <c r="F596" s="261"/>
    </row>
    <row r="597" spans="1:6" ht="14.25">
      <c r="A597" s="216">
        <v>475</v>
      </c>
      <c r="B597" s="216">
        <v>413</v>
      </c>
      <c r="C597" s="216">
        <v>13.14</v>
      </c>
      <c r="D597" s="216">
        <v>13.14</v>
      </c>
      <c r="E597" s="216">
        <v>21.9</v>
      </c>
      <c r="F597" s="217">
        <v>26.28</v>
      </c>
    </row>
    <row r="598" spans="1:6" ht="15">
      <c r="A598" s="261"/>
      <c r="B598" s="261"/>
      <c r="C598" s="261"/>
      <c r="D598" s="261"/>
      <c r="E598" s="261"/>
      <c r="F598" s="261"/>
    </row>
    <row r="599" spans="1:6" ht="14.25">
      <c r="A599" s="216">
        <v>476</v>
      </c>
      <c r="B599" s="216">
        <v>414</v>
      </c>
      <c r="C599" s="216">
        <v>13.18</v>
      </c>
      <c r="D599" s="216">
        <v>13.18</v>
      </c>
      <c r="E599" s="216">
        <v>21.97</v>
      </c>
      <c r="F599" s="217">
        <v>26.36</v>
      </c>
    </row>
    <row r="600" spans="1:6" ht="15">
      <c r="A600" s="261"/>
      <c r="B600" s="261"/>
      <c r="C600" s="261"/>
      <c r="D600" s="261"/>
      <c r="E600" s="261"/>
      <c r="F600" s="261"/>
    </row>
    <row r="601" spans="1:6" ht="14.25">
      <c r="A601" s="216">
        <v>477</v>
      </c>
      <c r="B601" s="216">
        <v>415</v>
      </c>
      <c r="C601" s="216">
        <v>13.21</v>
      </c>
      <c r="D601" s="216">
        <v>13.21</v>
      </c>
      <c r="E601" s="216">
        <v>22.02</v>
      </c>
      <c r="F601" s="217">
        <v>26.42</v>
      </c>
    </row>
    <row r="602" spans="1:6" ht="15">
      <c r="A602" s="261"/>
      <c r="B602" s="261"/>
      <c r="C602" s="261"/>
      <c r="D602" s="261"/>
      <c r="E602" s="261"/>
      <c r="F602" s="261"/>
    </row>
    <row r="603" spans="1:6" ht="14.25">
      <c r="A603" s="216">
        <v>478</v>
      </c>
      <c r="B603" s="216">
        <v>415</v>
      </c>
      <c r="C603" s="216">
        <v>13.21</v>
      </c>
      <c r="D603" s="216">
        <v>13.21</v>
      </c>
      <c r="E603" s="216">
        <v>22.02</v>
      </c>
      <c r="F603" s="217">
        <v>26.42</v>
      </c>
    </row>
    <row r="604" spans="1:6" ht="15">
      <c r="A604" s="261"/>
      <c r="B604" s="261"/>
      <c r="C604" s="261"/>
      <c r="D604" s="261"/>
      <c r="E604" s="261"/>
      <c r="F604" s="261"/>
    </row>
    <row r="605" spans="1:6" ht="14.25">
      <c r="A605" s="216">
        <v>479</v>
      </c>
      <c r="B605" s="216">
        <v>416</v>
      </c>
      <c r="C605" s="216">
        <v>13.24</v>
      </c>
      <c r="D605" s="216">
        <v>13.24</v>
      </c>
      <c r="E605" s="216">
        <v>22.07</v>
      </c>
      <c r="F605" s="217">
        <v>26.48</v>
      </c>
    </row>
    <row r="606" spans="1:6" ht="15">
      <c r="A606" s="261"/>
      <c r="B606" s="261"/>
      <c r="C606" s="261"/>
      <c r="D606" s="261"/>
      <c r="E606" s="261"/>
      <c r="F606" s="261"/>
    </row>
    <row r="607" spans="1:6" ht="14.25">
      <c r="A607" s="216">
        <v>480</v>
      </c>
      <c r="B607" s="216">
        <v>416</v>
      </c>
      <c r="C607" s="216">
        <v>13.24</v>
      </c>
      <c r="D607" s="216">
        <v>13.24</v>
      </c>
      <c r="E607" s="216">
        <v>22.07</v>
      </c>
      <c r="F607" s="217">
        <v>26.48</v>
      </c>
    </row>
    <row r="608" spans="1:6" ht="15">
      <c r="A608" s="261"/>
      <c r="B608" s="261"/>
      <c r="C608" s="261"/>
      <c r="D608" s="261"/>
      <c r="E608" s="261"/>
      <c r="F608" s="261"/>
    </row>
    <row r="609" spans="1:6" ht="14.25">
      <c r="A609" s="216">
        <v>481</v>
      </c>
      <c r="B609" s="216">
        <v>417</v>
      </c>
      <c r="C609" s="216">
        <v>13.27</v>
      </c>
      <c r="D609" s="216">
        <v>13.27</v>
      </c>
      <c r="E609" s="216">
        <v>22.12</v>
      </c>
      <c r="F609" s="217">
        <v>26.54</v>
      </c>
    </row>
    <row r="610" spans="1:6" ht="15">
      <c r="A610" s="261"/>
      <c r="B610" s="261"/>
      <c r="C610" s="261"/>
      <c r="D610" s="261"/>
      <c r="E610" s="261"/>
      <c r="F610" s="261"/>
    </row>
    <row r="611" spans="1:6" ht="14.25">
      <c r="A611" s="216">
        <v>482</v>
      </c>
      <c r="B611" s="216">
        <v>417</v>
      </c>
      <c r="C611" s="216">
        <v>13.27</v>
      </c>
      <c r="D611" s="216">
        <v>13.27</v>
      </c>
      <c r="E611" s="216">
        <v>22.12</v>
      </c>
      <c r="F611" s="217">
        <v>26.54</v>
      </c>
    </row>
    <row r="612" spans="1:6" ht="15">
      <c r="A612" s="261"/>
      <c r="B612" s="261"/>
      <c r="C612" s="261"/>
      <c r="D612" s="261"/>
      <c r="E612" s="261"/>
      <c r="F612" s="261"/>
    </row>
    <row r="613" spans="1:6" ht="14.25">
      <c r="A613" s="216">
        <v>483</v>
      </c>
      <c r="B613" s="216">
        <v>418</v>
      </c>
      <c r="C613" s="216">
        <v>13.3</v>
      </c>
      <c r="D613" s="216">
        <v>13.3</v>
      </c>
      <c r="E613" s="216">
        <v>22.17</v>
      </c>
      <c r="F613" s="217">
        <v>26.6</v>
      </c>
    </row>
    <row r="614" spans="1:6" ht="15">
      <c r="A614" s="261"/>
      <c r="B614" s="261"/>
      <c r="C614" s="261"/>
      <c r="D614" s="261"/>
      <c r="E614" s="261"/>
      <c r="F614" s="261"/>
    </row>
    <row r="615" spans="1:6" ht="14.25">
      <c r="A615" s="216">
        <v>484</v>
      </c>
      <c r="B615" s="216">
        <v>419</v>
      </c>
      <c r="C615" s="216">
        <v>13.33</v>
      </c>
      <c r="D615" s="216">
        <v>13.33</v>
      </c>
      <c r="E615" s="216">
        <v>22.22</v>
      </c>
      <c r="F615" s="217">
        <v>26.66</v>
      </c>
    </row>
    <row r="616" spans="1:6" ht="15">
      <c r="A616" s="261"/>
      <c r="B616" s="261"/>
      <c r="C616" s="261"/>
      <c r="D616" s="261"/>
      <c r="E616" s="261"/>
      <c r="F616" s="261"/>
    </row>
    <row r="617" spans="1:6" ht="14.25">
      <c r="A617" s="216">
        <v>485</v>
      </c>
      <c r="B617" s="216">
        <v>420</v>
      </c>
      <c r="C617" s="216">
        <v>13.37</v>
      </c>
      <c r="D617" s="216">
        <v>13.37</v>
      </c>
      <c r="E617" s="216">
        <v>22.28</v>
      </c>
      <c r="F617" s="217">
        <v>26.74</v>
      </c>
    </row>
    <row r="618" spans="1:6" ht="15">
      <c r="A618" s="261"/>
      <c r="B618" s="261"/>
      <c r="C618" s="261"/>
      <c r="D618" s="261"/>
      <c r="E618" s="261"/>
      <c r="F618" s="261"/>
    </row>
    <row r="619" spans="1:6" ht="14.25">
      <c r="A619" s="216">
        <v>486</v>
      </c>
      <c r="B619" s="216">
        <v>420</v>
      </c>
      <c r="C619" s="216">
        <v>13.37</v>
      </c>
      <c r="D619" s="216">
        <v>13.37</v>
      </c>
      <c r="E619" s="216">
        <v>22.28</v>
      </c>
      <c r="F619" s="217">
        <v>26.74</v>
      </c>
    </row>
    <row r="620" spans="1:6" ht="15">
      <c r="A620" s="261"/>
      <c r="B620" s="261"/>
      <c r="C620" s="261"/>
      <c r="D620" s="261"/>
      <c r="E620" s="261"/>
      <c r="F620" s="261"/>
    </row>
    <row r="621" spans="1:6" ht="14.25">
      <c r="A621" s="216">
        <v>487</v>
      </c>
      <c r="B621" s="216">
        <v>421</v>
      </c>
      <c r="C621" s="216">
        <v>13.4</v>
      </c>
      <c r="D621" s="216">
        <v>13.4</v>
      </c>
      <c r="E621" s="216">
        <v>22.33</v>
      </c>
      <c r="F621" s="217">
        <v>26.8</v>
      </c>
    </row>
    <row r="622" spans="1:6" ht="15">
      <c r="A622" s="261"/>
      <c r="B622" s="261"/>
      <c r="C622" s="261"/>
      <c r="D622" s="261"/>
      <c r="E622" s="261"/>
      <c r="F622" s="261"/>
    </row>
    <row r="623" spans="1:6" ht="14.25">
      <c r="A623" s="216">
        <v>488</v>
      </c>
      <c r="B623" s="216">
        <v>422</v>
      </c>
      <c r="C623" s="216">
        <v>13.43</v>
      </c>
      <c r="D623" s="216">
        <v>13.43</v>
      </c>
      <c r="E623" s="216">
        <v>22.38</v>
      </c>
      <c r="F623" s="217">
        <v>26.86</v>
      </c>
    </row>
    <row r="624" spans="1:6" ht="15">
      <c r="A624" s="261"/>
      <c r="B624" s="261"/>
      <c r="C624" s="261"/>
      <c r="D624" s="261"/>
      <c r="E624" s="261"/>
      <c r="F624" s="261"/>
    </row>
    <row r="625" spans="1:6" ht="14.25">
      <c r="A625" s="216">
        <v>489</v>
      </c>
      <c r="B625" s="216">
        <v>422</v>
      </c>
      <c r="C625" s="216">
        <v>13.43</v>
      </c>
      <c r="D625" s="216">
        <v>13.43</v>
      </c>
      <c r="E625" s="216">
        <v>22.38</v>
      </c>
      <c r="F625" s="217">
        <v>26.86</v>
      </c>
    </row>
    <row r="626" spans="1:6" ht="15">
      <c r="A626" s="261"/>
      <c r="B626" s="261"/>
      <c r="C626" s="261"/>
      <c r="D626" s="261"/>
      <c r="E626" s="261"/>
      <c r="F626" s="261"/>
    </row>
    <row r="627" spans="1:6" ht="14.25">
      <c r="A627" s="216">
        <v>490</v>
      </c>
      <c r="B627" s="216">
        <v>423</v>
      </c>
      <c r="C627" s="216">
        <v>13.46</v>
      </c>
      <c r="D627" s="216">
        <v>13.46</v>
      </c>
      <c r="E627" s="216">
        <v>22.43</v>
      </c>
      <c r="F627" s="217">
        <v>26.92</v>
      </c>
    </row>
    <row r="628" spans="1:6" ht="15">
      <c r="A628" s="261"/>
      <c r="B628" s="261"/>
      <c r="C628" s="261"/>
      <c r="D628" s="261"/>
      <c r="E628" s="261"/>
      <c r="F628" s="261"/>
    </row>
    <row r="629" spans="1:6" ht="14.25">
      <c r="A629" s="216">
        <v>491</v>
      </c>
      <c r="B629" s="216">
        <v>424</v>
      </c>
      <c r="C629" s="216">
        <v>13.49</v>
      </c>
      <c r="D629" s="216">
        <v>13.49</v>
      </c>
      <c r="E629" s="216">
        <v>22.48</v>
      </c>
      <c r="F629" s="217">
        <v>26.98</v>
      </c>
    </row>
    <row r="630" spans="1:6" ht="15">
      <c r="A630" s="261"/>
      <c r="B630" s="261"/>
      <c r="C630" s="261"/>
      <c r="D630" s="261"/>
      <c r="E630" s="261"/>
      <c r="F630" s="261"/>
    </row>
    <row r="631" spans="1:6" ht="14.25">
      <c r="A631" s="216">
        <v>492</v>
      </c>
      <c r="B631" s="216">
        <v>425</v>
      </c>
      <c r="C631" s="216">
        <v>13.53</v>
      </c>
      <c r="D631" s="216">
        <v>13.53</v>
      </c>
      <c r="E631" s="216">
        <v>22.55</v>
      </c>
      <c r="F631" s="217">
        <v>27.06</v>
      </c>
    </row>
    <row r="632" spans="1:6" ht="15">
      <c r="A632" s="261"/>
      <c r="B632" s="261"/>
      <c r="C632" s="261"/>
      <c r="D632" s="261"/>
      <c r="E632" s="261"/>
      <c r="F632" s="261"/>
    </row>
    <row r="633" spans="1:6" ht="14.25">
      <c r="A633" s="216">
        <v>493</v>
      </c>
      <c r="B633" s="216">
        <v>425</v>
      </c>
      <c r="C633" s="216">
        <v>13.53</v>
      </c>
      <c r="D633" s="216">
        <v>13.53</v>
      </c>
      <c r="E633" s="216">
        <v>22.55</v>
      </c>
      <c r="F633" s="217">
        <v>27.06</v>
      </c>
    </row>
    <row r="634" spans="1:6" ht="15">
      <c r="A634" s="261"/>
      <c r="B634" s="261"/>
      <c r="C634" s="261"/>
      <c r="D634" s="261"/>
      <c r="E634" s="261"/>
      <c r="F634" s="261"/>
    </row>
    <row r="635" spans="1:6" ht="14.25">
      <c r="A635" s="216">
        <v>494</v>
      </c>
      <c r="B635" s="216">
        <v>426</v>
      </c>
      <c r="C635" s="216">
        <v>13.56</v>
      </c>
      <c r="D635" s="216">
        <v>13.56</v>
      </c>
      <c r="E635" s="216">
        <v>22.6</v>
      </c>
      <c r="F635" s="217">
        <v>27.12</v>
      </c>
    </row>
    <row r="636" spans="1:6" ht="15">
      <c r="A636" s="261"/>
      <c r="B636" s="261"/>
      <c r="C636" s="261"/>
      <c r="D636" s="261"/>
      <c r="E636" s="261"/>
      <c r="F636" s="261"/>
    </row>
    <row r="637" spans="1:6" ht="14.25">
      <c r="A637" s="216">
        <v>495</v>
      </c>
      <c r="B637" s="216">
        <v>427</v>
      </c>
      <c r="C637" s="216">
        <v>13.59</v>
      </c>
      <c r="D637" s="216">
        <v>13.59</v>
      </c>
      <c r="E637" s="216">
        <v>22.65</v>
      </c>
      <c r="F637" s="217">
        <v>27.18</v>
      </c>
    </row>
    <row r="638" spans="1:6" ht="15">
      <c r="A638" s="261"/>
      <c r="B638" s="261"/>
      <c r="C638" s="261"/>
      <c r="D638" s="261"/>
      <c r="E638" s="261"/>
      <c r="F638" s="261"/>
    </row>
    <row r="639" spans="1:6" ht="14.25">
      <c r="A639" s="216">
        <v>496</v>
      </c>
      <c r="B639" s="216">
        <v>428</v>
      </c>
      <c r="C639" s="216">
        <v>13.62</v>
      </c>
      <c r="D639" s="216">
        <v>13.62</v>
      </c>
      <c r="E639" s="216">
        <v>22.7</v>
      </c>
      <c r="F639" s="217">
        <v>27.24</v>
      </c>
    </row>
    <row r="640" spans="1:6" ht="15">
      <c r="A640" s="261"/>
      <c r="B640" s="261"/>
      <c r="C640" s="261"/>
      <c r="D640" s="261"/>
      <c r="E640" s="261"/>
      <c r="F640" s="261"/>
    </row>
    <row r="641" spans="1:6" ht="14.25">
      <c r="A641" s="216">
        <v>497</v>
      </c>
      <c r="B641" s="216">
        <v>428</v>
      </c>
      <c r="C641" s="216">
        <v>13.62</v>
      </c>
      <c r="D641" s="216">
        <v>13.62</v>
      </c>
      <c r="E641" s="216">
        <v>22.7</v>
      </c>
      <c r="F641" s="217">
        <v>27.24</v>
      </c>
    </row>
    <row r="642" spans="1:6" ht="15">
      <c r="A642" s="261"/>
      <c r="B642" s="261"/>
      <c r="C642" s="261"/>
      <c r="D642" s="261"/>
      <c r="E642" s="261"/>
      <c r="F642" s="261"/>
    </row>
    <row r="643" spans="1:6" ht="14.25">
      <c r="A643" s="216">
        <v>498</v>
      </c>
      <c r="B643" s="216">
        <v>429</v>
      </c>
      <c r="C643" s="216">
        <v>13.65</v>
      </c>
      <c r="D643" s="216">
        <v>13.65</v>
      </c>
      <c r="E643" s="216">
        <v>22.75</v>
      </c>
      <c r="F643" s="217">
        <v>27.3</v>
      </c>
    </row>
    <row r="644" spans="1:6" ht="15">
      <c r="A644" s="261"/>
      <c r="B644" s="261"/>
      <c r="C644" s="261"/>
      <c r="D644" s="261"/>
      <c r="E644" s="261"/>
      <c r="F644" s="261"/>
    </row>
    <row r="645" spans="1:6" ht="14.25">
      <c r="A645" s="216">
        <v>499</v>
      </c>
      <c r="B645" s="216">
        <v>430</v>
      </c>
      <c r="C645" s="216">
        <v>13.68</v>
      </c>
      <c r="D645" s="216">
        <v>13.68</v>
      </c>
      <c r="E645" s="216">
        <v>22.8</v>
      </c>
      <c r="F645" s="217">
        <v>27.36</v>
      </c>
    </row>
  </sheetData>
  <sheetProtection/>
  <mergeCells count="320">
    <mergeCell ref="A642:F642"/>
    <mergeCell ref="A644:F644"/>
    <mergeCell ref="A630:F630"/>
    <mergeCell ref="A632:F632"/>
    <mergeCell ref="A634:F634"/>
    <mergeCell ref="A636:F636"/>
    <mergeCell ref="A638:F638"/>
    <mergeCell ref="A640:F640"/>
    <mergeCell ref="A618:F618"/>
    <mergeCell ref="A620:F620"/>
    <mergeCell ref="A622:F622"/>
    <mergeCell ref="A624:F624"/>
    <mergeCell ref="A626:F626"/>
    <mergeCell ref="A628:F628"/>
    <mergeCell ref="A606:F606"/>
    <mergeCell ref="A608:F608"/>
    <mergeCell ref="A610:F610"/>
    <mergeCell ref="A612:F612"/>
    <mergeCell ref="A614:F614"/>
    <mergeCell ref="A616:F616"/>
    <mergeCell ref="A594:F594"/>
    <mergeCell ref="A596:F596"/>
    <mergeCell ref="A598:F598"/>
    <mergeCell ref="A600:F600"/>
    <mergeCell ref="A602:F602"/>
    <mergeCell ref="A604:F604"/>
    <mergeCell ref="A582:F582"/>
    <mergeCell ref="A584:F584"/>
    <mergeCell ref="A586:F586"/>
    <mergeCell ref="A588:F588"/>
    <mergeCell ref="A590:F590"/>
    <mergeCell ref="A592:F592"/>
    <mergeCell ref="A570:F570"/>
    <mergeCell ref="A572:F572"/>
    <mergeCell ref="A574:F574"/>
    <mergeCell ref="A576:F576"/>
    <mergeCell ref="A578:F578"/>
    <mergeCell ref="A580:F580"/>
    <mergeCell ref="A558:F558"/>
    <mergeCell ref="A560:F560"/>
    <mergeCell ref="A562:F562"/>
    <mergeCell ref="A564:F564"/>
    <mergeCell ref="A566:F566"/>
    <mergeCell ref="A568:F568"/>
    <mergeCell ref="A546:F546"/>
    <mergeCell ref="A548:F548"/>
    <mergeCell ref="A550:F550"/>
    <mergeCell ref="A552:F552"/>
    <mergeCell ref="A554:F554"/>
    <mergeCell ref="A556:F556"/>
    <mergeCell ref="A534:F534"/>
    <mergeCell ref="A536:F536"/>
    <mergeCell ref="A538:F538"/>
    <mergeCell ref="A540:F540"/>
    <mergeCell ref="A542:F542"/>
    <mergeCell ref="A544:F544"/>
    <mergeCell ref="A522:F522"/>
    <mergeCell ref="A524:F524"/>
    <mergeCell ref="A526:F526"/>
    <mergeCell ref="A528:F528"/>
    <mergeCell ref="A530:F530"/>
    <mergeCell ref="A532:F532"/>
    <mergeCell ref="A510:F510"/>
    <mergeCell ref="A512:F512"/>
    <mergeCell ref="A514:F514"/>
    <mergeCell ref="A516:F516"/>
    <mergeCell ref="A518:F518"/>
    <mergeCell ref="A520:F520"/>
    <mergeCell ref="A498:F498"/>
    <mergeCell ref="A500:F500"/>
    <mergeCell ref="A502:F502"/>
    <mergeCell ref="A504:F504"/>
    <mergeCell ref="A506:F506"/>
    <mergeCell ref="A508:F508"/>
    <mergeCell ref="A486:F486"/>
    <mergeCell ref="A488:F488"/>
    <mergeCell ref="A490:F490"/>
    <mergeCell ref="A492:F492"/>
    <mergeCell ref="A494:F494"/>
    <mergeCell ref="A496:F496"/>
    <mergeCell ref="A474:F474"/>
    <mergeCell ref="A476:F476"/>
    <mergeCell ref="A478:F478"/>
    <mergeCell ref="A480:F480"/>
    <mergeCell ref="A482:F482"/>
    <mergeCell ref="A484:F484"/>
    <mergeCell ref="A462:F462"/>
    <mergeCell ref="A464:F464"/>
    <mergeCell ref="A466:F466"/>
    <mergeCell ref="A468:F468"/>
    <mergeCell ref="A470:F470"/>
    <mergeCell ref="A472:F472"/>
    <mergeCell ref="A450:F450"/>
    <mergeCell ref="A452:F452"/>
    <mergeCell ref="A454:F454"/>
    <mergeCell ref="A456:F456"/>
    <mergeCell ref="A458:F458"/>
    <mergeCell ref="A460:F460"/>
    <mergeCell ref="A438:F438"/>
    <mergeCell ref="A440:F440"/>
    <mergeCell ref="A442:F442"/>
    <mergeCell ref="A444:F444"/>
    <mergeCell ref="A446:F446"/>
    <mergeCell ref="A448:F448"/>
    <mergeCell ref="A426:F426"/>
    <mergeCell ref="A428:F428"/>
    <mergeCell ref="A430:F430"/>
    <mergeCell ref="A432:F432"/>
    <mergeCell ref="A434:F434"/>
    <mergeCell ref="A436:F436"/>
    <mergeCell ref="A414:F414"/>
    <mergeCell ref="A416:F416"/>
    <mergeCell ref="A418:F418"/>
    <mergeCell ref="A420:F420"/>
    <mergeCell ref="A422:F422"/>
    <mergeCell ref="A424:F424"/>
    <mergeCell ref="A402:F402"/>
    <mergeCell ref="A404:F404"/>
    <mergeCell ref="A406:F406"/>
    <mergeCell ref="A408:F408"/>
    <mergeCell ref="A410:F410"/>
    <mergeCell ref="A412:F412"/>
    <mergeCell ref="A390:F390"/>
    <mergeCell ref="A392:F392"/>
    <mergeCell ref="A394:F394"/>
    <mergeCell ref="A396:F396"/>
    <mergeCell ref="A398:F398"/>
    <mergeCell ref="A400:F400"/>
    <mergeCell ref="A378:F378"/>
    <mergeCell ref="A380:F380"/>
    <mergeCell ref="A382:F382"/>
    <mergeCell ref="A384:F384"/>
    <mergeCell ref="A386:F386"/>
    <mergeCell ref="A388:F388"/>
    <mergeCell ref="A366:F366"/>
    <mergeCell ref="A368:F368"/>
    <mergeCell ref="A370:F370"/>
    <mergeCell ref="A372:F372"/>
    <mergeCell ref="A374:F374"/>
    <mergeCell ref="A376:F376"/>
    <mergeCell ref="A354:F354"/>
    <mergeCell ref="A356:F356"/>
    <mergeCell ref="A358:F358"/>
    <mergeCell ref="A360:F360"/>
    <mergeCell ref="A362:F362"/>
    <mergeCell ref="A364:F364"/>
    <mergeCell ref="A342:F342"/>
    <mergeCell ref="A344:F344"/>
    <mergeCell ref="A346:F346"/>
    <mergeCell ref="A348:F348"/>
    <mergeCell ref="A350:F350"/>
    <mergeCell ref="A352:F352"/>
    <mergeCell ref="A330:F330"/>
    <mergeCell ref="A332:F332"/>
    <mergeCell ref="A334:F334"/>
    <mergeCell ref="A336:F336"/>
    <mergeCell ref="A338:F338"/>
    <mergeCell ref="A340:F340"/>
    <mergeCell ref="A316:F316"/>
    <mergeCell ref="A318:F318"/>
    <mergeCell ref="A320:F320"/>
    <mergeCell ref="A322:F322"/>
    <mergeCell ref="A324:F324"/>
    <mergeCell ref="A328:F328"/>
    <mergeCell ref="A304:F304"/>
    <mergeCell ref="A306:F306"/>
    <mergeCell ref="A308:F308"/>
    <mergeCell ref="A310:F310"/>
    <mergeCell ref="A312:F312"/>
    <mergeCell ref="A314:F314"/>
    <mergeCell ref="A292:F292"/>
    <mergeCell ref="A294:F294"/>
    <mergeCell ref="A296:F296"/>
    <mergeCell ref="A298:F298"/>
    <mergeCell ref="A300:F300"/>
    <mergeCell ref="A302:F302"/>
    <mergeCell ref="A280:F280"/>
    <mergeCell ref="A282:F282"/>
    <mergeCell ref="A284:F284"/>
    <mergeCell ref="A286:F286"/>
    <mergeCell ref="A288:F288"/>
    <mergeCell ref="A290:F290"/>
    <mergeCell ref="A268:F268"/>
    <mergeCell ref="A270:F270"/>
    <mergeCell ref="A272:F272"/>
    <mergeCell ref="A274:F274"/>
    <mergeCell ref="A276:F276"/>
    <mergeCell ref="A278:F278"/>
    <mergeCell ref="A256:F256"/>
    <mergeCell ref="A258:F258"/>
    <mergeCell ref="A260:F260"/>
    <mergeCell ref="A262:F262"/>
    <mergeCell ref="A264:F264"/>
    <mergeCell ref="A266:F266"/>
    <mergeCell ref="A244:F244"/>
    <mergeCell ref="A246:F246"/>
    <mergeCell ref="A248:F248"/>
    <mergeCell ref="A250:F250"/>
    <mergeCell ref="A252:F252"/>
    <mergeCell ref="A254:F254"/>
    <mergeCell ref="A232:F232"/>
    <mergeCell ref="A234:F234"/>
    <mergeCell ref="A236:F236"/>
    <mergeCell ref="A238:F238"/>
    <mergeCell ref="A240:F240"/>
    <mergeCell ref="A242:F242"/>
    <mergeCell ref="A220:F220"/>
    <mergeCell ref="A222:F222"/>
    <mergeCell ref="A224:F224"/>
    <mergeCell ref="A226:F226"/>
    <mergeCell ref="A228:F228"/>
    <mergeCell ref="A230:F230"/>
    <mergeCell ref="A208:F208"/>
    <mergeCell ref="A210:F210"/>
    <mergeCell ref="A212:F212"/>
    <mergeCell ref="A214:F214"/>
    <mergeCell ref="A216:F216"/>
    <mergeCell ref="A218:F218"/>
    <mergeCell ref="A196:F196"/>
    <mergeCell ref="A198:F198"/>
    <mergeCell ref="A200:F200"/>
    <mergeCell ref="A202:F202"/>
    <mergeCell ref="A204:F204"/>
    <mergeCell ref="A206:F206"/>
    <mergeCell ref="A184:F184"/>
    <mergeCell ref="A186:F186"/>
    <mergeCell ref="A188:F188"/>
    <mergeCell ref="A190:F190"/>
    <mergeCell ref="A192:F192"/>
    <mergeCell ref="A194:F194"/>
    <mergeCell ref="A172:F172"/>
    <mergeCell ref="A174:F174"/>
    <mergeCell ref="A176:F176"/>
    <mergeCell ref="A178:F178"/>
    <mergeCell ref="A180:F180"/>
    <mergeCell ref="A182:F182"/>
    <mergeCell ref="A160:F160"/>
    <mergeCell ref="A162:F162"/>
    <mergeCell ref="A164:F164"/>
    <mergeCell ref="A166:F166"/>
    <mergeCell ref="A168:F168"/>
    <mergeCell ref="A170:F170"/>
    <mergeCell ref="A148:F148"/>
    <mergeCell ref="A150:F150"/>
    <mergeCell ref="A152:F152"/>
    <mergeCell ref="A154:F154"/>
    <mergeCell ref="A156:F156"/>
    <mergeCell ref="A158:F158"/>
    <mergeCell ref="A136:F136"/>
    <mergeCell ref="A138:F138"/>
    <mergeCell ref="A140:F140"/>
    <mergeCell ref="A142:F142"/>
    <mergeCell ref="A144:F144"/>
    <mergeCell ref="A146:F146"/>
    <mergeCell ref="A124:F124"/>
    <mergeCell ref="A126:F126"/>
    <mergeCell ref="A128:F128"/>
    <mergeCell ref="A130:F130"/>
    <mergeCell ref="A132:F132"/>
    <mergeCell ref="A134:F134"/>
    <mergeCell ref="A112:F112"/>
    <mergeCell ref="A114:F114"/>
    <mergeCell ref="A116:F116"/>
    <mergeCell ref="A118:F118"/>
    <mergeCell ref="A120:F120"/>
    <mergeCell ref="A122:F122"/>
    <mergeCell ref="A100:F100"/>
    <mergeCell ref="A102:F102"/>
    <mergeCell ref="A104:F104"/>
    <mergeCell ref="A106:F106"/>
    <mergeCell ref="A108:F108"/>
    <mergeCell ref="A110:F110"/>
    <mergeCell ref="A88:F88"/>
    <mergeCell ref="A90:F90"/>
    <mergeCell ref="A92:F92"/>
    <mergeCell ref="A94:F94"/>
    <mergeCell ref="A96:F96"/>
    <mergeCell ref="A98:F98"/>
    <mergeCell ref="A76:F76"/>
    <mergeCell ref="A78:F78"/>
    <mergeCell ref="A80:F80"/>
    <mergeCell ref="A82:F82"/>
    <mergeCell ref="A84:F84"/>
    <mergeCell ref="A86:F86"/>
    <mergeCell ref="A64:F64"/>
    <mergeCell ref="A66:F66"/>
    <mergeCell ref="A68:F68"/>
    <mergeCell ref="A70:F70"/>
    <mergeCell ref="A72:F72"/>
    <mergeCell ref="A74:F74"/>
    <mergeCell ref="A52:F52"/>
    <mergeCell ref="A54:F54"/>
    <mergeCell ref="A56:F56"/>
    <mergeCell ref="A58:F58"/>
    <mergeCell ref="A60:F60"/>
    <mergeCell ref="A62:F62"/>
    <mergeCell ref="A40:F40"/>
    <mergeCell ref="A42:F42"/>
    <mergeCell ref="A44:F44"/>
    <mergeCell ref="A46:F46"/>
    <mergeCell ref="A48:F48"/>
    <mergeCell ref="A50:F50"/>
    <mergeCell ref="A28:F28"/>
    <mergeCell ref="A30:F30"/>
    <mergeCell ref="A32:F32"/>
    <mergeCell ref="A34:F34"/>
    <mergeCell ref="A36:F36"/>
    <mergeCell ref="A38:F38"/>
    <mergeCell ref="A16:F16"/>
    <mergeCell ref="A18:F18"/>
    <mergeCell ref="A20:F20"/>
    <mergeCell ref="A22:F22"/>
    <mergeCell ref="A24:F24"/>
    <mergeCell ref="A26:F26"/>
    <mergeCell ref="A2:F2"/>
    <mergeCell ref="A6:F6"/>
    <mergeCell ref="A8:F8"/>
    <mergeCell ref="A10:F10"/>
    <mergeCell ref="A12:F12"/>
    <mergeCell ref="A14:F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rousslae</dc:creator>
  <cp:keywords/>
  <dc:description/>
  <cp:lastModifiedBy>rousslae</cp:lastModifiedBy>
  <dcterms:created xsi:type="dcterms:W3CDTF">2017-10-23T09:19:25Z</dcterms:created>
  <dcterms:modified xsi:type="dcterms:W3CDTF">2017-10-23T09:38:46Z</dcterms:modified>
  <cp:category/>
  <cp:version/>
  <cp:contentType/>
  <cp:contentStatus/>
</cp:coreProperties>
</file>