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0" windowWidth="28800" windowHeight="12120"/>
  </bookViews>
  <sheets>
    <sheet name="essai" sheetId="3" r:id="rId1"/>
    <sheet name="Sheet1" sheetId="1" r:id="rId2"/>
  </sheets>
  <externalReferences>
    <externalReference r:id="rId3"/>
  </externalReferences>
  <definedNames>
    <definedName name="ListMois">[1]Données!$F$11:$F$15</definedName>
    <definedName name="Mioche">OFFSET([1]Données!$H$2,,,COUNTA([1]Données!$H:$H)-1,1)</definedName>
    <definedName name="_xlnm.Print_Area" localSheetId="0">essai!$B$1:$AF$52</definedName>
    <definedName name="_xlnm.Print_Area" localSheetId="1">Sheet1!$B$1:$AF$52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3"/>
  <c r="W23"/>
  <c r="Z23"/>
  <c r="T24"/>
  <c r="W24"/>
  <c r="Z24"/>
  <c r="T25"/>
  <c r="W25"/>
  <c r="Z25"/>
  <c r="T26"/>
  <c r="W26"/>
  <c r="Z26"/>
  <c r="T27"/>
  <c r="W27"/>
  <c r="Z27"/>
  <c r="T28"/>
  <c r="W28"/>
  <c r="Z28"/>
  <c r="T29"/>
  <c r="W29"/>
  <c r="Z29"/>
  <c r="T30"/>
  <c r="W30"/>
  <c r="Z30"/>
  <c r="T31"/>
  <c r="W31"/>
  <c r="Z31"/>
  <c r="T32"/>
  <c r="W32"/>
  <c r="Z32"/>
  <c r="T33"/>
  <c r="W33"/>
  <c r="Z33"/>
  <c r="Z22"/>
  <c r="W22"/>
  <c r="T22"/>
  <c r="Q23"/>
  <c r="Q24"/>
  <c r="Q25"/>
  <c r="Q26"/>
  <c r="Q27"/>
  <c r="Q28"/>
  <c r="Q29"/>
  <c r="Q30"/>
  <c r="Q31"/>
  <c r="Q32"/>
  <c r="Q33"/>
  <c r="Q22"/>
  <c r="AU7"/>
  <c r="AU8"/>
  <c r="AU9"/>
  <c r="AU10"/>
  <c r="AU11"/>
  <c r="AU12"/>
  <c r="AU13"/>
  <c r="AU14"/>
  <c r="AU15"/>
  <c r="AU16"/>
  <c r="AU17"/>
  <c r="AU6"/>
  <c r="AW7"/>
  <c r="AW8"/>
  <c r="AW11"/>
  <c r="AW12"/>
  <c r="AW13"/>
  <c r="AW15"/>
  <c r="AW16"/>
  <c r="AW17"/>
  <c r="AW6"/>
  <c r="AO6"/>
  <c r="AT7"/>
  <c r="AT8"/>
  <c r="AV8" s="1"/>
  <c r="AT9"/>
  <c r="AT10"/>
  <c r="AT11"/>
  <c r="AT12"/>
  <c r="AV12" s="1"/>
  <c r="AT13"/>
  <c r="AT14"/>
  <c r="AT15"/>
  <c r="AT16"/>
  <c r="AT17"/>
  <c r="AT6"/>
  <c r="AN6"/>
  <c r="AS7"/>
  <c r="AV7" s="1"/>
  <c r="AS8"/>
  <c r="AS9"/>
  <c r="AS10"/>
  <c r="AV10" s="1"/>
  <c r="AS11"/>
  <c r="AV11" s="1"/>
  <c r="AS12"/>
  <c r="AS13"/>
  <c r="AS14"/>
  <c r="AS15"/>
  <c r="AV15" s="1"/>
  <c r="AS16"/>
  <c r="AV16" s="1"/>
  <c r="AS17"/>
  <c r="AS6"/>
  <c r="AM6"/>
  <c r="AM7"/>
  <c r="AM8"/>
  <c r="AM9"/>
  <c r="AM10"/>
  <c r="AM11"/>
  <c r="AM12"/>
  <c r="AM13"/>
  <c r="AM14"/>
  <c r="AM15"/>
  <c r="AM16"/>
  <c r="AM17"/>
  <c r="AH6"/>
  <c r="AK6" s="1"/>
  <c r="AN7"/>
  <c r="AN8"/>
  <c r="AN9"/>
  <c r="AN10"/>
  <c r="AN11"/>
  <c r="AN12"/>
  <c r="AN13"/>
  <c r="AN14"/>
  <c r="AN15"/>
  <c r="AN16"/>
  <c r="AN17"/>
  <c r="AR7"/>
  <c r="AR9"/>
  <c r="AR10"/>
  <c r="AR11"/>
  <c r="AR12"/>
  <c r="AR14"/>
  <c r="AR15"/>
  <c r="AR16"/>
  <c r="AR17"/>
  <c r="AR6"/>
  <c r="AQ7"/>
  <c r="AQ8"/>
  <c r="AQ9"/>
  <c r="AQ10"/>
  <c r="AQ11"/>
  <c r="AQ12"/>
  <c r="AQ13"/>
  <c r="AQ14"/>
  <c r="AQ15"/>
  <c r="AQ16"/>
  <c r="AQ17"/>
  <c r="AQ6"/>
  <c r="BA6" s="1"/>
  <c r="AO7"/>
  <c r="AO8"/>
  <c r="AO9"/>
  <c r="AO10"/>
  <c r="AO11"/>
  <c r="AO12"/>
  <c r="AO13"/>
  <c r="AO14"/>
  <c r="AO15"/>
  <c r="AO16"/>
  <c r="AO17"/>
  <c r="AJ6"/>
  <c r="AI7"/>
  <c r="AI8"/>
  <c r="AI9"/>
  <c r="AI10"/>
  <c r="AI11"/>
  <c r="AI12"/>
  <c r="AI13"/>
  <c r="AI14"/>
  <c r="AI15"/>
  <c r="AI16"/>
  <c r="AI17"/>
  <c r="AI6"/>
  <c r="M33"/>
  <c r="M32"/>
  <c r="M31"/>
  <c r="M30"/>
  <c r="M29"/>
  <c r="M28"/>
  <c r="M27"/>
  <c r="M26"/>
  <c r="M25"/>
  <c r="M24"/>
  <c r="M23"/>
  <c r="M22"/>
  <c r="I20"/>
  <c r="AX17"/>
  <c r="AL17"/>
  <c r="AJ17"/>
  <c r="AH17"/>
  <c r="W17"/>
  <c r="I17"/>
  <c r="I33" s="1"/>
  <c r="AX16"/>
  <c r="AL16"/>
  <c r="AJ16"/>
  <c r="AH16"/>
  <c r="W16"/>
  <c r="I16"/>
  <c r="I32" s="1"/>
  <c r="AX15"/>
  <c r="AL15"/>
  <c r="AJ15"/>
  <c r="AH15"/>
  <c r="W15"/>
  <c r="I15"/>
  <c r="I31" s="1"/>
  <c r="AX14"/>
  <c r="AL14"/>
  <c r="AJ14"/>
  <c r="AH14"/>
  <c r="W14"/>
  <c r="AW14" s="1"/>
  <c r="BA14" s="1"/>
  <c r="I14"/>
  <c r="I30" s="1"/>
  <c r="AX13"/>
  <c r="AL13"/>
  <c r="AJ13"/>
  <c r="AH13"/>
  <c r="W13"/>
  <c r="I13"/>
  <c r="I29" s="1"/>
  <c r="AX12"/>
  <c r="AJ12"/>
  <c r="AK12" s="1"/>
  <c r="AH12"/>
  <c r="W12"/>
  <c r="I12"/>
  <c r="I28" s="1"/>
  <c r="AX11"/>
  <c r="AJ11"/>
  <c r="AH11"/>
  <c r="W11"/>
  <c r="I11"/>
  <c r="I27" s="1"/>
  <c r="AX10"/>
  <c r="AL10"/>
  <c r="AJ10"/>
  <c r="AH10"/>
  <c r="W10"/>
  <c r="AW10" s="1"/>
  <c r="BA10" s="1"/>
  <c r="I10"/>
  <c r="I26" s="1"/>
  <c r="AX9"/>
  <c r="AL9"/>
  <c r="AJ9"/>
  <c r="AH9"/>
  <c r="W9"/>
  <c r="I9"/>
  <c r="I25" s="1"/>
  <c r="AX8"/>
  <c r="AL8"/>
  <c r="AJ8"/>
  <c r="AH8"/>
  <c r="W8"/>
  <c r="I8"/>
  <c r="I24" s="1"/>
  <c r="AX7"/>
  <c r="AJ7"/>
  <c r="AK7" s="1"/>
  <c r="AH7"/>
  <c r="W7"/>
  <c r="I7"/>
  <c r="I23" s="1"/>
  <c r="AX6"/>
  <c r="W6"/>
  <c r="I6"/>
  <c r="I22" s="1"/>
  <c r="Q24" i="1"/>
  <c r="Q23"/>
  <c r="Q25"/>
  <c r="Q26"/>
  <c r="Q27"/>
  <c r="Q28"/>
  <c r="Q29"/>
  <c r="Q30"/>
  <c r="Q31"/>
  <c r="Q32"/>
  <c r="Q33"/>
  <c r="Q22"/>
  <c r="AK9" i="3" l="1"/>
  <c r="AK11"/>
  <c r="AK14"/>
  <c r="AZ14" s="1"/>
  <c r="AK16"/>
  <c r="AV17"/>
  <c r="AV13"/>
  <c r="AV9"/>
  <c r="BA15"/>
  <c r="BA11"/>
  <c r="AV6"/>
  <c r="AV14"/>
  <c r="AK8"/>
  <c r="AK10"/>
  <c r="AZ10" s="1"/>
  <c r="AK13"/>
  <c r="AZ13" s="1"/>
  <c r="AK15"/>
  <c r="AK17"/>
  <c r="AZ17" s="1"/>
  <c r="BA16"/>
  <c r="BA12"/>
  <c r="BA7"/>
  <c r="BA17"/>
  <c r="BA13"/>
  <c r="BA8"/>
  <c r="AW9"/>
  <c r="BA9" s="1"/>
  <c r="AZ7"/>
  <c r="AZ11"/>
  <c r="AL6"/>
  <c r="AY6" s="1"/>
  <c r="AZ15"/>
  <c r="AP9"/>
  <c r="BB9" s="1"/>
  <c r="AP8"/>
  <c r="AP12"/>
  <c r="BB12" s="1"/>
  <c r="AP17"/>
  <c r="BB17" s="1"/>
  <c r="AP13"/>
  <c r="AP16"/>
  <c r="BB16" s="1"/>
  <c r="AP6"/>
  <c r="BB6" s="1"/>
  <c r="AP14"/>
  <c r="BB14" s="1"/>
  <c r="AP10"/>
  <c r="BB10" s="1"/>
  <c r="W18"/>
  <c r="AP15"/>
  <c r="BB15" s="1"/>
  <c r="AP11"/>
  <c r="BB11" s="1"/>
  <c r="AP7"/>
  <c r="BB7" s="1"/>
  <c r="AZ8"/>
  <c r="AZ9"/>
  <c r="AY10"/>
  <c r="AZ16"/>
  <c r="AY16"/>
  <c r="AY9"/>
  <c r="AY14"/>
  <c r="AY15"/>
  <c r="AL12"/>
  <c r="AY12" s="1"/>
  <c r="AY17"/>
  <c r="AZ6"/>
  <c r="AL7"/>
  <c r="AY7" s="1"/>
  <c r="AL11"/>
  <c r="AY11" s="1"/>
  <c r="M33" i="1"/>
  <c r="M32"/>
  <c r="M31"/>
  <c r="M30"/>
  <c r="M29"/>
  <c r="M28"/>
  <c r="M27"/>
  <c r="M26"/>
  <c r="M25"/>
  <c r="M24"/>
  <c r="M23"/>
  <c r="M22"/>
  <c r="I20"/>
  <c r="W17"/>
  <c r="I33"/>
  <c r="W16"/>
  <c r="I32"/>
  <c r="W15"/>
  <c r="I31"/>
  <c r="W14"/>
  <c r="I30"/>
  <c r="W13"/>
  <c r="I29"/>
  <c r="W12"/>
  <c r="I28"/>
  <c r="W11"/>
  <c r="I27"/>
  <c r="W10"/>
  <c r="I26"/>
  <c r="W9"/>
  <c r="I25"/>
  <c r="W8"/>
  <c r="I24"/>
  <c r="W7"/>
  <c r="I23"/>
  <c r="W6"/>
  <c r="I22"/>
  <c r="AR13" i="3" l="1"/>
  <c r="AY13" s="1"/>
  <c r="BB13"/>
  <c r="AR8"/>
  <c r="AY8" s="1"/>
  <c r="BB8"/>
  <c r="AZ12"/>
  <c r="Z27" i="1"/>
  <c r="Z24"/>
  <c r="T24"/>
  <c r="W28"/>
  <c r="Z28"/>
  <c r="T28"/>
  <c r="Z32"/>
  <c r="W32"/>
  <c r="T32"/>
  <c r="Z22"/>
  <c r="T26"/>
  <c r="Z26"/>
  <c r="W30"/>
  <c r="T30"/>
  <c r="Z30"/>
  <c r="Z23"/>
  <c r="T23"/>
  <c r="Z31"/>
  <c r="W31"/>
  <c r="T31"/>
  <c r="T25"/>
  <c r="Z25"/>
  <c r="W29"/>
  <c r="T29"/>
  <c r="Z29"/>
  <c r="W33"/>
  <c r="T33"/>
  <c r="Z33"/>
  <c r="W18"/>
  <c r="W26" l="1"/>
  <c r="T22"/>
  <c r="W22" s="1"/>
  <c r="T27"/>
  <c r="W27" s="1"/>
  <c r="W25"/>
  <c r="W24"/>
  <c r="W23"/>
</calcChain>
</file>

<file path=xl/sharedStrings.xml><?xml version="1.0" encoding="utf-8"?>
<sst xmlns="http://schemas.openxmlformats.org/spreadsheetml/2006/main" count="77" uniqueCount="53">
  <si>
    <t>Dates</t>
  </si>
  <si>
    <t>Heure
Arrivée</t>
  </si>
  <si>
    <t>Heure
Départ</t>
  </si>
  <si>
    <t>Heure Journée</t>
  </si>
  <si>
    <t>Jour</t>
  </si>
  <si>
    <t>Nuit</t>
  </si>
  <si>
    <t>Week-end</t>
  </si>
  <si>
    <t>Nuit
Week-End</t>
  </si>
  <si>
    <t>Informations Diverses :</t>
  </si>
  <si>
    <t>Heure Nuit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</si>
  <si>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Plage Horaire</t>
    </r>
  </si>
  <si>
    <t>20:00 - 7:00</t>
  </si>
  <si>
    <t>Heure Nuit Week-End*</t>
  </si>
  <si>
    <t>21:00 - 9:00</t>
  </si>
  <si>
    <t>* Les heures de nuit week-end s'appliquent du Vendredi à 21:00 jusqu'au Lundi à 7:00</t>
  </si>
  <si>
    <t xml:space="preserve">Détails </t>
  </si>
  <si>
    <t>Mercredi</t>
  </si>
  <si>
    <t>Jeudi</t>
  </si>
  <si>
    <t>Vendredi</t>
  </si>
  <si>
    <t>Samedi</t>
  </si>
  <si>
    <t>Dimanche</t>
  </si>
  <si>
    <t xml:space="preserve"> </t>
  </si>
  <si>
    <t>Lundi</t>
  </si>
  <si>
    <t>Arriv</t>
  </si>
  <si>
    <t xml:space="preserve">journéee </t>
  </si>
  <si>
    <t>lun-jeu</t>
  </si>
  <si>
    <t>journée</t>
  </si>
  <si>
    <t>vend</t>
  </si>
  <si>
    <t>WE</t>
  </si>
  <si>
    <t>Arrivée</t>
  </si>
  <si>
    <t>nuit</t>
  </si>
  <si>
    <t>depart</t>
  </si>
  <si>
    <t>TOTAL</t>
  </si>
  <si>
    <t>NUIT</t>
  </si>
  <si>
    <t>arrivée</t>
  </si>
  <si>
    <t xml:space="preserve">nuit </t>
  </si>
  <si>
    <t xml:space="preserve">sam </t>
  </si>
  <si>
    <t>nuitWE</t>
  </si>
  <si>
    <t xml:space="preserve">jour </t>
  </si>
  <si>
    <t>jour</t>
  </si>
  <si>
    <t>lundi</t>
  </si>
  <si>
    <t>J</t>
  </si>
  <si>
    <t>N</t>
  </si>
  <si>
    <t>NWE</t>
  </si>
  <si>
    <t>dep sam</t>
  </si>
  <si>
    <t>NUIT SAM</t>
  </si>
  <si>
    <t>JOUR</t>
  </si>
  <si>
    <t>SAM</t>
  </si>
  <si>
    <t>av 7h</t>
  </si>
  <si>
    <t>Ven av 7h</t>
  </si>
  <si>
    <t>av 7h  WE</t>
  </si>
  <si>
    <t>depart WE</t>
  </si>
  <si>
    <t>NUIT WE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</si>
</sst>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[$-409]dddd\,\ d\ mmmm\,\ yyyy"/>
    <numFmt numFmtId="169" formatCode="dddd"/>
    <numFmt numFmtId="170" formatCode="[h]:mm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15" fontId="0" fillId="0" borderId="14" xfId="0" applyNumberFormat="1" applyBorder="1" applyAlignment="1">
      <alignment horizontal="left" vertical="center"/>
    </xf>
    <xf numFmtId="15" fontId="0" fillId="0" borderId="15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15" fontId="0" fillId="0" borderId="4" xfId="0" applyNumberFormat="1" applyBorder="1" applyAlignment="1">
      <alignment horizontal="left" vertical="center"/>
    </xf>
    <xf numFmtId="15" fontId="0" fillId="0" borderId="22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164" fontId="5" fillId="2" borderId="43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15" fontId="0" fillId="0" borderId="26" xfId="0" applyNumberFormat="1" applyBorder="1" applyAlignment="1">
      <alignment horizontal="left" vertical="center"/>
    </xf>
    <xf numFmtId="15" fontId="0" fillId="0" borderId="27" xfId="0" applyNumberForma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5" fontId="0" fillId="0" borderId="7" xfId="0" applyNumberFormat="1" applyBorder="1" applyAlignment="1">
      <alignment horizontal="left" vertical="center"/>
    </xf>
    <xf numFmtId="15" fontId="0" fillId="0" borderId="16" xfId="0" applyNumberFormat="1" applyBorder="1" applyAlignment="1">
      <alignment horizontal="left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34" xfId="0" applyNumberForma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3" borderId="35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3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15" fontId="0" fillId="0" borderId="19" xfId="0" applyNumberFormat="1" applyBorder="1" applyAlignment="1">
      <alignment horizontal="left" vertical="center"/>
    </xf>
    <xf numFmtId="15" fontId="0" fillId="0" borderId="33" xfId="0" applyNumberFormat="1" applyBorder="1" applyAlignment="1">
      <alignment horizontal="left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3" xfId="0" applyBorder="1"/>
    <xf numFmtId="0" fontId="0" fillId="0" borderId="19" xfId="0" applyBorder="1"/>
    <xf numFmtId="0" fontId="0" fillId="0" borderId="33" xfId="0" applyBorder="1"/>
    <xf numFmtId="0" fontId="0" fillId="0" borderId="4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169" fontId="0" fillId="0" borderId="13" xfId="0" applyNumberFormat="1" applyBorder="1" applyAlignment="1">
      <alignment horizontal="right" vertical="center"/>
    </xf>
    <xf numFmtId="169" fontId="0" fillId="0" borderId="14" xfId="0" applyNumberFormat="1" applyBorder="1" applyAlignment="1">
      <alignment horizontal="right" vertical="center"/>
    </xf>
    <xf numFmtId="169" fontId="0" fillId="0" borderId="12" xfId="0" applyNumberFormat="1" applyBorder="1" applyAlignment="1">
      <alignment horizontal="right" vertical="center"/>
    </xf>
    <xf numFmtId="169" fontId="0" fillId="0" borderId="7" xfId="0" applyNumberFormat="1" applyBorder="1" applyAlignment="1">
      <alignment horizontal="right" vertical="center"/>
    </xf>
    <xf numFmtId="169" fontId="0" fillId="0" borderId="23" xfId="0" applyNumberFormat="1" applyBorder="1" applyAlignment="1">
      <alignment horizontal="right" vertical="center"/>
    </xf>
    <xf numFmtId="169" fontId="0" fillId="0" borderId="19" xfId="0" applyNumberForma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70" fontId="1" fillId="0" borderId="9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efosse\Desktop\Copy%20of%20Facturation%20gar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salaire"/>
      <sheetName val="Données"/>
    </sheetNames>
    <sheetDataSet>
      <sheetData sheetId="0"/>
      <sheetData sheetId="1">
        <row r="1">
          <cell r="H1" t="str">
            <v>Mioche</v>
          </cell>
        </row>
        <row r="2">
          <cell r="H2" t="str">
            <v>Mioche 1</v>
          </cell>
        </row>
        <row r="3">
          <cell r="H3" t="str">
            <v>Mioche 2</v>
          </cell>
        </row>
        <row r="11">
          <cell r="F11" t="str">
            <v>Août - 2017</v>
          </cell>
        </row>
        <row r="12">
          <cell r="F12" t="str">
            <v>Septembre - 2017</v>
          </cell>
        </row>
        <row r="13">
          <cell r="F13" t="str">
            <v>Octobre - 2017</v>
          </cell>
        </row>
        <row r="14">
          <cell r="F14" t="str">
            <v>Novembre - 2017</v>
          </cell>
        </row>
        <row r="15">
          <cell r="F15" t="str">
            <v>Décembre - 2017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51"/>
  <sheetViews>
    <sheetView showGridLines="0" tabSelected="1" view="pageBreakPreview" zoomScaleSheetLayoutView="100" workbookViewId="0">
      <selection activeCell="AU30" sqref="AU30"/>
    </sheetView>
  </sheetViews>
  <sheetFormatPr baseColWidth="10" defaultColWidth="9.140625" defaultRowHeight="15"/>
  <cols>
    <col min="1" max="1" width="3.28515625" style="3" customWidth="1"/>
    <col min="2" max="16" width="2.85546875" style="3" customWidth="1"/>
    <col min="17" max="18" width="2.85546875" style="14" customWidth="1"/>
    <col min="19" max="19" width="6.5703125" style="14" customWidth="1"/>
    <col min="20" max="23" width="2.85546875" style="14" customWidth="1"/>
    <col min="24" max="28" width="3.140625" style="14" customWidth="1"/>
    <col min="29" max="30" width="3.140625" style="3" customWidth="1"/>
    <col min="31" max="31" width="5.5703125" style="3" bestFit="1" customWidth="1"/>
    <col min="32" max="32" width="2.85546875" style="3" customWidth="1"/>
    <col min="33" max="16384" width="9.140625" style="3"/>
  </cols>
  <sheetData>
    <row r="1" spans="2:54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"/>
      <c r="AD1" s="2"/>
      <c r="AE1" s="2"/>
    </row>
    <row r="2" spans="2:54">
      <c r="B2" s="4"/>
      <c r="C2" s="23" t="s">
        <v>15</v>
      </c>
      <c r="D2" s="23"/>
      <c r="E2" s="23"/>
      <c r="F2" s="23"/>
      <c r="G2" s="23"/>
      <c r="H2" s="23"/>
      <c r="I2" s="23"/>
      <c r="J2" s="5"/>
      <c r="K2" s="5"/>
      <c r="L2" s="5"/>
      <c r="M2" s="5"/>
      <c r="N2" s="5"/>
      <c r="O2" s="5"/>
      <c r="P2" s="5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5"/>
      <c r="AD2" s="5"/>
      <c r="AE2" s="5"/>
    </row>
    <row r="3" spans="2:54" ht="15.75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"/>
      <c r="AD3" s="5"/>
      <c r="AE3" s="5"/>
    </row>
    <row r="4" spans="2:54" ht="15" customHeight="1">
      <c r="B4" s="4"/>
      <c r="D4"/>
      <c r="E4"/>
      <c r="F4"/>
      <c r="G4"/>
      <c r="H4"/>
      <c r="I4" s="24" t="s">
        <v>0</v>
      </c>
      <c r="J4" s="25"/>
      <c r="K4" s="25"/>
      <c r="L4" s="25"/>
      <c r="M4" s="25"/>
      <c r="N4" s="25"/>
      <c r="O4" s="25"/>
      <c r="P4" s="26"/>
      <c r="Q4" s="30" t="s">
        <v>1</v>
      </c>
      <c r="R4" s="31"/>
      <c r="S4" s="32"/>
      <c r="T4" s="30" t="s">
        <v>2</v>
      </c>
      <c r="U4" s="109"/>
      <c r="V4" s="110"/>
      <c r="W4" s="104" t="s">
        <v>3</v>
      </c>
      <c r="X4" s="109"/>
      <c r="Y4" s="110"/>
      <c r="Z4" s="12"/>
      <c r="AA4" s="13"/>
      <c r="AB4" s="13"/>
      <c r="AC4"/>
      <c r="AD4"/>
      <c r="AE4"/>
      <c r="AH4" s="3" t="s">
        <v>23</v>
      </c>
      <c r="AI4" s="3" t="s">
        <v>30</v>
      </c>
      <c r="AJ4" s="3" t="s">
        <v>30</v>
      </c>
      <c r="AK4" s="3" t="s">
        <v>32</v>
      </c>
      <c r="AL4" s="3" t="s">
        <v>24</v>
      </c>
      <c r="AM4" s="3" t="s">
        <v>34</v>
      </c>
      <c r="AN4" s="3" t="s">
        <v>35</v>
      </c>
      <c r="AO4" s="3" t="s">
        <v>30</v>
      </c>
      <c r="AP4" s="3" t="s">
        <v>32</v>
      </c>
      <c r="AQ4" s="3" t="s">
        <v>46</v>
      </c>
      <c r="AR4" s="3" t="s">
        <v>26</v>
      </c>
      <c r="AS4" s="3" t="s">
        <v>29</v>
      </c>
      <c r="AT4" s="3" t="s">
        <v>37</v>
      </c>
      <c r="AU4" s="3" t="s">
        <v>30</v>
      </c>
      <c r="AV4" s="3" t="s">
        <v>32</v>
      </c>
      <c r="AW4" s="3" t="s">
        <v>38</v>
      </c>
      <c r="AX4" s="3" t="s">
        <v>39</v>
      </c>
      <c r="AY4" s="135" t="s">
        <v>41</v>
      </c>
      <c r="AZ4" s="135" t="s">
        <v>42</v>
      </c>
      <c r="BA4" s="135" t="s">
        <v>28</v>
      </c>
      <c r="BB4" s="135" t="s">
        <v>43</v>
      </c>
    </row>
    <row r="5" spans="2:54" ht="15.75" thickBot="1">
      <c r="B5" s="4"/>
      <c r="D5"/>
      <c r="E5"/>
      <c r="F5"/>
      <c r="G5"/>
      <c r="H5"/>
      <c r="I5" s="27"/>
      <c r="J5" s="28"/>
      <c r="K5" s="28"/>
      <c r="L5" s="28"/>
      <c r="M5" s="28"/>
      <c r="N5" s="28"/>
      <c r="O5" s="28"/>
      <c r="P5" s="29"/>
      <c r="Q5" s="33"/>
      <c r="R5" s="33"/>
      <c r="S5" s="34"/>
      <c r="T5" s="112"/>
      <c r="U5" s="112"/>
      <c r="V5" s="113"/>
      <c r="W5" s="111"/>
      <c r="X5" s="112"/>
      <c r="Y5" s="113"/>
      <c r="Z5" s="12"/>
      <c r="AA5" s="13"/>
      <c r="AB5" s="13"/>
      <c r="AC5"/>
      <c r="AD5"/>
      <c r="AE5"/>
      <c r="AH5" s="3" t="s">
        <v>48</v>
      </c>
      <c r="AJ5" s="3" t="s">
        <v>31</v>
      </c>
      <c r="AK5" s="3" t="s">
        <v>33</v>
      </c>
      <c r="AL5" s="3" t="s">
        <v>25</v>
      </c>
      <c r="AM5" s="3" t="s">
        <v>49</v>
      </c>
      <c r="AN5" s="3" t="s">
        <v>36</v>
      </c>
      <c r="AO5" s="3" t="s">
        <v>44</v>
      </c>
      <c r="AP5" s="3" t="s">
        <v>45</v>
      </c>
      <c r="AQ5" s="3" t="s">
        <v>47</v>
      </c>
      <c r="AR5" s="3" t="s">
        <v>27</v>
      </c>
      <c r="AS5" s="3" t="s">
        <v>50</v>
      </c>
      <c r="AU5" s="3" t="s">
        <v>51</v>
      </c>
      <c r="AV5" s="3" t="s">
        <v>52</v>
      </c>
      <c r="AW5" s="3" t="s">
        <v>28</v>
      </c>
      <c r="AX5" s="3" t="s">
        <v>40</v>
      </c>
    </row>
    <row r="6" spans="2:54" ht="16.5" thickBot="1">
      <c r="B6" s="4"/>
      <c r="D6"/>
      <c r="E6"/>
      <c r="F6"/>
      <c r="G6"/>
      <c r="H6"/>
      <c r="I6" s="118">
        <f>IF(M6="","",M6)</f>
        <v>43019</v>
      </c>
      <c r="J6" s="119"/>
      <c r="K6" s="119"/>
      <c r="L6" s="119"/>
      <c r="M6" s="18">
        <v>43019</v>
      </c>
      <c r="N6" s="18"/>
      <c r="O6" s="18"/>
      <c r="P6" s="19"/>
      <c r="Q6" s="20">
        <v>4.1666666666666664E-2</v>
      </c>
      <c r="R6" s="21"/>
      <c r="S6" s="21"/>
      <c r="T6" s="105">
        <v>0.70833333333333337</v>
      </c>
      <c r="U6" s="107"/>
      <c r="V6" s="108"/>
      <c r="W6" s="106">
        <f>IF(AND(Q6&lt;&gt;"",T6&lt;&gt;""),IF(($Q6-$T6)&lt;=0,T6-Q6,1-($Q6-$T6)),"")</f>
        <v>0.66666666666666674</v>
      </c>
      <c r="X6" s="107"/>
      <c r="Y6" s="108"/>
      <c r="AA6" s="13"/>
      <c r="AB6" s="13"/>
      <c r="AC6"/>
      <c r="AD6"/>
      <c r="AE6"/>
      <c r="AH6" s="14">
        <f>IF(WEEKDAY(M6,2)&lt;5,IF(Q6&lt;7/24,7/24-Q6,0),0)</f>
        <v>0.25</v>
      </c>
      <c r="AI6" s="14">
        <f>IF(WEEKDAY(M6,2)&lt;5,IF(Q6&gt;T6,MIN(1-Q6,4/24),0),0)</f>
        <v>0</v>
      </c>
      <c r="AJ6" s="14">
        <f>IF(WEEKDAY(M6,2)&lt;5,IF(T6&gt;=20/24,T6-20/24,IF(T6&lt;Q6,MIN(T6,7/24),0)),0)</f>
        <v>0</v>
      </c>
      <c r="AK6" s="124">
        <f>SUM(AH6:AJ6)+AM6</f>
        <v>0.25</v>
      </c>
      <c r="AL6" s="12">
        <f>IF(WEEKDAY(M6,2)&lt;5,W6-AK6,0)</f>
        <v>0.41666666666666674</v>
      </c>
      <c r="AM6" s="14">
        <f>IF(WEEKDAY(M6,2)=5,IF(Q6&lt;7/24,7/24-Q6,0),0)</f>
        <v>0</v>
      </c>
      <c r="AN6" s="14">
        <f>IF(WEEKDAY(M6,2)=5,IF(Q6&gt;T6,MIN(1-Q6,3/24),0),0)</f>
        <v>0</v>
      </c>
      <c r="AO6" s="14">
        <f>IF(WEEKDAY(M6,2)=5,IF(T6&gt;=21/24,T6-21/24,IF(T6&lt;Q6,MIN(T6,9/24),0)),0)</f>
        <v>0</v>
      </c>
      <c r="AP6" s="124">
        <f>SUM(AM6:AO6)</f>
        <v>0</v>
      </c>
      <c r="AQ6" s="127">
        <f>IF(AND(WEEKDAY(M6,2)=5,T6&lt;Q6,T6&gt;9/24),T6-9/24,0)</f>
        <v>0</v>
      </c>
      <c r="AR6" s="12">
        <f>IF(WEEKDAY(M6,2)=5,W6-AP6-AQ6,0)</f>
        <v>0</v>
      </c>
      <c r="AS6" s="126">
        <f>IF(M6="",0,IF(WEEKDAY(M6,2)&gt;5,IF(Q6&lt;9/24,9/24-Q6,0),0))</f>
        <v>0</v>
      </c>
      <c r="AT6" s="126">
        <f>IF(WEEKDAY(M6,2)&gt;5,IF(Q6&gt;T6,MIN(1-Q6,3/24),0),0)</f>
        <v>0</v>
      </c>
      <c r="AU6" s="126">
        <f>IF(WEEKDAY(M6,2)&gt;5,IF(T6&gt;=21/24,T6-21/24,IF(AND(T6&lt;Q6,WEEKDAY(M6,2)=6),MIN(T6,9/24),IF(AND(T6&lt;Q6,WEEKDAY(M6,2)=7),MIN(T6,7/24),0))),0)</f>
        <v>0</v>
      </c>
      <c r="AV6" s="124">
        <f>SUM(AS6:AU6)</f>
        <v>0</v>
      </c>
      <c r="AW6" s="127">
        <f>IF(M6="","",IF(WEEKDAY(M6,2)&gt;5,W6-AS6-AT6-AU6-AX6,0))</f>
        <v>0</v>
      </c>
      <c r="AX6" s="124">
        <f>IF(AND(WEEKDAY(M6,2)=7,T6&lt;Q6,T6&gt;7/24),T6-7/24,0)</f>
        <v>0</v>
      </c>
      <c r="AY6" s="134">
        <f>AL6+AR6+AX6</f>
        <v>0.41666666666666674</v>
      </c>
      <c r="AZ6" s="134">
        <f>AK6</f>
        <v>0.25</v>
      </c>
      <c r="BA6" s="134">
        <f>IFERROR(AQ6+AW6,0)</f>
        <v>0</v>
      </c>
      <c r="BB6" s="134">
        <f>IFERROR(AP6+AV6,"")</f>
        <v>0</v>
      </c>
    </row>
    <row r="7" spans="2:54" ht="16.5" thickBot="1">
      <c r="B7" s="4"/>
      <c r="D7"/>
      <c r="E7"/>
      <c r="F7"/>
      <c r="G7"/>
      <c r="H7"/>
      <c r="I7" s="118">
        <f t="shared" ref="I7:I17" si="0">IF(M7="","",M7)</f>
        <v>43020</v>
      </c>
      <c r="J7" s="119"/>
      <c r="K7" s="119"/>
      <c r="L7" s="119"/>
      <c r="M7" s="42">
        <v>43020</v>
      </c>
      <c r="N7" s="42"/>
      <c r="O7" s="42"/>
      <c r="P7" s="43"/>
      <c r="Q7" s="44">
        <v>0.79166666666666663</v>
      </c>
      <c r="R7" s="45"/>
      <c r="S7" s="45"/>
      <c r="T7" s="72">
        <v>0.33333333333333331</v>
      </c>
      <c r="U7" s="114"/>
      <c r="V7" s="115"/>
      <c r="W7" s="74">
        <f>IF(AND(Q7&lt;&gt;"",T7&lt;&gt;""),IF(($Q7-$T7)&lt;=0,T7-Q7,1-($Q7-$T7)),"")</f>
        <v>0.54166666666666674</v>
      </c>
      <c r="X7" s="114"/>
      <c r="Y7" s="115"/>
      <c r="AA7" s="13"/>
      <c r="AB7" s="13"/>
      <c r="AC7"/>
      <c r="AD7"/>
      <c r="AE7"/>
      <c r="AH7" s="14">
        <f t="shared" ref="AH7:AH17" si="1">IF(WEEKDAY(M7,2)&lt;5,IF(Q7&lt;7/24,7/24-Q7,0),0)</f>
        <v>0</v>
      </c>
      <c r="AI7" s="14">
        <f t="shared" ref="AI7:AI17" si="2">IF(WEEKDAY(M7,2)&lt;5,IF(Q7&gt;T7,MIN(1-Q7,4/24),0),0)</f>
        <v>0.16666666666666666</v>
      </c>
      <c r="AJ7" s="14">
        <f t="shared" ref="AJ7:AJ17" si="3">IF(WEEKDAY(M7,2)&lt;5,IF(T7&gt;=20/24,T7-20/24,IF(T7&lt;Q7,MIN(T7,7/24),0)),0)</f>
        <v>0.29166666666666669</v>
      </c>
      <c r="AK7" s="124">
        <f t="shared" ref="AK7:AK17" si="4">SUM(AH7:AJ7)+AM7</f>
        <v>0.45833333333333337</v>
      </c>
      <c r="AL7" s="12">
        <f t="shared" ref="AL7:AL17" si="5">IF(WEEKDAY(M7,2)&lt;5,W7-AK7,0)</f>
        <v>8.333333333333337E-2</v>
      </c>
      <c r="AM7" s="14">
        <f t="shared" ref="AM7:AM17" si="6">IF(WEEKDAY(M7,2)=5,IF(Q7&lt;7/24,7/24-Q7,0),0)</f>
        <v>0</v>
      </c>
      <c r="AN7" s="14">
        <f t="shared" ref="AN7:AN17" si="7">IF(WEEKDAY(M7,2)=5,IF(Q7&gt;T7,MIN(1-Q7,3/24),0),0)</f>
        <v>0</v>
      </c>
      <c r="AO7" s="14">
        <f t="shared" ref="AO7:AO17" si="8">IF(WEEKDAY(M7,2)=5,IF(T7&gt;=21/24,T7-21/24,IF(T7&lt;Q7,MIN(T7,9/24),0)),0)</f>
        <v>0</v>
      </c>
      <c r="AP7" s="124">
        <f t="shared" ref="AP7:AP17" si="9">SUM(AM7:AO7)</f>
        <v>0</v>
      </c>
      <c r="AQ7" s="127">
        <f t="shared" ref="AQ7:AQ17" si="10">IF(AND(WEEKDAY(M7,2)=5,T7&lt;Q7,T7&gt;9/24),T7-9/24,0)</f>
        <v>0</v>
      </c>
      <c r="AR7" s="12">
        <f t="shared" ref="AR7:AR17" si="11">IF(WEEKDAY(M7,2)=5,W7-AP7-AQ7,0)</f>
        <v>0</v>
      </c>
      <c r="AS7" s="126">
        <f t="shared" ref="AS7:AS17" si="12">IF(M7="",0,IF(WEEKDAY(M7,2)&gt;5,IF(Q7&lt;9/24,9/24-Q7,0),0))</f>
        <v>0</v>
      </c>
      <c r="AT7" s="126">
        <f t="shared" ref="AT7:AT17" si="13">IF(WEEKDAY(M7,2)&gt;5,IF(Q7&gt;T7,MIN(1-Q7,3/24),0),0)</f>
        <v>0</v>
      </c>
      <c r="AU7" s="126">
        <f t="shared" ref="AU7:AU17" si="14">IF(WEEKDAY(M7,2)&gt;5,IF(T7&gt;=21/24,T7-21/24,IF(AND(T7&lt;Q7,WEEKDAY(M7,2)=6),MIN(T7,9/24),IF(AND(T7&lt;Q7,WEEKDAY(M7,2)=7),MIN(T7,7/24),0))),0)</f>
        <v>0</v>
      </c>
      <c r="AV7" s="124">
        <f t="shared" ref="AV7:AV17" si="15">SUM(AS7:AU7)</f>
        <v>0</v>
      </c>
      <c r="AW7" s="127">
        <f t="shared" ref="AW7:AW17" si="16">IF(M7="","",IF(WEEKDAY(M7,2)&gt;5,W7-AS7-AT7-AU7-AX7,0))</f>
        <v>0</v>
      </c>
      <c r="AX7" s="124">
        <f t="shared" ref="AX7:AX17" si="17">IF(AND(WEEKDAY(M7,2)=7,T7&lt;Q7,T7&gt;7/24),T7-7/24,0)</f>
        <v>0</v>
      </c>
      <c r="AY7" s="134">
        <f>AL7+AR7+AX7</f>
        <v>8.333333333333337E-2</v>
      </c>
      <c r="AZ7" s="134">
        <f t="shared" ref="AZ7:AZ17" si="18">AK7</f>
        <v>0.45833333333333337</v>
      </c>
      <c r="BA7" s="134">
        <f t="shared" ref="BA7:BA17" si="19">IFERROR(AQ7+AW7,0)</f>
        <v>0</v>
      </c>
      <c r="BB7" s="134">
        <f t="shared" ref="BB7:BB17" si="20">IFERROR(AP7+AV7,"")</f>
        <v>0</v>
      </c>
    </row>
    <row r="8" spans="2:54" ht="16.5" thickBot="1">
      <c r="B8" s="4"/>
      <c r="D8"/>
      <c r="E8"/>
      <c r="F8"/>
      <c r="G8"/>
      <c r="H8"/>
      <c r="I8" s="118">
        <f t="shared" si="0"/>
        <v>43021</v>
      </c>
      <c r="J8" s="119"/>
      <c r="K8" s="119"/>
      <c r="L8" s="119"/>
      <c r="M8" s="42">
        <v>43021</v>
      </c>
      <c r="N8" s="42"/>
      <c r="O8" s="42"/>
      <c r="P8" s="43"/>
      <c r="Q8" s="44">
        <v>0.41666666666666669</v>
      </c>
      <c r="R8" s="45"/>
      <c r="S8" s="45"/>
      <c r="T8" s="72">
        <v>0.625</v>
      </c>
      <c r="U8" s="114"/>
      <c r="V8" s="115"/>
      <c r="W8" s="74">
        <f>IF(AND(Q8&lt;&gt;"",T8&lt;&gt;""),IF(($Q8-$T8)&lt;=0,T8-Q8,1-($Q8-$T8)),"")</f>
        <v>0.20833333333333331</v>
      </c>
      <c r="X8" s="114"/>
      <c r="Y8" s="115"/>
      <c r="AA8" s="13"/>
      <c r="AB8" s="13"/>
      <c r="AC8"/>
      <c r="AD8"/>
      <c r="AE8"/>
      <c r="AH8" s="14">
        <f t="shared" si="1"/>
        <v>0</v>
      </c>
      <c r="AI8" s="14">
        <f t="shared" si="2"/>
        <v>0</v>
      </c>
      <c r="AJ8" s="14">
        <f t="shared" si="3"/>
        <v>0</v>
      </c>
      <c r="AK8" s="124">
        <f t="shared" si="4"/>
        <v>0</v>
      </c>
      <c r="AL8" s="12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0</v>
      </c>
      <c r="AP8" s="124">
        <f t="shared" si="9"/>
        <v>0</v>
      </c>
      <c r="AQ8" s="127">
        <f t="shared" si="10"/>
        <v>0</v>
      </c>
      <c r="AR8" s="12">
        <f t="shared" si="11"/>
        <v>0.20833333333333331</v>
      </c>
      <c r="AS8" s="126">
        <f t="shared" si="12"/>
        <v>0</v>
      </c>
      <c r="AT8" s="126">
        <f t="shared" si="13"/>
        <v>0</v>
      </c>
      <c r="AU8" s="126">
        <f t="shared" si="14"/>
        <v>0</v>
      </c>
      <c r="AV8" s="124">
        <f t="shared" si="15"/>
        <v>0</v>
      </c>
      <c r="AW8" s="127">
        <f t="shared" si="16"/>
        <v>0</v>
      </c>
      <c r="AX8" s="124">
        <f t="shared" si="17"/>
        <v>0</v>
      </c>
      <c r="AY8" s="134">
        <f>AL8+AR8+AX8</f>
        <v>0.20833333333333331</v>
      </c>
      <c r="AZ8" s="134">
        <f t="shared" si="18"/>
        <v>0</v>
      </c>
      <c r="BA8" s="134">
        <f t="shared" si="19"/>
        <v>0</v>
      </c>
      <c r="BB8" s="134">
        <f t="shared" si="20"/>
        <v>0</v>
      </c>
    </row>
    <row r="9" spans="2:54" ht="16.5" thickBot="1">
      <c r="B9" s="4"/>
      <c r="D9"/>
      <c r="E9"/>
      <c r="F9"/>
      <c r="G9"/>
      <c r="H9"/>
      <c r="I9" s="118">
        <f t="shared" si="0"/>
        <v>43022</v>
      </c>
      <c r="J9" s="119"/>
      <c r="K9" s="119"/>
      <c r="L9" s="119"/>
      <c r="M9" s="42">
        <v>43022</v>
      </c>
      <c r="N9" s="42"/>
      <c r="O9" s="42"/>
      <c r="P9" s="43"/>
      <c r="Q9" s="44">
        <v>0.125</v>
      </c>
      <c r="R9" s="45"/>
      <c r="S9" s="45"/>
      <c r="T9" s="72">
        <v>0.39583333333333331</v>
      </c>
      <c r="U9" s="114"/>
      <c r="V9" s="115"/>
      <c r="W9" s="74">
        <f>IF(AND(Q9&lt;&gt;"",T9&lt;&gt;""),IF(($Q9-$T9)&lt;=0,T9-Q9,1-($Q9-$T9)),"")</f>
        <v>0.27083333333333331</v>
      </c>
      <c r="X9" s="114"/>
      <c r="Y9" s="115"/>
      <c r="AA9" s="13"/>
      <c r="AB9" s="13"/>
      <c r="AC9"/>
      <c r="AD9"/>
      <c r="AE9"/>
      <c r="AH9" s="14">
        <f t="shared" si="1"/>
        <v>0</v>
      </c>
      <c r="AI9" s="14">
        <f t="shared" si="2"/>
        <v>0</v>
      </c>
      <c r="AJ9" s="14">
        <f t="shared" si="3"/>
        <v>0</v>
      </c>
      <c r="AK9" s="124">
        <f t="shared" si="4"/>
        <v>0</v>
      </c>
      <c r="AL9" s="12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0</v>
      </c>
      <c r="AP9" s="124">
        <f t="shared" si="9"/>
        <v>0</v>
      </c>
      <c r="AQ9" s="127">
        <f t="shared" si="10"/>
        <v>0</v>
      </c>
      <c r="AR9" s="12">
        <f t="shared" si="11"/>
        <v>0</v>
      </c>
      <c r="AS9" s="126">
        <f t="shared" si="12"/>
        <v>0.25</v>
      </c>
      <c r="AT9" s="126">
        <f t="shared" si="13"/>
        <v>0</v>
      </c>
      <c r="AU9" s="126">
        <f t="shared" si="14"/>
        <v>0</v>
      </c>
      <c r="AV9" s="124">
        <f t="shared" si="15"/>
        <v>0.25</v>
      </c>
      <c r="AW9" s="127">
        <f t="shared" si="16"/>
        <v>2.0833333333333315E-2</v>
      </c>
      <c r="AX9" s="124">
        <f t="shared" si="17"/>
        <v>0</v>
      </c>
      <c r="AY9" s="134">
        <f>AL9+AR9+AX9</f>
        <v>0</v>
      </c>
      <c r="AZ9" s="134">
        <f t="shared" si="18"/>
        <v>0</v>
      </c>
      <c r="BA9" s="134">
        <f t="shared" si="19"/>
        <v>2.0833333333333315E-2</v>
      </c>
      <c r="BB9" s="134">
        <f t="shared" si="20"/>
        <v>0.25</v>
      </c>
    </row>
    <row r="10" spans="2:54" ht="16.5" thickBot="1">
      <c r="B10" s="4"/>
      <c r="D10"/>
      <c r="E10"/>
      <c r="F10"/>
      <c r="G10"/>
      <c r="H10"/>
      <c r="I10" s="118">
        <f t="shared" si="0"/>
        <v>43023</v>
      </c>
      <c r="J10" s="119"/>
      <c r="K10" s="119"/>
      <c r="L10" s="119"/>
      <c r="M10" s="42">
        <v>43023</v>
      </c>
      <c r="N10" s="42"/>
      <c r="O10" s="42"/>
      <c r="P10" s="43"/>
      <c r="Q10" s="44">
        <v>0.33333333333333331</v>
      </c>
      <c r="R10" s="45"/>
      <c r="S10" s="45"/>
      <c r="T10" s="72">
        <v>0.83333333333333337</v>
      </c>
      <c r="U10" s="114"/>
      <c r="V10" s="115"/>
      <c r="W10" s="74">
        <f>IF(AND(Q10&lt;&gt;"",T10&lt;&gt;""),IF(($Q10-$T10)&lt;=0,T10-Q10,1-($Q10-$T10)),"")</f>
        <v>0.5</v>
      </c>
      <c r="X10" s="114"/>
      <c r="Y10" s="115"/>
      <c r="AA10" s="13"/>
      <c r="AB10" s="13"/>
      <c r="AC10"/>
      <c r="AD10"/>
      <c r="AE10"/>
      <c r="AF10" s="6"/>
      <c r="AH10" s="14">
        <f t="shared" si="1"/>
        <v>0</v>
      </c>
      <c r="AI10" s="14">
        <f t="shared" si="2"/>
        <v>0</v>
      </c>
      <c r="AJ10" s="14">
        <f t="shared" si="3"/>
        <v>0</v>
      </c>
      <c r="AK10" s="124">
        <f t="shared" si="4"/>
        <v>0</v>
      </c>
      <c r="AL10" s="12">
        <f t="shared" si="5"/>
        <v>0</v>
      </c>
      <c r="AM10" s="14">
        <f t="shared" si="6"/>
        <v>0</v>
      </c>
      <c r="AN10" s="14">
        <f t="shared" si="7"/>
        <v>0</v>
      </c>
      <c r="AO10" s="14">
        <f t="shared" si="8"/>
        <v>0</v>
      </c>
      <c r="AP10" s="124">
        <f t="shared" si="9"/>
        <v>0</v>
      </c>
      <c r="AQ10" s="127">
        <f t="shared" si="10"/>
        <v>0</v>
      </c>
      <c r="AR10" s="12">
        <f t="shared" si="11"/>
        <v>0</v>
      </c>
      <c r="AS10" s="126">
        <f t="shared" si="12"/>
        <v>4.1666666666666685E-2</v>
      </c>
      <c r="AT10" s="126">
        <f t="shared" si="13"/>
        <v>0</v>
      </c>
      <c r="AU10" s="126">
        <f t="shared" si="14"/>
        <v>0</v>
      </c>
      <c r="AV10" s="124">
        <f t="shared" si="15"/>
        <v>4.1666666666666685E-2</v>
      </c>
      <c r="AW10" s="127">
        <f t="shared" si="16"/>
        <v>0.45833333333333331</v>
      </c>
      <c r="AX10" s="124">
        <f t="shared" si="17"/>
        <v>0</v>
      </c>
      <c r="AY10" s="134">
        <f>AL10+AR10+AX10</f>
        <v>0</v>
      </c>
      <c r="AZ10" s="134">
        <f t="shared" si="18"/>
        <v>0</v>
      </c>
      <c r="BA10" s="134">
        <f t="shared" si="19"/>
        <v>0.45833333333333331</v>
      </c>
      <c r="BB10" s="134">
        <f t="shared" si="20"/>
        <v>4.1666666666666685E-2</v>
      </c>
    </row>
    <row r="11" spans="2:54" ht="16.5" thickBot="1">
      <c r="B11" s="4"/>
      <c r="D11"/>
      <c r="E11"/>
      <c r="F11"/>
      <c r="G11"/>
      <c r="H11"/>
      <c r="I11" s="118">
        <f t="shared" si="0"/>
        <v>43024</v>
      </c>
      <c r="J11" s="119"/>
      <c r="K11" s="119"/>
      <c r="L11" s="119"/>
      <c r="M11" s="42">
        <v>43024</v>
      </c>
      <c r="N11" s="42"/>
      <c r="O11" s="42"/>
      <c r="P11" s="43"/>
      <c r="Q11" s="44">
        <v>0.20833333333333334</v>
      </c>
      <c r="R11" s="45"/>
      <c r="S11" s="45"/>
      <c r="T11" s="72">
        <v>0.70833333333333337</v>
      </c>
      <c r="U11" s="114"/>
      <c r="V11" s="115"/>
      <c r="W11" s="74">
        <f>IF(AND(Q11&lt;&gt;"",T11&lt;&gt;""),IF(($Q11-$T11)&lt;=0,T11-Q11,1-($Q11-$T11)),"")</f>
        <v>0.5</v>
      </c>
      <c r="X11" s="114"/>
      <c r="Y11" s="115"/>
      <c r="AA11" s="13"/>
      <c r="AB11" s="13"/>
      <c r="AC11"/>
      <c r="AD11"/>
      <c r="AE11"/>
      <c r="AF11" s="6"/>
      <c r="AH11" s="14">
        <f t="shared" si="1"/>
        <v>8.3333333333333343E-2</v>
      </c>
      <c r="AI11" s="14">
        <f t="shared" si="2"/>
        <v>0</v>
      </c>
      <c r="AJ11" s="14">
        <f t="shared" si="3"/>
        <v>0</v>
      </c>
      <c r="AK11" s="124">
        <f t="shared" si="4"/>
        <v>8.3333333333333343E-2</v>
      </c>
      <c r="AL11" s="12">
        <f t="shared" si="5"/>
        <v>0.41666666666666663</v>
      </c>
      <c r="AM11" s="14">
        <f t="shared" si="6"/>
        <v>0</v>
      </c>
      <c r="AN11" s="14">
        <f t="shared" si="7"/>
        <v>0</v>
      </c>
      <c r="AO11" s="14">
        <f t="shared" si="8"/>
        <v>0</v>
      </c>
      <c r="AP11" s="124">
        <f t="shared" si="9"/>
        <v>0</v>
      </c>
      <c r="AQ11" s="127">
        <f t="shared" si="10"/>
        <v>0</v>
      </c>
      <c r="AR11" s="12">
        <f t="shared" si="11"/>
        <v>0</v>
      </c>
      <c r="AS11" s="126">
        <f t="shared" si="12"/>
        <v>0</v>
      </c>
      <c r="AT11" s="126">
        <f t="shared" si="13"/>
        <v>0</v>
      </c>
      <c r="AU11" s="126">
        <f t="shared" si="14"/>
        <v>0</v>
      </c>
      <c r="AV11" s="124">
        <f t="shared" si="15"/>
        <v>0</v>
      </c>
      <c r="AW11" s="127">
        <f t="shared" si="16"/>
        <v>0</v>
      </c>
      <c r="AX11" s="124">
        <f t="shared" si="17"/>
        <v>0</v>
      </c>
      <c r="AY11" s="134">
        <f>AL11+AR11+AX11</f>
        <v>0.41666666666666663</v>
      </c>
      <c r="AZ11" s="134">
        <f t="shared" si="18"/>
        <v>8.3333333333333343E-2</v>
      </c>
      <c r="BA11" s="134">
        <f t="shared" si="19"/>
        <v>0</v>
      </c>
      <c r="BB11" s="134">
        <f t="shared" si="20"/>
        <v>0</v>
      </c>
    </row>
    <row r="12" spans="2:54" ht="16.5" thickBot="1">
      <c r="B12" s="4"/>
      <c r="D12"/>
      <c r="E12"/>
      <c r="F12"/>
      <c r="G12"/>
      <c r="H12"/>
      <c r="I12" s="118">
        <f t="shared" si="0"/>
        <v>43019</v>
      </c>
      <c r="J12" s="119"/>
      <c r="K12" s="119"/>
      <c r="L12" s="119"/>
      <c r="M12" s="18">
        <v>43019</v>
      </c>
      <c r="N12" s="18"/>
      <c r="O12" s="18"/>
      <c r="P12" s="19"/>
      <c r="Q12" s="44">
        <v>0.91666666666666663</v>
      </c>
      <c r="R12" s="45"/>
      <c r="S12" s="45"/>
      <c r="T12" s="72">
        <v>0.33333333333333331</v>
      </c>
      <c r="U12" s="114"/>
      <c r="V12" s="115"/>
      <c r="W12" s="74">
        <f>IF(AND(Q12&lt;&gt;"",T12&lt;&gt;""),IF(($Q12-$T12)&lt;=0,T12-Q12,1-($Q12-$T12)),"")</f>
        <v>0.41666666666666674</v>
      </c>
      <c r="X12" s="114"/>
      <c r="Y12" s="115"/>
      <c r="AA12" s="13"/>
      <c r="AB12" s="13"/>
      <c r="AC12"/>
      <c r="AD12"/>
      <c r="AE12"/>
      <c r="AH12" s="14">
        <f t="shared" si="1"/>
        <v>0</v>
      </c>
      <c r="AI12" s="14">
        <f t="shared" si="2"/>
        <v>8.333333333333337E-2</v>
      </c>
      <c r="AJ12" s="14">
        <f t="shared" si="3"/>
        <v>0.29166666666666669</v>
      </c>
      <c r="AK12" s="124">
        <f t="shared" si="4"/>
        <v>0.37500000000000006</v>
      </c>
      <c r="AL12" s="12">
        <f t="shared" si="5"/>
        <v>4.1666666666666685E-2</v>
      </c>
      <c r="AM12" s="14">
        <f t="shared" si="6"/>
        <v>0</v>
      </c>
      <c r="AN12" s="14">
        <f t="shared" si="7"/>
        <v>0</v>
      </c>
      <c r="AO12" s="14">
        <f t="shared" si="8"/>
        <v>0</v>
      </c>
      <c r="AP12" s="124">
        <f t="shared" si="9"/>
        <v>0</v>
      </c>
      <c r="AQ12" s="127">
        <f t="shared" si="10"/>
        <v>0</v>
      </c>
      <c r="AR12" s="12">
        <f t="shared" si="11"/>
        <v>0</v>
      </c>
      <c r="AS12" s="126">
        <f t="shared" si="12"/>
        <v>0</v>
      </c>
      <c r="AT12" s="126">
        <f t="shared" si="13"/>
        <v>0</v>
      </c>
      <c r="AU12" s="126">
        <f t="shared" si="14"/>
        <v>0</v>
      </c>
      <c r="AV12" s="124">
        <f t="shared" si="15"/>
        <v>0</v>
      </c>
      <c r="AW12" s="127">
        <f t="shared" si="16"/>
        <v>0</v>
      </c>
      <c r="AX12" s="124">
        <f t="shared" si="17"/>
        <v>0</v>
      </c>
      <c r="AY12" s="134">
        <f>AL12+AR12+AX12</f>
        <v>4.1666666666666685E-2</v>
      </c>
      <c r="AZ12" s="134">
        <f t="shared" si="18"/>
        <v>0.37500000000000006</v>
      </c>
      <c r="BA12" s="134">
        <f t="shared" si="19"/>
        <v>0</v>
      </c>
      <c r="BB12" s="134">
        <f t="shared" si="20"/>
        <v>0</v>
      </c>
    </row>
    <row r="13" spans="2:54" ht="16.5" thickBot="1">
      <c r="B13" s="4"/>
      <c r="D13"/>
      <c r="E13"/>
      <c r="F13"/>
      <c r="G13"/>
      <c r="H13"/>
      <c r="I13" s="118">
        <f t="shared" si="0"/>
        <v>43021</v>
      </c>
      <c r="J13" s="119"/>
      <c r="K13" s="119"/>
      <c r="L13" s="119"/>
      <c r="M13" s="42">
        <v>43021</v>
      </c>
      <c r="N13" s="42"/>
      <c r="O13" s="42"/>
      <c r="P13" s="43"/>
      <c r="Q13" s="44">
        <v>0.875</v>
      </c>
      <c r="R13" s="45"/>
      <c r="S13" s="45"/>
      <c r="T13" s="72">
        <v>0.41666666666666669</v>
      </c>
      <c r="U13" s="114"/>
      <c r="V13" s="115"/>
      <c r="W13" s="74">
        <f>IF(AND(Q13&lt;&gt;"",T13&lt;&gt;""),IF(($Q13-$T13)&lt;=0,T13-Q13,1-($Q13-$T13)),"")</f>
        <v>0.54166666666666674</v>
      </c>
      <c r="X13" s="114"/>
      <c r="Y13" s="115"/>
      <c r="AA13" s="13"/>
      <c r="AB13" s="13"/>
      <c r="AC13"/>
      <c r="AD13"/>
      <c r="AE13"/>
      <c r="AH13" s="14">
        <f t="shared" si="1"/>
        <v>0</v>
      </c>
      <c r="AI13" s="14">
        <f t="shared" si="2"/>
        <v>0</v>
      </c>
      <c r="AJ13" s="14">
        <f t="shared" si="3"/>
        <v>0</v>
      </c>
      <c r="AK13" s="124">
        <f t="shared" si="4"/>
        <v>0</v>
      </c>
      <c r="AL13" s="12">
        <f t="shared" si="5"/>
        <v>0</v>
      </c>
      <c r="AM13" s="14">
        <f t="shared" si="6"/>
        <v>0</v>
      </c>
      <c r="AN13" s="14">
        <f t="shared" si="7"/>
        <v>0.125</v>
      </c>
      <c r="AO13" s="14">
        <f t="shared" si="8"/>
        <v>0.375</v>
      </c>
      <c r="AP13" s="124">
        <f t="shared" si="9"/>
        <v>0.5</v>
      </c>
      <c r="AQ13" s="127">
        <f t="shared" si="10"/>
        <v>4.1666666666666685E-2</v>
      </c>
      <c r="AR13" s="12">
        <f t="shared" si="11"/>
        <v>5.5511151231257827E-17</v>
      </c>
      <c r="AS13" s="126">
        <f t="shared" si="12"/>
        <v>0</v>
      </c>
      <c r="AT13" s="126">
        <f t="shared" si="13"/>
        <v>0</v>
      </c>
      <c r="AU13" s="126">
        <f t="shared" si="14"/>
        <v>0</v>
      </c>
      <c r="AV13" s="124">
        <f t="shared" si="15"/>
        <v>0</v>
      </c>
      <c r="AW13" s="127">
        <f t="shared" si="16"/>
        <v>0</v>
      </c>
      <c r="AX13" s="124">
        <f t="shared" si="17"/>
        <v>0</v>
      </c>
      <c r="AY13" s="134">
        <f>AL13+AR13+AX13</f>
        <v>5.5511151231257827E-17</v>
      </c>
      <c r="AZ13" s="134">
        <f t="shared" si="18"/>
        <v>0</v>
      </c>
      <c r="BA13" s="134">
        <f t="shared" si="19"/>
        <v>4.1666666666666685E-2</v>
      </c>
      <c r="BB13" s="134">
        <f t="shared" si="20"/>
        <v>0.5</v>
      </c>
    </row>
    <row r="14" spans="2:54" ht="16.5" thickBot="1">
      <c r="B14" s="4"/>
      <c r="D14"/>
      <c r="E14"/>
      <c r="F14"/>
      <c r="G14"/>
      <c r="H14"/>
      <c r="I14" s="118">
        <f t="shared" si="0"/>
        <v>43023</v>
      </c>
      <c r="J14" s="119"/>
      <c r="K14" s="119"/>
      <c r="L14" s="119"/>
      <c r="M14" s="42">
        <v>43023</v>
      </c>
      <c r="N14" s="42"/>
      <c r="O14" s="42"/>
      <c r="P14" s="43"/>
      <c r="Q14" s="44">
        <v>0.83333333333333337</v>
      </c>
      <c r="R14" s="45"/>
      <c r="S14" s="45"/>
      <c r="T14" s="72">
        <v>0.33333333333333331</v>
      </c>
      <c r="U14" s="114"/>
      <c r="V14" s="115"/>
      <c r="W14" s="74">
        <f>IF(AND(Q14&lt;&gt;"",T14&lt;&gt;""),IF(($Q14-$T14)&lt;=0,T14-Q14,1-($Q14-$T14)),"")</f>
        <v>0.5</v>
      </c>
      <c r="X14" s="114"/>
      <c r="Y14" s="115"/>
      <c r="AA14" s="13"/>
      <c r="AB14" s="13"/>
      <c r="AC14"/>
      <c r="AD14"/>
      <c r="AE14"/>
      <c r="AF14" s="6"/>
      <c r="AH14" s="14">
        <f t="shared" si="1"/>
        <v>0</v>
      </c>
      <c r="AI14" s="14">
        <f t="shared" si="2"/>
        <v>0</v>
      </c>
      <c r="AJ14" s="14">
        <f t="shared" si="3"/>
        <v>0</v>
      </c>
      <c r="AK14" s="124">
        <f t="shared" si="4"/>
        <v>0</v>
      </c>
      <c r="AL14" s="12">
        <f t="shared" si="5"/>
        <v>0</v>
      </c>
      <c r="AM14" s="14">
        <f t="shared" si="6"/>
        <v>0</v>
      </c>
      <c r="AN14" s="14">
        <f t="shared" si="7"/>
        <v>0</v>
      </c>
      <c r="AO14" s="14">
        <f t="shared" si="8"/>
        <v>0</v>
      </c>
      <c r="AP14" s="124">
        <f t="shared" si="9"/>
        <v>0</v>
      </c>
      <c r="AQ14" s="127">
        <f t="shared" si="10"/>
        <v>0</v>
      </c>
      <c r="AR14" s="12">
        <f t="shared" si="11"/>
        <v>0</v>
      </c>
      <c r="AS14" s="126">
        <f t="shared" si="12"/>
        <v>0</v>
      </c>
      <c r="AT14" s="126">
        <f t="shared" si="13"/>
        <v>0.125</v>
      </c>
      <c r="AU14" s="126">
        <f t="shared" si="14"/>
        <v>0.29166666666666669</v>
      </c>
      <c r="AV14" s="124">
        <f t="shared" si="15"/>
        <v>0.41666666666666669</v>
      </c>
      <c r="AW14" s="127">
        <f t="shared" si="16"/>
        <v>4.1666666666666685E-2</v>
      </c>
      <c r="AX14" s="124">
        <f t="shared" si="17"/>
        <v>4.166666666666663E-2</v>
      </c>
      <c r="AY14" s="134">
        <f>AL14+AR14+AX14</f>
        <v>4.166666666666663E-2</v>
      </c>
      <c r="AZ14" s="134">
        <f t="shared" si="18"/>
        <v>0</v>
      </c>
      <c r="BA14" s="134">
        <f t="shared" si="19"/>
        <v>4.1666666666666685E-2</v>
      </c>
      <c r="BB14" s="134">
        <f t="shared" si="20"/>
        <v>0.41666666666666669</v>
      </c>
    </row>
    <row r="15" spans="2:54" ht="16.5" thickBot="1">
      <c r="B15" s="4"/>
      <c r="D15"/>
      <c r="E15"/>
      <c r="F15"/>
      <c r="G15"/>
      <c r="H15"/>
      <c r="I15" s="118" t="str">
        <f t="shared" si="0"/>
        <v/>
      </c>
      <c r="J15" s="119"/>
      <c r="K15" s="119"/>
      <c r="L15" s="119"/>
      <c r="M15" s="42"/>
      <c r="N15" s="42"/>
      <c r="O15" s="42"/>
      <c r="P15" s="43"/>
      <c r="Q15" s="44"/>
      <c r="R15" s="45"/>
      <c r="S15" s="45"/>
      <c r="T15" s="72"/>
      <c r="U15" s="114"/>
      <c r="V15" s="115"/>
      <c r="W15" s="74" t="str">
        <f>IF(AND(Q15&lt;&gt;"",T15&lt;&gt;""),IF(($Q15-$T15)&lt;=0,T15-Q15,1-($Q15-$T15)),"")</f>
        <v/>
      </c>
      <c r="X15" s="114"/>
      <c r="Y15" s="115"/>
      <c r="AA15" s="13"/>
      <c r="AB15" s="13"/>
      <c r="AC15"/>
      <c r="AD15"/>
      <c r="AE15"/>
      <c r="AF15" s="6"/>
      <c r="AH15" s="14">
        <f t="shared" si="1"/>
        <v>0</v>
      </c>
      <c r="AI15" s="14">
        <f t="shared" si="2"/>
        <v>0</v>
      </c>
      <c r="AJ15" s="14">
        <f t="shared" si="3"/>
        <v>0</v>
      </c>
      <c r="AK15" s="124">
        <f t="shared" si="4"/>
        <v>0</v>
      </c>
      <c r="AL15" s="12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0</v>
      </c>
      <c r="AP15" s="124">
        <f t="shared" si="9"/>
        <v>0</v>
      </c>
      <c r="AQ15" s="127">
        <f t="shared" si="10"/>
        <v>0</v>
      </c>
      <c r="AR15" s="12">
        <f t="shared" si="11"/>
        <v>0</v>
      </c>
      <c r="AS15" s="126">
        <f t="shared" si="12"/>
        <v>0</v>
      </c>
      <c r="AT15" s="126">
        <f t="shared" si="13"/>
        <v>0</v>
      </c>
      <c r="AU15" s="126">
        <f t="shared" si="14"/>
        <v>0</v>
      </c>
      <c r="AV15" s="124">
        <f t="shared" si="15"/>
        <v>0</v>
      </c>
      <c r="AW15" s="127" t="str">
        <f t="shared" si="16"/>
        <v/>
      </c>
      <c r="AX15" s="124">
        <f t="shared" si="17"/>
        <v>0</v>
      </c>
      <c r="AY15" s="134">
        <f>AL15+AR15+AX15</f>
        <v>0</v>
      </c>
      <c r="AZ15" s="134">
        <f t="shared" si="18"/>
        <v>0</v>
      </c>
      <c r="BA15" s="134">
        <f t="shared" si="19"/>
        <v>0</v>
      </c>
      <c r="BB15" s="134">
        <f t="shared" si="20"/>
        <v>0</v>
      </c>
    </row>
    <row r="16" spans="2:54" ht="16.5" thickBot="1">
      <c r="B16" s="4"/>
      <c r="D16"/>
      <c r="E16"/>
      <c r="F16"/>
      <c r="G16"/>
      <c r="H16"/>
      <c r="I16" s="118" t="str">
        <f t="shared" si="0"/>
        <v/>
      </c>
      <c r="J16" s="119"/>
      <c r="K16" s="119"/>
      <c r="L16" s="119"/>
      <c r="M16" s="42"/>
      <c r="N16" s="42"/>
      <c r="O16" s="42"/>
      <c r="P16" s="43"/>
      <c r="Q16" s="44"/>
      <c r="R16" s="45"/>
      <c r="S16" s="45"/>
      <c r="T16" s="72"/>
      <c r="U16" s="114"/>
      <c r="V16" s="115"/>
      <c r="W16" s="74" t="str">
        <f>IF(AND(Q16&lt;&gt;"",T16&lt;&gt;""),IF(($Q16-$T16)&lt;=0,T16-Q16,1-($Q16-$T16)),"")</f>
        <v/>
      </c>
      <c r="X16" s="114"/>
      <c r="Y16" s="115"/>
      <c r="AA16" s="13"/>
      <c r="AB16" s="13"/>
      <c r="AC16"/>
      <c r="AD16"/>
      <c r="AE16"/>
      <c r="AF16" s="6"/>
      <c r="AH16" s="14">
        <f t="shared" si="1"/>
        <v>0</v>
      </c>
      <c r="AI16" s="14">
        <f t="shared" si="2"/>
        <v>0</v>
      </c>
      <c r="AJ16" s="14">
        <f t="shared" si="3"/>
        <v>0</v>
      </c>
      <c r="AK16" s="124">
        <f t="shared" si="4"/>
        <v>0</v>
      </c>
      <c r="AL16" s="12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0</v>
      </c>
      <c r="AP16" s="124">
        <f t="shared" si="9"/>
        <v>0</v>
      </c>
      <c r="AQ16" s="127">
        <f t="shared" si="10"/>
        <v>0</v>
      </c>
      <c r="AR16" s="12">
        <f t="shared" si="11"/>
        <v>0</v>
      </c>
      <c r="AS16" s="126">
        <f t="shared" si="12"/>
        <v>0</v>
      </c>
      <c r="AT16" s="126">
        <f t="shared" si="13"/>
        <v>0</v>
      </c>
      <c r="AU16" s="126">
        <f t="shared" si="14"/>
        <v>0</v>
      </c>
      <c r="AV16" s="124">
        <f t="shared" si="15"/>
        <v>0</v>
      </c>
      <c r="AW16" s="127" t="str">
        <f t="shared" si="16"/>
        <v/>
      </c>
      <c r="AX16" s="124">
        <f t="shared" si="17"/>
        <v>0</v>
      </c>
      <c r="AY16" s="134">
        <f>AL16+AR16+AX16</f>
        <v>0</v>
      </c>
      <c r="AZ16" s="134">
        <f t="shared" si="18"/>
        <v>0</v>
      </c>
      <c r="BA16" s="134">
        <f t="shared" si="19"/>
        <v>0</v>
      </c>
      <c r="BB16" s="134">
        <f t="shared" si="20"/>
        <v>0</v>
      </c>
    </row>
    <row r="17" spans="2:54" ht="16.5" thickBot="1">
      <c r="B17" s="4"/>
      <c r="D17"/>
      <c r="E17"/>
      <c r="F17"/>
      <c r="G17"/>
      <c r="H17"/>
      <c r="I17" s="118" t="str">
        <f t="shared" si="0"/>
        <v/>
      </c>
      <c r="J17" s="119"/>
      <c r="K17" s="119"/>
      <c r="L17" s="119"/>
      <c r="M17" s="60"/>
      <c r="N17" s="60"/>
      <c r="O17" s="60"/>
      <c r="P17" s="61"/>
      <c r="Q17" s="62"/>
      <c r="R17" s="63"/>
      <c r="S17" s="63"/>
      <c r="T17" s="102"/>
      <c r="U17" s="116"/>
      <c r="V17" s="117"/>
      <c r="W17" s="103" t="str">
        <f>IF(AND(Q17&lt;&gt;"",T17&lt;&gt;""),IF(($Q17-$T17)&lt;=0,T17-Q17,1-($Q17-$T17)),"")</f>
        <v/>
      </c>
      <c r="X17" s="116"/>
      <c r="Y17" s="117"/>
      <c r="AA17" s="13"/>
      <c r="AB17" s="13"/>
      <c r="AC17"/>
      <c r="AD17"/>
      <c r="AE17"/>
      <c r="AF17" s="6"/>
      <c r="AH17" s="14">
        <f t="shared" si="1"/>
        <v>0</v>
      </c>
      <c r="AI17" s="14">
        <f t="shared" si="2"/>
        <v>0</v>
      </c>
      <c r="AJ17" s="14">
        <f t="shared" si="3"/>
        <v>0</v>
      </c>
      <c r="AK17" s="124">
        <f t="shared" si="4"/>
        <v>0</v>
      </c>
      <c r="AL17" s="12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0</v>
      </c>
      <c r="AP17" s="124">
        <f t="shared" si="9"/>
        <v>0</v>
      </c>
      <c r="AQ17" s="127">
        <f t="shared" si="10"/>
        <v>0</v>
      </c>
      <c r="AR17" s="12">
        <f t="shared" si="11"/>
        <v>0</v>
      </c>
      <c r="AS17" s="126">
        <f t="shared" si="12"/>
        <v>0</v>
      </c>
      <c r="AT17" s="126">
        <f t="shared" si="13"/>
        <v>0</v>
      </c>
      <c r="AU17" s="126">
        <f t="shared" si="14"/>
        <v>0</v>
      </c>
      <c r="AV17" s="124">
        <f t="shared" si="15"/>
        <v>0</v>
      </c>
      <c r="AW17" s="127" t="str">
        <f t="shared" si="16"/>
        <v/>
      </c>
      <c r="AX17" s="124">
        <f t="shared" si="17"/>
        <v>0</v>
      </c>
      <c r="AY17" s="134">
        <f>AL17+AR17+AX17</f>
        <v>0</v>
      </c>
      <c r="AZ17" s="134">
        <f t="shared" si="18"/>
        <v>0</v>
      </c>
      <c r="BA17" s="134">
        <f t="shared" si="19"/>
        <v>0</v>
      </c>
      <c r="BB17" s="134">
        <f t="shared" si="20"/>
        <v>0</v>
      </c>
    </row>
    <row r="18" spans="2:54" ht="15.75" thickBot="1">
      <c r="B18" s="4"/>
      <c r="D18"/>
      <c r="E18"/>
      <c r="F18"/>
      <c r="G18"/>
      <c r="H18"/>
      <c r="I18" s="9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28">
        <f>IF(SUM(W6:Y17)&gt;0,SUM(W6:Y17),"")</f>
        <v>4.1458333333333339</v>
      </c>
      <c r="X18" s="129"/>
      <c r="Y18" s="130"/>
      <c r="Z18" s="12"/>
      <c r="AA18" s="13"/>
      <c r="AB18" s="13"/>
      <c r="AC18"/>
      <c r="AD18"/>
      <c r="AE18"/>
      <c r="AF18" s="6"/>
      <c r="AW18" s="127"/>
      <c r="AZ18"/>
    </row>
    <row r="19" spans="2:54" ht="15.75" thickBot="1">
      <c r="B19" s="4"/>
      <c r="C19" s="5"/>
      <c r="D19"/>
      <c r="E19"/>
      <c r="F19"/>
      <c r="G19"/>
      <c r="H19"/>
      <c r="I19" s="5"/>
      <c r="J19" s="5"/>
      <c r="K19" s="5"/>
      <c r="L19" s="5"/>
      <c r="M19" s="5"/>
      <c r="N19" s="5"/>
      <c r="O19" s="5"/>
      <c r="P19" s="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13"/>
      <c r="AC19"/>
      <c r="AD19"/>
      <c r="AE19"/>
      <c r="AF19" s="6"/>
      <c r="AZ19"/>
    </row>
    <row r="20" spans="2:54" ht="15" customHeight="1">
      <c r="B20" s="4"/>
      <c r="C20" s="5"/>
      <c r="D20"/>
      <c r="E20"/>
      <c r="F20"/>
      <c r="G20"/>
      <c r="H20"/>
      <c r="I20" s="24" t="str">
        <f>I4</f>
        <v>Dates</v>
      </c>
      <c r="J20" s="25"/>
      <c r="K20" s="25"/>
      <c r="L20" s="25"/>
      <c r="M20" s="25"/>
      <c r="N20" s="25"/>
      <c r="O20" s="25"/>
      <c r="P20" s="26"/>
      <c r="Q20" s="50" t="s">
        <v>4</v>
      </c>
      <c r="R20" s="51"/>
      <c r="S20" s="51"/>
      <c r="T20" s="54" t="s">
        <v>5</v>
      </c>
      <c r="U20" s="51"/>
      <c r="V20" s="51"/>
      <c r="W20" s="54" t="s">
        <v>6</v>
      </c>
      <c r="X20" s="54"/>
      <c r="Y20" s="54"/>
      <c r="Z20" s="54" t="s">
        <v>7</v>
      </c>
      <c r="AA20" s="54"/>
      <c r="AB20" s="56"/>
      <c r="AC20"/>
      <c r="AD20" s="5"/>
      <c r="AE20" s="5"/>
      <c r="AF20" s="6"/>
      <c r="AZ20"/>
    </row>
    <row r="21" spans="2:54" ht="15.75" thickBot="1">
      <c r="B21" s="4"/>
      <c r="C21" s="5"/>
      <c r="D21"/>
      <c r="E21"/>
      <c r="F21"/>
      <c r="G21"/>
      <c r="H21"/>
      <c r="I21" s="27"/>
      <c r="J21" s="28"/>
      <c r="K21" s="28"/>
      <c r="L21" s="28"/>
      <c r="M21" s="28"/>
      <c r="N21" s="28"/>
      <c r="O21" s="28"/>
      <c r="P21" s="29"/>
      <c r="Q21" s="52"/>
      <c r="R21" s="53"/>
      <c r="S21" s="53"/>
      <c r="T21" s="53"/>
      <c r="U21" s="53"/>
      <c r="V21" s="53"/>
      <c r="W21" s="55"/>
      <c r="X21" s="55"/>
      <c r="Y21" s="55"/>
      <c r="Z21" s="55"/>
      <c r="AA21" s="55"/>
      <c r="AB21" s="57"/>
      <c r="AC21"/>
      <c r="AD21" s="5"/>
      <c r="AE21" s="5"/>
      <c r="AF21" s="6"/>
      <c r="AR21" s="3" t="s">
        <v>21</v>
      </c>
      <c r="AZ21"/>
    </row>
    <row r="22" spans="2:54" ht="15.75">
      <c r="B22" s="4"/>
      <c r="C22" s="5"/>
      <c r="D22"/>
      <c r="E22"/>
      <c r="F22"/>
      <c r="G22"/>
      <c r="H22"/>
      <c r="I22" s="120">
        <f>IF(I6&lt;&gt;"",I6,"")</f>
        <v>43019</v>
      </c>
      <c r="J22" s="121"/>
      <c r="K22" s="121"/>
      <c r="L22" s="121"/>
      <c r="M22" s="67">
        <f>IF(M6&lt;&gt;"",M6,"")</f>
        <v>43019</v>
      </c>
      <c r="N22" s="67"/>
      <c r="O22" s="67"/>
      <c r="P22" s="68"/>
      <c r="Q22" s="74">
        <f>AY6</f>
        <v>0.41666666666666674</v>
      </c>
      <c r="R22" s="73"/>
      <c r="S22" s="44"/>
      <c r="T22" s="74">
        <f>AZ6</f>
        <v>0.25</v>
      </c>
      <c r="U22" s="73"/>
      <c r="V22" s="44"/>
      <c r="W22" s="74">
        <f>BA6</f>
        <v>0</v>
      </c>
      <c r="X22" s="73"/>
      <c r="Y22" s="44"/>
      <c r="Z22" s="74">
        <f>BB6</f>
        <v>0</v>
      </c>
      <c r="AA22" s="73"/>
      <c r="AB22" s="44"/>
      <c r="AC22" s="5"/>
      <c r="AD22" s="5"/>
      <c r="AE22" s="10"/>
      <c r="AF22" s="6"/>
      <c r="AZ22"/>
      <c r="BA22" s="125"/>
    </row>
    <row r="23" spans="2:54">
      <c r="B23" s="4"/>
      <c r="C23" s="5"/>
      <c r="D23"/>
      <c r="E23"/>
      <c r="F23"/>
      <c r="G23"/>
      <c r="H23"/>
      <c r="I23" s="120">
        <f t="shared" ref="I23:I33" si="21">IF(I7&lt;&gt;"",I7,"")</f>
        <v>43020</v>
      </c>
      <c r="J23" s="121"/>
      <c r="K23" s="121"/>
      <c r="L23" s="121"/>
      <c r="M23" s="67">
        <f t="shared" ref="M23:M33" si="22">IF(M7&lt;&gt;"",M7,"")</f>
        <v>43020</v>
      </c>
      <c r="N23" s="67"/>
      <c r="O23" s="67"/>
      <c r="P23" s="68"/>
      <c r="Q23" s="74">
        <f t="shared" ref="Q23:Q33" si="23">AY7</f>
        <v>8.333333333333337E-2</v>
      </c>
      <c r="R23" s="73"/>
      <c r="S23" s="44"/>
      <c r="T23" s="74">
        <f t="shared" ref="T23:T33" si="24">AZ7</f>
        <v>0.45833333333333337</v>
      </c>
      <c r="U23" s="73"/>
      <c r="V23" s="44"/>
      <c r="W23" s="74">
        <f t="shared" ref="W23:W33" si="25">BA7</f>
        <v>0</v>
      </c>
      <c r="X23" s="73"/>
      <c r="Y23" s="44"/>
      <c r="Z23" s="74">
        <f t="shared" ref="Z23:Z33" si="26">BB7</f>
        <v>0</v>
      </c>
      <c r="AA23" s="73"/>
      <c r="AB23" s="44"/>
      <c r="AC23" s="5"/>
      <c r="AD23" s="5"/>
      <c r="AE23" s="10"/>
      <c r="AF23" s="6"/>
      <c r="AZ23"/>
    </row>
    <row r="24" spans="2:54">
      <c r="B24" s="4"/>
      <c r="C24" s="5"/>
      <c r="D24"/>
      <c r="E24"/>
      <c r="F24"/>
      <c r="G24"/>
      <c r="H24"/>
      <c r="I24" s="120">
        <f t="shared" si="21"/>
        <v>43021</v>
      </c>
      <c r="J24" s="121"/>
      <c r="K24" s="121"/>
      <c r="L24" s="121"/>
      <c r="M24" s="67">
        <f t="shared" si="22"/>
        <v>43021</v>
      </c>
      <c r="N24" s="67"/>
      <c r="O24" s="67"/>
      <c r="P24" s="68"/>
      <c r="Q24" s="74">
        <f t="shared" si="23"/>
        <v>0.20833333333333331</v>
      </c>
      <c r="R24" s="73"/>
      <c r="S24" s="44"/>
      <c r="T24" s="74">
        <f t="shared" si="24"/>
        <v>0</v>
      </c>
      <c r="U24" s="73"/>
      <c r="V24" s="44"/>
      <c r="W24" s="74">
        <f t="shared" si="25"/>
        <v>0</v>
      </c>
      <c r="X24" s="73"/>
      <c r="Y24" s="44"/>
      <c r="Z24" s="74">
        <f t="shared" si="26"/>
        <v>0</v>
      </c>
      <c r="AA24" s="73"/>
      <c r="AB24" s="44"/>
      <c r="AC24" s="5"/>
      <c r="AD24" s="5"/>
      <c r="AE24" s="10"/>
      <c r="AF24" s="6"/>
      <c r="AZ24"/>
    </row>
    <row r="25" spans="2:54">
      <c r="B25" s="4"/>
      <c r="C25" s="5"/>
      <c r="D25"/>
      <c r="E25"/>
      <c r="F25"/>
      <c r="G25"/>
      <c r="H25"/>
      <c r="I25" s="120">
        <f t="shared" si="21"/>
        <v>43022</v>
      </c>
      <c r="J25" s="121"/>
      <c r="K25" s="121"/>
      <c r="L25" s="121"/>
      <c r="M25" s="67">
        <f t="shared" si="22"/>
        <v>43022</v>
      </c>
      <c r="N25" s="67"/>
      <c r="O25" s="67"/>
      <c r="P25" s="68"/>
      <c r="Q25" s="74">
        <f t="shared" si="23"/>
        <v>0</v>
      </c>
      <c r="R25" s="73"/>
      <c r="S25" s="44"/>
      <c r="T25" s="74">
        <f t="shared" si="24"/>
        <v>0</v>
      </c>
      <c r="U25" s="73"/>
      <c r="V25" s="44"/>
      <c r="W25" s="74">
        <f t="shared" si="25"/>
        <v>2.0833333333333315E-2</v>
      </c>
      <c r="X25" s="73"/>
      <c r="Y25" s="44"/>
      <c r="Z25" s="74">
        <f t="shared" si="26"/>
        <v>0.25</v>
      </c>
      <c r="AA25" s="73"/>
      <c r="AB25" s="44"/>
      <c r="AC25" s="5"/>
      <c r="AD25" s="5"/>
      <c r="AE25" s="10"/>
      <c r="AF25" s="6"/>
      <c r="AZ25"/>
    </row>
    <row r="26" spans="2:54">
      <c r="B26" s="4"/>
      <c r="C26" s="5"/>
      <c r="D26"/>
      <c r="E26"/>
      <c r="F26"/>
      <c r="G26"/>
      <c r="H26"/>
      <c r="I26" s="120">
        <f t="shared" si="21"/>
        <v>43023</v>
      </c>
      <c r="J26" s="121"/>
      <c r="K26" s="121"/>
      <c r="L26" s="121"/>
      <c r="M26" s="67">
        <f t="shared" si="22"/>
        <v>43023</v>
      </c>
      <c r="N26" s="67"/>
      <c r="O26" s="67"/>
      <c r="P26" s="68"/>
      <c r="Q26" s="74">
        <f t="shared" si="23"/>
        <v>0</v>
      </c>
      <c r="R26" s="73"/>
      <c r="S26" s="44"/>
      <c r="T26" s="74">
        <f t="shared" si="24"/>
        <v>0</v>
      </c>
      <c r="U26" s="73"/>
      <c r="V26" s="44"/>
      <c r="W26" s="74">
        <f t="shared" si="25"/>
        <v>0.45833333333333331</v>
      </c>
      <c r="X26" s="73"/>
      <c r="Y26" s="44"/>
      <c r="Z26" s="74">
        <f t="shared" si="26"/>
        <v>4.1666666666666685E-2</v>
      </c>
      <c r="AA26" s="73"/>
      <c r="AB26" s="44"/>
      <c r="AC26" s="5"/>
      <c r="AD26" s="5"/>
      <c r="AE26" s="10"/>
      <c r="AF26" s="6"/>
      <c r="AZ26"/>
    </row>
    <row r="27" spans="2:54">
      <c r="B27" s="4"/>
      <c r="C27" s="5"/>
      <c r="D27"/>
      <c r="E27"/>
      <c r="F27"/>
      <c r="G27"/>
      <c r="H27"/>
      <c r="I27" s="120">
        <f t="shared" si="21"/>
        <v>43024</v>
      </c>
      <c r="J27" s="121"/>
      <c r="K27" s="121"/>
      <c r="L27" s="121"/>
      <c r="M27" s="67">
        <f t="shared" si="22"/>
        <v>43024</v>
      </c>
      <c r="N27" s="67"/>
      <c r="O27" s="67"/>
      <c r="P27" s="68"/>
      <c r="Q27" s="74">
        <f t="shared" si="23"/>
        <v>0.41666666666666663</v>
      </c>
      <c r="R27" s="73"/>
      <c r="S27" s="44"/>
      <c r="T27" s="74">
        <f t="shared" si="24"/>
        <v>8.3333333333333343E-2</v>
      </c>
      <c r="U27" s="73"/>
      <c r="V27" s="44"/>
      <c r="W27" s="74">
        <f t="shared" si="25"/>
        <v>0</v>
      </c>
      <c r="X27" s="73"/>
      <c r="Y27" s="44"/>
      <c r="Z27" s="74">
        <f t="shared" si="26"/>
        <v>0</v>
      </c>
      <c r="AA27" s="73"/>
      <c r="AB27" s="44"/>
      <c r="AC27" s="5"/>
      <c r="AD27" s="5"/>
      <c r="AE27" s="10"/>
      <c r="AF27" s="6"/>
      <c r="AZ27"/>
    </row>
    <row r="28" spans="2:54">
      <c r="B28" s="4"/>
      <c r="C28" s="5"/>
      <c r="D28"/>
      <c r="E28"/>
      <c r="F28"/>
      <c r="G28"/>
      <c r="H28"/>
      <c r="I28" s="120">
        <f t="shared" si="21"/>
        <v>43019</v>
      </c>
      <c r="J28" s="121"/>
      <c r="K28" s="121"/>
      <c r="L28" s="121"/>
      <c r="M28" s="67">
        <f t="shared" si="22"/>
        <v>43019</v>
      </c>
      <c r="N28" s="67"/>
      <c r="O28" s="67"/>
      <c r="P28" s="68"/>
      <c r="Q28" s="131">
        <f t="shared" si="23"/>
        <v>4.1666666666666685E-2</v>
      </c>
      <c r="R28" s="132"/>
      <c r="S28" s="133"/>
      <c r="T28" s="74">
        <f t="shared" si="24"/>
        <v>0.37500000000000006</v>
      </c>
      <c r="U28" s="73"/>
      <c r="V28" s="44"/>
      <c r="W28" s="74">
        <f t="shared" si="25"/>
        <v>0</v>
      </c>
      <c r="X28" s="73"/>
      <c r="Y28" s="44"/>
      <c r="Z28" s="74">
        <f t="shared" si="26"/>
        <v>0</v>
      </c>
      <c r="AA28" s="73"/>
      <c r="AB28" s="44"/>
      <c r="AC28" s="5"/>
      <c r="AD28" s="5"/>
      <c r="AE28" s="10"/>
      <c r="AF28" s="6"/>
      <c r="AZ28"/>
    </row>
    <row r="29" spans="2:54">
      <c r="B29" s="4"/>
      <c r="C29" s="5"/>
      <c r="D29"/>
      <c r="E29"/>
      <c r="F29"/>
      <c r="G29"/>
      <c r="H29"/>
      <c r="I29" s="120">
        <f t="shared" si="21"/>
        <v>43021</v>
      </c>
      <c r="J29" s="121"/>
      <c r="K29" s="121"/>
      <c r="L29" s="121"/>
      <c r="M29" s="67">
        <f t="shared" si="22"/>
        <v>43021</v>
      </c>
      <c r="N29" s="67"/>
      <c r="O29" s="67"/>
      <c r="P29" s="68"/>
      <c r="Q29" s="74">
        <f t="shared" si="23"/>
        <v>5.5511151231257827E-17</v>
      </c>
      <c r="R29" s="73"/>
      <c r="S29" s="44"/>
      <c r="T29" s="74">
        <f t="shared" si="24"/>
        <v>0</v>
      </c>
      <c r="U29" s="73"/>
      <c r="V29" s="44"/>
      <c r="W29" s="74">
        <f t="shared" si="25"/>
        <v>4.1666666666666685E-2</v>
      </c>
      <c r="X29" s="73"/>
      <c r="Y29" s="44"/>
      <c r="Z29" s="74">
        <f t="shared" si="26"/>
        <v>0.5</v>
      </c>
      <c r="AA29" s="73"/>
      <c r="AB29" s="44"/>
      <c r="AC29" s="5"/>
      <c r="AD29" s="5"/>
      <c r="AE29" s="10"/>
      <c r="AF29" s="6"/>
      <c r="AZ29"/>
    </row>
    <row r="30" spans="2:54">
      <c r="B30" s="4"/>
      <c r="C30" s="5"/>
      <c r="D30"/>
      <c r="E30"/>
      <c r="F30"/>
      <c r="G30"/>
      <c r="H30"/>
      <c r="I30" s="120">
        <f t="shared" si="21"/>
        <v>43023</v>
      </c>
      <c r="J30" s="121"/>
      <c r="K30" s="121"/>
      <c r="L30" s="121"/>
      <c r="M30" s="67">
        <f t="shared" si="22"/>
        <v>43023</v>
      </c>
      <c r="N30" s="67"/>
      <c r="O30" s="67"/>
      <c r="P30" s="68"/>
      <c r="Q30" s="74">
        <f t="shared" si="23"/>
        <v>4.166666666666663E-2</v>
      </c>
      <c r="R30" s="73"/>
      <c r="S30" s="44"/>
      <c r="T30" s="74">
        <f t="shared" si="24"/>
        <v>0</v>
      </c>
      <c r="U30" s="73"/>
      <c r="V30" s="44"/>
      <c r="W30" s="74">
        <f t="shared" si="25"/>
        <v>4.1666666666666685E-2</v>
      </c>
      <c r="X30" s="73"/>
      <c r="Y30" s="44"/>
      <c r="Z30" s="74">
        <f t="shared" si="26"/>
        <v>0.41666666666666669</v>
      </c>
      <c r="AA30" s="73"/>
      <c r="AB30" s="44"/>
      <c r="AC30" s="5"/>
      <c r="AD30" s="5"/>
      <c r="AE30" s="10"/>
      <c r="AF30" s="6"/>
      <c r="AZ30"/>
    </row>
    <row r="31" spans="2:54">
      <c r="B31" s="4"/>
      <c r="C31" s="5"/>
      <c r="D31"/>
      <c r="E31"/>
      <c r="F31"/>
      <c r="G31"/>
      <c r="H31"/>
      <c r="I31" s="120" t="str">
        <f t="shared" si="21"/>
        <v/>
      </c>
      <c r="J31" s="121"/>
      <c r="K31" s="121"/>
      <c r="L31" s="121"/>
      <c r="M31" s="67" t="str">
        <f t="shared" si="22"/>
        <v/>
      </c>
      <c r="N31" s="67"/>
      <c r="O31" s="67"/>
      <c r="P31" s="68"/>
      <c r="Q31" s="74">
        <f t="shared" si="23"/>
        <v>0</v>
      </c>
      <c r="R31" s="73"/>
      <c r="S31" s="44"/>
      <c r="T31" s="74">
        <f t="shared" si="24"/>
        <v>0</v>
      </c>
      <c r="U31" s="73"/>
      <c r="V31" s="44"/>
      <c r="W31" s="74">
        <f t="shared" si="25"/>
        <v>0</v>
      </c>
      <c r="X31" s="73"/>
      <c r="Y31" s="44"/>
      <c r="Z31" s="74">
        <f t="shared" si="26"/>
        <v>0</v>
      </c>
      <c r="AA31" s="73"/>
      <c r="AB31" s="44"/>
      <c r="AC31" s="5"/>
      <c r="AD31" s="5"/>
      <c r="AE31" s="10"/>
      <c r="AF31" s="6"/>
      <c r="AZ31"/>
    </row>
    <row r="32" spans="2:54">
      <c r="B32" s="4"/>
      <c r="C32" s="5"/>
      <c r="D32"/>
      <c r="E32"/>
      <c r="F32"/>
      <c r="G32"/>
      <c r="H32"/>
      <c r="I32" s="120" t="str">
        <f t="shared" si="21"/>
        <v/>
      </c>
      <c r="J32" s="121"/>
      <c r="K32" s="121"/>
      <c r="L32" s="121"/>
      <c r="M32" s="67" t="str">
        <f t="shared" si="22"/>
        <v/>
      </c>
      <c r="N32" s="67"/>
      <c r="O32" s="67"/>
      <c r="P32" s="68"/>
      <c r="Q32" s="74">
        <f t="shared" si="23"/>
        <v>0</v>
      </c>
      <c r="R32" s="73"/>
      <c r="S32" s="44"/>
      <c r="T32" s="74">
        <f t="shared" si="24"/>
        <v>0</v>
      </c>
      <c r="U32" s="73"/>
      <c r="V32" s="44"/>
      <c r="W32" s="74">
        <f t="shared" si="25"/>
        <v>0</v>
      </c>
      <c r="X32" s="73"/>
      <c r="Y32" s="44"/>
      <c r="Z32" s="74">
        <f t="shared" si="26"/>
        <v>0</v>
      </c>
      <c r="AA32" s="73"/>
      <c r="AB32" s="44"/>
      <c r="AC32" s="5"/>
      <c r="AD32" s="5"/>
      <c r="AE32" s="10"/>
      <c r="AF32" s="6"/>
      <c r="AZ32"/>
    </row>
    <row r="33" spans="2:52" ht="15.75" thickBot="1">
      <c r="B33" s="4"/>
      <c r="C33" s="5"/>
      <c r="D33"/>
      <c r="E33"/>
      <c r="F33"/>
      <c r="G33"/>
      <c r="H33"/>
      <c r="I33" s="122" t="str">
        <f t="shared" si="21"/>
        <v/>
      </c>
      <c r="J33" s="123"/>
      <c r="K33" s="123"/>
      <c r="L33" s="123"/>
      <c r="M33" s="100" t="str">
        <f t="shared" si="22"/>
        <v/>
      </c>
      <c r="N33" s="100"/>
      <c r="O33" s="100"/>
      <c r="P33" s="101"/>
      <c r="Q33" s="74">
        <f t="shared" si="23"/>
        <v>0</v>
      </c>
      <c r="R33" s="73"/>
      <c r="S33" s="44"/>
      <c r="T33" s="74">
        <f t="shared" si="24"/>
        <v>0</v>
      </c>
      <c r="U33" s="73"/>
      <c r="V33" s="44"/>
      <c r="W33" s="74">
        <f t="shared" si="25"/>
        <v>0</v>
      </c>
      <c r="X33" s="73"/>
      <c r="Y33" s="44"/>
      <c r="Z33" s="74">
        <f t="shared" si="26"/>
        <v>0</v>
      </c>
      <c r="AA33" s="73"/>
      <c r="AB33" s="44"/>
      <c r="AC33" s="5"/>
      <c r="AD33" s="5"/>
      <c r="AE33" s="10"/>
      <c r="AF33" s="6"/>
      <c r="AZ33"/>
    </row>
    <row r="34" spans="2:5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5"/>
      <c r="AD34" s="5"/>
      <c r="AE34" s="5"/>
      <c r="AF34" s="6"/>
      <c r="AZ34"/>
    </row>
    <row r="35" spans="2:52">
      <c r="B35" s="4"/>
      <c r="C35" s="8" t="s">
        <v>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5"/>
      <c r="AD35" s="5"/>
      <c r="AE35" s="5"/>
      <c r="AF35" s="6"/>
      <c r="AZ35"/>
    </row>
    <row r="36" spans="2:52" ht="15.75" thickBot="1">
      <c r="B36" s="4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5"/>
      <c r="AD36" s="5"/>
      <c r="AE36" s="5"/>
      <c r="AF36" s="6"/>
      <c r="AZ36"/>
    </row>
    <row r="37" spans="2:52" ht="15.75" customHeight="1" thickBot="1">
      <c r="B37" s="4"/>
      <c r="C37" s="5"/>
      <c r="D37" s="95" t="s">
        <v>10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13"/>
      <c r="R37" s="10"/>
      <c r="AC37" s="3" t="s">
        <v>21</v>
      </c>
      <c r="AF37" s="6"/>
    </row>
    <row r="38" spans="2:52" ht="15.75" customHeight="1">
      <c r="B38" s="4"/>
      <c r="C38" s="5"/>
      <c r="D38" s="83" t="s">
        <v>9</v>
      </c>
      <c r="E38" s="84"/>
      <c r="F38" s="84"/>
      <c r="G38" s="84"/>
      <c r="H38" s="84"/>
      <c r="I38" s="84"/>
      <c r="J38" s="84"/>
      <c r="K38" s="84"/>
      <c r="L38" s="85"/>
      <c r="M38" s="86" t="s">
        <v>11</v>
      </c>
      <c r="N38" s="87"/>
      <c r="O38" s="87"/>
      <c r="P38" s="88"/>
      <c r="Q38" s="13"/>
      <c r="R38" s="10"/>
      <c r="AF38" s="6"/>
    </row>
    <row r="39" spans="2:52" ht="15.75" customHeight="1" thickBot="1">
      <c r="B39" s="4"/>
      <c r="C39" s="5"/>
      <c r="D39" s="89" t="s">
        <v>12</v>
      </c>
      <c r="E39" s="90"/>
      <c r="F39" s="90"/>
      <c r="G39" s="90"/>
      <c r="H39" s="90"/>
      <c r="I39" s="90"/>
      <c r="J39" s="90"/>
      <c r="K39" s="90"/>
      <c r="L39" s="91"/>
      <c r="M39" s="92" t="s">
        <v>13</v>
      </c>
      <c r="N39" s="93"/>
      <c r="O39" s="93"/>
      <c r="P39" s="94"/>
      <c r="Q39" s="13"/>
      <c r="R39" s="10"/>
    </row>
    <row r="40" spans="2:52" ht="15" customHeight="1">
      <c r="B40" s="4"/>
      <c r="C40" s="5"/>
      <c r="D40" s="77" t="s">
        <v>14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13"/>
      <c r="R40" s="10"/>
    </row>
    <row r="41" spans="2:52" ht="15.75" thickBot="1">
      <c r="B41" s="4"/>
      <c r="C41" s="7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13"/>
      <c r="R41" s="10"/>
    </row>
    <row r="42" spans="2:52">
      <c r="B42" s="4"/>
      <c r="C42" s="7"/>
      <c r="D42"/>
      <c r="E42"/>
      <c r="F42"/>
      <c r="G42"/>
      <c r="H42"/>
      <c r="I42"/>
      <c r="J42"/>
      <c r="K42"/>
      <c r="L42"/>
      <c r="M42"/>
      <c r="N42"/>
      <c r="O42"/>
      <c r="P42"/>
      <c r="Q42" s="13"/>
      <c r="R42" s="15"/>
    </row>
    <row r="43" spans="2:52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3"/>
      <c r="R43" s="13"/>
    </row>
    <row r="44" spans="2:52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3"/>
      <c r="R44" s="13"/>
      <c r="AE44"/>
      <c r="AF44" s="6"/>
    </row>
    <row r="45" spans="2:52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/>
      <c r="AD45"/>
      <c r="AE45"/>
      <c r="AF45" s="6"/>
    </row>
    <row r="46" spans="2:52" ht="15" customHeight="1">
      <c r="B46" s="4"/>
      <c r="D46"/>
      <c r="E46"/>
      <c r="F46"/>
      <c r="G46"/>
      <c r="H46"/>
      <c r="I46"/>
      <c r="J46"/>
      <c r="K46"/>
      <c r="L46"/>
      <c r="M46"/>
      <c r="N46"/>
      <c r="O46"/>
      <c r="P46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/>
      <c r="AD46"/>
      <c r="AE46"/>
      <c r="AF46" s="6"/>
    </row>
    <row r="47" spans="2:52">
      <c r="B47" s="4"/>
      <c r="D47"/>
      <c r="E47"/>
      <c r="F47"/>
      <c r="G47"/>
      <c r="H47"/>
      <c r="I47"/>
      <c r="J47"/>
      <c r="K47"/>
      <c r="L47"/>
      <c r="M47"/>
      <c r="N47"/>
      <c r="O47"/>
      <c r="P47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/>
      <c r="AD47"/>
      <c r="AE47"/>
      <c r="AF47" s="6"/>
    </row>
    <row r="48" spans="2:52">
      <c r="B48" s="4"/>
      <c r="D48"/>
      <c r="E48"/>
      <c r="F48"/>
      <c r="G48"/>
      <c r="H48"/>
      <c r="I48"/>
      <c r="J48"/>
      <c r="K48"/>
      <c r="L48"/>
      <c r="M48"/>
      <c r="N48"/>
      <c r="O48"/>
      <c r="P4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/>
      <c r="AD48"/>
      <c r="AE48"/>
      <c r="AF48" s="6"/>
    </row>
    <row r="49" spans="2:32">
      <c r="B49" s="4"/>
      <c r="D49"/>
      <c r="E49"/>
      <c r="F49"/>
      <c r="G49"/>
      <c r="H49"/>
      <c r="I49"/>
      <c r="J49"/>
      <c r="K49"/>
      <c r="L49"/>
      <c r="M49"/>
      <c r="N49"/>
      <c r="O49"/>
      <c r="P4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/>
      <c r="AD49"/>
      <c r="AE49"/>
      <c r="AF49" s="6"/>
    </row>
    <row r="50" spans="2:32">
      <c r="B50" s="4"/>
      <c r="D50"/>
      <c r="E50"/>
      <c r="F50"/>
      <c r="G50"/>
      <c r="H50"/>
      <c r="I50"/>
      <c r="J50"/>
      <c r="K50"/>
      <c r="L50"/>
      <c r="M50"/>
      <c r="N50"/>
      <c r="O50"/>
      <c r="P5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/>
      <c r="AD50"/>
      <c r="AE50"/>
      <c r="AF50" s="6"/>
    </row>
    <row r="51" spans="2:32">
      <c r="B51" s="4"/>
      <c r="D51"/>
      <c r="E51"/>
      <c r="F51"/>
      <c r="G51"/>
      <c r="H51"/>
      <c r="I51"/>
      <c r="J51"/>
      <c r="K51"/>
      <c r="L51"/>
      <c r="M51"/>
      <c r="N51"/>
      <c r="O51"/>
      <c r="P51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/>
      <c r="AD51"/>
      <c r="AE51"/>
      <c r="AF51" s="6"/>
    </row>
  </sheetData>
  <mergeCells count="149">
    <mergeCell ref="D37:P37"/>
    <mergeCell ref="D38:L38"/>
    <mergeCell ref="M38:P38"/>
    <mergeCell ref="D39:L39"/>
    <mergeCell ref="M39:P39"/>
    <mergeCell ref="D40:P41"/>
    <mergeCell ref="I33:L33"/>
    <mergeCell ref="M33:P33"/>
    <mergeCell ref="Q33:S33"/>
    <mergeCell ref="T33:V33"/>
    <mergeCell ref="W33:Y33"/>
    <mergeCell ref="Z33:AB33"/>
    <mergeCell ref="I32:L32"/>
    <mergeCell ref="M32:P32"/>
    <mergeCell ref="Q32:S32"/>
    <mergeCell ref="T32:V32"/>
    <mergeCell ref="W32:Y32"/>
    <mergeCell ref="Z32:AB32"/>
    <mergeCell ref="I31:L31"/>
    <mergeCell ref="M31:P31"/>
    <mergeCell ref="Q31:S31"/>
    <mergeCell ref="T31:V31"/>
    <mergeCell ref="W31:Y31"/>
    <mergeCell ref="Z31:AB31"/>
    <mergeCell ref="I30:L30"/>
    <mergeCell ref="M30:P30"/>
    <mergeCell ref="Q30:S30"/>
    <mergeCell ref="T30:V30"/>
    <mergeCell ref="W30:Y30"/>
    <mergeCell ref="Z30:AB30"/>
    <mergeCell ref="I29:L29"/>
    <mergeCell ref="M29:P29"/>
    <mergeCell ref="Q29:S29"/>
    <mergeCell ref="T29:V29"/>
    <mergeCell ref="W29:Y29"/>
    <mergeCell ref="Z29:AB29"/>
    <mergeCell ref="I28:L28"/>
    <mergeCell ref="M28:P28"/>
    <mergeCell ref="Q28:S28"/>
    <mergeCell ref="T28:V28"/>
    <mergeCell ref="W28:Y28"/>
    <mergeCell ref="Z28:AB28"/>
    <mergeCell ref="I27:L27"/>
    <mergeCell ref="M27:P27"/>
    <mergeCell ref="Q27:S27"/>
    <mergeCell ref="T27:V27"/>
    <mergeCell ref="W27:Y27"/>
    <mergeCell ref="Z27:AB27"/>
    <mergeCell ref="I26:L26"/>
    <mergeCell ref="M26:P26"/>
    <mergeCell ref="Q26:S26"/>
    <mergeCell ref="T26:V26"/>
    <mergeCell ref="W26:Y26"/>
    <mergeCell ref="Z26:AB26"/>
    <mergeCell ref="I25:L25"/>
    <mergeCell ref="M25:P25"/>
    <mergeCell ref="Q25:S25"/>
    <mergeCell ref="T25:V25"/>
    <mergeCell ref="W25:Y25"/>
    <mergeCell ref="Z25:AB25"/>
    <mergeCell ref="I24:L24"/>
    <mergeCell ref="M24:P24"/>
    <mergeCell ref="Q24:S24"/>
    <mergeCell ref="T24:V24"/>
    <mergeCell ref="W24:Y24"/>
    <mergeCell ref="Z24:AB24"/>
    <mergeCell ref="Z22:AB22"/>
    <mergeCell ref="I23:L23"/>
    <mergeCell ref="M23:P23"/>
    <mergeCell ref="Q23:S23"/>
    <mergeCell ref="T23:V23"/>
    <mergeCell ref="W23:Y23"/>
    <mergeCell ref="Z23:AB23"/>
    <mergeCell ref="I20:P21"/>
    <mergeCell ref="Q20:S21"/>
    <mergeCell ref="T20:V21"/>
    <mergeCell ref="W20:Y21"/>
    <mergeCell ref="Z20:AB21"/>
    <mergeCell ref="I22:L22"/>
    <mergeCell ref="M22:P22"/>
    <mergeCell ref="Q22:S22"/>
    <mergeCell ref="T22:V22"/>
    <mergeCell ref="W22:Y22"/>
    <mergeCell ref="I17:L17"/>
    <mergeCell ref="M17:P17"/>
    <mergeCell ref="Q17:S17"/>
    <mergeCell ref="T17:V17"/>
    <mergeCell ref="W17:Y17"/>
    <mergeCell ref="W18:Y18"/>
    <mergeCell ref="I15:L15"/>
    <mergeCell ref="M15:P15"/>
    <mergeCell ref="Q15:S15"/>
    <mergeCell ref="T15:V15"/>
    <mergeCell ref="W15:Y15"/>
    <mergeCell ref="I16:L16"/>
    <mergeCell ref="M16:P16"/>
    <mergeCell ref="Q16:S16"/>
    <mergeCell ref="T16:V16"/>
    <mergeCell ref="W16:Y16"/>
    <mergeCell ref="I13:L13"/>
    <mergeCell ref="M13:P13"/>
    <mergeCell ref="Q13:S13"/>
    <mergeCell ref="T13:V13"/>
    <mergeCell ref="W13:Y13"/>
    <mergeCell ref="I14:L14"/>
    <mergeCell ref="M14:P14"/>
    <mergeCell ref="Q14:S14"/>
    <mergeCell ref="T14:V14"/>
    <mergeCell ref="W14:Y14"/>
    <mergeCell ref="I11:L11"/>
    <mergeCell ref="M11:P11"/>
    <mergeCell ref="Q11:S11"/>
    <mergeCell ref="T11:V11"/>
    <mergeCell ref="W11:Y11"/>
    <mergeCell ref="I12:L12"/>
    <mergeCell ref="M12:P12"/>
    <mergeCell ref="Q12:S12"/>
    <mergeCell ref="T12:V12"/>
    <mergeCell ref="W12:Y12"/>
    <mergeCell ref="I9:L9"/>
    <mergeCell ref="M9:P9"/>
    <mergeCell ref="Q9:S9"/>
    <mergeCell ref="T9:V9"/>
    <mergeCell ref="W9:Y9"/>
    <mergeCell ref="I10:L10"/>
    <mergeCell ref="M10:P10"/>
    <mergeCell ref="Q10:S10"/>
    <mergeCell ref="T10:V10"/>
    <mergeCell ref="W10:Y10"/>
    <mergeCell ref="I7:L7"/>
    <mergeCell ref="M7:P7"/>
    <mergeCell ref="Q7:S7"/>
    <mergeCell ref="T7:V7"/>
    <mergeCell ref="W7:Y7"/>
    <mergeCell ref="I8:L8"/>
    <mergeCell ref="M8:P8"/>
    <mergeCell ref="Q8:S8"/>
    <mergeCell ref="T8:V8"/>
    <mergeCell ref="W8:Y8"/>
    <mergeCell ref="C2:I2"/>
    <mergeCell ref="I4:P5"/>
    <mergeCell ref="Q4:S5"/>
    <mergeCell ref="T4:V5"/>
    <mergeCell ref="W4:Y5"/>
    <mergeCell ref="I6:L6"/>
    <mergeCell ref="M6:P6"/>
    <mergeCell ref="Q6:S6"/>
    <mergeCell ref="T6:V6"/>
    <mergeCell ref="W6:Y6"/>
  </mergeCells>
  <conditionalFormatting sqref="Q22:AB33">
    <cfRule type="cellIs" dxfId="0" priority="1" operator="greaterThan">
      <formula>0</formula>
    </cfRule>
  </conditionalFormatting>
  <printOptions horizontalCentered="1"/>
  <pageMargins left="0.39370078740157483" right="0.39370078740157483" top="0.47244094488188981" bottom="0.4724409448818898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1"/>
  <sheetViews>
    <sheetView showGridLines="0" view="pageBreakPreview" zoomScaleSheetLayoutView="100" workbookViewId="0">
      <selection activeCell="W18" sqref="W18:Y18"/>
    </sheetView>
  </sheetViews>
  <sheetFormatPr baseColWidth="10" defaultColWidth="9.140625" defaultRowHeight="15"/>
  <cols>
    <col min="1" max="1" width="3.28515625" style="3" customWidth="1"/>
    <col min="2" max="16" width="2.85546875" style="3" customWidth="1"/>
    <col min="17" max="18" width="2.85546875" style="14" customWidth="1"/>
    <col min="19" max="19" width="6.5703125" style="14" customWidth="1"/>
    <col min="20" max="23" width="2.85546875" style="14" customWidth="1"/>
    <col min="24" max="28" width="3.140625" style="14" customWidth="1"/>
    <col min="29" max="30" width="3.140625" style="3" customWidth="1"/>
    <col min="31" max="31" width="3.42578125" style="3" customWidth="1"/>
    <col min="32" max="32" width="2.85546875" style="3" customWidth="1"/>
    <col min="33" max="16384" width="9.140625" style="3"/>
  </cols>
  <sheetData>
    <row r="1" spans="2:37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"/>
      <c r="AD1" s="2"/>
      <c r="AE1" s="2"/>
    </row>
    <row r="2" spans="2:37">
      <c r="B2" s="4"/>
      <c r="C2" s="23" t="s">
        <v>15</v>
      </c>
      <c r="D2" s="23"/>
      <c r="E2" s="23"/>
      <c r="F2" s="23"/>
      <c r="G2" s="23"/>
      <c r="H2" s="23"/>
      <c r="I2" s="23"/>
      <c r="J2" s="5"/>
      <c r="K2" s="5"/>
      <c r="L2" s="5"/>
      <c r="M2" s="5"/>
      <c r="N2" s="5"/>
      <c r="O2" s="5"/>
      <c r="P2" s="5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5"/>
      <c r="AD2" s="5"/>
      <c r="AE2" s="5"/>
    </row>
    <row r="3" spans="2:37" ht="15.75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"/>
      <c r="AD3" s="5"/>
      <c r="AE3" s="5"/>
    </row>
    <row r="4" spans="2:37" ht="15" customHeight="1">
      <c r="B4" s="4"/>
      <c r="D4"/>
      <c r="E4"/>
      <c r="F4"/>
      <c r="G4"/>
      <c r="H4"/>
      <c r="I4" s="24" t="s">
        <v>0</v>
      </c>
      <c r="J4" s="25"/>
      <c r="K4" s="25"/>
      <c r="L4" s="25"/>
      <c r="M4" s="25"/>
      <c r="N4" s="25"/>
      <c r="O4" s="25"/>
      <c r="P4" s="26"/>
      <c r="Q4" s="30" t="s">
        <v>1</v>
      </c>
      <c r="R4" s="31"/>
      <c r="S4" s="32"/>
      <c r="T4" s="30" t="s">
        <v>2</v>
      </c>
      <c r="U4" s="31"/>
      <c r="V4" s="35"/>
      <c r="W4" s="30" t="s">
        <v>3</v>
      </c>
      <c r="X4" s="30"/>
      <c r="Y4" s="37"/>
      <c r="Z4" s="12"/>
      <c r="AA4" s="13"/>
      <c r="AB4" s="13"/>
      <c r="AC4"/>
      <c r="AD4"/>
      <c r="AE4"/>
      <c r="AK4"/>
    </row>
    <row r="5" spans="2:37" ht="15.75" thickBot="1">
      <c r="B5" s="4"/>
      <c r="D5"/>
      <c r="E5"/>
      <c r="F5"/>
      <c r="G5"/>
      <c r="H5"/>
      <c r="I5" s="27"/>
      <c r="J5" s="28"/>
      <c r="K5" s="28"/>
      <c r="L5" s="28"/>
      <c r="M5" s="28"/>
      <c r="N5" s="28"/>
      <c r="O5" s="28"/>
      <c r="P5" s="29"/>
      <c r="Q5" s="33"/>
      <c r="R5" s="33"/>
      <c r="S5" s="34"/>
      <c r="T5" s="33"/>
      <c r="U5" s="33"/>
      <c r="V5" s="36"/>
      <c r="W5" s="38"/>
      <c r="X5" s="38"/>
      <c r="Y5" s="39"/>
      <c r="Z5" s="12"/>
      <c r="AA5" s="13"/>
      <c r="AB5" s="13"/>
      <c r="AC5"/>
      <c r="AD5"/>
      <c r="AE5"/>
      <c r="AK5"/>
    </row>
    <row r="6" spans="2:37">
      <c r="B6" s="4"/>
      <c r="D6"/>
      <c r="E6"/>
      <c r="F6"/>
      <c r="G6"/>
      <c r="H6"/>
      <c r="I6" s="16" t="s">
        <v>16</v>
      </c>
      <c r="J6" s="17"/>
      <c r="K6" s="17"/>
      <c r="L6" s="17"/>
      <c r="M6" s="18">
        <v>43019</v>
      </c>
      <c r="N6" s="18"/>
      <c r="O6" s="18"/>
      <c r="P6" s="19"/>
      <c r="Q6" s="20">
        <v>4.1666666666666664E-2</v>
      </c>
      <c r="R6" s="21"/>
      <c r="S6" s="21"/>
      <c r="T6" s="21">
        <v>0.70833333333333337</v>
      </c>
      <c r="U6" s="21"/>
      <c r="V6" s="22"/>
      <c r="W6" s="20">
        <f>IF(AND(Q6&lt;&gt;"",T6&lt;&gt;""),IF(($Q6-$T6)&lt;=0,T6-Q6,1-($Q6-$T6)),"")</f>
        <v>0.66666666666666674</v>
      </c>
      <c r="X6" s="21"/>
      <c r="Y6" s="22"/>
      <c r="AA6" s="13"/>
      <c r="AB6" s="13"/>
      <c r="AC6"/>
      <c r="AD6"/>
      <c r="AE6"/>
      <c r="AK6"/>
    </row>
    <row r="7" spans="2:37">
      <c r="B7" s="4"/>
      <c r="D7"/>
      <c r="E7"/>
      <c r="F7"/>
      <c r="G7"/>
      <c r="H7"/>
      <c r="I7" s="40" t="s">
        <v>17</v>
      </c>
      <c r="J7" s="41"/>
      <c r="K7" s="41"/>
      <c r="L7" s="41"/>
      <c r="M7" s="42">
        <v>43020</v>
      </c>
      <c r="N7" s="42"/>
      <c r="O7" s="42"/>
      <c r="P7" s="43"/>
      <c r="Q7" s="44">
        <v>0.91666666666666663</v>
      </c>
      <c r="R7" s="45"/>
      <c r="S7" s="45"/>
      <c r="T7" s="45">
        <v>8.3333333333333329E-2</v>
      </c>
      <c r="U7" s="45"/>
      <c r="V7" s="46"/>
      <c r="W7" s="20">
        <f>IF(AND(Q7&lt;&gt;"",T7&lt;&gt;""),IF(($Q7-$T7)&lt;=0,T7-Q7,1-($Q7-$T7)),"")</f>
        <v>0.16666666666666674</v>
      </c>
      <c r="X7" s="21"/>
      <c r="Y7" s="22"/>
      <c r="AA7" s="13"/>
      <c r="AB7" s="13"/>
      <c r="AC7"/>
      <c r="AD7"/>
      <c r="AE7"/>
      <c r="AK7"/>
    </row>
    <row r="8" spans="2:37">
      <c r="B8" s="4"/>
      <c r="D8"/>
      <c r="E8"/>
      <c r="F8"/>
      <c r="G8"/>
      <c r="H8"/>
      <c r="I8" s="40" t="s">
        <v>18</v>
      </c>
      <c r="J8" s="41"/>
      <c r="K8" s="41"/>
      <c r="L8" s="41"/>
      <c r="M8" s="42">
        <v>43021</v>
      </c>
      <c r="N8" s="42"/>
      <c r="O8" s="42"/>
      <c r="P8" s="43"/>
      <c r="Q8" s="44">
        <v>0.41666666666666669</v>
      </c>
      <c r="R8" s="45"/>
      <c r="S8" s="45"/>
      <c r="T8" s="45">
        <v>0.625</v>
      </c>
      <c r="U8" s="45"/>
      <c r="V8" s="46"/>
      <c r="W8" s="20">
        <f t="shared" ref="W8:W17" si="0">IF(AND(Q8&lt;&gt;"",T8&lt;&gt;""),IF(($Q8-$T8)&lt;=0,T8-Q8,1-($Q8-$T8)),"")</f>
        <v>0.20833333333333331</v>
      </c>
      <c r="X8" s="21"/>
      <c r="Y8" s="22"/>
      <c r="AA8" s="13"/>
      <c r="AB8" s="13"/>
      <c r="AC8"/>
      <c r="AD8"/>
      <c r="AE8"/>
      <c r="AK8"/>
    </row>
    <row r="9" spans="2:37">
      <c r="B9" s="4"/>
      <c r="D9"/>
      <c r="E9"/>
      <c r="F9"/>
      <c r="G9"/>
      <c r="H9"/>
      <c r="I9" s="40" t="s">
        <v>19</v>
      </c>
      <c r="J9" s="41"/>
      <c r="K9" s="41"/>
      <c r="L9" s="41"/>
      <c r="M9" s="42">
        <v>43022</v>
      </c>
      <c r="N9" s="42"/>
      <c r="O9" s="42"/>
      <c r="P9" s="43"/>
      <c r="Q9" s="44">
        <v>0.125</v>
      </c>
      <c r="R9" s="45"/>
      <c r="S9" s="45"/>
      <c r="T9" s="45">
        <v>0.39583333333333331</v>
      </c>
      <c r="U9" s="45"/>
      <c r="V9" s="46"/>
      <c r="W9" s="20">
        <f t="shared" si="0"/>
        <v>0.27083333333333331</v>
      </c>
      <c r="X9" s="21"/>
      <c r="Y9" s="22"/>
      <c r="AA9" s="13"/>
      <c r="AB9" s="13"/>
      <c r="AC9"/>
      <c r="AD9"/>
      <c r="AE9"/>
      <c r="AK9"/>
    </row>
    <row r="10" spans="2:37">
      <c r="B10" s="4"/>
      <c r="D10"/>
      <c r="E10"/>
      <c r="F10"/>
      <c r="G10"/>
      <c r="H10"/>
      <c r="I10" s="40" t="s">
        <v>20</v>
      </c>
      <c r="J10" s="41"/>
      <c r="K10" s="41"/>
      <c r="L10" s="41"/>
      <c r="M10" s="42">
        <v>43023</v>
      </c>
      <c r="N10" s="42"/>
      <c r="O10" s="42"/>
      <c r="P10" s="43"/>
      <c r="Q10" s="44">
        <v>0.33333333333333331</v>
      </c>
      <c r="R10" s="45"/>
      <c r="S10" s="45"/>
      <c r="T10" s="45">
        <v>0.83333333333333337</v>
      </c>
      <c r="U10" s="45"/>
      <c r="V10" s="46"/>
      <c r="W10" s="20">
        <f t="shared" si="0"/>
        <v>0.5</v>
      </c>
      <c r="X10" s="21"/>
      <c r="Y10" s="22"/>
      <c r="AA10" s="13"/>
      <c r="AB10" s="13"/>
      <c r="AC10"/>
      <c r="AD10"/>
      <c r="AE10"/>
      <c r="AF10" s="6"/>
      <c r="AK10"/>
    </row>
    <row r="11" spans="2:37">
      <c r="B11" s="4"/>
      <c r="D11"/>
      <c r="E11"/>
      <c r="F11"/>
      <c r="G11"/>
      <c r="H11"/>
      <c r="I11" s="40" t="s">
        <v>22</v>
      </c>
      <c r="J11" s="41"/>
      <c r="K11" s="41"/>
      <c r="L11" s="41"/>
      <c r="M11" s="42">
        <v>43024</v>
      </c>
      <c r="N11" s="42"/>
      <c r="O11" s="42"/>
      <c r="P11" s="43"/>
      <c r="Q11" s="44">
        <v>0.20833333333333334</v>
      </c>
      <c r="R11" s="45"/>
      <c r="S11" s="45"/>
      <c r="T11" s="45">
        <v>0.70833333333333337</v>
      </c>
      <c r="U11" s="45"/>
      <c r="V11" s="46"/>
      <c r="W11" s="20">
        <f t="shared" si="0"/>
        <v>0.5</v>
      </c>
      <c r="X11" s="21"/>
      <c r="Y11" s="22"/>
      <c r="AA11" s="13"/>
      <c r="AB11" s="13"/>
      <c r="AC11"/>
      <c r="AD11"/>
      <c r="AE11"/>
      <c r="AF11" s="6"/>
      <c r="AK11"/>
    </row>
    <row r="12" spans="2:37">
      <c r="B12" s="4"/>
      <c r="D12"/>
      <c r="E12"/>
      <c r="F12"/>
      <c r="G12"/>
      <c r="H12"/>
      <c r="I12" s="40"/>
      <c r="J12" s="41"/>
      <c r="K12" s="41"/>
      <c r="L12" s="41"/>
      <c r="M12" s="42"/>
      <c r="N12" s="42"/>
      <c r="O12" s="42"/>
      <c r="P12" s="43"/>
      <c r="Q12" s="44"/>
      <c r="R12" s="45"/>
      <c r="S12" s="45"/>
      <c r="T12" s="45"/>
      <c r="U12" s="45"/>
      <c r="V12" s="46"/>
      <c r="W12" s="20" t="str">
        <f t="shared" si="0"/>
        <v/>
      </c>
      <c r="X12" s="21"/>
      <c r="Y12" s="22"/>
      <c r="AA12" s="13"/>
      <c r="AB12" s="13"/>
      <c r="AC12"/>
      <c r="AD12"/>
      <c r="AE12"/>
      <c r="AK12"/>
    </row>
    <row r="13" spans="2:37">
      <c r="B13" s="4"/>
      <c r="D13"/>
      <c r="E13"/>
      <c r="F13"/>
      <c r="G13"/>
      <c r="H13"/>
      <c r="I13" s="40"/>
      <c r="J13" s="41"/>
      <c r="K13" s="41"/>
      <c r="L13" s="41"/>
      <c r="M13" s="42"/>
      <c r="N13" s="42"/>
      <c r="O13" s="42"/>
      <c r="P13" s="43"/>
      <c r="Q13" s="44"/>
      <c r="R13" s="45"/>
      <c r="S13" s="45"/>
      <c r="T13" s="45"/>
      <c r="U13" s="45"/>
      <c r="V13" s="46"/>
      <c r="W13" s="20" t="str">
        <f t="shared" si="0"/>
        <v/>
      </c>
      <c r="X13" s="21"/>
      <c r="Y13" s="22"/>
      <c r="AA13" s="13"/>
      <c r="AB13" s="13"/>
      <c r="AC13"/>
      <c r="AD13"/>
      <c r="AE13"/>
      <c r="AK13"/>
    </row>
    <row r="14" spans="2:37">
      <c r="B14" s="4"/>
      <c r="D14"/>
      <c r="E14"/>
      <c r="F14"/>
      <c r="G14"/>
      <c r="H14"/>
      <c r="I14" s="40"/>
      <c r="J14" s="41"/>
      <c r="K14" s="41"/>
      <c r="L14" s="41"/>
      <c r="M14" s="42"/>
      <c r="N14" s="42"/>
      <c r="O14" s="42"/>
      <c r="P14" s="43"/>
      <c r="Q14" s="44"/>
      <c r="R14" s="45"/>
      <c r="S14" s="45"/>
      <c r="T14" s="45"/>
      <c r="U14" s="45"/>
      <c r="V14" s="46"/>
      <c r="W14" s="20" t="str">
        <f t="shared" si="0"/>
        <v/>
      </c>
      <c r="X14" s="21"/>
      <c r="Y14" s="22"/>
      <c r="AA14" s="13"/>
      <c r="AB14" s="13"/>
      <c r="AC14"/>
      <c r="AD14"/>
      <c r="AE14"/>
      <c r="AF14" s="6"/>
      <c r="AK14"/>
    </row>
    <row r="15" spans="2:37">
      <c r="B15" s="4"/>
      <c r="D15"/>
      <c r="E15"/>
      <c r="F15"/>
      <c r="G15"/>
      <c r="H15"/>
      <c r="I15" s="40"/>
      <c r="J15" s="41"/>
      <c r="K15" s="41"/>
      <c r="L15" s="41"/>
      <c r="M15" s="42"/>
      <c r="N15" s="42"/>
      <c r="O15" s="42"/>
      <c r="P15" s="43"/>
      <c r="Q15" s="44"/>
      <c r="R15" s="45"/>
      <c r="S15" s="45"/>
      <c r="T15" s="45"/>
      <c r="U15" s="45"/>
      <c r="V15" s="46"/>
      <c r="W15" s="20" t="str">
        <f t="shared" si="0"/>
        <v/>
      </c>
      <c r="X15" s="21"/>
      <c r="Y15" s="22"/>
      <c r="AA15" s="13"/>
      <c r="AB15" s="13"/>
      <c r="AC15"/>
      <c r="AD15"/>
      <c r="AE15"/>
      <c r="AF15" s="6"/>
      <c r="AK15"/>
    </row>
    <row r="16" spans="2:37">
      <c r="B16" s="4"/>
      <c r="D16"/>
      <c r="E16"/>
      <c r="F16"/>
      <c r="G16"/>
      <c r="H16"/>
      <c r="I16" s="40"/>
      <c r="J16" s="41"/>
      <c r="K16" s="41"/>
      <c r="L16" s="41"/>
      <c r="M16" s="42"/>
      <c r="N16" s="42"/>
      <c r="O16" s="42"/>
      <c r="P16" s="43"/>
      <c r="Q16" s="44"/>
      <c r="R16" s="45"/>
      <c r="S16" s="45"/>
      <c r="T16" s="45"/>
      <c r="U16" s="45"/>
      <c r="V16" s="46"/>
      <c r="W16" s="20" t="str">
        <f t="shared" si="0"/>
        <v/>
      </c>
      <c r="X16" s="21"/>
      <c r="Y16" s="22"/>
      <c r="AA16" s="13"/>
      <c r="AB16" s="13"/>
      <c r="AC16"/>
      <c r="AD16"/>
      <c r="AE16"/>
      <c r="AF16" s="6"/>
      <c r="AK16"/>
    </row>
    <row r="17" spans="2:37" ht="15.75" thickBot="1">
      <c r="B17" s="4"/>
      <c r="D17"/>
      <c r="E17"/>
      <c r="F17"/>
      <c r="G17"/>
      <c r="H17"/>
      <c r="I17" s="58"/>
      <c r="J17" s="59"/>
      <c r="K17" s="59"/>
      <c r="L17" s="59"/>
      <c r="M17" s="60"/>
      <c r="N17" s="60"/>
      <c r="O17" s="60"/>
      <c r="P17" s="61"/>
      <c r="Q17" s="62"/>
      <c r="R17" s="63"/>
      <c r="S17" s="63"/>
      <c r="T17" s="63"/>
      <c r="U17" s="63"/>
      <c r="V17" s="64"/>
      <c r="W17" s="20" t="str">
        <f t="shared" si="0"/>
        <v/>
      </c>
      <c r="X17" s="21"/>
      <c r="Y17" s="22"/>
      <c r="AA17" s="13"/>
      <c r="AB17" s="13"/>
      <c r="AC17"/>
      <c r="AD17"/>
      <c r="AE17"/>
      <c r="AF17" s="6"/>
      <c r="AK17"/>
    </row>
    <row r="18" spans="2:37" ht="15.75" thickBot="1">
      <c r="B18" s="4"/>
      <c r="D18"/>
      <c r="E18"/>
      <c r="F18"/>
      <c r="G18"/>
      <c r="H18"/>
      <c r="I18" s="9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47">
        <f>IF(SUM(W6:Y17)&gt;0,SUM(W6:Y17),"")</f>
        <v>2.3125</v>
      </c>
      <c r="X18" s="48"/>
      <c r="Y18" s="49"/>
      <c r="Z18" s="12"/>
      <c r="AA18" s="13"/>
      <c r="AB18" s="13"/>
      <c r="AC18"/>
      <c r="AD18"/>
      <c r="AE18"/>
      <c r="AF18" s="6"/>
      <c r="AK18"/>
    </row>
    <row r="19" spans="2:37" ht="15.75" thickBot="1">
      <c r="B19" s="4"/>
      <c r="C19" s="5"/>
      <c r="D19"/>
      <c r="E19"/>
      <c r="F19"/>
      <c r="G19"/>
      <c r="H19"/>
      <c r="I19" s="5"/>
      <c r="J19" s="5"/>
      <c r="K19" s="5"/>
      <c r="L19" s="5"/>
      <c r="M19" s="5"/>
      <c r="N19" s="5"/>
      <c r="O19" s="5"/>
      <c r="P19" s="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13"/>
      <c r="AC19"/>
      <c r="AD19"/>
      <c r="AE19"/>
      <c r="AF19" s="6"/>
      <c r="AK19"/>
    </row>
    <row r="20" spans="2:37" ht="15" customHeight="1">
      <c r="B20" s="4"/>
      <c r="C20" s="5"/>
      <c r="D20"/>
      <c r="E20"/>
      <c r="F20"/>
      <c r="G20"/>
      <c r="H20"/>
      <c r="I20" s="24" t="str">
        <f>I4</f>
        <v>Dates</v>
      </c>
      <c r="J20" s="25"/>
      <c r="K20" s="25"/>
      <c r="L20" s="25"/>
      <c r="M20" s="25"/>
      <c r="N20" s="25"/>
      <c r="O20" s="25"/>
      <c r="P20" s="26"/>
      <c r="Q20" s="50" t="s">
        <v>4</v>
      </c>
      <c r="R20" s="51"/>
      <c r="S20" s="51"/>
      <c r="T20" s="54" t="s">
        <v>5</v>
      </c>
      <c r="U20" s="51"/>
      <c r="V20" s="51"/>
      <c r="W20" s="54" t="s">
        <v>6</v>
      </c>
      <c r="X20" s="54"/>
      <c r="Y20" s="54"/>
      <c r="Z20" s="54" t="s">
        <v>7</v>
      </c>
      <c r="AA20" s="54"/>
      <c r="AB20" s="56"/>
      <c r="AC20"/>
      <c r="AD20" s="5"/>
      <c r="AE20" s="5"/>
      <c r="AF20" s="6"/>
      <c r="AK20"/>
    </row>
    <row r="21" spans="2:37" ht="15.75" thickBot="1">
      <c r="B21" s="4"/>
      <c r="C21" s="5"/>
      <c r="D21"/>
      <c r="E21"/>
      <c r="F21"/>
      <c r="G21"/>
      <c r="H21"/>
      <c r="I21" s="27"/>
      <c r="J21" s="28"/>
      <c r="K21" s="28"/>
      <c r="L21" s="28"/>
      <c r="M21" s="28"/>
      <c r="N21" s="28"/>
      <c r="O21" s="28"/>
      <c r="P21" s="29"/>
      <c r="Q21" s="52"/>
      <c r="R21" s="53"/>
      <c r="S21" s="53"/>
      <c r="T21" s="53"/>
      <c r="U21" s="53"/>
      <c r="V21" s="53"/>
      <c r="W21" s="55"/>
      <c r="X21" s="55"/>
      <c r="Y21" s="55"/>
      <c r="Z21" s="55"/>
      <c r="AA21" s="55"/>
      <c r="AB21" s="57"/>
      <c r="AC21"/>
      <c r="AD21" s="5"/>
      <c r="AE21" s="5"/>
      <c r="AF21" s="6"/>
      <c r="AK21"/>
    </row>
    <row r="22" spans="2:37">
      <c r="B22" s="4"/>
      <c r="C22" s="5"/>
      <c r="D22"/>
      <c r="E22"/>
      <c r="F22"/>
      <c r="G22"/>
      <c r="H22"/>
      <c r="I22" s="65" t="str">
        <f>IF(I6&lt;&gt;"",I6,"")</f>
        <v>Mercredi</v>
      </c>
      <c r="J22" s="66"/>
      <c r="K22" s="66"/>
      <c r="L22" s="66"/>
      <c r="M22" s="67">
        <f>IF(M6&lt;&gt;"",M6,"")</f>
        <v>43019</v>
      </c>
      <c r="N22" s="67"/>
      <c r="O22" s="67"/>
      <c r="P22" s="68"/>
      <c r="Q22" s="74">
        <f>IF(M22="","",IF(WEEKDAY(M6,2)&lt;5,IF(AND(Q6&lt;20/24,T6&gt;Q6),MIN(T6-Q6,T6-7/24,13/24),IF(AND(Q6&lt;20/24,T6&lt;Q6),MIN(20/24-Q6,13/24),IF(Q6&gt;=20/24,0,IF(WEEKDAY(Q6,2)=5,IF(AND(Q6&lt;20/24,T6&gt;Q6),MIN(T6-Q6,T6-7/24,14/24),IF(AND(Q6&lt;20/24,T6&lt;Q6),MIN(21/24-Q6,14/24),0))))))))</f>
        <v>0.41666666666666669</v>
      </c>
      <c r="R22" s="73"/>
      <c r="S22" s="44"/>
      <c r="T22" s="21">
        <f>IF(M22="","",IF(WEEKDAY(M6,2)&lt;5,W6-Q22,0))</f>
        <v>0.25000000000000006</v>
      </c>
      <c r="U22" s="21"/>
      <c r="V22" s="21"/>
      <c r="W22" s="72">
        <f>IF(M22="","",IF(Q22+T22+Z22=W6,0,W6-(Q22+T22+Z22)))</f>
        <v>0</v>
      </c>
      <c r="X22" s="73"/>
      <c r="Y22" s="44"/>
      <c r="Z22" s="21">
        <f>IF(M22="","",IF(AND(WEEKDAY(M6,2)&gt;=5,WEEKDAY(M6,2)&lt;7),IF(T6&lt;Q6,MIN(3/24,1-Q6)+T6-IF(T6&gt;9/24,T6-9/24,0),T6-Q6-IF(Q6&lt;21/24,21/24-Q6,0)),IF(WEEKDAY(M6,2)=7,IF(T6&lt;Q6,MIN(3/24,1-Q6)+T6-IF(T6&gt;7/24,T6-7/24,0),T6-Q6-IF(Q6&lt;21/24,21/24-Q6,0)),0)))</f>
        <v>0</v>
      </c>
      <c r="AA22" s="21"/>
      <c r="AB22" s="22"/>
      <c r="AC22" s="5"/>
      <c r="AD22" s="5"/>
      <c r="AE22" s="5"/>
      <c r="AF22" s="6"/>
      <c r="AK22"/>
    </row>
    <row r="23" spans="2:37">
      <c r="B23" s="4"/>
      <c r="C23" s="5"/>
      <c r="D23"/>
      <c r="E23"/>
      <c r="F23"/>
      <c r="G23"/>
      <c r="H23"/>
      <c r="I23" s="65" t="str">
        <f t="shared" ref="I23:I33" si="1">IF(I7&lt;&gt;"",I7,"")</f>
        <v>Jeudi</v>
      </c>
      <c r="J23" s="66"/>
      <c r="K23" s="66"/>
      <c r="L23" s="66"/>
      <c r="M23" s="67">
        <f t="shared" ref="M23:M33" si="2">IF(M7&lt;&gt;"",M7,"")</f>
        <v>43020</v>
      </c>
      <c r="N23" s="67"/>
      <c r="O23" s="67"/>
      <c r="P23" s="68"/>
      <c r="Q23" s="74">
        <f t="shared" ref="Q23:Q33" si="3">IF(M23="","",IF(WEEKDAY(M7,2)&lt;5,IF(AND(Q7&lt;20/24,T7&gt;Q7),MIN(T7-Q7,T7-7/24,13/24),IF(AND(Q7&lt;20/24,T7&lt;Q7),MIN(20/24-Q7,13/24),IF(Q7&gt;=20/24,0,IF(WEEKDAY(Q7,2)=5,IF(AND(Q7&lt;20/24,T7&gt;Q7),MIN(T7-Q7,T7-7/24,14/24),IF(AND(Q7&lt;20/24,T7&lt;Q7),MIN(21/24-Q7,14/24),0))))))))</f>
        <v>0</v>
      </c>
      <c r="R23" s="73"/>
      <c r="S23" s="44"/>
      <c r="T23" s="71">
        <f t="shared" ref="T23:T33" si="4">IF(M23="","",IF(WEEKDAY(M7,2)&lt;5,W7-Q23,0))</f>
        <v>0.16666666666666674</v>
      </c>
      <c r="U23" s="71"/>
      <c r="V23" s="71"/>
      <c r="W23" s="72">
        <f t="shared" ref="W23:W33" si="5">IF(M23="","",IF(Q23+T23+Z23=W7,0,W7-(Q23+T23+Z23)))</f>
        <v>0</v>
      </c>
      <c r="X23" s="73"/>
      <c r="Y23" s="44"/>
      <c r="Z23" s="21">
        <f t="shared" ref="Z23:Z33" si="6">IF(M23="","",IF(AND(WEEKDAY(M7,2)&gt;=5,WEEKDAY(M7,2)&lt;7),IF(T7&lt;Q7,MIN(3/24,1-Q7)+T7-IF(T7&gt;9/24,T7-9/24,0),T7-Q7-IF(Q7&lt;21/24,21/24-Q7,0)),IF(WEEKDAY(M7,2)=7,IF(T7&lt;Q7,MIN(3/24,1-Q7)+T7-IF(T7&gt;7/24,T7-7/24,0),T7-Q7-IF(Q7&lt;21/24,21/24-Q7,0)),0)))</f>
        <v>0</v>
      </c>
      <c r="AA23" s="21"/>
      <c r="AB23" s="22"/>
      <c r="AC23" s="5"/>
      <c r="AD23" s="5"/>
      <c r="AE23" s="5"/>
      <c r="AF23" s="6"/>
      <c r="AK23"/>
    </row>
    <row r="24" spans="2:37">
      <c r="B24" s="4"/>
      <c r="C24" s="5"/>
      <c r="D24"/>
      <c r="E24"/>
      <c r="F24"/>
      <c r="G24"/>
      <c r="H24"/>
      <c r="I24" s="65" t="str">
        <f t="shared" si="1"/>
        <v>Vendredi</v>
      </c>
      <c r="J24" s="66"/>
      <c r="K24" s="66"/>
      <c r="L24" s="66"/>
      <c r="M24" s="67">
        <f t="shared" si="2"/>
        <v>43021</v>
      </c>
      <c r="N24" s="67"/>
      <c r="O24" s="67"/>
      <c r="P24" s="68"/>
      <c r="Q24" s="74" t="b">
        <f>IF(M24="","",IF(WEEKDAY(M8,2)&lt;5,IF(AND(Q8&lt;20/24,T8&gt;Q8),MIN(T8-Q8,T8-7/24,13/24),IF(AND(Q8&lt;20/24,T8&lt;Q8),MIN(20/24-Q8,13/24),IF(Q8&gt;=20/24,0)+IF(WEEKDAY(Q8,2)=5,IF(AND(Q8&lt;20/24,T8&gt;Q8),MIN(T8-Q8,T8-7/24,14/24),IF(AND(Q8&lt;20/24,T8&lt;Q8),MIN(21/24-Q8,14/24),0)))))))</f>
        <v>0</v>
      </c>
      <c r="R24" s="73"/>
      <c r="S24" s="44"/>
      <c r="T24" s="21">
        <f t="shared" ref="T24" si="7">IF(M24="","",IF(WEEKDAY(M8,2)&lt;5,W8-Q24,0))</f>
        <v>0</v>
      </c>
      <c r="U24" s="21"/>
      <c r="V24" s="21"/>
      <c r="W24" s="76">
        <f t="shared" si="5"/>
        <v>0.45833333333333331</v>
      </c>
      <c r="X24" s="69"/>
      <c r="Y24" s="70"/>
      <c r="Z24" s="71">
        <f t="shared" si="6"/>
        <v>-0.25</v>
      </c>
      <c r="AA24" s="71"/>
      <c r="AB24" s="75"/>
      <c r="AC24" s="5"/>
      <c r="AD24" s="5"/>
      <c r="AE24" s="5"/>
      <c r="AF24" s="6"/>
      <c r="AK24"/>
    </row>
    <row r="25" spans="2:37">
      <c r="B25" s="4"/>
      <c r="C25" s="5"/>
      <c r="D25"/>
      <c r="E25"/>
      <c r="F25"/>
      <c r="G25"/>
      <c r="H25"/>
      <c r="I25" s="65" t="str">
        <f t="shared" si="1"/>
        <v>Samedi</v>
      </c>
      <c r="J25" s="66"/>
      <c r="K25" s="66"/>
      <c r="L25" s="66"/>
      <c r="M25" s="67">
        <f t="shared" si="2"/>
        <v>43022</v>
      </c>
      <c r="N25" s="67"/>
      <c r="O25" s="67"/>
      <c r="P25" s="68"/>
      <c r="Q25" s="74" t="b">
        <f t="shared" si="3"/>
        <v>0</v>
      </c>
      <c r="R25" s="73"/>
      <c r="S25" s="44"/>
      <c r="T25" s="21">
        <f t="shared" si="4"/>
        <v>0</v>
      </c>
      <c r="U25" s="21"/>
      <c r="V25" s="21"/>
      <c r="W25" s="76">
        <f t="shared" si="5"/>
        <v>0.75</v>
      </c>
      <c r="X25" s="69"/>
      <c r="Y25" s="70"/>
      <c r="Z25" s="71">
        <f t="shared" si="6"/>
        <v>-0.47916666666666669</v>
      </c>
      <c r="AA25" s="71"/>
      <c r="AB25" s="75"/>
      <c r="AC25" s="5"/>
      <c r="AD25" s="5"/>
      <c r="AE25" s="5"/>
      <c r="AF25" s="6"/>
      <c r="AK25"/>
    </row>
    <row r="26" spans="2:37">
      <c r="B26" s="4"/>
      <c r="C26" s="5"/>
      <c r="D26"/>
      <c r="E26"/>
      <c r="F26"/>
      <c r="G26"/>
      <c r="H26"/>
      <c r="I26" s="65" t="str">
        <f t="shared" si="1"/>
        <v>Dimanche</v>
      </c>
      <c r="J26" s="66"/>
      <c r="K26" s="66"/>
      <c r="L26" s="66"/>
      <c r="M26" s="67">
        <f t="shared" si="2"/>
        <v>43023</v>
      </c>
      <c r="N26" s="67"/>
      <c r="O26" s="67"/>
      <c r="P26" s="68"/>
      <c r="Q26" s="74" t="b">
        <f t="shared" si="3"/>
        <v>0</v>
      </c>
      <c r="R26" s="73"/>
      <c r="S26" s="44"/>
      <c r="T26" s="21">
        <f t="shared" si="4"/>
        <v>0</v>
      </c>
      <c r="U26" s="21"/>
      <c r="V26" s="21"/>
      <c r="W26" s="76">
        <f t="shared" si="5"/>
        <v>0.54166666666666674</v>
      </c>
      <c r="X26" s="69"/>
      <c r="Y26" s="70"/>
      <c r="Z26" s="71">
        <f t="shared" si="6"/>
        <v>-4.1666666666666741E-2</v>
      </c>
      <c r="AA26" s="71"/>
      <c r="AB26" s="75"/>
      <c r="AC26" s="5"/>
      <c r="AD26" s="5"/>
      <c r="AE26" s="5"/>
      <c r="AF26" s="6"/>
      <c r="AK26"/>
    </row>
    <row r="27" spans="2:37">
      <c r="B27" s="4"/>
      <c r="C27" s="5"/>
      <c r="D27"/>
      <c r="E27"/>
      <c r="F27"/>
      <c r="G27"/>
      <c r="H27"/>
      <c r="I27" s="65" t="str">
        <f t="shared" si="1"/>
        <v>Lundi</v>
      </c>
      <c r="J27" s="66"/>
      <c r="K27" s="66"/>
      <c r="L27" s="66"/>
      <c r="M27" s="67">
        <f t="shared" si="2"/>
        <v>43024</v>
      </c>
      <c r="N27" s="67"/>
      <c r="O27" s="67"/>
      <c r="P27" s="68"/>
      <c r="Q27" s="74">
        <f t="shared" si="3"/>
        <v>0.41666666666666669</v>
      </c>
      <c r="R27" s="73"/>
      <c r="S27" s="44"/>
      <c r="T27" s="21">
        <f t="shared" si="4"/>
        <v>8.3333333333333315E-2</v>
      </c>
      <c r="U27" s="21"/>
      <c r="V27" s="21"/>
      <c r="W27" s="72">
        <f t="shared" si="5"/>
        <v>0</v>
      </c>
      <c r="X27" s="73"/>
      <c r="Y27" s="44"/>
      <c r="Z27" s="21">
        <f t="shared" si="6"/>
        <v>0</v>
      </c>
      <c r="AA27" s="21"/>
      <c r="AB27" s="22"/>
      <c r="AC27" s="5"/>
      <c r="AD27" s="5"/>
      <c r="AE27" s="5"/>
      <c r="AF27" s="6"/>
      <c r="AK27"/>
    </row>
    <row r="28" spans="2:37">
      <c r="B28" s="4"/>
      <c r="C28" s="5"/>
      <c r="D28"/>
      <c r="E28"/>
      <c r="F28"/>
      <c r="G28"/>
      <c r="H28"/>
      <c r="I28" s="65" t="str">
        <f t="shared" si="1"/>
        <v/>
      </c>
      <c r="J28" s="66"/>
      <c r="K28" s="66"/>
      <c r="L28" s="66"/>
      <c r="M28" s="67" t="str">
        <f t="shared" si="2"/>
        <v/>
      </c>
      <c r="N28" s="67"/>
      <c r="O28" s="67"/>
      <c r="P28" s="68"/>
      <c r="Q28" s="74" t="str">
        <f t="shared" si="3"/>
        <v/>
      </c>
      <c r="R28" s="73"/>
      <c r="S28" s="44"/>
      <c r="T28" s="21" t="str">
        <f t="shared" si="4"/>
        <v/>
      </c>
      <c r="U28" s="21"/>
      <c r="V28" s="21"/>
      <c r="W28" s="72" t="str">
        <f t="shared" si="5"/>
        <v/>
      </c>
      <c r="X28" s="73"/>
      <c r="Y28" s="44"/>
      <c r="Z28" s="21" t="str">
        <f t="shared" si="6"/>
        <v/>
      </c>
      <c r="AA28" s="21"/>
      <c r="AB28" s="22"/>
      <c r="AC28" s="5"/>
      <c r="AD28" s="5"/>
      <c r="AE28" s="5"/>
      <c r="AF28" s="6"/>
      <c r="AK28"/>
    </row>
    <row r="29" spans="2:37">
      <c r="B29" s="4"/>
      <c r="C29" s="5"/>
      <c r="D29"/>
      <c r="E29"/>
      <c r="F29"/>
      <c r="G29"/>
      <c r="H29"/>
      <c r="I29" s="65" t="str">
        <f t="shared" si="1"/>
        <v/>
      </c>
      <c r="J29" s="66"/>
      <c r="K29" s="66"/>
      <c r="L29" s="66"/>
      <c r="M29" s="67" t="str">
        <f t="shared" si="2"/>
        <v/>
      </c>
      <c r="N29" s="67"/>
      <c r="O29" s="67"/>
      <c r="P29" s="68"/>
      <c r="Q29" s="74" t="str">
        <f t="shared" si="3"/>
        <v/>
      </c>
      <c r="R29" s="73"/>
      <c r="S29" s="44"/>
      <c r="T29" s="21" t="str">
        <f t="shared" si="4"/>
        <v/>
      </c>
      <c r="U29" s="21"/>
      <c r="V29" s="21"/>
      <c r="W29" s="72" t="str">
        <f t="shared" si="5"/>
        <v/>
      </c>
      <c r="X29" s="73"/>
      <c r="Y29" s="44"/>
      <c r="Z29" s="21" t="str">
        <f t="shared" si="6"/>
        <v/>
      </c>
      <c r="AA29" s="21"/>
      <c r="AB29" s="22"/>
      <c r="AC29" s="5"/>
      <c r="AD29" s="5"/>
      <c r="AE29" s="5"/>
      <c r="AF29" s="6"/>
      <c r="AK29"/>
    </row>
    <row r="30" spans="2:37">
      <c r="B30" s="4"/>
      <c r="C30" s="5"/>
      <c r="D30"/>
      <c r="E30"/>
      <c r="F30"/>
      <c r="G30"/>
      <c r="H30"/>
      <c r="I30" s="65" t="str">
        <f t="shared" si="1"/>
        <v/>
      </c>
      <c r="J30" s="66"/>
      <c r="K30" s="66"/>
      <c r="L30" s="66"/>
      <c r="M30" s="67" t="str">
        <f t="shared" si="2"/>
        <v/>
      </c>
      <c r="N30" s="67"/>
      <c r="O30" s="67"/>
      <c r="P30" s="68"/>
      <c r="Q30" s="74" t="str">
        <f t="shared" si="3"/>
        <v/>
      </c>
      <c r="R30" s="73"/>
      <c r="S30" s="44"/>
      <c r="T30" s="21" t="str">
        <f t="shared" si="4"/>
        <v/>
      </c>
      <c r="U30" s="21"/>
      <c r="V30" s="21"/>
      <c r="W30" s="72" t="str">
        <f t="shared" si="5"/>
        <v/>
      </c>
      <c r="X30" s="73"/>
      <c r="Y30" s="44"/>
      <c r="Z30" s="21" t="str">
        <f t="shared" si="6"/>
        <v/>
      </c>
      <c r="AA30" s="21"/>
      <c r="AB30" s="22"/>
      <c r="AC30" s="5"/>
      <c r="AD30" s="5"/>
      <c r="AE30" s="5"/>
      <c r="AF30" s="6"/>
      <c r="AK30"/>
    </row>
    <row r="31" spans="2:37">
      <c r="B31" s="4"/>
      <c r="C31" s="5"/>
      <c r="D31"/>
      <c r="E31"/>
      <c r="F31"/>
      <c r="G31"/>
      <c r="H31"/>
      <c r="I31" s="65" t="str">
        <f t="shared" si="1"/>
        <v/>
      </c>
      <c r="J31" s="66"/>
      <c r="K31" s="66"/>
      <c r="L31" s="66"/>
      <c r="M31" s="67" t="str">
        <f t="shared" si="2"/>
        <v/>
      </c>
      <c r="N31" s="67"/>
      <c r="O31" s="67"/>
      <c r="P31" s="68"/>
      <c r="Q31" s="74" t="str">
        <f t="shared" si="3"/>
        <v/>
      </c>
      <c r="R31" s="73"/>
      <c r="S31" s="44"/>
      <c r="T31" s="21" t="str">
        <f t="shared" si="4"/>
        <v/>
      </c>
      <c r="U31" s="21"/>
      <c r="V31" s="21"/>
      <c r="W31" s="72" t="str">
        <f t="shared" si="5"/>
        <v/>
      </c>
      <c r="X31" s="73"/>
      <c r="Y31" s="44"/>
      <c r="Z31" s="21" t="str">
        <f t="shared" si="6"/>
        <v/>
      </c>
      <c r="AA31" s="21"/>
      <c r="AB31" s="22"/>
      <c r="AC31" s="5"/>
      <c r="AD31" s="5"/>
      <c r="AE31" s="5"/>
      <c r="AF31" s="6"/>
      <c r="AK31"/>
    </row>
    <row r="32" spans="2:37">
      <c r="B32" s="4"/>
      <c r="C32" s="5"/>
      <c r="D32"/>
      <c r="E32"/>
      <c r="F32"/>
      <c r="G32"/>
      <c r="H32"/>
      <c r="I32" s="65" t="str">
        <f t="shared" si="1"/>
        <v/>
      </c>
      <c r="J32" s="66"/>
      <c r="K32" s="66"/>
      <c r="L32" s="66"/>
      <c r="M32" s="67" t="str">
        <f t="shared" si="2"/>
        <v/>
      </c>
      <c r="N32" s="67"/>
      <c r="O32" s="67"/>
      <c r="P32" s="68"/>
      <c r="Q32" s="74" t="str">
        <f t="shared" si="3"/>
        <v/>
      </c>
      <c r="R32" s="73"/>
      <c r="S32" s="44"/>
      <c r="T32" s="21" t="str">
        <f t="shared" si="4"/>
        <v/>
      </c>
      <c r="U32" s="21"/>
      <c r="V32" s="21"/>
      <c r="W32" s="72" t="str">
        <f t="shared" si="5"/>
        <v/>
      </c>
      <c r="X32" s="73"/>
      <c r="Y32" s="44"/>
      <c r="Z32" s="21" t="str">
        <f t="shared" si="6"/>
        <v/>
      </c>
      <c r="AA32" s="21"/>
      <c r="AB32" s="22"/>
      <c r="AC32" s="5"/>
      <c r="AD32" s="5"/>
      <c r="AE32" s="5"/>
      <c r="AF32" s="6"/>
      <c r="AK32"/>
    </row>
    <row r="33" spans="2:37" ht="15.75" thickBot="1">
      <c r="B33" s="4"/>
      <c r="C33" s="5"/>
      <c r="D33"/>
      <c r="E33"/>
      <c r="F33"/>
      <c r="G33"/>
      <c r="H33"/>
      <c r="I33" s="98" t="str">
        <f t="shared" si="1"/>
        <v/>
      </c>
      <c r="J33" s="99"/>
      <c r="K33" s="99"/>
      <c r="L33" s="99"/>
      <c r="M33" s="100" t="str">
        <f t="shared" si="2"/>
        <v/>
      </c>
      <c r="N33" s="100"/>
      <c r="O33" s="100"/>
      <c r="P33" s="101"/>
      <c r="Q33" s="74" t="str">
        <f t="shared" si="3"/>
        <v/>
      </c>
      <c r="R33" s="73"/>
      <c r="S33" s="44"/>
      <c r="T33" s="21" t="str">
        <f t="shared" si="4"/>
        <v/>
      </c>
      <c r="U33" s="21"/>
      <c r="V33" s="21"/>
      <c r="W33" s="72" t="str">
        <f t="shared" si="5"/>
        <v/>
      </c>
      <c r="X33" s="73"/>
      <c r="Y33" s="44"/>
      <c r="Z33" s="21" t="str">
        <f t="shared" si="6"/>
        <v/>
      </c>
      <c r="AA33" s="21"/>
      <c r="AB33" s="22"/>
      <c r="AC33" s="5"/>
      <c r="AD33" s="5"/>
      <c r="AE33" s="5"/>
      <c r="AF33" s="6"/>
      <c r="AK33"/>
    </row>
    <row r="34" spans="2:37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5"/>
      <c r="AD34" s="5"/>
      <c r="AE34" s="5"/>
      <c r="AF34" s="6"/>
      <c r="AK34"/>
    </row>
    <row r="35" spans="2:37">
      <c r="B35" s="4"/>
      <c r="C35" s="8" t="s">
        <v>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5"/>
      <c r="AD35" s="5"/>
      <c r="AE35" s="5"/>
      <c r="AF35" s="6"/>
      <c r="AK35"/>
    </row>
    <row r="36" spans="2:37" ht="15.75" thickBot="1">
      <c r="B36" s="4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5"/>
      <c r="AD36" s="5"/>
      <c r="AE36" s="5"/>
      <c r="AF36" s="6"/>
      <c r="AK36"/>
    </row>
    <row r="37" spans="2:37" ht="15.75" customHeight="1" thickBot="1">
      <c r="B37" s="4"/>
      <c r="C37" s="5"/>
      <c r="D37" s="95" t="s">
        <v>10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13"/>
      <c r="R37" s="10"/>
      <c r="AC37" s="3" t="s">
        <v>21</v>
      </c>
      <c r="AF37" s="6"/>
    </row>
    <row r="38" spans="2:37" ht="15.75" customHeight="1">
      <c r="B38" s="4"/>
      <c r="C38" s="5"/>
      <c r="D38" s="83" t="s">
        <v>9</v>
      </c>
      <c r="E38" s="84"/>
      <c r="F38" s="84"/>
      <c r="G38" s="84"/>
      <c r="H38" s="84"/>
      <c r="I38" s="84"/>
      <c r="J38" s="84"/>
      <c r="K38" s="84"/>
      <c r="L38" s="85"/>
      <c r="M38" s="86" t="s">
        <v>11</v>
      </c>
      <c r="N38" s="87"/>
      <c r="O38" s="87"/>
      <c r="P38" s="88"/>
      <c r="Q38" s="13"/>
      <c r="R38" s="10"/>
      <c r="AF38" s="6"/>
    </row>
    <row r="39" spans="2:37" ht="15.75" customHeight="1" thickBot="1">
      <c r="B39" s="4"/>
      <c r="C39" s="5"/>
      <c r="D39" s="89" t="s">
        <v>12</v>
      </c>
      <c r="E39" s="90"/>
      <c r="F39" s="90"/>
      <c r="G39" s="90"/>
      <c r="H39" s="90"/>
      <c r="I39" s="90"/>
      <c r="J39" s="90"/>
      <c r="K39" s="90"/>
      <c r="L39" s="91"/>
      <c r="M39" s="92" t="s">
        <v>13</v>
      </c>
      <c r="N39" s="93"/>
      <c r="O39" s="93"/>
      <c r="P39" s="94"/>
      <c r="Q39" s="13"/>
      <c r="R39" s="10"/>
    </row>
    <row r="40" spans="2:37" ht="15" customHeight="1">
      <c r="B40" s="4"/>
      <c r="C40" s="5"/>
      <c r="D40" s="77" t="s">
        <v>14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13"/>
      <c r="R40" s="10"/>
    </row>
    <row r="41" spans="2:37" ht="15.75" thickBot="1">
      <c r="B41" s="4"/>
      <c r="C41" s="7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13"/>
      <c r="R41" s="10"/>
    </row>
    <row r="42" spans="2:37">
      <c r="B42" s="4"/>
      <c r="C42" s="7"/>
      <c r="D42"/>
      <c r="E42"/>
      <c r="F42"/>
      <c r="G42"/>
      <c r="H42"/>
      <c r="I42"/>
      <c r="J42"/>
      <c r="K42"/>
      <c r="L42"/>
      <c r="M42"/>
      <c r="N42"/>
      <c r="O42"/>
      <c r="P42"/>
      <c r="Q42" s="13"/>
      <c r="R42" s="15"/>
    </row>
    <row r="43" spans="2:37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3"/>
      <c r="R43" s="13"/>
    </row>
    <row r="44" spans="2:37"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3"/>
      <c r="R44" s="13"/>
      <c r="AE44"/>
      <c r="AF44" s="6"/>
    </row>
    <row r="45" spans="2:37"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/>
      <c r="AD45"/>
      <c r="AE45"/>
      <c r="AF45" s="6"/>
    </row>
    <row r="46" spans="2:37" ht="15" customHeight="1">
      <c r="B46" s="4"/>
      <c r="D46"/>
      <c r="E46"/>
      <c r="F46"/>
      <c r="G46"/>
      <c r="H46"/>
      <c r="I46"/>
      <c r="J46"/>
      <c r="K46"/>
      <c r="L46"/>
      <c r="M46"/>
      <c r="N46"/>
      <c r="O46"/>
      <c r="P46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/>
      <c r="AD46"/>
      <c r="AE46"/>
      <c r="AF46" s="6"/>
    </row>
    <row r="47" spans="2:37">
      <c r="B47" s="4"/>
      <c r="D47"/>
      <c r="E47"/>
      <c r="F47"/>
      <c r="G47"/>
      <c r="H47"/>
      <c r="I47"/>
      <c r="J47"/>
      <c r="K47"/>
      <c r="L47"/>
      <c r="M47"/>
      <c r="N47"/>
      <c r="O47"/>
      <c r="P47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/>
      <c r="AD47"/>
      <c r="AE47"/>
      <c r="AF47" s="6"/>
    </row>
    <row r="48" spans="2:37">
      <c r="B48" s="4"/>
      <c r="D48"/>
      <c r="E48"/>
      <c r="F48"/>
      <c r="G48"/>
      <c r="H48"/>
      <c r="I48"/>
      <c r="J48"/>
      <c r="K48"/>
      <c r="L48"/>
      <c r="M48"/>
      <c r="N48"/>
      <c r="O48"/>
      <c r="P4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/>
      <c r="AD48"/>
      <c r="AE48"/>
      <c r="AF48" s="6"/>
    </row>
    <row r="49" spans="2:32">
      <c r="B49" s="4"/>
      <c r="D49"/>
      <c r="E49"/>
      <c r="F49"/>
      <c r="G49"/>
      <c r="H49"/>
      <c r="I49"/>
      <c r="J49"/>
      <c r="K49"/>
      <c r="L49"/>
      <c r="M49"/>
      <c r="N49"/>
      <c r="O49"/>
      <c r="P4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/>
      <c r="AD49"/>
      <c r="AE49"/>
      <c r="AF49" s="6"/>
    </row>
    <row r="50" spans="2:32">
      <c r="B50" s="4"/>
      <c r="D50"/>
      <c r="E50"/>
      <c r="F50"/>
      <c r="G50"/>
      <c r="H50"/>
      <c r="I50"/>
      <c r="J50"/>
      <c r="K50"/>
      <c r="L50"/>
      <c r="M50"/>
      <c r="N50"/>
      <c r="O50"/>
      <c r="P5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/>
      <c r="AD50"/>
      <c r="AE50"/>
      <c r="AF50" s="6"/>
    </row>
    <row r="51" spans="2:32">
      <c r="B51" s="4"/>
      <c r="D51"/>
      <c r="E51"/>
      <c r="F51"/>
      <c r="G51"/>
      <c r="H51"/>
      <c r="I51"/>
      <c r="J51"/>
      <c r="K51"/>
      <c r="L51"/>
      <c r="M51"/>
      <c r="N51"/>
      <c r="O51"/>
      <c r="P51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/>
      <c r="AD51"/>
      <c r="AE51"/>
      <c r="AF51" s="6"/>
    </row>
  </sheetData>
  <mergeCells count="149">
    <mergeCell ref="D40:P41"/>
    <mergeCell ref="D38:L38"/>
    <mergeCell ref="M38:P38"/>
    <mergeCell ref="D39:L39"/>
    <mergeCell ref="M39:P39"/>
    <mergeCell ref="D37:P37"/>
    <mergeCell ref="Z32:AB32"/>
    <mergeCell ref="I33:L33"/>
    <mergeCell ref="M33:P33"/>
    <mergeCell ref="Q33:S33"/>
    <mergeCell ref="T33:V33"/>
    <mergeCell ref="W33:Y33"/>
    <mergeCell ref="Z33:AB33"/>
    <mergeCell ref="I32:L32"/>
    <mergeCell ref="M32:P32"/>
    <mergeCell ref="Q32:S32"/>
    <mergeCell ref="T32:V32"/>
    <mergeCell ref="W32:Y32"/>
    <mergeCell ref="Z30:AB30"/>
    <mergeCell ref="I31:L31"/>
    <mergeCell ref="M31:P31"/>
    <mergeCell ref="Q31:S31"/>
    <mergeCell ref="T31:V31"/>
    <mergeCell ref="W31:Y31"/>
    <mergeCell ref="Z31:AB31"/>
    <mergeCell ref="I30:L30"/>
    <mergeCell ref="M30:P30"/>
    <mergeCell ref="Q30:S30"/>
    <mergeCell ref="T30:V30"/>
    <mergeCell ref="W30:Y30"/>
    <mergeCell ref="Z28:AB28"/>
    <mergeCell ref="I29:L29"/>
    <mergeCell ref="M29:P29"/>
    <mergeCell ref="Q29:S29"/>
    <mergeCell ref="T29:V29"/>
    <mergeCell ref="W29:Y29"/>
    <mergeCell ref="Z29:AB29"/>
    <mergeCell ref="I28:L28"/>
    <mergeCell ref="M28:P28"/>
    <mergeCell ref="Q28:S28"/>
    <mergeCell ref="T28:V28"/>
    <mergeCell ref="W28:Y28"/>
    <mergeCell ref="Z26:AB26"/>
    <mergeCell ref="I27:L27"/>
    <mergeCell ref="M27:P27"/>
    <mergeCell ref="Q27:S27"/>
    <mergeCell ref="T27:V27"/>
    <mergeCell ref="W27:Y27"/>
    <mergeCell ref="Z27:AB27"/>
    <mergeCell ref="I26:L26"/>
    <mergeCell ref="M26:P26"/>
    <mergeCell ref="Q26:S26"/>
    <mergeCell ref="T26:V26"/>
    <mergeCell ref="W26:Y26"/>
    <mergeCell ref="Z24:AB24"/>
    <mergeCell ref="I25:L25"/>
    <mergeCell ref="M25:P25"/>
    <mergeCell ref="Q25:S25"/>
    <mergeCell ref="T25:V25"/>
    <mergeCell ref="W25:Y25"/>
    <mergeCell ref="Z25:AB25"/>
    <mergeCell ref="I24:L24"/>
    <mergeCell ref="M24:P24"/>
    <mergeCell ref="Q24:S24"/>
    <mergeCell ref="T24:V24"/>
    <mergeCell ref="W24:Y24"/>
    <mergeCell ref="Z22:AB22"/>
    <mergeCell ref="I23:L23"/>
    <mergeCell ref="M23:P23"/>
    <mergeCell ref="Q23:S23"/>
    <mergeCell ref="T23:V23"/>
    <mergeCell ref="W23:Y23"/>
    <mergeCell ref="Z23:AB23"/>
    <mergeCell ref="I22:L22"/>
    <mergeCell ref="M22:P22"/>
    <mergeCell ref="Q22:S22"/>
    <mergeCell ref="T22:V22"/>
    <mergeCell ref="W22:Y22"/>
    <mergeCell ref="W18:Y18"/>
    <mergeCell ref="I20:P21"/>
    <mergeCell ref="Q20:S21"/>
    <mergeCell ref="T20:V21"/>
    <mergeCell ref="W20:Y21"/>
    <mergeCell ref="Z20:AB21"/>
    <mergeCell ref="I17:L17"/>
    <mergeCell ref="M17:P17"/>
    <mergeCell ref="Q17:S17"/>
    <mergeCell ref="T17:V17"/>
    <mergeCell ref="W17:Y17"/>
    <mergeCell ref="I16:L16"/>
    <mergeCell ref="M16:P16"/>
    <mergeCell ref="Q16:S16"/>
    <mergeCell ref="T16:V16"/>
    <mergeCell ref="W16:Y16"/>
    <mergeCell ref="I15:L15"/>
    <mergeCell ref="M15:P15"/>
    <mergeCell ref="Q15:S15"/>
    <mergeCell ref="T15:V15"/>
    <mergeCell ref="W15:Y15"/>
    <mergeCell ref="I14:L14"/>
    <mergeCell ref="M14:P14"/>
    <mergeCell ref="Q14:S14"/>
    <mergeCell ref="T14:V14"/>
    <mergeCell ref="W14:Y14"/>
    <mergeCell ref="I13:L13"/>
    <mergeCell ref="M13:P13"/>
    <mergeCell ref="Q13:S13"/>
    <mergeCell ref="T13:V13"/>
    <mergeCell ref="W13:Y13"/>
    <mergeCell ref="I12:L12"/>
    <mergeCell ref="M12:P12"/>
    <mergeCell ref="Q12:S12"/>
    <mergeCell ref="T12:V12"/>
    <mergeCell ref="W12:Y12"/>
    <mergeCell ref="I11:L11"/>
    <mergeCell ref="M11:P11"/>
    <mergeCell ref="Q11:S11"/>
    <mergeCell ref="T11:V11"/>
    <mergeCell ref="W11:Y11"/>
    <mergeCell ref="I10:L10"/>
    <mergeCell ref="M10:P10"/>
    <mergeCell ref="Q10:S10"/>
    <mergeCell ref="T10:V10"/>
    <mergeCell ref="W10:Y10"/>
    <mergeCell ref="I9:L9"/>
    <mergeCell ref="M9:P9"/>
    <mergeCell ref="Q9:S9"/>
    <mergeCell ref="T9:V9"/>
    <mergeCell ref="W9:Y9"/>
    <mergeCell ref="I8:L8"/>
    <mergeCell ref="M8:P8"/>
    <mergeCell ref="Q8:S8"/>
    <mergeCell ref="T8:V8"/>
    <mergeCell ref="W8:Y8"/>
    <mergeCell ref="I7:L7"/>
    <mergeCell ref="M7:P7"/>
    <mergeCell ref="Q7:S7"/>
    <mergeCell ref="T7:V7"/>
    <mergeCell ref="W7:Y7"/>
    <mergeCell ref="I6:L6"/>
    <mergeCell ref="M6:P6"/>
    <mergeCell ref="Q6:S6"/>
    <mergeCell ref="T6:V6"/>
    <mergeCell ref="W6:Y6"/>
    <mergeCell ref="C2:I2"/>
    <mergeCell ref="I4:P5"/>
    <mergeCell ref="Q4:S5"/>
    <mergeCell ref="T4:V5"/>
    <mergeCell ref="W4:Y5"/>
  </mergeCells>
  <conditionalFormatting sqref="Q22:AB33">
    <cfRule type="cellIs" dxfId="5" priority="1" operator="equal">
      <formula>0</formula>
    </cfRule>
  </conditionalFormatting>
  <printOptions horizontalCentered="1"/>
  <pageMargins left="0.39370078740157483" right="0.39370078740157483" top="0.47244094488188981" bottom="0.4724409448818898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essai</vt:lpstr>
      <vt:lpstr>Sheet1</vt:lpstr>
      <vt:lpstr>essai!Zone_d_impression</vt:lpstr>
      <vt:lpstr>Sheet1!Zone_d_impression</vt:lpstr>
    </vt:vector>
  </TitlesOfParts>
  <Company>AMPACET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Defosse, Jonathan</dc:creator>
  <cp:lastModifiedBy>TISSOT</cp:lastModifiedBy>
  <dcterms:created xsi:type="dcterms:W3CDTF">2017-10-11T15:22:33Z</dcterms:created>
  <dcterms:modified xsi:type="dcterms:W3CDTF">2017-10-13T23:30:32Z</dcterms:modified>
</cp:coreProperties>
</file>