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686" activeTab="0"/>
  </bookViews>
  <sheets>
    <sheet name="Mars" sheetId="1" r:id="rId1"/>
    <sheet name="Annee" sheetId="2" r:id="rId2"/>
  </sheets>
  <externalReferences>
    <externalReference r:id="rId5"/>
    <externalReference r:id="rId6"/>
  </externalReferences>
  <definedNames>
    <definedName name="An">'Annee'!$A$2</definedName>
    <definedName name="Ann">'Annee'!$F$1</definedName>
    <definedName name="CalendrierAnnée">#REF!</definedName>
    <definedName name="CléCongés">#REF!</definedName>
    <definedName name="CléMaladie">#REF!</definedName>
    <definedName name="CléPersonnalisée1">#REF!</definedName>
    <definedName name="CléPersonnalisée2">#REF!</definedName>
    <definedName name="CléPersonnelle">#REF!</definedName>
    <definedName name="ÉtiquetteCléCongés">#REF!</definedName>
    <definedName name="ÉtiquetteCléMaladie">#REF!</definedName>
    <definedName name="ÉtiquetteCléPersonnalisée1">#REF!</definedName>
    <definedName name="ÉtiquetteCléPersonnalisée2">#REF!</definedName>
    <definedName name="ÉtiquetteCléPersonnelle">#REF!</definedName>
    <definedName name="event_dates">'[2]An'!$Y$10:$Y$44</definedName>
    <definedName name="fer">'Annee'!$B:$B</definedName>
    <definedName name="ferié">'Annee'!$B$3:$B$280</definedName>
    <definedName name="Fériés">'[1]Feriés'!$A:$A</definedName>
    <definedName name="NomMois" localSheetId="0">'Mars'!$A$2</definedName>
  </definedNames>
  <calcPr fullCalcOnLoad="1"/>
</workbook>
</file>

<file path=xl/sharedStrings.xml><?xml version="1.0" encoding="utf-8"?>
<sst xmlns="http://schemas.openxmlformats.org/spreadsheetml/2006/main" count="36" uniqueCount="34">
  <si>
    <t>C</t>
  </si>
  <si>
    <t>P</t>
  </si>
  <si>
    <t>Congés</t>
  </si>
  <si>
    <t>Personnel</t>
  </si>
  <si>
    <t>Nom  &amp; Prenom</t>
  </si>
  <si>
    <t>Matr</t>
  </si>
  <si>
    <t>&amp;</t>
  </si>
  <si>
    <t>Fériés de l'année</t>
  </si>
  <si>
    <t>AB</t>
  </si>
  <si>
    <t>JF</t>
  </si>
  <si>
    <t>: Jour Ferrié</t>
  </si>
  <si>
    <t>: Abcent</t>
  </si>
  <si>
    <t>Clé de couleur :</t>
  </si>
  <si>
    <t>N°</t>
  </si>
  <si>
    <t>Total  jours (j) / Heurs (h)</t>
  </si>
  <si>
    <t>Bordereau de Pointage journalier</t>
  </si>
  <si>
    <t>Signature</t>
  </si>
  <si>
    <t>Nouvel An</t>
  </si>
  <si>
    <t>Fête de la Révolution</t>
  </si>
  <si>
    <t>: heurs de travail / jour : (h).</t>
  </si>
  <si>
    <t>Choisir l'année :</t>
  </si>
  <si>
    <t>Fête de la République</t>
  </si>
  <si>
    <t>: un jour de travail (j).</t>
  </si>
  <si>
    <t xml:space="preserve"> : heurs de travail le Samedi : (h).</t>
  </si>
  <si>
    <t>R</t>
  </si>
  <si>
    <t xml:space="preserve">Tél : </t>
  </si>
  <si>
    <t xml:space="preserve">Fax : </t>
  </si>
  <si>
    <t>* les cellules (d12:q13) ca ce calcule automatiquement en fonction du nombres d'heures total travailler / mois (entrée dans la cellule R11) a raison de : 8,5h/j sauf le samedi 5,5h en tenant compte s'il ya des absences mentionner par 1 dans les cellules(jours qui conviend) (d11:q11)&amp;(d14:q14)</t>
  </si>
  <si>
    <t>* il ya des employeurs qui ce payent par :total heures de travail/mois et autres par total jours de travail/mois</t>
  </si>
  <si>
    <t>* pour effacer les absences du mois précédent j'ai penser a créer un bouton pour effacer les absences du mois précedent automatiquement cad rendre les cellules (D11:Q11)&amp; (D14:Q14)&amp;(D15:q15)&amp;(d18:q18)="" comment et ou est ce que je peu taper cette formule? et ceci sans attribuer une macro au bouton annler abscence macro</t>
  </si>
  <si>
    <t>* le tableaux des mois (d7:q10) ca ce fait automatiquement en fonction de la date entrée dans la cellule Z20 en éliminant dimanche ( pas de travail)</t>
  </si>
  <si>
    <t>* s'il ya des jours ferries indiquer dans la feuille année la cellule qui conviend sera remplie automatiquement par   AB</t>
  </si>
  <si>
    <t>* pour le mois après je fait copier la feuille précédente et coller dans une nouvelle feuille et changer le mois dans Z20  (le tableaux des mois (d7:q10) sera mis ajour automatiquement)</t>
  </si>
  <si>
    <t>essayé avec 1025,5 ca ne marche pas</t>
  </si>
</sst>
</file>

<file path=xl/styles.xml><?xml version="1.0" encoding="utf-8"?>
<styleSheet xmlns="http://schemas.openxmlformats.org/spreadsheetml/2006/main">
  <numFmts count="4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0;"/>
    <numFmt numFmtId="173" formatCode="ddd"/>
    <numFmt numFmtId="174" formatCode="[$-40C]dddd\ d\ mmmm\ yyyy"/>
    <numFmt numFmtId="175" formatCode="mmmm"/>
    <numFmt numFmtId="176" formatCode="0.0"/>
    <numFmt numFmtId="177" formatCode="_-* #,##0.0\ _€_-;\-* #,##0.0\ _€_-;_-* &quot;-&quot;??\ _€_-;_-@_-"/>
    <numFmt numFmtId="178" formatCode="_-* #,##0.000\ _€_-;\-* #,##0.000\ _€_-;_-* &quot;-&quot;??\ _€_-;_-@_-"/>
    <numFmt numFmtId="179" formatCode="_-* #,##0\ _€_-;\-* #,##0\ _€_-;_-* &quot;-&quot;??\ _€_-;_-@_-"/>
    <numFmt numFmtId="180" formatCode="_-* #,##0.0\ _€_-;\-* #,##0.0\ _€_-;_-* &quot;-&quot;?\ _€_-;_-@_-"/>
    <numFmt numFmtId="181" formatCode="_-* #,##0.00\ _€_-;\-* #,##0.00\ _€_-;_-* &quot;-&quot;?\ _€_-;_-@_-"/>
    <numFmt numFmtId="182" formatCode="_-* #,##0.000\ _€_-;\-* #,##0.000\ _€_-;_-* &quot;-&quot;?\ _€_-;_-@_-"/>
    <numFmt numFmtId="183" formatCode="_-* #,##0\ _€_-;\-* #,##0\ _€_-;_-* &quot;-&quot;?\ _€_-;_-@_-"/>
    <numFmt numFmtId="184" formatCode="yyyy"/>
    <numFmt numFmtId="185" formatCode="0.0;0.0;"/>
    <numFmt numFmtId="186" formatCode="General&quot; jours&quot;"/>
    <numFmt numFmtId="187" formatCode="[$-40C]mmmm\ yyyy;@"/>
    <numFmt numFmtId="188" formatCode="d"/>
    <numFmt numFmtId="189" formatCode="0.0;0.00;"/>
    <numFmt numFmtId="190" formatCode="#,##0.000\ &quot;DT&quot;"/>
    <numFmt numFmtId="191" formatCode="#,##0.0000\ &quot;DT&quot;"/>
    <numFmt numFmtId="192" formatCode="#,##0.00\ &quot;DT&quot;"/>
    <numFmt numFmtId="193" formatCode="#,##0.00\ &quot;H&quot;"/>
    <numFmt numFmtId="194" formatCode="_-* #,##0&quot; j&quot;"/>
    <numFmt numFmtId="195" formatCode="_-* #,##0.0&quot; j&quot;"/>
    <numFmt numFmtId="196" formatCode="_-* #,##0.0&quot; h&quot;"/>
    <numFmt numFmtId="197" formatCode="[$-F800]dddd\,\ mmmm\ dd\,\ yyyy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_-* #,##0.00\ [$€-1007]_-;\-* #,##0.00\ [$€-1007]_-;_-* &quot;-&quot;??\ [$€-1007]_-;_-@_-"/>
  </numFmts>
  <fonts count="97">
    <font>
      <sz val="11"/>
      <color theme="1"/>
      <name val="Corbel"/>
      <family val="2"/>
    </font>
    <font>
      <sz val="11"/>
      <color indexed="8"/>
      <name val="Corbe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1"/>
      <color indexed="9"/>
      <name val="Corbel"/>
      <family val="2"/>
    </font>
    <font>
      <b/>
      <sz val="11"/>
      <color indexed="8"/>
      <name val="Corbel"/>
      <family val="2"/>
    </font>
    <font>
      <sz val="10"/>
      <name val="Corbel"/>
      <family val="2"/>
    </font>
    <font>
      <sz val="8"/>
      <name val="Corbe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1"/>
      <color indexed="9"/>
      <name val="Corbel"/>
      <family val="2"/>
    </font>
    <font>
      <sz val="11"/>
      <color indexed="10"/>
      <name val="Corbel"/>
      <family val="2"/>
    </font>
    <font>
      <b/>
      <i/>
      <sz val="10"/>
      <color indexed="10"/>
      <name val="Book Antiqua"/>
      <family val="1"/>
    </font>
    <font>
      <sz val="11"/>
      <color indexed="8"/>
      <name val="Wingdings 2"/>
      <family val="1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1"/>
      <color indexed="9"/>
      <name val="Wingdings 2"/>
      <family val="1"/>
    </font>
    <font>
      <sz val="9"/>
      <color indexed="10"/>
      <name val="Century Gothic"/>
      <family val="2"/>
    </font>
    <font>
      <sz val="10"/>
      <color indexed="10"/>
      <name val="Century Gothic"/>
      <family val="2"/>
    </font>
    <font>
      <sz val="10"/>
      <color indexed="8"/>
      <name val="Corbel"/>
      <family val="2"/>
    </font>
    <font>
      <sz val="11"/>
      <color indexed="8"/>
      <name val="Bookman Old Style"/>
      <family val="1"/>
    </font>
    <font>
      <b/>
      <sz val="11"/>
      <name val="Book Antiqua"/>
      <family val="1"/>
    </font>
    <font>
      <b/>
      <sz val="10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10"/>
      <name val="Corbel"/>
      <family val="2"/>
    </font>
    <font>
      <b/>
      <sz val="8"/>
      <color indexed="10"/>
      <name val="Century Gothic"/>
      <family val="2"/>
    </font>
    <font>
      <sz val="8"/>
      <color indexed="10"/>
      <name val="Wingdings 2"/>
      <family val="1"/>
    </font>
    <font>
      <sz val="13"/>
      <name val="Corbel"/>
      <family val="2"/>
    </font>
    <font>
      <sz val="8"/>
      <name val="Wingdings 2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9"/>
      <color indexed="8"/>
      <name val="Bookman Old Style"/>
      <family val="1"/>
    </font>
    <font>
      <b/>
      <sz val="26"/>
      <color indexed="9"/>
      <name val="Calibri"/>
      <family val="2"/>
    </font>
    <font>
      <sz val="5"/>
      <color indexed="9"/>
      <name val="Corbel"/>
      <family val="2"/>
    </font>
    <font>
      <b/>
      <sz val="11"/>
      <color indexed="10"/>
      <name val="Corbel"/>
      <family val="2"/>
    </font>
    <font>
      <sz val="8"/>
      <color indexed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color indexed="8"/>
      <name val="Trebuchet MS"/>
      <family val="2"/>
    </font>
    <font>
      <b/>
      <sz val="12"/>
      <color indexed="8"/>
      <name val="Bookman Old Style"/>
      <family val="1"/>
    </font>
    <font>
      <sz val="5"/>
      <color indexed="9"/>
      <name val="Trebuchet MS"/>
      <family val="2"/>
    </font>
    <font>
      <sz val="9"/>
      <color indexed="9"/>
      <name val="Trebuchet MS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8"/>
      <name val="Tahoma"/>
      <family val="2"/>
    </font>
    <font>
      <sz val="24"/>
      <color indexed="28"/>
      <name val="Corbel"/>
      <family val="2"/>
    </font>
    <font>
      <sz val="24"/>
      <name val="Book Antiqua"/>
      <family val="1"/>
    </font>
    <font>
      <sz val="7"/>
      <color indexed="8"/>
      <name val="Corbel"/>
      <family val="2"/>
    </font>
    <font>
      <u val="single"/>
      <sz val="10"/>
      <color indexed="12"/>
      <name val="Arial"/>
      <family val="2"/>
    </font>
    <font>
      <b/>
      <sz val="11"/>
      <color indexed="12"/>
      <name val="Wingdings 2"/>
      <family val="1"/>
    </font>
    <font>
      <b/>
      <sz val="8"/>
      <name val="Book Antiqua"/>
      <family val="1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u val="single"/>
      <sz val="11"/>
      <color indexed="50"/>
      <name val="Corbel"/>
      <family val="2"/>
    </font>
    <font>
      <u val="single"/>
      <sz val="11"/>
      <color indexed="53"/>
      <name val="Corbel"/>
      <family val="2"/>
    </font>
    <font>
      <sz val="11"/>
      <color indexed="60"/>
      <name val="Corbel"/>
      <family val="2"/>
    </font>
    <font>
      <sz val="11"/>
      <color indexed="17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26"/>
      <color indexed="63"/>
      <name val="Corbel"/>
      <family val="2"/>
    </font>
    <font>
      <sz val="18"/>
      <color indexed="63"/>
      <name val="Corbel"/>
      <family val="2"/>
    </font>
    <font>
      <b/>
      <sz val="13"/>
      <color indexed="63"/>
      <name val="Corbel"/>
      <family val="2"/>
    </font>
    <font>
      <sz val="8"/>
      <color indexed="9"/>
      <name val="Corbel"/>
      <family val="2"/>
    </font>
    <font>
      <sz val="10"/>
      <color indexed="9"/>
      <name val="Book Antiqua"/>
      <family val="1"/>
    </font>
    <font>
      <sz val="8"/>
      <color indexed="9"/>
      <name val="Book Antiqua"/>
      <family val="1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11"/>
      <color theme="0"/>
      <name val="Corbel"/>
      <family val="2"/>
    </font>
    <font>
      <sz val="11"/>
      <color rgb="FFFF0000"/>
      <name val="Corbel"/>
      <family val="2"/>
    </font>
    <font>
      <b/>
      <sz val="11"/>
      <color rgb="FFFA7D00"/>
      <name val="Corbel"/>
      <family val="2"/>
    </font>
    <font>
      <sz val="11"/>
      <color rgb="FFFA7D00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u val="single"/>
      <sz val="11"/>
      <color theme="10"/>
      <name val="Corbel"/>
      <family val="2"/>
    </font>
    <font>
      <u val="single"/>
      <sz val="11"/>
      <color theme="11"/>
      <name val="Corbel"/>
      <family val="2"/>
    </font>
    <font>
      <sz val="11"/>
      <color rgb="FF9C6500"/>
      <name val="Corbel"/>
      <family val="2"/>
    </font>
    <font>
      <sz val="11"/>
      <color rgb="FF006100"/>
      <name val="Corbel"/>
      <family val="2"/>
    </font>
    <font>
      <b/>
      <sz val="11"/>
      <color rgb="FF3F3F3F"/>
      <name val="Corbel"/>
      <family val="2"/>
    </font>
    <font>
      <i/>
      <sz val="11"/>
      <color rgb="FF7F7F7F"/>
      <name val="Corbel"/>
      <family val="2"/>
    </font>
    <font>
      <b/>
      <sz val="26"/>
      <color theme="3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sz val="11"/>
      <color rgb="FF000000"/>
      <name val="Corbel"/>
      <family val="2"/>
    </font>
    <font>
      <sz val="8"/>
      <color theme="0"/>
      <name val="Corbel"/>
      <family val="2"/>
    </font>
    <font>
      <sz val="10"/>
      <color theme="0"/>
      <name val="Book Antiqua"/>
      <family val="1"/>
    </font>
    <font>
      <sz val="8"/>
      <color theme="0"/>
      <name val="Book Antiqua"/>
      <family val="1"/>
    </font>
    <font>
      <b/>
      <sz val="10"/>
      <color theme="0"/>
      <name val="Century Gothic"/>
      <family val="2"/>
    </font>
    <font>
      <sz val="9"/>
      <color theme="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1" fillId="27" borderId="3" applyNumberFormat="0" applyFont="0" applyAlignment="0" applyProtection="0"/>
    <xf numFmtId="0" fontId="77" fillId="28" borderId="1" applyNumberFormat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32" borderId="6" applyNumberFormat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5" fillId="33" borderId="0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center" vertical="center"/>
    </xf>
    <xf numFmtId="172" fontId="5" fillId="3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172" fontId="0" fillId="3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179" fontId="18" fillId="0" borderId="0" xfId="48" applyNumberFormat="1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4" fillId="37" borderId="0" xfId="0" applyFont="1" applyFill="1" applyAlignment="1">
      <alignment/>
    </xf>
    <xf numFmtId="180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2" fontId="23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2" fontId="6" fillId="38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172" fontId="28" fillId="0" borderId="0" xfId="0" applyNumberFormat="1" applyFont="1" applyFill="1" applyBorder="1" applyAlignment="1">
      <alignment horizontal="left" vertical="center"/>
    </xf>
    <xf numFmtId="0" fontId="30" fillId="37" borderId="0" xfId="0" applyFont="1" applyFill="1" applyAlignment="1">
      <alignment vertical="center"/>
    </xf>
    <xf numFmtId="172" fontId="5" fillId="39" borderId="0" xfId="0" applyNumberFormat="1" applyFont="1" applyFill="1" applyBorder="1" applyAlignment="1">
      <alignment horizontal="center" vertical="center"/>
    </xf>
    <xf numFmtId="197" fontId="33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>
      <alignment/>
    </xf>
    <xf numFmtId="0" fontId="35" fillId="37" borderId="0" xfId="0" applyFont="1" applyFill="1" applyAlignment="1">
      <alignment/>
    </xf>
    <xf numFmtId="0" fontId="0" fillId="0" borderId="8" xfId="0" applyBorder="1" applyAlignment="1">
      <alignment/>
    </xf>
    <xf numFmtId="176" fontId="13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0" fontId="17" fillId="37" borderId="0" xfId="0" applyFont="1" applyFill="1" applyAlignment="1">
      <alignment/>
    </xf>
    <xf numFmtId="0" fontId="17" fillId="37" borderId="8" xfId="0" applyFont="1" applyFill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36" fillId="40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2" fontId="38" fillId="0" borderId="0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180" fontId="39" fillId="0" borderId="0" xfId="0" applyNumberFormat="1" applyFont="1" applyAlignment="1">
      <alignment vertical="center"/>
    </xf>
    <xf numFmtId="0" fontId="40" fillId="37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186" fontId="50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40" fillId="37" borderId="14" xfId="0" applyFont="1" applyFill="1" applyBorder="1" applyAlignment="1">
      <alignment horizontal="center" vertical="center"/>
    </xf>
    <xf numFmtId="0" fontId="37" fillId="37" borderId="11" xfId="0" applyNumberFormat="1" applyFont="1" applyFill="1" applyBorder="1" applyAlignment="1">
      <alignment horizontal="center" vertical="center"/>
    </xf>
    <xf numFmtId="173" fontId="41" fillId="37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41" borderId="0" xfId="59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 wrapText="1"/>
    </xf>
    <xf numFmtId="0" fontId="32" fillId="37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53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73" fillId="37" borderId="0" xfId="0" applyFont="1" applyFill="1" applyAlignment="1">
      <alignment/>
    </xf>
    <xf numFmtId="0" fontId="92" fillId="37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173" fontId="41" fillId="37" borderId="17" xfId="0" applyNumberFormat="1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34" fillId="42" borderId="19" xfId="0" applyFont="1" applyFill="1" applyBorder="1" applyAlignment="1">
      <alignment horizontal="center" vertical="center" wrapText="1"/>
    </xf>
    <xf numFmtId="0" fontId="34" fillId="42" borderId="12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196" fontId="43" fillId="0" borderId="20" xfId="48" applyNumberFormat="1" applyFont="1" applyFill="1" applyBorder="1" applyAlignment="1">
      <alignment horizontal="center" vertical="center"/>
    </xf>
    <xf numFmtId="196" fontId="43" fillId="0" borderId="21" xfId="48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3" fillId="42" borderId="22" xfId="0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center" vertical="center"/>
    </xf>
    <xf numFmtId="49" fontId="51" fillId="0" borderId="24" xfId="0" applyNumberFormat="1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center" vertical="center" wrapText="1"/>
    </xf>
    <xf numFmtId="0" fontId="13" fillId="42" borderId="12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>
      <alignment horizontal="left" vertical="center"/>
    </xf>
    <xf numFmtId="175" fontId="46" fillId="39" borderId="26" xfId="0" applyNumberFormat="1" applyFont="1" applyFill="1" applyBorder="1" applyAlignment="1">
      <alignment horizontal="center" vertical="center"/>
    </xf>
    <xf numFmtId="175" fontId="46" fillId="39" borderId="27" xfId="0" applyNumberFormat="1" applyFont="1" applyFill="1" applyBorder="1" applyAlignment="1">
      <alignment horizontal="center" vertical="center"/>
    </xf>
    <xf numFmtId="175" fontId="46" fillId="39" borderId="16" xfId="0" applyNumberFormat="1" applyFont="1" applyFill="1" applyBorder="1" applyAlignment="1">
      <alignment horizontal="center" vertical="center"/>
    </xf>
    <xf numFmtId="175" fontId="46" fillId="39" borderId="0" xfId="0" applyNumberFormat="1" applyFont="1" applyFill="1" applyBorder="1" applyAlignment="1">
      <alignment horizontal="center" vertical="center"/>
    </xf>
    <xf numFmtId="175" fontId="46" fillId="39" borderId="28" xfId="0" applyNumberFormat="1" applyFont="1" applyFill="1" applyBorder="1" applyAlignment="1">
      <alignment horizontal="center" vertical="center"/>
    </xf>
    <xf numFmtId="175" fontId="46" fillId="39" borderId="8" xfId="0" applyNumberFormat="1" applyFont="1" applyFill="1" applyBorder="1" applyAlignment="1">
      <alignment horizontal="center" vertical="center"/>
    </xf>
    <xf numFmtId="195" fontId="43" fillId="0" borderId="21" xfId="48" applyNumberFormat="1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center" vertical="center"/>
    </xf>
    <xf numFmtId="0" fontId="47" fillId="39" borderId="29" xfId="0" applyFont="1" applyFill="1" applyBorder="1" applyAlignment="1">
      <alignment horizontal="center" vertical="center"/>
    </xf>
    <xf numFmtId="0" fontId="46" fillId="39" borderId="27" xfId="59" applyFont="1" applyFill="1" applyBorder="1" applyAlignment="1">
      <alignment horizontal="center" vertical="center"/>
    </xf>
    <xf numFmtId="0" fontId="46" fillId="39" borderId="30" xfId="59" applyFont="1" applyFill="1" applyBorder="1" applyAlignment="1">
      <alignment horizontal="center" vertical="center"/>
    </xf>
    <xf numFmtId="0" fontId="46" fillId="39" borderId="0" xfId="59" applyFont="1" applyFill="1" applyBorder="1" applyAlignment="1">
      <alignment horizontal="center" vertical="center"/>
    </xf>
    <xf numFmtId="0" fontId="46" fillId="39" borderId="31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97" fontId="33" fillId="0" borderId="0" xfId="0" applyNumberFormat="1" applyFont="1" applyFill="1" applyBorder="1" applyAlignment="1" applyProtection="1">
      <alignment horizontal="center"/>
      <protection hidden="1"/>
    </xf>
    <xf numFmtId="0" fontId="72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 patternType="solid">
          <fgColor indexed="65"/>
          <bgColor indexed="9"/>
        </patternFill>
      </fill>
    </dxf>
    <dxf>
      <font>
        <color indexed="9"/>
      </font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color indexed="9"/>
      </font>
      <fill>
        <patternFill>
          <bgColor indexed="50"/>
        </patternFill>
      </fill>
    </dxf>
    <dxf>
      <font>
        <color indexed="9"/>
      </font>
      <fill>
        <patternFill>
          <bgColor indexed="50"/>
        </patternFill>
      </fill>
    </dxf>
    <dxf>
      <fill>
        <patternFill>
          <bgColor indexed="31"/>
        </patternFill>
      </fill>
    </dxf>
    <dxf>
      <font>
        <b/>
        <i val="0"/>
      </font>
      <fill>
        <patternFill patternType="solid">
          <fgColor indexed="65"/>
          <bgColor indexed="9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ill>
        <patternFill>
          <bgColor indexed="31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/>
    <dxf/>
    <dxf/>
    <dxf/>
    <dxf/>
    <dxf/>
    <dxf/>
    <dxf/>
    <dxf/>
    <dxf/>
    <dxf/>
    <dxf/>
    <dxf/>
    <dxf>
      <fill>
        <gradientFill type="path" left="0.5" right="0.5" top="0.5" bottom="0.5">
          <stop position="0">
            <color theme="4" tint="0.5999900102615356"/>
          </stop>
          <stop position="1">
            <color rgb="FF00B0F0"/>
          </stop>
        </gradientFill>
      </fill>
      <border/>
    </dxf>
    <dxf>
      <fill>
        <gradientFill type="path" left="0.5" right="0.5" top="0.5" bottom="0.5">
          <stop position="0">
            <color theme="6" tint="0.5999900102615356"/>
          </stop>
          <stop position="1">
            <color rgb="FF92D050"/>
          </stop>
        </gradientFill>
      </fill>
      <border/>
    </dxf>
    <dxf>
      <font>
        <b/>
        <i val="0"/>
        <color auto="1"/>
      </font>
      <fill>
        <patternFill patternType="solid">
          <fgColor indexed="65"/>
          <bgColor rgb="FFFFFFFF"/>
        </patternFill>
      </fill>
      <border/>
    </dxf>
    <dxf>
      <font>
        <b/>
        <i val="0"/>
      </font>
      <fill>
        <patternFill patternType="solid">
          <fgColor indexed="65"/>
          <bgColor rgb="FFFFFFFF"/>
        </patternFill>
      </fill>
      <border/>
    </dxf>
    <dxf>
      <font>
        <color rgb="FFFFFFFF"/>
      </font>
      <fill>
        <patternFill>
          <bgColor rgb="FF99CC00"/>
        </patternFill>
      </fill>
      <border/>
    </dxf>
    <dxf>
      <font>
        <color rgb="FFFFFFFF"/>
      </font>
      <border/>
    </dxf>
  </dxfs>
  <tableStyles count="1" defaultTableStyle="TableStyleMedium9" defaultPivotStyle="PivotStyleLight16">
    <tableStyle name="Employee Absence Table" pivot="0" count="13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  <tableStyleElement type="secondColumnStripe" dxfId="19"/>
      <tableStyleElement type="firstHeaderCell" dxfId="18"/>
      <tableStyleElement type="lastHeaderCell" dxfId="17"/>
      <tableStyleElement type="firstTotalCell" dxfId="16"/>
      <tableStyleElement type="lastTotal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209550</xdr:colOff>
      <xdr:row>18</xdr:row>
      <xdr:rowOff>66675</xdr:rowOff>
    </xdr:from>
    <xdr:to>
      <xdr:col>26</xdr:col>
      <xdr:colOff>66675</xdr:colOff>
      <xdr:row>20</xdr:row>
      <xdr:rowOff>180975</xdr:rowOff>
    </xdr:to>
    <xdr:pic>
      <xdr:nvPicPr>
        <xdr:cNvPr id="1" name="Picture 1" descr="calendrier"/>
        <xdr:cNvPicPr preferRelativeResize="1">
          <a:picLocks noChangeAspect="1"/>
        </xdr:cNvPicPr>
      </xdr:nvPicPr>
      <xdr:blipFill>
        <a:blip r:embed="rId1">
          <a:clrChange>
            <a:clrFrom>
              <a:srgbClr val="9B9B9B"/>
            </a:clrFrom>
            <a:clrTo>
              <a:srgbClr val="9B9B9B">
                <a:alpha val="0"/>
              </a:srgbClr>
            </a:clrTo>
          </a:clrChange>
        </a:blip>
        <a:stretch>
          <a:fillRect/>
        </a:stretch>
      </xdr:blipFill>
      <xdr:spPr>
        <a:xfrm>
          <a:off x="11601450" y="28384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409575</xdr:rowOff>
    </xdr:from>
    <xdr:to>
      <xdr:col>0</xdr:col>
      <xdr:colOff>723900</xdr:colOff>
      <xdr:row>2</xdr:row>
      <xdr:rowOff>19050</xdr:rowOff>
    </xdr:to>
    <xdr:pic>
      <xdr:nvPicPr>
        <xdr:cNvPr id="1" name="Picture 1" descr="c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0957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a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ée"/>
      <sheetName val="Feriés"/>
      <sheetName val="SOFRATEX"/>
      <sheetName val="SOFRATEX EXPORT"/>
      <sheetName val="CALENDRIER"/>
      <sheetName val="Feuil1"/>
      <sheetName val="Feuil2"/>
    </sheetNames>
    <sheetDataSet>
      <sheetData sheetId="1">
        <row r="1">
          <cell r="A1" t="str">
            <v>Jours Fériés</v>
          </cell>
        </row>
        <row r="2">
          <cell r="A2">
            <v>38231</v>
          </cell>
        </row>
        <row r="3">
          <cell r="A3">
            <v>39675</v>
          </cell>
        </row>
        <row r="4">
          <cell r="A4">
            <v>42244</v>
          </cell>
        </row>
        <row r="5">
          <cell r="A5">
            <v>42153</v>
          </cell>
        </row>
        <row r="6">
          <cell r="A6">
            <v>42068</v>
          </cell>
        </row>
        <row r="7">
          <cell r="A7">
            <v>42064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  <sheetName val="Feuil1"/>
    </sheetNames>
    <sheetDataSet>
      <sheetData sheetId="0">
        <row r="11">
          <cell r="Y11">
            <v>23377</v>
          </cell>
        </row>
        <row r="12">
          <cell r="Y12">
            <v>23498</v>
          </cell>
        </row>
        <row r="13">
          <cell r="Y13">
            <v>23505</v>
          </cell>
        </row>
        <row r="14">
          <cell r="Y14">
            <v>23572</v>
          </cell>
        </row>
        <row r="15">
          <cell r="Y15">
            <v>23604</v>
          </cell>
        </row>
        <row r="16">
          <cell r="Y16">
            <v>23682</v>
          </cell>
        </row>
        <row r="17">
          <cell r="Y17">
            <v>23692</v>
          </cell>
        </row>
        <row r="18">
          <cell r="Y18">
            <v>23456</v>
          </cell>
        </row>
        <row r="19">
          <cell r="Y19">
            <v>23549</v>
          </cell>
        </row>
        <row r="20">
          <cell r="Y20">
            <v>23643</v>
          </cell>
        </row>
        <row r="21">
          <cell r="Y21">
            <v>23732</v>
          </cell>
        </row>
        <row r="22">
          <cell r="Y22">
            <v>23465</v>
          </cell>
        </row>
        <row r="23">
          <cell r="Y23">
            <v>23675</v>
          </cell>
        </row>
        <row r="24">
          <cell r="Y24">
            <v>23736</v>
          </cell>
        </row>
        <row r="25">
          <cell r="Y25">
            <v>23465</v>
          </cell>
        </row>
        <row r="26">
          <cell r="Y26">
            <v>23505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adre">
      <a:dk1>
        <a:srgbClr val="000000"/>
      </a:dk1>
      <a:lt1>
        <a:sysClr val="window" lastClr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2" tint="-0.4999699890613556"/>
  </sheetPr>
  <dimension ref="A1:BC1397"/>
  <sheetViews>
    <sheetView showGridLines="0" tabSelected="1" zoomScalePageLayoutView="0" workbookViewId="0" topLeftCell="A1">
      <selection activeCell="S36" sqref="S36"/>
    </sheetView>
  </sheetViews>
  <sheetFormatPr defaultColWidth="11.00390625" defaultRowHeight="15" customHeight="1"/>
  <cols>
    <col min="1" max="1" width="3.125" style="7" customWidth="1"/>
    <col min="2" max="2" width="28.625" style="8" customWidth="1"/>
    <col min="3" max="3" width="3.125" style="8" customWidth="1"/>
    <col min="4" max="17" width="4.625" style="6" customWidth="1"/>
    <col min="18" max="18" width="11.625" style="5" customWidth="1"/>
    <col min="19" max="19" width="22.625" style="5" customWidth="1"/>
    <col min="20" max="20" width="3.125" style="5" bestFit="1" customWidth="1"/>
    <col min="21" max="22" width="1.625" style="5" customWidth="1"/>
    <col min="23" max="23" width="4.625" style="6" customWidth="1"/>
    <col min="24" max="24" width="4.625" style="41" customWidth="1"/>
    <col min="25" max="25" width="4.625" style="33" customWidth="1"/>
    <col min="26" max="26" width="5.50390625" style="7" bestFit="1" customWidth="1"/>
    <col min="27" max="27" width="4.625" style="33" customWidth="1"/>
    <col min="28" max="49" width="4.625" style="7" customWidth="1"/>
    <col min="50" max="16384" width="11.00390625" style="7" customWidth="1"/>
  </cols>
  <sheetData>
    <row r="1" spans="2:51" ht="10.5" customHeight="1">
      <c r="B1" s="121"/>
      <c r="C1" s="121"/>
      <c r="D1" s="121"/>
      <c r="J1" s="31">
        <v>2</v>
      </c>
      <c r="AV1" s="33"/>
      <c r="AW1" s="33"/>
      <c r="AX1" s="33"/>
      <c r="AY1" s="33"/>
    </row>
    <row r="2" spans="2:51" ht="10.5" customHeight="1">
      <c r="B2" s="121"/>
      <c r="C2" s="121"/>
      <c r="D2" s="121"/>
      <c r="E2" s="17"/>
      <c r="F2" s="16"/>
      <c r="W2" s="58"/>
      <c r="Z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2:51" ht="12.75" customHeight="1">
      <c r="B3" s="50" t="s">
        <v>25</v>
      </c>
      <c r="C3" s="16"/>
      <c r="D3" s="16"/>
      <c r="E3" s="17"/>
      <c r="F3" s="16"/>
      <c r="W3" s="58"/>
      <c r="Z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2:55" s="12" customFormat="1" ht="12.75" customHeight="1">
      <c r="B4" s="50" t="s">
        <v>26</v>
      </c>
      <c r="C4" s="16"/>
      <c r="AC4" s="97">
        <f>IF(AC5=0,1,0)</f>
        <v>1</v>
      </c>
      <c r="AD4" s="98">
        <f>IF(AD5=0,AC4+1,AC4)</f>
        <v>2</v>
      </c>
      <c r="AE4" s="97">
        <f aca="true" t="shared" si="0" ref="AE4:BC4">IF(AE5=0,AD4+1,AD4)</f>
        <v>3</v>
      </c>
      <c r="AF4" s="97">
        <f t="shared" si="0"/>
        <v>4</v>
      </c>
      <c r="AG4" s="97">
        <f t="shared" si="0"/>
        <v>5</v>
      </c>
      <c r="AH4" s="97">
        <f t="shared" si="0"/>
        <v>6</v>
      </c>
      <c r="AI4" s="97">
        <f t="shared" si="0"/>
        <v>7</v>
      </c>
      <c r="AJ4" s="97">
        <f t="shared" si="0"/>
        <v>8</v>
      </c>
      <c r="AK4" s="97">
        <f t="shared" si="0"/>
        <v>9</v>
      </c>
      <c r="AL4" s="97">
        <f t="shared" si="0"/>
        <v>10</v>
      </c>
      <c r="AM4" s="97">
        <f t="shared" si="0"/>
        <v>11</v>
      </c>
      <c r="AN4" s="97">
        <f t="shared" si="0"/>
        <v>12</v>
      </c>
      <c r="AO4" s="97">
        <f t="shared" si="0"/>
        <v>13</v>
      </c>
      <c r="AP4" s="97">
        <f t="shared" si="0"/>
        <v>14</v>
      </c>
      <c r="AQ4" s="97">
        <f t="shared" si="0"/>
        <v>15</v>
      </c>
      <c r="AR4" s="97">
        <f t="shared" si="0"/>
        <v>16</v>
      </c>
      <c r="AS4" s="97">
        <f t="shared" si="0"/>
        <v>16</v>
      </c>
      <c r="AT4" s="97">
        <f t="shared" si="0"/>
        <v>17</v>
      </c>
      <c r="AU4" s="97">
        <f t="shared" si="0"/>
        <v>18</v>
      </c>
      <c r="AV4" s="97">
        <f t="shared" si="0"/>
        <v>19</v>
      </c>
      <c r="AW4" s="97">
        <f t="shared" si="0"/>
        <v>20</v>
      </c>
      <c r="AX4" s="97">
        <f t="shared" si="0"/>
        <v>21</v>
      </c>
      <c r="AY4" s="97">
        <f t="shared" si="0"/>
        <v>22</v>
      </c>
      <c r="AZ4" s="97">
        <f t="shared" si="0"/>
        <v>23</v>
      </c>
      <c r="BA4" s="97">
        <f t="shared" si="0"/>
        <v>24</v>
      </c>
      <c r="BB4" s="97">
        <f t="shared" si="0"/>
        <v>25</v>
      </c>
      <c r="BC4" s="97">
        <f t="shared" si="0"/>
        <v>25</v>
      </c>
    </row>
    <row r="5" spans="2:55" s="12" customFormat="1" ht="6.75" customHeight="1">
      <c r="B5" s="16"/>
      <c r="C5" s="16"/>
      <c r="AC5" s="99">
        <f>IF(COUNTIF(fer,$D$8)&gt;0,1,0)</f>
        <v>0</v>
      </c>
      <c r="AD5" s="100">
        <f>IF(COUNTIF(fer,$E$8)&gt;0,1,0)</f>
        <v>0</v>
      </c>
      <c r="AE5" s="99">
        <f>IF(COUNTIF(fer,$F$8)&gt;0,1,0)</f>
        <v>0</v>
      </c>
      <c r="AF5" s="99">
        <f>IF(COUNTIF(fer,$G$8)&gt;0,1,0)</f>
        <v>0</v>
      </c>
      <c r="AG5" s="99">
        <f>IF(COUNTIF(fer,$H$8)&gt;0,1,0)</f>
        <v>0</v>
      </c>
      <c r="AH5" s="99">
        <f>IF(COUNTIF(fer,$I$8)&gt;0,1,0)</f>
        <v>0</v>
      </c>
      <c r="AI5" s="99">
        <f>IF(COUNTIF(fer,$J$8)&gt;0,1,0)</f>
        <v>0</v>
      </c>
      <c r="AJ5" s="99">
        <f>IF(COUNTIF(fer,$K$8)&gt;0,1,0)</f>
        <v>0</v>
      </c>
      <c r="AK5" s="99">
        <f>IF(COUNTIF(fer,L8)&gt;0,1,0)</f>
        <v>0</v>
      </c>
      <c r="AL5" s="99">
        <f>IF(COUNTIF(fer,$M$8)&gt;0,1,0)</f>
        <v>0</v>
      </c>
      <c r="AM5" s="99">
        <f>IF(COUNTIF(fer,$N$8)&gt;0,1,0)</f>
        <v>0</v>
      </c>
      <c r="AN5" s="99">
        <f>IF(COUNTIF(fer,$O$8)&gt;0,1,0)</f>
        <v>0</v>
      </c>
      <c r="AO5" s="99">
        <f>IF(COUNTIF(fer,$P$8)&gt;0,1,0)</f>
        <v>0</v>
      </c>
      <c r="AP5" s="99">
        <f>IF(COUNTIF(fer,$D$10)&gt;0,1,0)</f>
        <v>0</v>
      </c>
      <c r="AQ5" s="99">
        <f>IF(COUNTIF(fer,$E$10)&gt;0,1,0)</f>
        <v>0</v>
      </c>
      <c r="AR5" s="99">
        <f>IF(COUNTIF(fer,F10)&gt;0,1,0)</f>
        <v>0</v>
      </c>
      <c r="AS5" s="99">
        <f>IF(COUNTIF(fer,$G$10)&gt;0,1,0)</f>
        <v>1</v>
      </c>
      <c r="AT5" s="99">
        <f>IF(COUNTIF(fer,$H$10)&gt;0,1,0)</f>
        <v>0</v>
      </c>
      <c r="AU5" s="99">
        <f>IF(COUNTIF(fer,I10)&gt;0,1,0)</f>
        <v>0</v>
      </c>
      <c r="AV5" s="99">
        <f>IF(COUNTIF(fer,$J$10)&gt;0,1,0)</f>
        <v>0</v>
      </c>
      <c r="AW5" s="99">
        <f>IF(COUNTIF(fer,$K$10)&gt;0,1,0)</f>
        <v>0</v>
      </c>
      <c r="AX5" s="99">
        <f>IF(COUNTIF(fer,$L$10)&gt;0,1,0)</f>
        <v>0</v>
      </c>
      <c r="AY5" s="99">
        <f>IF(COUNTIF(fer,$M$10)&gt;0,1,0)</f>
        <v>0</v>
      </c>
      <c r="AZ5" s="99">
        <f>IF(COUNTIF(fer,$N$10)&gt;0,1,0)</f>
        <v>0</v>
      </c>
      <c r="BA5" s="99">
        <f>IF(COUNTIF(fer,$O$10)&gt;0,1,0)</f>
        <v>0</v>
      </c>
      <c r="BB5" s="99">
        <f>IF(COUNTIF(fer,$P$10)&gt;0,1,0)</f>
        <v>0</v>
      </c>
      <c r="BC5" s="99">
        <f>IF(COUNTIF(fer,$Q$10)&gt;0,1,0)</f>
        <v>1</v>
      </c>
    </row>
    <row r="6" spans="1:55" s="1" customFormat="1" ht="18" customHeight="1">
      <c r="A6" s="122" t="str">
        <f>CHOOSE(MONTH($AA$20),"Janvier","Février","Mars","Avril","Mai","Juin","Juillet","Aout","Septembre","Octobre","Novembre","Décembre")</f>
        <v>Mars</v>
      </c>
      <c r="B6" s="123"/>
      <c r="C6" s="123"/>
      <c r="D6" s="130" t="s">
        <v>15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>
        <f>An</f>
        <v>2017</v>
      </c>
      <c r="R6" s="131"/>
      <c r="S6" s="132"/>
      <c r="T6" s="87"/>
      <c r="U6" s="87"/>
      <c r="V6" s="87"/>
      <c r="W6" s="59"/>
      <c r="X6" s="42"/>
      <c r="Y6" s="40"/>
      <c r="Z6" s="40"/>
      <c r="AA6" s="40"/>
      <c r="AB6" s="40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s="2" customFormat="1" ht="15" customHeight="1">
      <c r="A7" s="124"/>
      <c r="B7" s="125"/>
      <c r="C7" s="125"/>
      <c r="D7" s="69">
        <f>IF(WEEKDAY(AA20,2)=7,2,1)</f>
        <v>1</v>
      </c>
      <c r="E7" s="69">
        <f aca="true" t="shared" si="1" ref="E7:P7">IF(MONTH(DATE(YEAR($AA20),MONTH($AA20),D7+IF(WEEKDAY(D8,2)=6,2,1)))&gt;MONTH($AA20),"",D7+IF(WEEKDAY(D8,2)=6,2,1))</f>
        <v>2</v>
      </c>
      <c r="F7" s="69">
        <f t="shared" si="1"/>
        <v>3</v>
      </c>
      <c r="G7" s="69">
        <f t="shared" si="1"/>
        <v>4</v>
      </c>
      <c r="H7" s="69">
        <f t="shared" si="1"/>
        <v>6</v>
      </c>
      <c r="I7" s="69">
        <f t="shared" si="1"/>
        <v>7</v>
      </c>
      <c r="J7" s="69">
        <f t="shared" si="1"/>
        <v>8</v>
      </c>
      <c r="K7" s="69">
        <f t="shared" si="1"/>
        <v>9</v>
      </c>
      <c r="L7" s="69">
        <f t="shared" si="1"/>
        <v>10</v>
      </c>
      <c r="M7" s="69">
        <f t="shared" si="1"/>
        <v>11</v>
      </c>
      <c r="N7" s="69">
        <f t="shared" si="1"/>
        <v>13</v>
      </c>
      <c r="O7" s="69">
        <f t="shared" si="1"/>
        <v>14</v>
      </c>
      <c r="P7" s="69">
        <f t="shared" si="1"/>
        <v>15</v>
      </c>
      <c r="Q7" s="133"/>
      <c r="R7" s="133"/>
      <c r="S7" s="134"/>
      <c r="T7" s="87"/>
      <c r="U7" s="87"/>
      <c r="V7" s="87"/>
      <c r="W7" s="60"/>
      <c r="X7" s="41"/>
      <c r="Y7" s="61"/>
      <c r="Z7" s="61"/>
      <c r="AA7" s="61"/>
      <c r="AB7" s="61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3" customFormat="1" ht="15" customHeight="1">
      <c r="A8" s="126"/>
      <c r="B8" s="127"/>
      <c r="C8" s="127"/>
      <c r="D8" s="84">
        <f aca="true" t="shared" si="2" ref="D8:P8">DATE(YEAR($AA20),MONTH($AA20),D7)</f>
        <v>42795</v>
      </c>
      <c r="E8" s="84">
        <f t="shared" si="2"/>
        <v>42796</v>
      </c>
      <c r="F8" s="84">
        <f t="shared" si="2"/>
        <v>42797</v>
      </c>
      <c r="G8" s="84">
        <f t="shared" si="2"/>
        <v>42798</v>
      </c>
      <c r="H8" s="84">
        <f t="shared" si="2"/>
        <v>42800</v>
      </c>
      <c r="I8" s="84">
        <f t="shared" si="2"/>
        <v>42801</v>
      </c>
      <c r="J8" s="84">
        <f t="shared" si="2"/>
        <v>42802</v>
      </c>
      <c r="K8" s="84">
        <f t="shared" si="2"/>
        <v>42803</v>
      </c>
      <c r="L8" s="84">
        <f t="shared" si="2"/>
        <v>42804</v>
      </c>
      <c r="M8" s="84">
        <f t="shared" si="2"/>
        <v>42805</v>
      </c>
      <c r="N8" s="84">
        <f t="shared" si="2"/>
        <v>42807</v>
      </c>
      <c r="O8" s="84">
        <f t="shared" si="2"/>
        <v>42808</v>
      </c>
      <c r="P8" s="84">
        <f t="shared" si="2"/>
        <v>42809</v>
      </c>
      <c r="Q8" s="133"/>
      <c r="R8" s="133"/>
      <c r="S8" s="134"/>
      <c r="T8" s="87"/>
      <c r="U8" s="87"/>
      <c r="V8" s="87"/>
      <c r="W8" s="62"/>
      <c r="X8" s="43"/>
      <c r="Y8" s="63"/>
      <c r="Z8" s="63"/>
      <c r="AA8" s="63"/>
      <c r="AB8" s="6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s="3" customFormat="1" ht="15" customHeight="1">
      <c r="A9" s="140" t="s">
        <v>13</v>
      </c>
      <c r="B9" s="115" t="s">
        <v>4</v>
      </c>
      <c r="C9" s="117" t="s">
        <v>5</v>
      </c>
      <c r="D9" s="82">
        <f>IF(MONTH(DATE(YEAR($AA20),MONTH($AA20),P7+IF(WEEKDAY(P8,2)=6,2,1)))&gt;MONTH($AA20),"",P7+IF(WEEKDAY(P8,2)=6,2,1))</f>
        <v>16</v>
      </c>
      <c r="E9" s="82">
        <f aca="true" t="shared" si="3" ref="E9:O9">IF(MONTH(DATE(YEAR($AA20),MONTH($AA20),D9+IF(WEEKDAY(D10,2)=6,2,1)))&gt;MONTH($AA20),"",D9+IF(WEEKDAY(D10,2)=6,2,1))</f>
        <v>17</v>
      </c>
      <c r="F9" s="82">
        <f t="shared" si="3"/>
        <v>18</v>
      </c>
      <c r="G9" s="82">
        <f t="shared" si="3"/>
        <v>20</v>
      </c>
      <c r="H9" s="82">
        <f t="shared" si="3"/>
        <v>21</v>
      </c>
      <c r="I9" s="82">
        <f t="shared" si="3"/>
        <v>22</v>
      </c>
      <c r="J9" s="82">
        <f t="shared" si="3"/>
        <v>23</v>
      </c>
      <c r="K9" s="82">
        <f t="shared" si="3"/>
        <v>24</v>
      </c>
      <c r="L9" s="82">
        <f t="shared" si="3"/>
        <v>25</v>
      </c>
      <c r="M9" s="82">
        <f t="shared" si="3"/>
        <v>27</v>
      </c>
      <c r="N9" s="82">
        <f t="shared" si="3"/>
        <v>28</v>
      </c>
      <c r="O9" s="82">
        <f t="shared" si="3"/>
        <v>29</v>
      </c>
      <c r="P9" s="82">
        <f>IF(O9="","",IF(MONTH(DATE(YEAR($AA20),MONTH($AA20),O9+IF(WEEKDAY(O10,2)=6,2,1)))&gt;MONTH($AA20),"",O9+IF(WEEKDAY(O10,2)=6,2,1)))</f>
        <v>30</v>
      </c>
      <c r="Q9" s="69">
        <f>IF(P9="","",IF(MONTH(DATE(YEAR($AA20),MONTH($AA20),P9+IF(WEEKDAY(P10,2)=6,2,1)))&gt;MONTH($AA20),"",P9+IF(WEEKDAY(P10,2)=6,2,1)))</f>
        <v>31</v>
      </c>
      <c r="R9" s="119" t="s">
        <v>14</v>
      </c>
      <c r="S9" s="108" t="s">
        <v>16</v>
      </c>
      <c r="T9" s="88"/>
      <c r="U9" s="88"/>
      <c r="V9" s="88"/>
      <c r="W9" s="62"/>
      <c r="X9" s="43"/>
      <c r="Y9" s="63"/>
      <c r="Z9" s="63"/>
      <c r="AA9" s="63"/>
      <c r="AB9" s="6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</row>
    <row r="10" spans="1:55" s="3" customFormat="1" ht="15" customHeight="1">
      <c r="A10" s="141"/>
      <c r="B10" s="116"/>
      <c r="C10" s="118"/>
      <c r="D10" s="104">
        <f aca="true" t="shared" si="4" ref="D10:O10">DATE(YEAR($AA20),MONTH($AA20),D9)</f>
        <v>42810</v>
      </c>
      <c r="E10" s="104">
        <f t="shared" si="4"/>
        <v>42811</v>
      </c>
      <c r="F10" s="104">
        <f t="shared" si="4"/>
        <v>42812</v>
      </c>
      <c r="G10" s="104">
        <f t="shared" si="4"/>
        <v>42814</v>
      </c>
      <c r="H10" s="104">
        <f t="shared" si="4"/>
        <v>42815</v>
      </c>
      <c r="I10" s="104">
        <f t="shared" si="4"/>
        <v>42816</v>
      </c>
      <c r="J10" s="104">
        <f t="shared" si="4"/>
        <v>42817</v>
      </c>
      <c r="K10" s="104">
        <f t="shared" si="4"/>
        <v>42818</v>
      </c>
      <c r="L10" s="104">
        <f t="shared" si="4"/>
        <v>42819</v>
      </c>
      <c r="M10" s="104">
        <f t="shared" si="4"/>
        <v>42821</v>
      </c>
      <c r="N10" s="104">
        <f t="shared" si="4"/>
        <v>42822</v>
      </c>
      <c r="O10" s="104">
        <f t="shared" si="4"/>
        <v>42823</v>
      </c>
      <c r="P10" s="104">
        <f>IF(P9="","",DATE(YEAR($AA20),MONTH($AA20),P9))</f>
        <v>42824</v>
      </c>
      <c r="Q10" s="104">
        <f>IF(Q9="","",DATE(YEAR($AA20),MONTH($AA20),Q9))</f>
        <v>42825</v>
      </c>
      <c r="R10" s="120"/>
      <c r="S10" s="109"/>
      <c r="T10" s="88"/>
      <c r="U10" s="88"/>
      <c r="V10" s="88"/>
      <c r="W10" s="62"/>
      <c r="X10" s="43"/>
      <c r="Y10" s="63"/>
      <c r="Z10" s="63"/>
      <c r="AA10" s="63"/>
      <c r="AB10" s="6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</row>
    <row r="11" spans="1:55" s="3" customFormat="1" ht="6.75" customHeight="1">
      <c r="A11" s="136">
        <v>1</v>
      </c>
      <c r="B11" s="138"/>
      <c r="C11" s="110">
        <v>13</v>
      </c>
      <c r="D11" s="83"/>
      <c r="E11" s="83">
        <v>1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12">
        <v>120</v>
      </c>
      <c r="S11" s="145" t="s">
        <v>33</v>
      </c>
      <c r="T11" s="107">
        <f>SUMIF(D12:P12,"&lt;&gt;ab",D12:P12)+SUMIF(D13:Q13,"&lt;&gt;ab",D13:Q13)</f>
        <v>120</v>
      </c>
      <c r="U11" s="89"/>
      <c r="V11" s="92"/>
      <c r="W11" s="62"/>
      <c r="X11" s="43"/>
      <c r="Y11" s="63"/>
      <c r="Z11" s="63"/>
      <c r="AA11" s="63"/>
      <c r="AB11" s="6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1:55" s="3" customFormat="1" ht="15" customHeight="1">
      <c r="A12" s="137"/>
      <c r="B12" s="139"/>
      <c r="C12" s="111"/>
      <c r="D12" s="72">
        <f>IF(OR(D11=1,AC5=1),0,IF(R11=0,"AB",IF(AND(WEEKDAY(D8)=7,R11&gt;Q21),Q21,IF(R11&gt;$D$21,$D$21,R11))))</f>
        <v>8.5</v>
      </c>
      <c r="E12" s="72">
        <f>IF(OR(E11=1,$AD$5=1),0,IF(OR(D12="ab",D12=Y12),"AB",IF(AND(WEEKDAY($E$8)=7,(R11-D12)&gt;$Q$21),$Q$21,IF(R11-D12&gt;$D$21,$D$21,R11-D12))))</f>
        <v>0</v>
      </c>
      <c r="F12" s="72">
        <f>IF(OR(F11=1,$AE$5=1),0,IF(OR(E12="ab",E12=Y12,SUM(D12:E12)=R11),"AB",IF(AND(E12=0,D12="ab"),"AB",IF(AND(WEEKDAY($F$8)=7,(R11-(E12+D12))&gt;Q21),Q21,IF(R11-(E12+D12)&gt;$D$21,$D$21,R11-(E12+D12))))))</f>
        <v>8.5</v>
      </c>
      <c r="G12" s="72">
        <f>IF(OR(G11=1,$AF$5=1),0,IF(OR(F12="ab",F12=Y12,SUM(D12:F12)=R11),"AB",IF(AND(F12=0,E12="ab"),"AB",IF(AND(WEEKDAY($G$8)=7,(R11-(F12+E12+D12))&gt;Q21),Q21,IF(R11-(F12+E12+D12)&gt;$D$21,$D$21,R11-(F12+E12+D12))))))</f>
        <v>5.5</v>
      </c>
      <c r="H12" s="72">
        <f>IF(OR(H11=1,$AG$5=1),0,IF(OR(G12="ab",G12=Y12,SUM(D12:G12)=R11),"AB",IF(AND(G12=0,F12="ab"),"AB",IF(AND(WEEKDAY($H$8)=7,(R11-(G12+F12+E12+D12))&gt;Q21),Q21,IF(R11-(G12+F12+E12+D12)&gt;$D$21,$D$21,R11-(G12+F12+E12+D12))))))</f>
        <v>8.5</v>
      </c>
      <c r="I12" s="72">
        <f>IF(OR(I11=1,$AH$5=1),0,IF(OR(H12="ab",H12=Y12,SUM(D12:H12)=R11),"AB",IF(AND(H12=0,G12="ab"),"AB",IF(AND(WEEKDAY($I$8)=7,(R11-(H12+G12+F12+E12+D12))&gt;Q21),Q21,IF(R11-(H12+G12+F12+E12+D12)&gt;$D$21,$D$21,R11-(H12+G12+F12+E12+D12))))))</f>
        <v>8.5</v>
      </c>
      <c r="J12" s="72">
        <f>IF(OR(J11=1,$AI$5=1),0,IF(OR(I12="ab",I12=Y12,SUM(D12:I12)=R11),"AB",IF(AND(I12=0,H12="ab"),"AB",IF(AND(WEEKDAY($J$8)=7,(R11-(I12+H12+G12+F12+E12+D12))&gt;Q21),Q21,IF(R11-(I12+H12+G12+F12+E12+D12)&gt;$D$21,$D$21,R11-(I12+H12+G12+F12+E12+D12))))))</f>
        <v>8.5</v>
      </c>
      <c r="K12" s="72">
        <f>IF(OR(K11=1,$AJ$5=1),0,IF(OR(J12="ab",J12=Y12,SUM(D12:J12)=R11),"AB",IF(AND(J12=0,I12="ab"),"AB",IF(AND(WEEKDAY($K$8)=7,(R11-(J12+I12+H12+G12+F12+E12+D12))&gt;$Q$21),$Q$21,IF(R11-(J12+I12+H12+G12+F12+E12+D12)&gt;$D$21,$D$21,R11-(J12+I12+H12+G12+F12+E12+D12))))))</f>
        <v>8.5</v>
      </c>
      <c r="L12" s="72">
        <f>IF(OR(L11=1,$AK$5=1),0,IF(OR(K12="ab",K12=Y12,SUM(D12:K12)=R11),"AB",IF(AND(K12=0,J12="ab"),"AB",IF(AND(WEEKDAY($L$8)=7,(R11-(K12+J12+I12+H12+G12+F12+E12+D12))&gt;Q21),Q21,IF(R11-(K12+J12+I12+H12+G12+F12+E12+D12)&gt;$D$21,$D$21,R11-(K12+J12+I12+H12+G12+F12+E12+D12))))))</f>
        <v>8.5</v>
      </c>
      <c r="M12" s="72">
        <f>IF(OR(M11=1,$AL$5=1),0,IF(OR(L12="ab",L12=Y12,SUM(D12:L12)=R11),"AB",IF(AND(L12=0,K12="ab"),"AB",IF(AND(WEEKDAY($M$8)=7,(R11-(L12+K12+J12+I12+H12+G12+F12+E12+D12))&gt;$Q$21),$Q$21,IF(R11-(L12+K12+J12+I12+H12+G12+F12+E12+D12)&gt;$D$21,$D$21,R11-(L12+K12+J12+I12+H12+G12+F12+E12+D12))))))</f>
        <v>5.5</v>
      </c>
      <c r="N12" s="72">
        <f>IF(OR(N11=1,$AM$5=1),0,IF(OR(M12="ab",M12=Y12,SUM(D12:M12)=R11),"AB",IF(AND(M12=0,L12="ab"),"AB",IF(AND(WEEKDAY($N$8)=7,(R11-(M12+L12+K12+J12+I12+H12+G12+F12+E12+D12))&gt;Q21),Q21,IF(R11-(M12+L12+K12+J12+I12+H12+G12+F12+E12+D12)&gt;$D$21,$D$21,R11-(M12+L12+K12+J12+I12+H12+G12+F12+E12+D12))))))</f>
        <v>8.5</v>
      </c>
      <c r="O12" s="73">
        <f>IF(OR(O11=1,$AN$5=1),0,IF(OR(N12="ab",N12=Y12,SUM(D12:N12)=R11),"AB",IF(AND(N12=0,M12="ab"),"AB",IF(AND(WEEKDAY($O$8)=7,(R11-(N12+M12+L12+K12+J12+I12+H12+G12+F12+E12+D12))&gt;Q21),Q21,IF(R11-(N12+M12+L12+K12+J12+I12+H12+G12+F12+E12+D12)&gt;$D$21,$D$21,R11-(N12+M12+L12+K12+J12+I12+H12+G12+F12+E12+D12))))))</f>
        <v>8.5</v>
      </c>
      <c r="P12" s="72">
        <f>IF(OR(P11=1,$AO$5=1),0,IF(OR(O12="ab",O12=Y12,SUM(D12:O12)=R11),"AB",IF(AND(O12=0,N12="ab"),"AB",IF(AND(WEEKDAY($P$8)=7,(R11-(O12+N12+M12+L12+K12+J12+I12+H12+G12+F12+E12+D12))&gt;$Q$21),$Q$21,IF(R11-(O12+N12+M12+L12+K12+J12+I12+H12+G12+F12+E12+D12)&gt;$D$21,$D$21,R11-(O12+N12+M12+L12+K12+J12+I12+H12+G12+F12+E12+D12))))))</f>
        <v>8.5</v>
      </c>
      <c r="Q12" s="73"/>
      <c r="R12" s="113"/>
      <c r="S12" s="146"/>
      <c r="T12" s="107"/>
      <c r="U12" s="129" t="s">
        <v>24</v>
      </c>
      <c r="V12" s="93">
        <f aca="true" t="shared" si="5" ref="V12:V17">SUMIF(D12:P12,"&lt;&gt;ab",D12:P12)+SUMIF(D13:Q13,"&lt;&gt;ab",D13:Q13)</f>
        <v>120</v>
      </c>
      <c r="W12" s="27">
        <f>INT(R11/$D$21)</f>
        <v>14</v>
      </c>
      <c r="X12" s="68">
        <f>R11-(W12*$D$21)</f>
        <v>1</v>
      </c>
      <c r="Y12" s="34">
        <f>IF(X12=0,"AB",X12+IF(AND(R11&gt;0,R11&lt;48),0,IF(AND(R11&gt;48,R11&lt;96),3,IF(AND(R11&gt;96,R11&lt;144),5,0))))</f>
        <v>6</v>
      </c>
      <c r="Z12" s="35">
        <f>IF(Y12="ab","",Y12-INT(X12))</f>
        <v>5</v>
      </c>
      <c r="AA12" s="36">
        <f>IF(Z12&lt;&gt;0,Z12,"AB")</f>
        <v>5</v>
      </c>
      <c r="AB12" s="28">
        <f>R11-INT(R11)</f>
        <v>0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</row>
    <row r="13" spans="1:55" s="3" customFormat="1" ht="15" customHeight="1">
      <c r="A13" s="137"/>
      <c r="B13" s="139"/>
      <c r="C13" s="111"/>
      <c r="D13" s="73">
        <f>IF(OR(D14=1,$AP$5=1),0,IF(OR(P12="ab",P12=Y12,SUM(D12:P12)=R11),"AB",IF(AND(P12=0,O12="ab"),"AB",IF(AND(WEEKDAY($D$10)=7,(R11-(P12+O12+N12+M12+L12+K12+J12+I12+H12+G12+F12+E12+D12))&gt;Q21),Q21,IF(R11-(P12+O12+N12+M12+L12+K12+J12+I12+H12+G12+F12+E12+D12)&gt;$D$21,$D$21,R11-(P12+O12+N12+M12+L12+K12+J12+I12+H12+G12+F12+E12+D12))))))</f>
        <v>8.5</v>
      </c>
      <c r="E13" s="73">
        <f>IF(OR(E14=1,$AQ$5=1),0,IF(OR(D13="ab",D13=Y12,SUM(D12:D13)=R11),"AB",IF(AND(D13=0,P12="ab"),"AB",IF(AND(WEEKDAY($E$10)=7,(R11-(D13+P12+O12+N12+M12+L12+K12+J12+I12+H12+G12+F12+E12+D12))&gt;$Q$21),$Q$21,IF(R11-(D13+P12+O12+N12+M12+L12+K12+J12+I12+H12+G12+F12+E12+D12)&gt;$D$21,$D$21,R11-(D13+P12+O12+N12+M12+L12+K12+J12+I12+H12+G12+F12+E12+D12))))))</f>
        <v>8.5</v>
      </c>
      <c r="F13" s="73">
        <f>IF(OR(F14=1,$AR$5=1),0,IF(OR(E13="ab",E13=Y12,SUM(D12:P12,D13:E13)=R11),"AB",IF(AND(E13=0,D13="ab"),"AB",IF(AND(WEEKDAY($F$10)=7,(R11-(E13+D13+P12+O12+N12+M12+L12+K12+J12+I12+H12+G12+F12+E12+D12))&gt;Q21),Q21,IF(R11-(E13+D13+P12+O12+N12+M12+L12+K12+J12+I12+H12+G12+F12+E12+D12)&gt;$D$21,$D$21,R11-(E13+D13+P12+O12+N12+M12+L12+K12+J12+I12+H12+G12+F12+E12+D12))))))</f>
        <v>5.5</v>
      </c>
      <c r="G13" s="73">
        <f>IF(OR(G14=1,$AS$5=1),0,IF(OR(F13="ab",F13=Y12,SUM(D12:P12,D13:F13)=R11),"AB",IF(AND(F13=0,E13="ab"),"AB",IF(AND(WEEKDAY($G$10)=7,(R11-(F13+E13+D13+P12+O12+N12+M12+L12+K12+J12+I12+H12+G12+F12+E12+D12))&gt;Q21),Q21,IF(R11-(F13+E13+D13+P12+O12+N12+M12+L12+K12+J12+I12+H12+G12+F12+E12+D12)&gt;$D$21,$D$21,R11-(F13+E13+D13+P12+O12+N12+M12+L12+K12+J12+I12+H12+G12+F12+E12+D12))))))</f>
        <v>0</v>
      </c>
      <c r="H13" s="73">
        <f>IF(OR(H14=1,$AT$5=1),0,IF(OR(G13="ab",G13=Y12,SUM(D12:P12,D13:G13)=R11),"AB",IF(AND(G13=0,F13="ab"),"AB",IF(AND(WEEKDAY($H$10)=7,(R11-(G13+F13+E13+D13+P12+O12+N12+M12+L12+K12+J12+I12+H12+G12+F12+E12+D12))&gt;Q21),Q21,IF(R11-(G13+F13+E13+D13+P12+O12+N12+M12+L12+K12+J12+I12+H12+G12+F12+E12+D12)&gt;$D$21,$D$21,R11-(G13+F13+E13+D13+P12+O12+N12+M12+L12+K12+J12+I12+H12+G12+F12+E12+D12))))))</f>
        <v>1.5</v>
      </c>
      <c r="I13" s="73" t="str">
        <f>IF(OR(I14=1,$AU$5=1),0,IF(OR(H13="ab",H13=Y12,SUM(D12:P12,D13:H13)=R11),"AB",IF(AND(H13=0,G13="ab"),"AB",IF(AND(WEEKDAY($I$10)=7,(R11-(H13+G13+F13+E13+D13+P12+O12+N12+M12+L12+K12+J12+I12+H12+G12+F12+E12+D12))&gt;Q21),Q21,IF(R11-(H13+G13+F13+E13+D13+P12+O12+N12+M12+L12+K12+J12+I12+H12+G12+F12+E12+D12)&gt;$D$21,$D$21,R11-(H13+G13+F13+E13+D13+P12+O12+N12+M12+L12+K12+J12+I12+H12+G12+F12+E12+D12))))))</f>
        <v>AB</v>
      </c>
      <c r="J13" s="73" t="str">
        <f>IF(OR(J14=1,$AV$5=1),0,IF(OR(I13="ab",I13=Y12,SUM(D12:P12,D13:I13)=R11),"AB",IF(AND(I13=0,H13="ab"),"AB",IF(AND(WEEKDAY($J$10)=7,(R11-(I13+H13+G13+F13+E13+D13+P12+O12+N12+M12+L12+K12+J12+I12+H12+G12+F12+E12+D12))&gt;Q21),Q21,IF(R11-(I13+H13+G13+F13+E13+D13+P12+O12+N12+M12+L12+K12+J12+I12+H12+G12+F12+E12+D12)&gt;$D$21,$D$21,R11-(I13+H13+G13+F13+E13+D13+P12+O12+N12+M12+L12+K12+J12+I12+H12+G12+F12+E12+D12))))))</f>
        <v>AB</v>
      </c>
      <c r="K13" s="73" t="str">
        <f>IF(OR(K14=1,$AW$5=1),0,IF(OR(J13="ab",J13=Y12,SUM(D12:P12,D13:J13)=R11),"AB",IF(AND(J13=0,I13="ab"),"AB",IF(AND(WEEKDAY($K$10)=7,(R11-(J13+I13+H13+G13+F13+E13+D13+P12+O12+N12+M12+L12+K12+J12+I12+H12+G12+F12+E12+D12))&gt;$Q$21),$Q$21,IF(R11-(J13+I13+H13+G13+F13+E13+D13+P12+O12+N12+M12+L12+K12+J12+I12+H12+G12+F12+E12+D12)&gt;$D$21,$D$21,R11-(J13+I13+H13+G13+F13+E13+D13+P12+O12+N12+M12+L12+K12+J12+I12+H12+G12+F12+E12+D12))))))</f>
        <v>AB</v>
      </c>
      <c r="L13" s="73" t="str">
        <f>IF(OR(L14=1,$AX$5=1),0,IF(OR(K13="ab",K13=Y12,SUM(D12:P12,D13:K13)=R11),"AB",IF(AND(K13=0,J13="ab"),"AB",IF(AND(WEEKDAY($L$10)=7,(R11-(K13+J13+I13+H13+G13+F13+E13+D13+P12+O12+N12+M12+L12+K12+J12+I12+H12+G12+F12+E12+D12))&gt;Q21),Q21,IF(R11-(K13+J13+I13+H13+G13+F13+E13+D13+P12+O12+N12+M12+L12+K12+J12+I12+H12+G12+F12+E12+D12)&gt;$D$21,$D$21,R11-(K13+J13+I13+H13+G13+F13+E13+D13+P12+O12+N12+M12+L12+K12+J12+I12+H12+G12+F12+E12+D12))))))</f>
        <v>AB</v>
      </c>
      <c r="M13" s="73" t="str">
        <f>IF(OR(M14=1,$AY$5=1),0,IF(OR(L13="ab",L13=Y12,SUM(D12:P12,D13:L13)=R11),"AB",IF(AND(L13=0,K13="ab"),"AB",IF(AND(WEEKDAY($M$10)=7,(R11-(L13+K13+J13+I13+H13+G13+F13+E13+D13+P12+O12+N12+M12+L12+K12+J12+I12+H12+G12+F12+E12+D12))&gt;$Q$21),$Q$21,IF(R11-(L13+K13+J13+I13+H13+G13+F13+E13+D13+P12+O12+N12+M12+L12+K12+J12+I12+H12+G12+F12+E12+D12)&gt;$D$21,$D$21,R11-(L13+K13+J13+I13+H13+G13+F13+E13+D13+P12+O12+N12+M12+L12+K12+J12+I12+H12+G12+F12+E12+D12))))))</f>
        <v>AB</v>
      </c>
      <c r="N13" s="73" t="str">
        <f>IF(OR(N14=1,$AZ$5=1),0,IF(OR(M13="ab",M13=Y12,SUM(D12:P12,D13:M13)=R11),"AB",IF(AND(M13=0,L13="ab"),"AB",IF(AND(WEEKDAY($N$10)=7,(R11-(M13+L13+K13+J13+I13+H13+G13+F13+E13+D13+P12+O12+N12+M12+L12+K12+J12+I12+H12+G12+F12+E12+D12))&gt;Q21),Q21,IF(R11-(M13+L13+K13+J13+I13+H13+G13+F13+E13+D13+P12+O12+N12+M12+L12+K12+J12+I12+H12+G12+F12+E12+D12)&gt;$D$21,$D$21,R11-(M13+L13+K13+J13+I13+H13+G13+F13+E13+D13+P12+O12+N12+M12+L12+K12+J12+I12+H12+G12+F12+E12+D12))))))</f>
        <v>AB</v>
      </c>
      <c r="O13" s="73" t="str">
        <f>IF(OR(O14=1,$BA$5=1),0,IF(OR(N13="ab",N13=Y12,SUM(D12:P12,D13:N13)=R11),"AB",IF(AND(N13=0,M13="ab"),"AB",IF(AND(WEEKDAY($O$10)=7,(R11-(N13+M13+L13+K13+J13+I13+H13+G13+F13+E13+D13+P12+O12+N12+M12+L12+K12+J12+I12+H12+G12+F12+E12+D12))&gt;Q21),Q21,IF(R11-(N13+M13+L13+K13+J13+I13+H13+G13+F13+E13+D13+P12+O12+N12+M12+L12+K12+J12+I12+H12+G12+F12+E12+D12)&gt;$D$21,$D$21,R11-(N13+M13+L13+K13+J13+I13+H13+G13+F13+E13+D13+P12+O12+N12+M12+L12+K12+J12+I12+H12+G12+F12+E12+D12))))))</f>
        <v>AB</v>
      </c>
      <c r="P13" s="73" t="str">
        <f>IF(OR(P14=1,$BB$5=1),0,IF(OR(O13="ab",O13=Y12,SUM(D12:P12,D13:O13)=R11),"AB",IF(AND(O13=0,N13="ab"),"AB",IF(AND(WEEKDAY($P$10)=7,(R11-(O13+N13+M13+L13+K13+J13+I13+H13+G13+F13+E13+D13+P12+O12+N12+M12+L12+K12+J12+I12+H12+G12+F12+E12+D12))&gt;$Q$21),$Q$21,IF(R11-(O13+N13+M13+L13+K13+J13+I13+H13+G13+F13+E13+D13+P12+O12+N12+M12+L12+K12+J12+I12+H12+G12+F12+E12+D12)&gt;$D$21,$D$21,R11-(O13+N13+M13+L13+K13+J13+I13+H13+G13+F13+E13+D13+P12+O12+N12+M12+L12+K12+J12+I12+H12+G12+F12+E12+D12))))))</f>
        <v>AB</v>
      </c>
      <c r="Q13" s="73">
        <f>IF(OR(Q14=1,$BC$5=1),0,IF(OR(P13="ab",P13=Y12,SUM(D12:P12,D13:P13)=R11),"AB",IF(AND(P13=0,O13="ab"),"AB",IF(AND(WEEKDAY($Q$10)=7,(R11-(P13+O13+N13+M13+L13+K13+J13+I13+H13+G13+F13+E13+D13+P12+O12+N12+M12+L12+K12+J12+I12+H12+G12+F12+E12+D12))&gt;Q21),Q21,IF(R11-(P13+O13+N13+M13+L13+K13+J13+I13+H13+G13+F13+E13+D13+P12+O12+N12+M12+L12+K12+J12+I12+H12+G12+F12+E12+D12)&gt;$D$21,$D$21,R11-(P13+O13+N13+M13+L13+K13+J13+I13+H13+G13+F13+E13+D13+P12+O12+N12+M12+L12+K12+J12+I12+H12+G12+F12+E12+D12))))))</f>
        <v>0</v>
      </c>
      <c r="R13" s="113"/>
      <c r="S13" s="146"/>
      <c r="T13" s="107"/>
      <c r="U13" s="129"/>
      <c r="V13" s="93">
        <f t="shared" si="5"/>
        <v>24</v>
      </c>
      <c r="W13" s="27"/>
      <c r="X13" s="68"/>
      <c r="Y13" s="34" t="str">
        <f>IF(X13=0,"AB",X13+IF(AND(R13&gt;0,R13&lt;48),0,IF(AND(R13&gt;48,R13&lt;96),3,IF(AND(R13&gt;96,R13&lt;144),5,0))))</f>
        <v>AB</v>
      </c>
      <c r="Z13" s="35">
        <f>IF(Y13="ab","",Y13-INT(X13))</f>
      </c>
      <c r="AA13" s="36"/>
      <c r="AB13" s="28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</row>
    <row r="14" spans="1:55" s="3" customFormat="1" ht="6.75" customHeight="1">
      <c r="A14" s="137"/>
      <c r="B14" s="139"/>
      <c r="C14" s="111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3"/>
      <c r="S14" s="147"/>
      <c r="T14" s="107"/>
      <c r="U14" s="91"/>
      <c r="V14" s="93">
        <f t="shared" si="5"/>
        <v>1</v>
      </c>
      <c r="W14" s="27"/>
      <c r="X14" s="68"/>
      <c r="Y14" s="34"/>
      <c r="Z14" s="35"/>
      <c r="AA14" s="36"/>
      <c r="AB14" s="28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</row>
    <row r="15" spans="1:55" s="3" customFormat="1" ht="6.75" customHeight="1">
      <c r="A15" s="137">
        <v>2</v>
      </c>
      <c r="B15" s="139"/>
      <c r="C15" s="111">
        <v>15</v>
      </c>
      <c r="D15" s="76"/>
      <c r="E15" s="76"/>
      <c r="F15" s="76">
        <v>1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128">
        <v>12</v>
      </c>
      <c r="S15" s="106"/>
      <c r="T15" s="107">
        <f>SUMIF(D16:P16,"&lt;&gt;ab",D16:P16)+SUMIF(D17:Q17,"&lt;&gt;ab",D17:Q17)</f>
        <v>12</v>
      </c>
      <c r="U15" s="91"/>
      <c r="V15" s="93">
        <f t="shared" si="5"/>
        <v>13</v>
      </c>
      <c r="W15" s="27"/>
      <c r="X15" s="68"/>
      <c r="Y15" s="34"/>
      <c r="Z15" s="35"/>
      <c r="AA15" s="36"/>
      <c r="AB15" s="28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</row>
    <row r="16" spans="1:55" s="4" customFormat="1" ht="15" customHeight="1">
      <c r="A16" s="137"/>
      <c r="B16" s="139"/>
      <c r="C16" s="111"/>
      <c r="D16" s="72">
        <f>IF(OR(D15=1,AC17=1),"AB",IF(R15=0,"AB",IF(AC16&lt;=R15,1,AA16)))</f>
        <v>1</v>
      </c>
      <c r="E16" s="72">
        <f>IF(OR(AND(D16="AB",AD16&gt;$R$15),AD16&gt;=($R$15+$AB$16),AD17=1,D16=$AB$16,E15=1),"AB",IF(AND(AC16&lt;$R$15,AD16&gt;$R$15),$AB$16,1))</f>
        <v>1</v>
      </c>
      <c r="F16" s="72" t="str">
        <f aca="true" t="shared" si="6" ref="F16:P16">IF(OR(AND(E16="AB",AE16&gt;$R$15),AE16&gt;($R$15+$AB$16),AE17=1,E16=$AB$16),"AB",IF(AND(AD16&lt;$R$15,AE16&gt;$R$15),$AB$16,1))</f>
        <v>AB</v>
      </c>
      <c r="G16" s="72">
        <f t="shared" si="6"/>
        <v>1</v>
      </c>
      <c r="H16" s="72">
        <f t="shared" si="6"/>
        <v>1</v>
      </c>
      <c r="I16" s="72">
        <f t="shared" si="6"/>
        <v>1</v>
      </c>
      <c r="J16" s="72">
        <f t="shared" si="6"/>
        <v>1</v>
      </c>
      <c r="K16" s="72">
        <f t="shared" si="6"/>
        <v>1</v>
      </c>
      <c r="L16" s="72">
        <f t="shared" si="6"/>
        <v>1</v>
      </c>
      <c r="M16" s="72">
        <f t="shared" si="6"/>
        <v>1</v>
      </c>
      <c r="N16" s="72">
        <f t="shared" si="6"/>
        <v>1</v>
      </c>
      <c r="O16" s="74">
        <f t="shared" si="6"/>
        <v>1</v>
      </c>
      <c r="P16" s="72">
        <f t="shared" si="6"/>
        <v>1</v>
      </c>
      <c r="Q16" s="72"/>
      <c r="R16" s="128"/>
      <c r="S16" s="106"/>
      <c r="T16" s="107"/>
      <c r="U16" s="129" t="s">
        <v>24</v>
      </c>
      <c r="V16" s="93">
        <f t="shared" si="5"/>
        <v>12</v>
      </c>
      <c r="W16" s="27">
        <f>INT(R15/$D$21)</f>
        <v>1</v>
      </c>
      <c r="X16" s="68">
        <f>R15-(W16*$D$21)</f>
        <v>3.5</v>
      </c>
      <c r="Y16" s="34">
        <f>IF(X16=0,"AB",X16+IF(AND(R15&gt;0,R15&lt;48),0,IF(AND(R15&gt;48,R15&lt;96),3,IF(AND(R15&gt;96,R15&lt;144),5,0))))</f>
        <v>3.5</v>
      </c>
      <c r="Z16" s="35">
        <f>IF(Y16="ab","",Y16-INT(X16))</f>
        <v>0.5</v>
      </c>
      <c r="AA16" s="36">
        <f>IF(Z16&lt;&gt;0,Z16,"AB")</f>
        <v>0.5</v>
      </c>
      <c r="AB16" s="28">
        <f>R15-INT(R15)</f>
        <v>0</v>
      </c>
      <c r="AC16" s="97">
        <f>IF(AC17=0,1,0)</f>
        <v>1</v>
      </c>
      <c r="AD16" s="98">
        <f aca="true" t="shared" si="7" ref="AD16:BC16">IF(AD17=0,AC16+1,AC16)</f>
        <v>2</v>
      </c>
      <c r="AE16" s="97">
        <f t="shared" si="7"/>
        <v>2</v>
      </c>
      <c r="AF16" s="97">
        <f t="shared" si="7"/>
        <v>3</v>
      </c>
      <c r="AG16" s="97">
        <f t="shared" si="7"/>
        <v>4</v>
      </c>
      <c r="AH16" s="97">
        <f t="shared" si="7"/>
        <v>5</v>
      </c>
      <c r="AI16" s="97">
        <f t="shared" si="7"/>
        <v>6</v>
      </c>
      <c r="AJ16" s="97">
        <f t="shared" si="7"/>
        <v>7</v>
      </c>
      <c r="AK16" s="97">
        <f t="shared" si="7"/>
        <v>8</v>
      </c>
      <c r="AL16" s="97">
        <f t="shared" si="7"/>
        <v>9</v>
      </c>
      <c r="AM16" s="97">
        <f t="shared" si="7"/>
        <v>10</v>
      </c>
      <c r="AN16" s="97">
        <f t="shared" si="7"/>
        <v>11</v>
      </c>
      <c r="AO16" s="97">
        <f t="shared" si="7"/>
        <v>12</v>
      </c>
      <c r="AP16" s="97">
        <f t="shared" si="7"/>
        <v>13</v>
      </c>
      <c r="AQ16" s="97">
        <f t="shared" si="7"/>
        <v>14</v>
      </c>
      <c r="AR16" s="97">
        <f t="shared" si="7"/>
        <v>15</v>
      </c>
      <c r="AS16" s="97">
        <f t="shared" si="7"/>
        <v>15</v>
      </c>
      <c r="AT16" s="97">
        <f t="shared" si="7"/>
        <v>16</v>
      </c>
      <c r="AU16" s="97">
        <f t="shared" si="7"/>
        <v>17</v>
      </c>
      <c r="AV16" s="97">
        <f t="shared" si="7"/>
        <v>18</v>
      </c>
      <c r="AW16" s="97">
        <f t="shared" si="7"/>
        <v>19</v>
      </c>
      <c r="AX16" s="97">
        <f t="shared" si="7"/>
        <v>20</v>
      </c>
      <c r="AY16" s="97">
        <f t="shared" si="7"/>
        <v>21</v>
      </c>
      <c r="AZ16" s="97">
        <f t="shared" si="7"/>
        <v>22</v>
      </c>
      <c r="BA16" s="97">
        <f t="shared" si="7"/>
        <v>23</v>
      </c>
      <c r="BB16" s="97">
        <f t="shared" si="7"/>
        <v>24</v>
      </c>
      <c r="BC16" s="97">
        <f t="shared" si="7"/>
        <v>24</v>
      </c>
    </row>
    <row r="17" spans="1:55" s="4" customFormat="1" ht="15" customHeight="1">
      <c r="A17" s="137"/>
      <c r="B17" s="139"/>
      <c r="C17" s="111"/>
      <c r="D17" s="74" t="str">
        <f>IF(OR(AND(P16="AB",AP16&gt;$R$15),AP16&gt;($R$15+$AB$16),AP17=1,P16=$AB$16),"AB",IF(AND(AO16&lt;$R$15,AP16&gt;$R$15),$AB$16,1))</f>
        <v>AB</v>
      </c>
      <c r="E17" s="74" t="str">
        <f aca="true" t="shared" si="8" ref="E17:Q17">IF(OR(AND(D17="AB",AQ16&gt;$R$15),AQ16&gt;($R$15+$AB$16),AQ17=1,D17=$AB$16),"AB",IF(AND(AP16&lt;$R$15,AQ16&gt;$R$15),$AB$16,1))</f>
        <v>AB</v>
      </c>
      <c r="F17" s="74" t="str">
        <f t="shared" si="8"/>
        <v>AB</v>
      </c>
      <c r="G17" s="74" t="str">
        <f t="shared" si="8"/>
        <v>AB</v>
      </c>
      <c r="H17" s="74" t="str">
        <f t="shared" si="8"/>
        <v>AB</v>
      </c>
      <c r="I17" s="74" t="str">
        <f t="shared" si="8"/>
        <v>AB</v>
      </c>
      <c r="J17" s="74" t="str">
        <f t="shared" si="8"/>
        <v>AB</v>
      </c>
      <c r="K17" s="74" t="str">
        <f t="shared" si="8"/>
        <v>AB</v>
      </c>
      <c r="L17" s="74" t="str">
        <f t="shared" si="8"/>
        <v>AB</v>
      </c>
      <c r="M17" s="74" t="str">
        <f t="shared" si="8"/>
        <v>AB</v>
      </c>
      <c r="N17" s="74" t="str">
        <f t="shared" si="8"/>
        <v>AB</v>
      </c>
      <c r="O17" s="74" t="str">
        <f t="shared" si="8"/>
        <v>AB</v>
      </c>
      <c r="P17" s="74" t="str">
        <f t="shared" si="8"/>
        <v>AB</v>
      </c>
      <c r="Q17" s="74" t="str">
        <f t="shared" si="8"/>
        <v>AB</v>
      </c>
      <c r="R17" s="128"/>
      <c r="S17" s="106"/>
      <c r="T17" s="107"/>
      <c r="U17" s="129"/>
      <c r="V17" s="93">
        <f t="shared" si="5"/>
        <v>0</v>
      </c>
      <c r="W17" s="27"/>
      <c r="X17" s="68"/>
      <c r="Y17" s="34" t="str">
        <f>IF(X17=0,"AB",X17+IF(AND(R17&gt;0,R17&lt;48),0,IF(AND(R17&gt;48,R17&lt;96),3,IF(AND(R17&gt;96,R17&lt;144),5,0))))</f>
        <v>AB</v>
      </c>
      <c r="Z17" s="35">
        <f>IF(Y17="ab","",Y17-INT(X17))</f>
      </c>
      <c r="AA17" s="36"/>
      <c r="AB17" s="28"/>
      <c r="AC17" s="99">
        <f>IF(OR(D15=1,COUNTIF(fer,$D$8)&gt;0),1,0)</f>
        <v>0</v>
      </c>
      <c r="AD17" s="100">
        <f>IF(OR(E15=1,COUNTIF(fer,$E$8)&gt;0),1,0)</f>
        <v>0</v>
      </c>
      <c r="AE17" s="99">
        <f>IF(OR(F15=1,COUNTIF(fer,$F$8)&gt;0),1,0)</f>
        <v>1</v>
      </c>
      <c r="AF17" s="99">
        <f>IF(OR(G15=1,COUNTIF(fer,$G$8)&gt;0),1,0)</f>
        <v>0</v>
      </c>
      <c r="AG17" s="99">
        <f>IF(OR(H15=1,COUNTIF(fer,$H$8)&gt;0),1,0)</f>
        <v>0</v>
      </c>
      <c r="AH17" s="99">
        <f>IF(OR(I15=1,COUNTIF(fer,$I$8)&gt;0),1,0)</f>
        <v>0</v>
      </c>
      <c r="AI17" s="99">
        <f>IF(OR(J15=1,COUNTIF(fer,$J$8)&gt;0),1,0)</f>
        <v>0</v>
      </c>
      <c r="AJ17" s="99">
        <f>IF(OR(K15=1,COUNTIF(fer,$K$8)&gt;0),1,0)</f>
        <v>0</v>
      </c>
      <c r="AK17" s="99">
        <f>IF(OR(L15=1,COUNTIF(fer,#REF!)&gt;0),1,0)</f>
        <v>0</v>
      </c>
      <c r="AL17" s="99">
        <f>IF(OR(M15=1,COUNTIF(fer,$M$8)&gt;0),1,0)</f>
        <v>0</v>
      </c>
      <c r="AM17" s="99">
        <f>IF(OR(N15=1,COUNTIF(fer,$N$8)&gt;0),1,0)</f>
        <v>0</v>
      </c>
      <c r="AN17" s="99">
        <f>IF(OR(O15=1,COUNTIF(fer,$O$8)&gt;0),1,0)</f>
        <v>0</v>
      </c>
      <c r="AO17" s="99">
        <f>IF(OR(P15=1,COUNTIF(fer,$P$8)&gt;0),1,0)</f>
        <v>0</v>
      </c>
      <c r="AP17" s="99">
        <f>IF(OR(D18=1,COUNTIF(fer,$D$10)&gt;0),1,0)</f>
        <v>0</v>
      </c>
      <c r="AQ17" s="99">
        <f>IF(OR(E18=1,COUNTIF(fer,$E$10)&gt;0),1,0)</f>
        <v>0</v>
      </c>
      <c r="AR17" s="99">
        <f>IF(OR(F18=1,COUNTIF(fer,#REF!)&gt;0),1,0)</f>
        <v>0</v>
      </c>
      <c r="AS17" s="99">
        <f>IF(OR(G18=1,COUNTIF(fer,$G$10)&gt;0),1,0)</f>
        <v>1</v>
      </c>
      <c r="AT17" s="99">
        <f>IF(OR(H18=1,COUNTIF(fer,$H$10)&gt;0),1,0)</f>
        <v>0</v>
      </c>
      <c r="AU17" s="99">
        <f>IF(OR(I18=1,COUNTIF(fer,#REF!)&gt;0),1,0)</f>
        <v>0</v>
      </c>
      <c r="AV17" s="99">
        <f>IF(OR(J18=1,COUNTIF(fer,$J$10)&gt;0),1,0)</f>
        <v>0</v>
      </c>
      <c r="AW17" s="99">
        <f>IF(OR(K18=1,COUNTIF(fer,$K$10)&gt;0),1,0)</f>
        <v>0</v>
      </c>
      <c r="AX17" s="99">
        <f>IF(OR(L18=1,COUNTIF(fer,$L$10)&gt;0),1,0)</f>
        <v>0</v>
      </c>
      <c r="AY17" s="99">
        <f>IF(OR(M18=1,COUNTIF(fer,$M$10)&gt;0),1,0)</f>
        <v>0</v>
      </c>
      <c r="AZ17" s="99">
        <f>IF(OR(N18=1,COUNTIF(fer,$N$10)&gt;0),1,0)</f>
        <v>0</v>
      </c>
      <c r="BA17" s="99">
        <f>IF(OR(O18=1,COUNTIF(fer,$O$10)&gt;0),1,0)</f>
        <v>0</v>
      </c>
      <c r="BB17" s="99">
        <f>IF(OR(P18=1,COUNTIF(fer,$P$10)&gt;0),1,0)</f>
        <v>0</v>
      </c>
      <c r="BC17" s="99">
        <f>IF(OR(Q18=1,COUNTIF(fer,$Q$10)&gt;0),1,0)</f>
        <v>1</v>
      </c>
    </row>
    <row r="18" spans="1:51" s="4" customFormat="1" ht="6.75" customHeight="1">
      <c r="A18" s="137"/>
      <c r="B18" s="139"/>
      <c r="C18" s="111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28"/>
      <c r="S18" s="106"/>
      <c r="T18" s="107"/>
      <c r="U18" s="91"/>
      <c r="V18" s="93" t="e">
        <f>SUMIF(D18:P18,"&lt;&gt;ab",D18:P18)+SUMIF(#REF!,"&lt;&gt;ab",#REF!)</f>
        <v>#REF!</v>
      </c>
      <c r="W18" s="27"/>
      <c r="X18" s="68"/>
      <c r="Y18" s="34"/>
      <c r="Z18" s="35"/>
      <c r="AA18" s="36"/>
      <c r="AB18" s="28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2:51" ht="6.75" customHeight="1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5"/>
      <c r="T19" s="94"/>
      <c r="U19" s="85"/>
      <c r="V19" s="86"/>
      <c r="W19" s="32"/>
      <c r="X19" s="44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2:51" ht="12" customHeight="1">
      <c r="B20" s="39" t="s">
        <v>12</v>
      </c>
      <c r="C20" s="11" t="s">
        <v>0</v>
      </c>
      <c r="D20" s="37" t="s">
        <v>2</v>
      </c>
      <c r="E20" s="13"/>
      <c r="F20" s="13"/>
      <c r="G20" s="9" t="s">
        <v>1</v>
      </c>
      <c r="H20" s="37" t="s">
        <v>3</v>
      </c>
      <c r="I20" s="13"/>
      <c r="J20" s="13"/>
      <c r="K20" s="10" t="s">
        <v>9</v>
      </c>
      <c r="L20" s="37" t="s">
        <v>10</v>
      </c>
      <c r="M20" s="13"/>
      <c r="N20" s="13"/>
      <c r="O20" s="47" t="s">
        <v>8</v>
      </c>
      <c r="P20" s="37" t="s">
        <v>11</v>
      </c>
      <c r="Q20" s="14"/>
      <c r="W20" s="65"/>
      <c r="X20" s="45"/>
      <c r="AA20" s="114">
        <f>DATE(An,3,1)</f>
        <v>42795</v>
      </c>
      <c r="AB20" s="114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s="19" customFormat="1" ht="15" customHeight="1">
      <c r="A21" s="51"/>
      <c r="B21" s="51"/>
      <c r="C21" s="55"/>
      <c r="D21" s="52">
        <v>8.5</v>
      </c>
      <c r="E21" s="70" t="s">
        <v>19</v>
      </c>
      <c r="F21" s="53"/>
      <c r="G21" s="53"/>
      <c r="H21" s="53"/>
      <c r="I21" s="53"/>
      <c r="J21" s="53"/>
      <c r="K21" s="56">
        <v>1</v>
      </c>
      <c r="L21" s="71" t="s">
        <v>22</v>
      </c>
      <c r="M21" s="53"/>
      <c r="N21" s="53"/>
      <c r="O21" s="53"/>
      <c r="P21" s="53"/>
      <c r="Q21" s="52">
        <v>5.5</v>
      </c>
      <c r="R21" s="71" t="s">
        <v>23</v>
      </c>
      <c r="S21" s="51"/>
      <c r="T21" s="26"/>
      <c r="U21" s="26"/>
      <c r="V21" s="26"/>
      <c r="W21" s="105" t="s">
        <v>6</v>
      </c>
      <c r="Y21" s="54" t="s">
        <v>6</v>
      </c>
      <c r="Z21" s="29"/>
      <c r="AA21" s="66"/>
      <c r="AB21" s="29"/>
      <c r="AV21" s="66"/>
      <c r="AW21" s="66"/>
      <c r="AX21" s="66"/>
      <c r="AY21" s="66"/>
    </row>
    <row r="22" spans="2:28" s="26" customFormat="1" ht="3" customHeight="1" hidden="1">
      <c r="B22" s="20"/>
      <c r="C22" s="54"/>
      <c r="D22" s="21"/>
      <c r="E22" s="22"/>
      <c r="F22" s="23"/>
      <c r="G22" s="23"/>
      <c r="H22" s="23"/>
      <c r="I22" s="23"/>
      <c r="J22" s="23"/>
      <c r="K22" s="24"/>
      <c r="L22" s="25"/>
      <c r="M22" s="23"/>
      <c r="N22" s="23"/>
      <c r="O22" s="23"/>
      <c r="P22" s="23"/>
      <c r="Q22" s="18"/>
      <c r="W22" s="105"/>
      <c r="Y22" s="54"/>
      <c r="Z22" s="30"/>
      <c r="AA22" s="67"/>
      <c r="AB22" s="30"/>
    </row>
    <row r="23" spans="2:28" s="26" customFormat="1" ht="1.5" customHeight="1">
      <c r="B23" s="20"/>
      <c r="C23" s="54"/>
      <c r="D23" s="21"/>
      <c r="E23" s="22"/>
      <c r="F23" s="23"/>
      <c r="G23" s="23"/>
      <c r="H23" s="23"/>
      <c r="I23" s="23"/>
      <c r="J23" s="23"/>
      <c r="K23" s="24"/>
      <c r="L23" s="25"/>
      <c r="M23" s="23"/>
      <c r="N23" s="23"/>
      <c r="O23" s="23"/>
      <c r="P23" s="23"/>
      <c r="Q23" s="18"/>
      <c r="W23" s="105"/>
      <c r="Y23" s="54"/>
      <c r="Z23" s="30"/>
      <c r="AA23" s="67"/>
      <c r="AB23" s="30"/>
    </row>
    <row r="24" spans="2:28" s="26" customFormat="1" ht="2.25" customHeight="1">
      <c r="B24" s="20"/>
      <c r="C24" s="54"/>
      <c r="D24" s="21"/>
      <c r="E24" s="22"/>
      <c r="F24" s="23"/>
      <c r="G24" s="23"/>
      <c r="H24" s="23"/>
      <c r="I24" s="23"/>
      <c r="J24" s="23"/>
      <c r="K24" s="24"/>
      <c r="L24" s="25"/>
      <c r="M24" s="23"/>
      <c r="N24" s="23"/>
      <c r="O24" s="23"/>
      <c r="P24" s="23"/>
      <c r="Q24" s="18"/>
      <c r="W24" s="105"/>
      <c r="Y24" s="54"/>
      <c r="Z24" s="30"/>
      <c r="AA24" s="67"/>
      <c r="AB24" s="30"/>
    </row>
    <row r="25" spans="1:27" ht="15" customHeight="1">
      <c r="A25" t="s">
        <v>30</v>
      </c>
      <c r="C25" s="4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90"/>
      <c r="Y25" s="32"/>
      <c r="AA25" s="32"/>
    </row>
    <row r="26" spans="1:27" ht="15" customHeight="1">
      <c r="A26" t="s">
        <v>27</v>
      </c>
      <c r="C26" s="49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6"/>
      <c r="Y26" s="32"/>
      <c r="AA26" s="32"/>
    </row>
    <row r="27" spans="1:27" ht="15" customHeight="1">
      <c r="A27" s="95" t="s">
        <v>28</v>
      </c>
      <c r="X27" s="46"/>
      <c r="Y27" s="32"/>
      <c r="AA27" s="32"/>
    </row>
    <row r="28" spans="1:27" ht="15" customHeight="1">
      <c r="A28" t="s">
        <v>31</v>
      </c>
      <c r="X28" s="44"/>
      <c r="Y28" s="32"/>
      <c r="AA28" s="32"/>
    </row>
    <row r="29" spans="1:27" ht="15" customHeight="1">
      <c r="A29" s="96" t="s">
        <v>32</v>
      </c>
      <c r="X29" s="44"/>
      <c r="Y29" s="32"/>
      <c r="AA29" s="32"/>
    </row>
    <row r="30" spans="1:27" ht="15" customHeight="1">
      <c r="A30" s="96" t="s">
        <v>29</v>
      </c>
      <c r="X30" s="44"/>
      <c r="Y30" s="32"/>
      <c r="AA30" s="32"/>
    </row>
    <row r="31" spans="24:27" ht="15" customHeight="1">
      <c r="X31" s="44"/>
      <c r="Y31" s="32"/>
      <c r="AA31" s="32"/>
    </row>
    <row r="32" spans="24:27" ht="15" customHeight="1">
      <c r="X32" s="44"/>
      <c r="Y32" s="32"/>
      <c r="AA32" s="32"/>
    </row>
    <row r="33" spans="25:27" ht="15" customHeight="1">
      <c r="Y33" s="32"/>
      <c r="AA33" s="32"/>
    </row>
    <row r="34" spans="25:27" ht="15" customHeight="1">
      <c r="Y34" s="32"/>
      <c r="AA34" s="32"/>
    </row>
    <row r="35" spans="24:27" ht="15" customHeight="1">
      <c r="X35" s="44"/>
      <c r="Y35" s="32"/>
      <c r="AA35" s="32"/>
    </row>
    <row r="36" spans="24:27" ht="15" customHeight="1">
      <c r="X36" s="44"/>
      <c r="Y36" s="32"/>
      <c r="AA36" s="32"/>
    </row>
    <row r="37" spans="24:27" ht="15" customHeight="1">
      <c r="X37" s="44"/>
      <c r="Y37" s="32"/>
      <c r="AA37" s="32"/>
    </row>
    <row r="38" spans="24:27" ht="15" customHeight="1">
      <c r="X38" s="44"/>
      <c r="Y38" s="32"/>
      <c r="AA38" s="32"/>
    </row>
    <row r="39" spans="24:27" ht="15" customHeight="1">
      <c r="X39" s="44"/>
      <c r="Y39" s="32"/>
      <c r="AA39" s="32"/>
    </row>
    <row r="40" spans="24:27" ht="15" customHeight="1">
      <c r="X40" s="44"/>
      <c r="Y40" s="32"/>
      <c r="AA40" s="32"/>
    </row>
    <row r="41" spans="24:27" ht="15" customHeight="1">
      <c r="X41" s="44"/>
      <c r="Y41" s="32"/>
      <c r="AA41" s="32"/>
    </row>
    <row r="42" spans="24:27" ht="15" customHeight="1">
      <c r="X42" s="44"/>
      <c r="Y42" s="32"/>
      <c r="AA42" s="32"/>
    </row>
    <row r="43" spans="24:27" ht="15" customHeight="1">
      <c r="X43" s="44"/>
      <c r="Y43" s="32"/>
      <c r="AA43" s="32"/>
    </row>
    <row r="44" spans="24:27" ht="15" customHeight="1">
      <c r="X44" s="44"/>
      <c r="Y44" s="32"/>
      <c r="AA44" s="32"/>
    </row>
    <row r="45" spans="24:27" ht="15" customHeight="1">
      <c r="X45" s="44"/>
      <c r="Y45" s="32"/>
      <c r="AA45" s="32"/>
    </row>
    <row r="46" spans="24:27" ht="15" customHeight="1">
      <c r="X46" s="44"/>
      <c r="Y46" s="32"/>
      <c r="AA46" s="32"/>
    </row>
    <row r="47" spans="24:27" ht="15" customHeight="1">
      <c r="X47" s="44"/>
      <c r="Y47" s="32"/>
      <c r="AA47" s="32"/>
    </row>
    <row r="48" spans="24:27" ht="15" customHeight="1">
      <c r="X48" s="44"/>
      <c r="Y48" s="32"/>
      <c r="AA48" s="32"/>
    </row>
    <row r="49" spans="24:27" ht="15" customHeight="1">
      <c r="X49" s="44"/>
      <c r="Y49" s="32"/>
      <c r="AA49" s="32"/>
    </row>
    <row r="50" spans="24:27" ht="15" customHeight="1">
      <c r="X50" s="44"/>
      <c r="Y50" s="32"/>
      <c r="AA50" s="32"/>
    </row>
    <row r="51" spans="24:27" ht="15" customHeight="1">
      <c r="X51" s="44"/>
      <c r="Y51" s="32"/>
      <c r="AA51" s="32"/>
    </row>
    <row r="52" spans="24:27" ht="15" customHeight="1">
      <c r="X52" s="44"/>
      <c r="Y52" s="32"/>
      <c r="AA52" s="32"/>
    </row>
    <row r="53" spans="24:27" ht="15" customHeight="1">
      <c r="X53" s="44"/>
      <c r="Y53" s="32"/>
      <c r="AA53" s="32"/>
    </row>
    <row r="54" spans="24:27" ht="15" customHeight="1">
      <c r="X54" s="44"/>
      <c r="Y54" s="32"/>
      <c r="AA54" s="32"/>
    </row>
    <row r="55" spans="24:27" ht="15" customHeight="1">
      <c r="X55" s="44"/>
      <c r="Y55" s="32"/>
      <c r="AA55" s="32"/>
    </row>
    <row r="56" spans="24:27" ht="15" customHeight="1">
      <c r="X56" s="44"/>
      <c r="Y56" s="32"/>
      <c r="AA56" s="32"/>
    </row>
    <row r="57" spans="24:27" ht="15" customHeight="1">
      <c r="X57" s="44"/>
      <c r="Y57" s="32"/>
      <c r="AA57" s="32"/>
    </row>
    <row r="58" spans="24:27" ht="15" customHeight="1">
      <c r="X58" s="44"/>
      <c r="Y58" s="32"/>
      <c r="AA58" s="32"/>
    </row>
    <row r="59" spans="24:27" ht="15" customHeight="1">
      <c r="X59" s="44"/>
      <c r="Y59" s="32"/>
      <c r="AA59" s="32"/>
    </row>
    <row r="60" spans="24:27" ht="15" customHeight="1">
      <c r="X60" s="44"/>
      <c r="Y60" s="32"/>
      <c r="AA60" s="32"/>
    </row>
    <row r="61" spans="24:27" ht="15" customHeight="1">
      <c r="X61" s="44"/>
      <c r="Y61" s="32"/>
      <c r="AA61" s="32"/>
    </row>
    <row r="62" spans="24:27" ht="15" customHeight="1">
      <c r="X62" s="44"/>
      <c r="Y62" s="32"/>
      <c r="AA62" s="32"/>
    </row>
    <row r="63" spans="24:27" ht="15" customHeight="1">
      <c r="X63" s="44"/>
      <c r="Y63" s="32"/>
      <c r="AA63" s="32"/>
    </row>
    <row r="64" spans="24:27" ht="15" customHeight="1">
      <c r="X64" s="44"/>
      <c r="Y64" s="32"/>
      <c r="AA64" s="32"/>
    </row>
    <row r="65" spans="24:27" ht="15" customHeight="1">
      <c r="X65" s="44"/>
      <c r="Y65" s="32"/>
      <c r="AA65" s="32"/>
    </row>
    <row r="66" spans="24:27" ht="15" customHeight="1">
      <c r="X66" s="44"/>
      <c r="Y66" s="32"/>
      <c r="AA66" s="32"/>
    </row>
    <row r="67" spans="24:27" ht="15" customHeight="1">
      <c r="X67" s="44"/>
      <c r="Y67" s="32"/>
      <c r="AA67" s="32"/>
    </row>
    <row r="68" spans="24:27" ht="15" customHeight="1">
      <c r="X68" s="44"/>
      <c r="Y68" s="32"/>
      <c r="AA68" s="32"/>
    </row>
    <row r="69" spans="24:27" ht="15" customHeight="1">
      <c r="X69" s="44"/>
      <c r="Y69" s="32"/>
      <c r="AA69" s="32"/>
    </row>
    <row r="70" spans="24:27" ht="15" customHeight="1">
      <c r="X70" s="44"/>
      <c r="Y70" s="32"/>
      <c r="AA70" s="32"/>
    </row>
    <row r="71" spans="24:27" ht="15" customHeight="1">
      <c r="X71" s="44"/>
      <c r="Y71" s="32"/>
      <c r="AA71" s="32"/>
    </row>
    <row r="72" spans="24:27" ht="15" customHeight="1">
      <c r="X72" s="44"/>
      <c r="Y72" s="32"/>
      <c r="AA72" s="32"/>
    </row>
    <row r="73" spans="24:27" ht="15" customHeight="1">
      <c r="X73" s="44"/>
      <c r="Y73" s="32"/>
      <c r="AA73" s="32"/>
    </row>
    <row r="74" spans="24:27" ht="15" customHeight="1">
      <c r="X74" s="44"/>
      <c r="Y74" s="32"/>
      <c r="AA74" s="32"/>
    </row>
    <row r="75" spans="24:27" ht="15" customHeight="1">
      <c r="X75" s="44"/>
      <c r="Y75" s="32"/>
      <c r="AA75" s="32"/>
    </row>
    <row r="76" spans="24:27" ht="15" customHeight="1">
      <c r="X76" s="44"/>
      <c r="Y76" s="32"/>
      <c r="AA76" s="32"/>
    </row>
    <row r="77" spans="24:27" ht="15" customHeight="1">
      <c r="X77" s="44"/>
      <c r="Y77" s="32"/>
      <c r="AA77" s="32"/>
    </row>
    <row r="78" spans="24:27" ht="15" customHeight="1">
      <c r="X78" s="44"/>
      <c r="Y78" s="32"/>
      <c r="AA78" s="32"/>
    </row>
    <row r="79" spans="24:27" ht="15" customHeight="1">
      <c r="X79" s="44"/>
      <c r="Y79" s="32"/>
      <c r="AA79" s="32"/>
    </row>
    <row r="80" spans="24:27" ht="15" customHeight="1">
      <c r="X80" s="44"/>
      <c r="Y80" s="32"/>
      <c r="AA80" s="32"/>
    </row>
    <row r="81" spans="24:27" ht="15" customHeight="1">
      <c r="X81" s="44"/>
      <c r="Y81" s="32"/>
      <c r="AA81" s="32"/>
    </row>
    <row r="82" spans="24:27" ht="15" customHeight="1">
      <c r="X82" s="44"/>
      <c r="Y82" s="32"/>
      <c r="AA82" s="32"/>
    </row>
    <row r="83" spans="24:27" ht="15" customHeight="1">
      <c r="X83" s="44"/>
      <c r="Y83" s="32"/>
      <c r="AA83" s="32"/>
    </row>
    <row r="84" spans="24:27" ht="15" customHeight="1">
      <c r="X84" s="44"/>
      <c r="Y84" s="32"/>
      <c r="AA84" s="32"/>
    </row>
    <row r="85" spans="24:27" ht="15" customHeight="1">
      <c r="X85" s="44"/>
      <c r="Y85" s="32"/>
      <c r="AA85" s="32"/>
    </row>
    <row r="86" spans="24:27" ht="15" customHeight="1">
      <c r="X86" s="44"/>
      <c r="Y86" s="32"/>
      <c r="AA86" s="32"/>
    </row>
    <row r="87" spans="24:27" ht="15" customHeight="1">
      <c r="X87" s="44"/>
      <c r="Y87" s="32"/>
      <c r="AA87" s="32"/>
    </row>
    <row r="88" spans="24:27" ht="15" customHeight="1">
      <c r="X88" s="44"/>
      <c r="Y88" s="32"/>
      <c r="AA88" s="32"/>
    </row>
    <row r="89" spans="24:27" ht="15" customHeight="1">
      <c r="X89" s="44"/>
      <c r="Y89" s="32"/>
      <c r="AA89" s="32"/>
    </row>
    <row r="90" spans="24:27" ht="15" customHeight="1">
      <c r="X90" s="44"/>
      <c r="Y90" s="32"/>
      <c r="AA90" s="32"/>
    </row>
    <row r="91" spans="24:27" ht="15" customHeight="1">
      <c r="X91" s="44"/>
      <c r="Y91" s="32"/>
      <c r="AA91" s="32"/>
    </row>
    <row r="92" spans="24:27" ht="15" customHeight="1">
      <c r="X92" s="44"/>
      <c r="Y92" s="32"/>
      <c r="AA92" s="32"/>
    </row>
    <row r="93" spans="24:27" ht="15" customHeight="1">
      <c r="X93" s="44"/>
      <c r="Y93" s="32"/>
      <c r="AA93" s="32"/>
    </row>
    <row r="94" spans="24:27" ht="15" customHeight="1">
      <c r="X94" s="44"/>
      <c r="Y94" s="32"/>
      <c r="AA94" s="32"/>
    </row>
    <row r="95" spans="24:27" ht="15" customHeight="1">
      <c r="X95" s="44"/>
      <c r="Y95" s="32"/>
      <c r="AA95" s="32"/>
    </row>
    <row r="96" spans="24:27" ht="15" customHeight="1">
      <c r="X96" s="44"/>
      <c r="Y96" s="32"/>
      <c r="AA96" s="32"/>
    </row>
    <row r="97" spans="24:27" ht="15" customHeight="1">
      <c r="X97" s="44"/>
      <c r="Y97" s="32"/>
      <c r="AA97" s="32"/>
    </row>
    <row r="98" spans="24:27" ht="15" customHeight="1">
      <c r="X98" s="44"/>
      <c r="Y98" s="32"/>
      <c r="AA98" s="32"/>
    </row>
    <row r="99" spans="24:27" ht="15" customHeight="1">
      <c r="X99" s="44"/>
      <c r="Y99" s="32"/>
      <c r="AA99" s="32"/>
    </row>
    <row r="100" spans="24:27" ht="15" customHeight="1">
      <c r="X100" s="44"/>
      <c r="Y100" s="32"/>
      <c r="AA100" s="32"/>
    </row>
    <row r="101" spans="24:27" ht="15" customHeight="1">
      <c r="X101" s="44"/>
      <c r="Y101" s="32"/>
      <c r="AA101" s="32"/>
    </row>
    <row r="102" spans="24:27" ht="15" customHeight="1">
      <c r="X102" s="44"/>
      <c r="Y102" s="32"/>
      <c r="AA102" s="32"/>
    </row>
    <row r="103" spans="24:27" ht="15" customHeight="1">
      <c r="X103" s="44"/>
      <c r="Y103" s="32"/>
      <c r="AA103" s="32"/>
    </row>
    <row r="104" spans="24:27" ht="15" customHeight="1">
      <c r="X104" s="44"/>
      <c r="Y104" s="32"/>
      <c r="AA104" s="32"/>
    </row>
    <row r="105" spans="24:27" ht="15" customHeight="1">
      <c r="X105" s="44"/>
      <c r="Y105" s="32"/>
      <c r="AA105" s="32"/>
    </row>
    <row r="106" spans="24:27" ht="15" customHeight="1">
      <c r="X106" s="44"/>
      <c r="Y106" s="32"/>
      <c r="AA106" s="32"/>
    </row>
    <row r="107" spans="24:27" ht="15" customHeight="1">
      <c r="X107" s="44"/>
      <c r="Y107" s="32"/>
      <c r="AA107" s="32"/>
    </row>
    <row r="108" spans="24:27" ht="15" customHeight="1">
      <c r="X108" s="44"/>
      <c r="Y108" s="32"/>
      <c r="AA108" s="32"/>
    </row>
    <row r="109" spans="24:27" ht="15" customHeight="1">
      <c r="X109" s="44"/>
      <c r="Y109" s="32"/>
      <c r="AA109" s="32"/>
    </row>
    <row r="110" spans="24:27" ht="15" customHeight="1">
      <c r="X110" s="44"/>
      <c r="Y110" s="32"/>
      <c r="AA110" s="32"/>
    </row>
    <row r="111" spans="24:27" ht="15" customHeight="1">
      <c r="X111" s="44"/>
      <c r="Y111" s="32"/>
      <c r="AA111" s="32"/>
    </row>
    <row r="112" spans="24:27" ht="15" customHeight="1">
      <c r="X112" s="44"/>
      <c r="Y112" s="32"/>
      <c r="AA112" s="32"/>
    </row>
    <row r="113" spans="24:27" ht="15" customHeight="1">
      <c r="X113" s="44"/>
      <c r="Y113" s="32"/>
      <c r="AA113" s="32"/>
    </row>
    <row r="114" spans="24:27" ht="15" customHeight="1">
      <c r="X114" s="44"/>
      <c r="Y114" s="32"/>
      <c r="AA114" s="32"/>
    </row>
    <row r="115" spans="24:27" ht="15" customHeight="1">
      <c r="X115" s="44"/>
      <c r="Y115" s="32"/>
      <c r="AA115" s="32"/>
    </row>
    <row r="116" spans="24:27" ht="15" customHeight="1">
      <c r="X116" s="44"/>
      <c r="Y116" s="32"/>
      <c r="AA116" s="32"/>
    </row>
    <row r="117" spans="24:27" ht="15" customHeight="1">
      <c r="X117" s="44"/>
      <c r="Y117" s="32"/>
      <c r="AA117" s="32"/>
    </row>
    <row r="118" spans="24:27" ht="15" customHeight="1">
      <c r="X118" s="44"/>
      <c r="Y118" s="32"/>
      <c r="AA118" s="32"/>
    </row>
    <row r="119" spans="24:27" ht="15" customHeight="1">
      <c r="X119" s="44"/>
      <c r="Y119" s="32"/>
      <c r="AA119" s="32"/>
    </row>
    <row r="120" spans="24:27" ht="15" customHeight="1">
      <c r="X120" s="44"/>
      <c r="Y120" s="32"/>
      <c r="AA120" s="32"/>
    </row>
    <row r="121" spans="24:27" ht="15" customHeight="1">
      <c r="X121" s="44"/>
      <c r="Y121" s="32"/>
      <c r="AA121" s="32"/>
    </row>
    <row r="122" spans="24:27" ht="15" customHeight="1">
      <c r="X122" s="44"/>
      <c r="Y122" s="32"/>
      <c r="AA122" s="32"/>
    </row>
    <row r="123" spans="24:27" ht="15" customHeight="1">
      <c r="X123" s="44"/>
      <c r="Y123" s="32"/>
      <c r="AA123" s="32"/>
    </row>
    <row r="124" spans="24:27" ht="15" customHeight="1">
      <c r="X124" s="44"/>
      <c r="Y124" s="32"/>
      <c r="AA124" s="32"/>
    </row>
    <row r="125" spans="24:27" ht="15" customHeight="1">
      <c r="X125" s="44"/>
      <c r="Y125" s="32"/>
      <c r="AA125" s="32"/>
    </row>
    <row r="126" spans="24:27" ht="15" customHeight="1">
      <c r="X126" s="44"/>
      <c r="Y126" s="32"/>
      <c r="AA126" s="32"/>
    </row>
    <row r="127" spans="24:27" ht="15" customHeight="1">
      <c r="X127" s="44"/>
      <c r="Y127" s="32"/>
      <c r="AA127" s="32"/>
    </row>
    <row r="128" spans="24:27" ht="15" customHeight="1">
      <c r="X128" s="44"/>
      <c r="Y128" s="32"/>
      <c r="AA128" s="32"/>
    </row>
    <row r="129" spans="24:27" ht="15" customHeight="1">
      <c r="X129" s="44"/>
      <c r="Y129" s="32"/>
      <c r="AA129" s="32"/>
    </row>
    <row r="130" spans="24:27" ht="15" customHeight="1">
      <c r="X130" s="44"/>
      <c r="Y130" s="32"/>
      <c r="AA130" s="32"/>
    </row>
    <row r="131" spans="24:27" ht="15" customHeight="1">
      <c r="X131" s="44"/>
      <c r="Y131" s="32"/>
      <c r="AA131" s="32"/>
    </row>
    <row r="132" spans="24:27" ht="15" customHeight="1">
      <c r="X132" s="44"/>
      <c r="Y132" s="32"/>
      <c r="AA132" s="32"/>
    </row>
    <row r="133" spans="24:27" ht="15" customHeight="1">
      <c r="X133" s="44"/>
      <c r="Y133" s="32"/>
      <c r="AA133" s="32"/>
    </row>
    <row r="134" spans="24:27" ht="15" customHeight="1">
      <c r="X134" s="44"/>
      <c r="Y134" s="32"/>
      <c r="AA134" s="32"/>
    </row>
    <row r="135" spans="24:27" ht="15" customHeight="1">
      <c r="X135" s="44"/>
      <c r="Y135" s="32"/>
      <c r="AA135" s="32"/>
    </row>
    <row r="136" spans="24:27" ht="15" customHeight="1">
      <c r="X136" s="44"/>
      <c r="Y136" s="32"/>
      <c r="AA136" s="32"/>
    </row>
    <row r="137" spans="24:27" ht="15" customHeight="1">
      <c r="X137" s="44"/>
      <c r="Y137" s="32"/>
      <c r="AA137" s="32"/>
    </row>
    <row r="138" spans="24:27" ht="15" customHeight="1">
      <c r="X138" s="44"/>
      <c r="Y138" s="32"/>
      <c r="AA138" s="32"/>
    </row>
    <row r="139" spans="24:27" ht="15" customHeight="1">
      <c r="X139" s="44"/>
      <c r="Y139" s="32"/>
      <c r="AA139" s="32"/>
    </row>
    <row r="140" spans="24:27" ht="15" customHeight="1">
      <c r="X140" s="44"/>
      <c r="Y140" s="32"/>
      <c r="AA140" s="32"/>
    </row>
    <row r="141" spans="24:27" ht="15" customHeight="1">
      <c r="X141" s="44"/>
      <c r="Y141" s="32"/>
      <c r="AA141" s="32"/>
    </row>
    <row r="142" spans="24:27" ht="15" customHeight="1">
      <c r="X142" s="44"/>
      <c r="Y142" s="32"/>
      <c r="AA142" s="32"/>
    </row>
    <row r="143" spans="24:27" ht="15" customHeight="1">
      <c r="X143" s="44"/>
      <c r="Y143" s="32"/>
      <c r="AA143" s="32"/>
    </row>
    <row r="144" spans="24:27" ht="15" customHeight="1">
      <c r="X144" s="44"/>
      <c r="Y144" s="32"/>
      <c r="AA144" s="32"/>
    </row>
    <row r="145" spans="24:27" ht="15" customHeight="1">
      <c r="X145" s="44"/>
      <c r="Y145" s="32"/>
      <c r="AA145" s="32"/>
    </row>
    <row r="146" spans="24:27" ht="15" customHeight="1">
      <c r="X146" s="44"/>
      <c r="Y146" s="32"/>
      <c r="AA146" s="32"/>
    </row>
    <row r="147" spans="24:27" ht="15" customHeight="1">
      <c r="X147" s="44"/>
      <c r="Y147" s="32"/>
      <c r="AA147" s="32"/>
    </row>
    <row r="148" spans="24:27" ht="15" customHeight="1">
      <c r="X148" s="44"/>
      <c r="Y148" s="32"/>
      <c r="AA148" s="32"/>
    </row>
    <row r="149" spans="24:27" ht="15" customHeight="1">
      <c r="X149" s="44"/>
      <c r="Y149" s="32"/>
      <c r="AA149" s="32"/>
    </row>
    <row r="150" spans="24:27" ht="15" customHeight="1">
      <c r="X150" s="44"/>
      <c r="Y150" s="32"/>
      <c r="AA150" s="32"/>
    </row>
    <row r="151" spans="24:27" ht="15" customHeight="1">
      <c r="X151" s="44"/>
      <c r="Y151" s="32"/>
      <c r="AA151" s="32"/>
    </row>
    <row r="152" spans="24:27" ht="15" customHeight="1">
      <c r="X152" s="44"/>
      <c r="Y152" s="32"/>
      <c r="AA152" s="32"/>
    </row>
    <row r="153" spans="24:27" ht="15" customHeight="1">
      <c r="X153" s="44"/>
      <c r="Y153" s="32"/>
      <c r="AA153" s="32"/>
    </row>
    <row r="154" spans="24:27" ht="15" customHeight="1">
      <c r="X154" s="44"/>
      <c r="Y154" s="32"/>
      <c r="AA154" s="32"/>
    </row>
    <row r="155" spans="24:27" ht="15" customHeight="1">
      <c r="X155" s="44"/>
      <c r="Y155" s="32"/>
      <c r="AA155" s="32"/>
    </row>
    <row r="156" spans="24:27" ht="15" customHeight="1">
      <c r="X156" s="44"/>
      <c r="Y156" s="32"/>
      <c r="AA156" s="32"/>
    </row>
    <row r="157" spans="24:27" ht="15" customHeight="1">
      <c r="X157" s="44"/>
      <c r="Y157" s="32"/>
      <c r="AA157" s="32"/>
    </row>
    <row r="158" spans="24:27" ht="15" customHeight="1">
      <c r="X158" s="44"/>
      <c r="Y158" s="32"/>
      <c r="AA158" s="32"/>
    </row>
    <row r="159" spans="24:27" ht="15" customHeight="1">
      <c r="X159" s="44"/>
      <c r="Y159" s="32"/>
      <c r="AA159" s="32"/>
    </row>
    <row r="160" spans="24:27" ht="15" customHeight="1">
      <c r="X160" s="44"/>
      <c r="Y160" s="32"/>
      <c r="AA160" s="32"/>
    </row>
    <row r="161" spans="24:27" ht="15" customHeight="1">
      <c r="X161" s="44"/>
      <c r="Y161" s="32"/>
      <c r="AA161" s="32"/>
    </row>
    <row r="162" spans="24:27" ht="15" customHeight="1">
      <c r="X162" s="44"/>
      <c r="Y162" s="32"/>
      <c r="AA162" s="32"/>
    </row>
    <row r="163" spans="24:27" ht="15" customHeight="1">
      <c r="X163" s="44"/>
      <c r="Y163" s="32"/>
      <c r="AA163" s="32"/>
    </row>
    <row r="164" spans="24:27" ht="15" customHeight="1">
      <c r="X164" s="44"/>
      <c r="Y164" s="32"/>
      <c r="AA164" s="32"/>
    </row>
    <row r="165" spans="24:27" ht="15" customHeight="1">
      <c r="X165" s="44"/>
      <c r="Y165" s="32"/>
      <c r="AA165" s="32"/>
    </row>
    <row r="166" spans="24:27" ht="15" customHeight="1">
      <c r="X166" s="44"/>
      <c r="Y166" s="32"/>
      <c r="AA166" s="32"/>
    </row>
    <row r="167" spans="24:27" ht="15" customHeight="1">
      <c r="X167" s="44"/>
      <c r="Y167" s="32"/>
      <c r="AA167" s="32"/>
    </row>
    <row r="168" spans="24:27" ht="15" customHeight="1">
      <c r="X168" s="44"/>
      <c r="Y168" s="32"/>
      <c r="AA168" s="32"/>
    </row>
    <row r="169" spans="24:27" ht="15" customHeight="1">
      <c r="X169" s="44"/>
      <c r="Y169" s="32"/>
      <c r="AA169" s="32"/>
    </row>
    <row r="170" spans="24:27" ht="15" customHeight="1">
      <c r="X170" s="44"/>
      <c r="Y170" s="32"/>
      <c r="AA170" s="32"/>
    </row>
    <row r="171" spans="24:27" ht="15" customHeight="1">
      <c r="X171" s="44"/>
      <c r="Y171" s="32"/>
      <c r="AA171" s="32"/>
    </row>
    <row r="172" spans="24:27" ht="15" customHeight="1">
      <c r="X172" s="44"/>
      <c r="Y172" s="32"/>
      <c r="AA172" s="32"/>
    </row>
    <row r="173" spans="24:27" ht="15" customHeight="1">
      <c r="X173" s="44"/>
      <c r="Y173" s="32"/>
      <c r="AA173" s="32"/>
    </row>
    <row r="174" spans="24:27" ht="15" customHeight="1">
      <c r="X174" s="44"/>
      <c r="Y174" s="32"/>
      <c r="AA174" s="32"/>
    </row>
    <row r="175" spans="24:27" ht="15" customHeight="1">
      <c r="X175" s="44"/>
      <c r="Y175" s="32"/>
      <c r="AA175" s="32"/>
    </row>
    <row r="176" spans="24:27" ht="15" customHeight="1">
      <c r="X176" s="44"/>
      <c r="Y176" s="32"/>
      <c r="AA176" s="32"/>
    </row>
    <row r="177" spans="24:27" ht="15" customHeight="1">
      <c r="X177" s="44"/>
      <c r="Y177" s="32"/>
      <c r="AA177" s="32"/>
    </row>
    <row r="178" spans="24:27" ht="15" customHeight="1">
      <c r="X178" s="44"/>
      <c r="Y178" s="32"/>
      <c r="AA178" s="32"/>
    </row>
    <row r="179" spans="24:27" ht="15" customHeight="1">
      <c r="X179" s="44"/>
      <c r="Y179" s="32"/>
      <c r="AA179" s="32"/>
    </row>
    <row r="180" spans="24:27" ht="15" customHeight="1">
      <c r="X180" s="44"/>
      <c r="Y180" s="32"/>
      <c r="AA180" s="32"/>
    </row>
    <row r="181" spans="24:27" ht="15" customHeight="1">
      <c r="X181" s="44"/>
      <c r="Y181" s="32"/>
      <c r="AA181" s="32"/>
    </row>
    <row r="182" spans="24:27" ht="15" customHeight="1">
      <c r="X182" s="44"/>
      <c r="Y182" s="32"/>
      <c r="AA182" s="32"/>
    </row>
    <row r="183" spans="24:27" ht="15" customHeight="1">
      <c r="X183" s="44"/>
      <c r="Y183" s="32"/>
      <c r="AA183" s="32"/>
    </row>
    <row r="184" spans="24:27" ht="15" customHeight="1">
      <c r="X184" s="44"/>
      <c r="Y184" s="32"/>
      <c r="AA184" s="32"/>
    </row>
    <row r="185" spans="24:27" ht="15" customHeight="1">
      <c r="X185" s="44"/>
      <c r="Y185" s="32"/>
      <c r="AA185" s="32"/>
    </row>
    <row r="186" spans="24:27" ht="15" customHeight="1">
      <c r="X186" s="44"/>
      <c r="Y186" s="32"/>
      <c r="AA186" s="32"/>
    </row>
    <row r="187" spans="24:27" ht="15" customHeight="1">
      <c r="X187" s="44"/>
      <c r="Y187" s="32"/>
      <c r="AA187" s="32"/>
    </row>
    <row r="188" spans="24:27" ht="15" customHeight="1">
      <c r="X188" s="44"/>
      <c r="Y188" s="32"/>
      <c r="AA188" s="32"/>
    </row>
    <row r="189" spans="24:27" ht="15" customHeight="1">
      <c r="X189" s="44"/>
      <c r="Y189" s="32"/>
      <c r="AA189" s="32"/>
    </row>
    <row r="190" spans="24:27" ht="15" customHeight="1">
      <c r="X190" s="44"/>
      <c r="Y190" s="32"/>
      <c r="AA190" s="32"/>
    </row>
    <row r="191" spans="24:27" ht="15" customHeight="1">
      <c r="X191" s="44"/>
      <c r="Y191" s="32"/>
      <c r="AA191" s="32"/>
    </row>
    <row r="192" spans="24:27" ht="15" customHeight="1">
      <c r="X192" s="44"/>
      <c r="Y192" s="32"/>
      <c r="AA192" s="32"/>
    </row>
    <row r="193" spans="24:27" ht="15" customHeight="1">
      <c r="X193" s="44"/>
      <c r="Y193" s="32"/>
      <c r="AA193" s="32"/>
    </row>
    <row r="194" spans="24:27" ht="15" customHeight="1">
      <c r="X194" s="44"/>
      <c r="Y194" s="32"/>
      <c r="AA194" s="32"/>
    </row>
    <row r="195" spans="24:27" ht="15" customHeight="1">
      <c r="X195" s="44"/>
      <c r="Y195" s="32"/>
      <c r="AA195" s="32"/>
    </row>
    <row r="196" spans="24:27" ht="15" customHeight="1">
      <c r="X196" s="44"/>
      <c r="Y196" s="32"/>
      <c r="AA196" s="32"/>
    </row>
    <row r="197" spans="24:27" ht="15" customHeight="1">
      <c r="X197" s="44"/>
      <c r="Y197" s="32"/>
      <c r="AA197" s="32"/>
    </row>
    <row r="198" spans="24:27" ht="15" customHeight="1">
      <c r="X198" s="44"/>
      <c r="Y198" s="32"/>
      <c r="AA198" s="32"/>
    </row>
    <row r="199" spans="24:27" ht="15" customHeight="1">
      <c r="X199" s="44"/>
      <c r="Y199" s="32"/>
      <c r="AA199" s="32"/>
    </row>
    <row r="200" spans="24:27" ht="15" customHeight="1">
      <c r="X200" s="44"/>
      <c r="Y200" s="32"/>
      <c r="AA200" s="32"/>
    </row>
    <row r="201" spans="24:27" ht="15" customHeight="1">
      <c r="X201" s="44"/>
      <c r="Y201" s="32"/>
      <c r="AA201" s="32"/>
    </row>
    <row r="202" spans="24:27" ht="15" customHeight="1">
      <c r="X202" s="44"/>
      <c r="Y202" s="32"/>
      <c r="AA202" s="32"/>
    </row>
    <row r="203" spans="24:27" ht="15" customHeight="1">
      <c r="X203" s="44"/>
      <c r="Y203" s="32"/>
      <c r="AA203" s="32"/>
    </row>
    <row r="204" spans="24:27" ht="15" customHeight="1">
      <c r="X204" s="44"/>
      <c r="Y204" s="32"/>
      <c r="AA204" s="32"/>
    </row>
    <row r="205" spans="24:27" ht="15" customHeight="1">
      <c r="X205" s="44"/>
      <c r="Y205" s="32"/>
      <c r="AA205" s="32"/>
    </row>
    <row r="206" spans="24:27" ht="15" customHeight="1">
      <c r="X206" s="44"/>
      <c r="Y206" s="32"/>
      <c r="AA206" s="32"/>
    </row>
    <row r="207" spans="24:27" ht="15" customHeight="1">
      <c r="X207" s="44"/>
      <c r="Y207" s="32"/>
      <c r="AA207" s="32"/>
    </row>
    <row r="208" spans="24:27" ht="15" customHeight="1">
      <c r="X208" s="44"/>
      <c r="Y208" s="32"/>
      <c r="AA208" s="32"/>
    </row>
    <row r="209" spans="24:27" ht="15" customHeight="1">
      <c r="X209" s="44"/>
      <c r="Y209" s="32"/>
      <c r="AA209" s="32"/>
    </row>
    <row r="210" spans="24:27" ht="15" customHeight="1">
      <c r="X210" s="44"/>
      <c r="Y210" s="32"/>
      <c r="AA210" s="32"/>
    </row>
    <row r="211" spans="24:27" ht="15" customHeight="1">
      <c r="X211" s="44"/>
      <c r="Y211" s="32"/>
      <c r="AA211" s="32"/>
    </row>
    <row r="212" spans="24:27" ht="15" customHeight="1">
      <c r="X212" s="44"/>
      <c r="Y212" s="32"/>
      <c r="AA212" s="32"/>
    </row>
    <row r="213" spans="24:27" ht="15" customHeight="1">
      <c r="X213" s="44"/>
      <c r="Y213" s="32"/>
      <c r="AA213" s="32"/>
    </row>
    <row r="214" spans="24:27" ht="15" customHeight="1">
      <c r="X214" s="44"/>
      <c r="Y214" s="32"/>
      <c r="AA214" s="32"/>
    </row>
    <row r="215" spans="24:27" ht="15" customHeight="1">
      <c r="X215" s="44"/>
      <c r="Y215" s="32"/>
      <c r="AA215" s="32"/>
    </row>
    <row r="216" spans="24:27" ht="15" customHeight="1">
      <c r="X216" s="44"/>
      <c r="Y216" s="32"/>
      <c r="AA216" s="32"/>
    </row>
    <row r="217" spans="24:27" ht="15" customHeight="1">
      <c r="X217" s="44"/>
      <c r="Y217" s="32"/>
      <c r="AA217" s="32"/>
    </row>
    <row r="218" spans="24:27" ht="15" customHeight="1">
      <c r="X218" s="44"/>
      <c r="Y218" s="32"/>
      <c r="AA218" s="32"/>
    </row>
    <row r="219" spans="24:27" ht="15" customHeight="1">
      <c r="X219" s="44"/>
      <c r="Y219" s="32"/>
      <c r="AA219" s="32"/>
    </row>
    <row r="220" spans="24:27" ht="15" customHeight="1">
      <c r="X220" s="44"/>
      <c r="Y220" s="32"/>
      <c r="AA220" s="32"/>
    </row>
    <row r="221" spans="24:27" ht="15" customHeight="1">
      <c r="X221" s="44"/>
      <c r="Y221" s="32"/>
      <c r="AA221" s="32"/>
    </row>
    <row r="222" spans="24:27" ht="15" customHeight="1">
      <c r="X222" s="44"/>
      <c r="Y222" s="32"/>
      <c r="AA222" s="32"/>
    </row>
    <row r="223" spans="24:27" ht="15" customHeight="1">
      <c r="X223" s="44"/>
      <c r="Y223" s="32"/>
      <c r="AA223" s="32"/>
    </row>
    <row r="224" spans="24:27" ht="15" customHeight="1">
      <c r="X224" s="44"/>
      <c r="Y224" s="32"/>
      <c r="AA224" s="32"/>
    </row>
    <row r="225" spans="24:27" ht="15" customHeight="1">
      <c r="X225" s="44"/>
      <c r="Y225" s="32"/>
      <c r="AA225" s="32"/>
    </row>
    <row r="226" spans="24:27" ht="15" customHeight="1">
      <c r="X226" s="44"/>
      <c r="Y226" s="32"/>
      <c r="AA226" s="32"/>
    </row>
    <row r="227" spans="24:27" ht="15" customHeight="1">
      <c r="X227" s="44"/>
      <c r="Y227" s="32"/>
      <c r="AA227" s="32"/>
    </row>
    <row r="228" spans="24:27" ht="15" customHeight="1">
      <c r="X228" s="44"/>
      <c r="Y228" s="32"/>
      <c r="AA228" s="32"/>
    </row>
    <row r="229" spans="24:27" ht="15" customHeight="1">
      <c r="X229" s="44"/>
      <c r="Y229" s="32"/>
      <c r="AA229" s="32"/>
    </row>
    <row r="230" spans="24:27" ht="15" customHeight="1">
      <c r="X230" s="44"/>
      <c r="Y230" s="32"/>
      <c r="AA230" s="32"/>
    </row>
    <row r="231" spans="24:27" ht="15" customHeight="1">
      <c r="X231" s="44"/>
      <c r="Y231" s="32"/>
      <c r="AA231" s="32"/>
    </row>
    <row r="232" spans="24:27" ht="15" customHeight="1">
      <c r="X232" s="44"/>
      <c r="Y232" s="32"/>
      <c r="AA232" s="32"/>
    </row>
    <row r="233" spans="24:27" ht="15" customHeight="1">
      <c r="X233" s="44"/>
      <c r="Y233" s="32"/>
      <c r="AA233" s="32"/>
    </row>
    <row r="234" spans="24:27" ht="15" customHeight="1">
      <c r="X234" s="44"/>
      <c r="Y234" s="32"/>
      <c r="AA234" s="32"/>
    </row>
    <row r="235" spans="24:27" ht="15" customHeight="1">
      <c r="X235" s="44"/>
      <c r="Y235" s="32"/>
      <c r="AA235" s="32"/>
    </row>
    <row r="236" spans="24:27" ht="15" customHeight="1">
      <c r="X236" s="44"/>
      <c r="Y236" s="32"/>
      <c r="AA236" s="32"/>
    </row>
    <row r="237" spans="24:27" ht="15" customHeight="1">
      <c r="X237" s="44"/>
      <c r="Y237" s="32"/>
      <c r="AA237" s="32"/>
    </row>
    <row r="238" spans="24:27" ht="15" customHeight="1">
      <c r="X238" s="44"/>
      <c r="Y238" s="32"/>
      <c r="AA238" s="32"/>
    </row>
    <row r="239" spans="24:27" ht="15" customHeight="1">
      <c r="X239" s="44"/>
      <c r="Y239" s="32"/>
      <c r="AA239" s="32"/>
    </row>
    <row r="240" spans="24:27" ht="15" customHeight="1">
      <c r="X240" s="44"/>
      <c r="Y240" s="32"/>
      <c r="AA240" s="32"/>
    </row>
    <row r="241" spans="24:27" ht="15" customHeight="1">
      <c r="X241" s="44"/>
      <c r="Y241" s="32"/>
      <c r="AA241" s="32"/>
    </row>
    <row r="242" spans="24:27" ht="15" customHeight="1">
      <c r="X242" s="44"/>
      <c r="Y242" s="32"/>
      <c r="AA242" s="32"/>
    </row>
    <row r="243" spans="24:27" ht="15" customHeight="1">
      <c r="X243" s="44"/>
      <c r="Y243" s="32"/>
      <c r="AA243" s="32"/>
    </row>
    <row r="244" spans="24:27" ht="15" customHeight="1">
      <c r="X244" s="44"/>
      <c r="Y244" s="32"/>
      <c r="AA244" s="32"/>
    </row>
    <row r="245" spans="24:27" ht="15" customHeight="1">
      <c r="X245" s="44"/>
      <c r="Y245" s="32"/>
      <c r="AA245" s="32"/>
    </row>
    <row r="246" spans="24:27" ht="15" customHeight="1">
      <c r="X246" s="44"/>
      <c r="Y246" s="32"/>
      <c r="AA246" s="32"/>
    </row>
    <row r="247" spans="24:27" ht="15" customHeight="1">
      <c r="X247" s="44"/>
      <c r="Y247" s="32"/>
      <c r="AA247" s="32"/>
    </row>
    <row r="248" spans="24:27" ht="15" customHeight="1">
      <c r="X248" s="44"/>
      <c r="Y248" s="32"/>
      <c r="AA248" s="32"/>
    </row>
    <row r="249" spans="24:27" ht="15" customHeight="1">
      <c r="X249" s="44"/>
      <c r="Y249" s="32"/>
      <c r="AA249" s="32"/>
    </row>
    <row r="250" spans="24:27" ht="15" customHeight="1">
      <c r="X250" s="44"/>
      <c r="Y250" s="32"/>
      <c r="AA250" s="32"/>
    </row>
    <row r="251" spans="24:27" ht="15" customHeight="1">
      <c r="X251" s="44"/>
      <c r="Y251" s="32"/>
      <c r="AA251" s="32"/>
    </row>
    <row r="252" spans="24:27" ht="15" customHeight="1">
      <c r="X252" s="44"/>
      <c r="Y252" s="32"/>
      <c r="AA252" s="32"/>
    </row>
    <row r="253" spans="24:27" ht="15" customHeight="1">
      <c r="X253" s="44"/>
      <c r="Y253" s="32"/>
      <c r="AA253" s="32"/>
    </row>
    <row r="254" spans="24:27" ht="15" customHeight="1">
      <c r="X254" s="44"/>
      <c r="Y254" s="32"/>
      <c r="AA254" s="32"/>
    </row>
    <row r="255" spans="24:27" ht="15" customHeight="1">
      <c r="X255" s="44"/>
      <c r="Y255" s="32"/>
      <c r="AA255" s="32"/>
    </row>
    <row r="256" spans="24:27" ht="15" customHeight="1">
      <c r="X256" s="44"/>
      <c r="Y256" s="32"/>
      <c r="AA256" s="32"/>
    </row>
    <row r="257" spans="24:27" ht="15" customHeight="1">
      <c r="X257" s="44"/>
      <c r="Y257" s="32"/>
      <c r="AA257" s="32"/>
    </row>
    <row r="258" spans="24:27" ht="15" customHeight="1">
      <c r="X258" s="44"/>
      <c r="Y258" s="32"/>
      <c r="AA258" s="32"/>
    </row>
    <row r="259" spans="24:27" ht="15" customHeight="1">
      <c r="X259" s="44"/>
      <c r="Y259" s="32"/>
      <c r="AA259" s="32"/>
    </row>
    <row r="260" spans="24:27" ht="15" customHeight="1">
      <c r="X260" s="44"/>
      <c r="Y260" s="32"/>
      <c r="AA260" s="32"/>
    </row>
    <row r="261" spans="24:27" ht="15" customHeight="1">
      <c r="X261" s="44"/>
      <c r="Y261" s="32"/>
      <c r="AA261" s="32"/>
    </row>
    <row r="262" spans="24:27" ht="15" customHeight="1">
      <c r="X262" s="44"/>
      <c r="Y262" s="32"/>
      <c r="AA262" s="32"/>
    </row>
    <row r="263" spans="24:27" ht="15" customHeight="1">
      <c r="X263" s="44"/>
      <c r="Y263" s="32"/>
      <c r="AA263" s="32"/>
    </row>
    <row r="264" spans="24:27" ht="15" customHeight="1">
      <c r="X264" s="44"/>
      <c r="Y264" s="32"/>
      <c r="AA264" s="32"/>
    </row>
    <row r="265" spans="24:27" ht="15" customHeight="1">
      <c r="X265" s="44"/>
      <c r="Y265" s="32"/>
      <c r="AA265" s="32"/>
    </row>
    <row r="266" spans="24:27" ht="15" customHeight="1">
      <c r="X266" s="44"/>
      <c r="Y266" s="32"/>
      <c r="AA266" s="32"/>
    </row>
    <row r="267" spans="24:27" ht="15" customHeight="1">
      <c r="X267" s="44"/>
      <c r="Y267" s="32"/>
      <c r="AA267" s="32"/>
    </row>
    <row r="268" spans="24:27" ht="15" customHeight="1">
      <c r="X268" s="44"/>
      <c r="Y268" s="32"/>
      <c r="AA268" s="32"/>
    </row>
    <row r="269" spans="24:27" ht="15" customHeight="1">
      <c r="X269" s="44"/>
      <c r="Y269" s="32"/>
      <c r="AA269" s="32"/>
    </row>
    <row r="270" spans="24:27" ht="15" customHeight="1">
      <c r="X270" s="44"/>
      <c r="Y270" s="32"/>
      <c r="AA270" s="32"/>
    </row>
    <row r="271" spans="24:27" ht="15" customHeight="1">
      <c r="X271" s="44"/>
      <c r="Y271" s="32"/>
      <c r="AA271" s="32"/>
    </row>
    <row r="272" spans="24:27" ht="15" customHeight="1">
      <c r="X272" s="44"/>
      <c r="Y272" s="32"/>
      <c r="AA272" s="32"/>
    </row>
    <row r="273" spans="24:27" ht="15" customHeight="1">
      <c r="X273" s="44"/>
      <c r="Y273" s="32"/>
      <c r="AA273" s="32"/>
    </row>
    <row r="274" spans="24:27" ht="15" customHeight="1">
      <c r="X274" s="44"/>
      <c r="Y274" s="32"/>
      <c r="AA274" s="32"/>
    </row>
    <row r="275" spans="24:27" ht="15" customHeight="1">
      <c r="X275" s="44"/>
      <c r="Y275" s="32"/>
      <c r="AA275" s="32"/>
    </row>
    <row r="276" spans="24:27" ht="15" customHeight="1">
      <c r="X276" s="44"/>
      <c r="Y276" s="32"/>
      <c r="AA276" s="32"/>
    </row>
    <row r="277" spans="24:27" ht="15" customHeight="1">
      <c r="X277" s="44"/>
      <c r="Y277" s="32"/>
      <c r="AA277" s="32"/>
    </row>
    <row r="278" spans="24:27" ht="15" customHeight="1">
      <c r="X278" s="44"/>
      <c r="Y278" s="32"/>
      <c r="AA278" s="32"/>
    </row>
    <row r="279" spans="24:27" ht="15" customHeight="1">
      <c r="X279" s="44"/>
      <c r="Y279" s="32"/>
      <c r="AA279" s="32"/>
    </row>
    <row r="280" spans="24:27" ht="15" customHeight="1">
      <c r="X280" s="44"/>
      <c r="Y280" s="32"/>
      <c r="AA280" s="32"/>
    </row>
    <row r="281" spans="24:27" ht="15" customHeight="1">
      <c r="X281" s="44"/>
      <c r="Y281" s="32"/>
      <c r="AA281" s="32"/>
    </row>
    <row r="282" spans="24:27" ht="15" customHeight="1">
      <c r="X282" s="44"/>
      <c r="Y282" s="32"/>
      <c r="AA282" s="32"/>
    </row>
    <row r="283" spans="24:27" ht="15" customHeight="1">
      <c r="X283" s="44"/>
      <c r="Y283" s="32"/>
      <c r="AA283" s="32"/>
    </row>
    <row r="284" spans="24:27" ht="15" customHeight="1">
      <c r="X284" s="44"/>
      <c r="Y284" s="32"/>
      <c r="AA284" s="32"/>
    </row>
    <row r="285" spans="24:27" ht="15" customHeight="1">
      <c r="X285" s="44"/>
      <c r="Y285" s="32"/>
      <c r="AA285" s="32"/>
    </row>
    <row r="286" spans="24:27" ht="15" customHeight="1">
      <c r="X286" s="44"/>
      <c r="Y286" s="32"/>
      <c r="AA286" s="32"/>
    </row>
    <row r="287" spans="24:27" ht="15" customHeight="1">
      <c r="X287" s="44"/>
      <c r="Y287" s="32"/>
      <c r="AA287" s="32"/>
    </row>
    <row r="288" spans="24:27" ht="15" customHeight="1">
      <c r="X288" s="44"/>
      <c r="Y288" s="32"/>
      <c r="AA288" s="32"/>
    </row>
    <row r="289" spans="24:27" ht="15" customHeight="1">
      <c r="X289" s="44"/>
      <c r="Y289" s="32"/>
      <c r="AA289" s="32"/>
    </row>
    <row r="290" spans="24:27" ht="15" customHeight="1">
      <c r="X290" s="44"/>
      <c r="Y290" s="32"/>
      <c r="AA290" s="32"/>
    </row>
    <row r="291" spans="24:27" ht="15" customHeight="1">
      <c r="X291" s="44"/>
      <c r="Y291" s="32"/>
      <c r="AA291" s="32"/>
    </row>
    <row r="292" spans="24:27" ht="15" customHeight="1">
      <c r="X292" s="44"/>
      <c r="Y292" s="32"/>
      <c r="AA292" s="32"/>
    </row>
    <row r="293" spans="24:27" ht="15" customHeight="1">
      <c r="X293" s="44"/>
      <c r="Y293" s="32"/>
      <c r="AA293" s="32"/>
    </row>
    <row r="294" spans="24:27" ht="15" customHeight="1">
      <c r="X294" s="44"/>
      <c r="Y294" s="32"/>
      <c r="AA294" s="32"/>
    </row>
    <row r="295" spans="24:27" ht="15" customHeight="1">
      <c r="X295" s="44"/>
      <c r="Y295" s="32"/>
      <c r="AA295" s="32"/>
    </row>
    <row r="296" spans="24:27" ht="15" customHeight="1">
      <c r="X296" s="44"/>
      <c r="Y296" s="32"/>
      <c r="AA296" s="32"/>
    </row>
    <row r="297" spans="24:27" ht="15" customHeight="1">
      <c r="X297" s="44"/>
      <c r="Y297" s="32"/>
      <c r="AA297" s="32"/>
    </row>
    <row r="298" spans="24:27" ht="15" customHeight="1">
      <c r="X298" s="44"/>
      <c r="Y298" s="32"/>
      <c r="AA298" s="32"/>
    </row>
    <row r="299" spans="24:27" ht="15" customHeight="1">
      <c r="X299" s="44"/>
      <c r="Y299" s="32"/>
      <c r="AA299" s="32"/>
    </row>
    <row r="300" spans="24:27" ht="15" customHeight="1">
      <c r="X300" s="44"/>
      <c r="Y300" s="32"/>
      <c r="AA300" s="32"/>
    </row>
    <row r="301" spans="24:27" ht="15" customHeight="1">
      <c r="X301" s="44"/>
      <c r="Y301" s="32"/>
      <c r="AA301" s="32"/>
    </row>
    <row r="302" spans="24:27" ht="15" customHeight="1">
      <c r="X302" s="44"/>
      <c r="Y302" s="32"/>
      <c r="AA302" s="32"/>
    </row>
    <row r="303" spans="24:27" ht="15" customHeight="1">
      <c r="X303" s="44"/>
      <c r="Y303" s="32"/>
      <c r="AA303" s="32"/>
    </row>
    <row r="304" spans="24:27" ht="15" customHeight="1">
      <c r="X304" s="44"/>
      <c r="Y304" s="32"/>
      <c r="AA304" s="32"/>
    </row>
    <row r="305" spans="24:27" ht="15" customHeight="1">
      <c r="X305" s="44"/>
      <c r="Y305" s="32"/>
      <c r="AA305" s="32"/>
    </row>
    <row r="306" spans="24:27" ht="15" customHeight="1">
      <c r="X306" s="44"/>
      <c r="Y306" s="32"/>
      <c r="AA306" s="32"/>
    </row>
    <row r="307" spans="24:27" ht="15" customHeight="1">
      <c r="X307" s="44"/>
      <c r="Y307" s="32"/>
      <c r="AA307" s="32"/>
    </row>
    <row r="308" spans="24:27" ht="15" customHeight="1">
      <c r="X308" s="44"/>
      <c r="Y308" s="32"/>
      <c r="AA308" s="32"/>
    </row>
    <row r="309" spans="24:27" ht="15" customHeight="1">
      <c r="X309" s="44"/>
      <c r="Y309" s="32"/>
      <c r="AA309" s="32"/>
    </row>
    <row r="310" spans="24:27" ht="15" customHeight="1">
      <c r="X310" s="44"/>
      <c r="Y310" s="32"/>
      <c r="AA310" s="32"/>
    </row>
    <row r="311" spans="24:27" ht="15" customHeight="1">
      <c r="X311" s="44"/>
      <c r="Y311" s="32"/>
      <c r="AA311" s="32"/>
    </row>
    <row r="312" spans="24:27" ht="15" customHeight="1">
      <c r="X312" s="44"/>
      <c r="Y312" s="32"/>
      <c r="AA312" s="32"/>
    </row>
    <row r="313" spans="24:27" ht="15" customHeight="1">
      <c r="X313" s="44"/>
      <c r="Y313" s="32"/>
      <c r="AA313" s="32"/>
    </row>
    <row r="314" spans="24:27" ht="15" customHeight="1">
      <c r="X314" s="44"/>
      <c r="Y314" s="32"/>
      <c r="AA314" s="32"/>
    </row>
    <row r="315" spans="24:27" ht="15" customHeight="1">
      <c r="X315" s="44"/>
      <c r="Y315" s="32"/>
      <c r="AA315" s="32"/>
    </row>
    <row r="316" spans="24:27" ht="15" customHeight="1">
      <c r="X316" s="44"/>
      <c r="Y316" s="32"/>
      <c r="AA316" s="32"/>
    </row>
    <row r="317" spans="24:27" ht="15" customHeight="1">
      <c r="X317" s="44"/>
      <c r="Y317" s="32"/>
      <c r="AA317" s="32"/>
    </row>
    <row r="318" spans="24:27" ht="15" customHeight="1">
      <c r="X318" s="44"/>
      <c r="Y318" s="32"/>
      <c r="AA318" s="32"/>
    </row>
    <row r="319" spans="24:27" ht="15" customHeight="1">
      <c r="X319" s="44"/>
      <c r="Y319" s="32"/>
      <c r="AA319" s="32"/>
    </row>
    <row r="320" spans="24:27" ht="15" customHeight="1">
      <c r="X320" s="44"/>
      <c r="Y320" s="32"/>
      <c r="AA320" s="32"/>
    </row>
    <row r="321" spans="24:27" ht="15" customHeight="1">
      <c r="X321" s="44"/>
      <c r="Y321" s="32"/>
      <c r="AA321" s="32"/>
    </row>
    <row r="322" spans="24:27" ht="15" customHeight="1">
      <c r="X322" s="44"/>
      <c r="Y322" s="32"/>
      <c r="AA322" s="32"/>
    </row>
    <row r="323" spans="24:27" ht="15" customHeight="1">
      <c r="X323" s="44"/>
      <c r="Y323" s="32"/>
      <c r="AA323" s="32"/>
    </row>
    <row r="324" spans="24:27" ht="15" customHeight="1">
      <c r="X324" s="44"/>
      <c r="Y324" s="32"/>
      <c r="AA324" s="32"/>
    </row>
    <row r="325" spans="24:27" ht="15" customHeight="1">
      <c r="X325" s="44"/>
      <c r="Y325" s="32"/>
      <c r="AA325" s="32"/>
    </row>
    <row r="326" spans="24:27" ht="15" customHeight="1">
      <c r="X326" s="44"/>
      <c r="Y326" s="32"/>
      <c r="AA326" s="32"/>
    </row>
    <row r="327" spans="24:27" ht="15" customHeight="1">
      <c r="X327" s="44"/>
      <c r="Y327" s="32"/>
      <c r="AA327" s="32"/>
    </row>
    <row r="328" spans="24:27" ht="15" customHeight="1">
      <c r="X328" s="44"/>
      <c r="Y328" s="32"/>
      <c r="AA328" s="32"/>
    </row>
    <row r="329" spans="24:27" ht="15" customHeight="1">
      <c r="X329" s="44"/>
      <c r="Y329" s="32"/>
      <c r="AA329" s="32"/>
    </row>
    <row r="330" spans="24:27" ht="15" customHeight="1">
      <c r="X330" s="44"/>
      <c r="Y330" s="32"/>
      <c r="AA330" s="32"/>
    </row>
    <row r="331" spans="24:27" ht="15" customHeight="1">
      <c r="X331" s="44"/>
      <c r="Y331" s="32"/>
      <c r="AA331" s="32"/>
    </row>
    <row r="332" spans="24:27" ht="15" customHeight="1">
      <c r="X332" s="44"/>
      <c r="Y332" s="32"/>
      <c r="AA332" s="32"/>
    </row>
    <row r="333" spans="24:27" ht="15" customHeight="1">
      <c r="X333" s="44"/>
      <c r="Y333" s="32"/>
      <c r="AA333" s="32"/>
    </row>
    <row r="334" spans="24:27" ht="15" customHeight="1">
      <c r="X334" s="44"/>
      <c r="Y334" s="32"/>
      <c r="AA334" s="32"/>
    </row>
    <row r="335" spans="24:27" ht="15" customHeight="1">
      <c r="X335" s="44"/>
      <c r="Y335" s="32"/>
      <c r="AA335" s="32"/>
    </row>
    <row r="336" spans="24:27" ht="15" customHeight="1">
      <c r="X336" s="44"/>
      <c r="Y336" s="32"/>
      <c r="AA336" s="32"/>
    </row>
    <row r="337" spans="24:27" ht="15" customHeight="1">
      <c r="X337" s="44"/>
      <c r="Y337" s="32"/>
      <c r="AA337" s="32"/>
    </row>
    <row r="338" spans="24:27" ht="15" customHeight="1">
      <c r="X338" s="44"/>
      <c r="Y338" s="32"/>
      <c r="AA338" s="32"/>
    </row>
    <row r="339" spans="24:27" ht="15" customHeight="1">
      <c r="X339" s="44"/>
      <c r="Y339" s="32"/>
      <c r="AA339" s="32"/>
    </row>
    <row r="340" spans="24:27" ht="15" customHeight="1">
      <c r="X340" s="44"/>
      <c r="Y340" s="32"/>
      <c r="AA340" s="32"/>
    </row>
    <row r="341" spans="24:27" ht="15" customHeight="1">
      <c r="X341" s="44"/>
      <c r="Y341" s="32"/>
      <c r="AA341" s="32"/>
    </row>
    <row r="342" spans="24:27" ht="15" customHeight="1">
      <c r="X342" s="44"/>
      <c r="Y342" s="32"/>
      <c r="AA342" s="32"/>
    </row>
    <row r="343" spans="24:27" ht="15" customHeight="1">
      <c r="X343" s="44"/>
      <c r="Y343" s="32"/>
      <c r="AA343" s="32"/>
    </row>
    <row r="344" spans="24:27" ht="15" customHeight="1">
      <c r="X344" s="44"/>
      <c r="Y344" s="32"/>
      <c r="AA344" s="32"/>
    </row>
    <row r="345" spans="24:27" ht="15" customHeight="1">
      <c r="X345" s="44"/>
      <c r="Y345" s="32"/>
      <c r="AA345" s="32"/>
    </row>
    <row r="346" spans="24:27" ht="15" customHeight="1">
      <c r="X346" s="44"/>
      <c r="Y346" s="32"/>
      <c r="AA346" s="32"/>
    </row>
    <row r="347" spans="24:27" ht="15" customHeight="1">
      <c r="X347" s="44"/>
      <c r="Y347" s="32"/>
      <c r="AA347" s="32"/>
    </row>
    <row r="348" spans="24:27" ht="15" customHeight="1">
      <c r="X348" s="44"/>
      <c r="Y348" s="32"/>
      <c r="AA348" s="32"/>
    </row>
    <row r="349" spans="24:27" ht="15" customHeight="1">
      <c r="X349" s="44"/>
      <c r="Y349" s="32"/>
      <c r="AA349" s="32"/>
    </row>
    <row r="350" spans="24:27" ht="15" customHeight="1">
      <c r="X350" s="44"/>
      <c r="Y350" s="32"/>
      <c r="AA350" s="32"/>
    </row>
    <row r="351" spans="24:27" ht="15" customHeight="1">
      <c r="X351" s="44"/>
      <c r="Y351" s="32"/>
      <c r="AA351" s="32"/>
    </row>
    <row r="352" spans="24:27" ht="15" customHeight="1">
      <c r="X352" s="44"/>
      <c r="Y352" s="32"/>
      <c r="AA352" s="32"/>
    </row>
    <row r="353" spans="24:27" ht="15" customHeight="1">
      <c r="X353" s="44"/>
      <c r="Y353" s="32"/>
      <c r="AA353" s="32"/>
    </row>
    <row r="354" spans="24:27" ht="15" customHeight="1">
      <c r="X354" s="44"/>
      <c r="Y354" s="32"/>
      <c r="AA354" s="32"/>
    </row>
    <row r="355" spans="24:27" ht="15" customHeight="1">
      <c r="X355" s="44"/>
      <c r="Y355" s="32"/>
      <c r="AA355" s="32"/>
    </row>
    <row r="356" spans="24:27" ht="15" customHeight="1">
      <c r="X356" s="44"/>
      <c r="Y356" s="32"/>
      <c r="AA356" s="32"/>
    </row>
    <row r="357" spans="24:27" ht="15" customHeight="1">
      <c r="X357" s="44"/>
      <c r="Y357" s="32"/>
      <c r="AA357" s="32"/>
    </row>
    <row r="358" spans="24:27" ht="15" customHeight="1">
      <c r="X358" s="44"/>
      <c r="Y358" s="32"/>
      <c r="AA358" s="32"/>
    </row>
    <row r="359" spans="24:27" ht="15" customHeight="1">
      <c r="X359" s="44"/>
      <c r="Y359" s="32"/>
      <c r="AA359" s="32"/>
    </row>
    <row r="360" spans="24:27" ht="15" customHeight="1">
      <c r="X360" s="44"/>
      <c r="Y360" s="32"/>
      <c r="AA360" s="32"/>
    </row>
    <row r="361" spans="24:27" ht="15" customHeight="1">
      <c r="X361" s="44"/>
      <c r="Y361" s="32"/>
      <c r="AA361" s="32"/>
    </row>
    <row r="362" spans="24:27" ht="15" customHeight="1">
      <c r="X362" s="44"/>
      <c r="Y362" s="32"/>
      <c r="AA362" s="32"/>
    </row>
    <row r="363" spans="24:27" ht="15" customHeight="1">
      <c r="X363" s="44"/>
      <c r="Y363" s="32"/>
      <c r="AA363" s="32"/>
    </row>
    <row r="364" spans="24:27" ht="15" customHeight="1">
      <c r="X364" s="44"/>
      <c r="Y364" s="32"/>
      <c r="AA364" s="32"/>
    </row>
    <row r="365" spans="24:27" ht="15" customHeight="1">
      <c r="X365" s="44"/>
      <c r="Y365" s="32"/>
      <c r="AA365" s="32"/>
    </row>
    <row r="366" spans="24:27" ht="15" customHeight="1">
      <c r="X366" s="44"/>
      <c r="Y366" s="32"/>
      <c r="AA366" s="32"/>
    </row>
    <row r="367" spans="24:27" ht="15" customHeight="1">
      <c r="X367" s="44"/>
      <c r="Y367" s="32"/>
      <c r="AA367" s="32"/>
    </row>
    <row r="368" spans="24:27" ht="15" customHeight="1">
      <c r="X368" s="44"/>
      <c r="Y368" s="32"/>
      <c r="AA368" s="32"/>
    </row>
    <row r="369" spans="24:27" ht="15" customHeight="1">
      <c r="X369" s="44"/>
      <c r="Y369" s="32"/>
      <c r="AA369" s="32"/>
    </row>
    <row r="370" spans="24:27" ht="15" customHeight="1">
      <c r="X370" s="44"/>
      <c r="Y370" s="32"/>
      <c r="AA370" s="32"/>
    </row>
    <row r="371" spans="24:27" ht="15" customHeight="1">
      <c r="X371" s="44"/>
      <c r="Y371" s="32"/>
      <c r="AA371" s="32"/>
    </row>
    <row r="372" spans="24:27" ht="15" customHeight="1">
      <c r="X372" s="44"/>
      <c r="Y372" s="32"/>
      <c r="AA372" s="32"/>
    </row>
    <row r="373" spans="24:27" ht="15" customHeight="1">
      <c r="X373" s="44"/>
      <c r="Y373" s="32"/>
      <c r="AA373" s="32"/>
    </row>
    <row r="374" spans="24:27" ht="15" customHeight="1">
      <c r="X374" s="44"/>
      <c r="Y374" s="32"/>
      <c r="AA374" s="32"/>
    </row>
    <row r="375" spans="24:27" ht="15" customHeight="1">
      <c r="X375" s="44"/>
      <c r="Y375" s="32"/>
      <c r="AA375" s="32"/>
    </row>
    <row r="376" spans="24:27" ht="15" customHeight="1">
      <c r="X376" s="44"/>
      <c r="Y376" s="32"/>
      <c r="AA376" s="32"/>
    </row>
    <row r="377" spans="24:27" ht="15" customHeight="1">
      <c r="X377" s="44"/>
      <c r="Y377" s="32"/>
      <c r="AA377" s="32"/>
    </row>
    <row r="378" spans="24:27" ht="15" customHeight="1">
      <c r="X378" s="44"/>
      <c r="Y378" s="32"/>
      <c r="AA378" s="32"/>
    </row>
    <row r="379" spans="24:27" ht="15" customHeight="1">
      <c r="X379" s="44"/>
      <c r="Y379" s="32"/>
      <c r="AA379" s="32"/>
    </row>
    <row r="380" spans="24:27" ht="15" customHeight="1">
      <c r="X380" s="44"/>
      <c r="Y380" s="32"/>
      <c r="AA380" s="32"/>
    </row>
    <row r="381" spans="24:27" ht="15" customHeight="1">
      <c r="X381" s="44"/>
      <c r="Y381" s="32"/>
      <c r="AA381" s="32"/>
    </row>
    <row r="382" spans="24:27" ht="15" customHeight="1">
      <c r="X382" s="44"/>
      <c r="Y382" s="32"/>
      <c r="AA382" s="32"/>
    </row>
    <row r="383" spans="24:27" ht="15" customHeight="1">
      <c r="X383" s="44"/>
      <c r="Y383" s="32"/>
      <c r="AA383" s="32"/>
    </row>
    <row r="384" spans="24:27" ht="15" customHeight="1">
      <c r="X384" s="44"/>
      <c r="Y384" s="32"/>
      <c r="AA384" s="32"/>
    </row>
    <row r="385" spans="24:27" ht="15" customHeight="1">
      <c r="X385" s="44"/>
      <c r="Y385" s="32"/>
      <c r="AA385" s="32"/>
    </row>
    <row r="386" spans="24:27" ht="15" customHeight="1">
      <c r="X386" s="44"/>
      <c r="Y386" s="32"/>
      <c r="AA386" s="32"/>
    </row>
    <row r="387" spans="24:27" ht="15" customHeight="1">
      <c r="X387" s="44"/>
      <c r="Y387" s="32"/>
      <c r="AA387" s="32"/>
    </row>
    <row r="388" spans="24:27" ht="15" customHeight="1">
      <c r="X388" s="44"/>
      <c r="Y388" s="32"/>
      <c r="AA388" s="32"/>
    </row>
    <row r="389" spans="24:27" ht="15" customHeight="1">
      <c r="X389" s="44"/>
      <c r="Y389" s="32"/>
      <c r="AA389" s="32"/>
    </row>
    <row r="390" spans="24:27" ht="15" customHeight="1">
      <c r="X390" s="44"/>
      <c r="Y390" s="32"/>
      <c r="AA390" s="32"/>
    </row>
    <row r="391" spans="24:27" ht="15" customHeight="1">
      <c r="X391" s="44"/>
      <c r="Y391" s="32"/>
      <c r="AA391" s="32"/>
    </row>
    <row r="392" spans="24:27" ht="15" customHeight="1">
      <c r="X392" s="44"/>
      <c r="Y392" s="32"/>
      <c r="AA392" s="32"/>
    </row>
    <row r="393" spans="24:27" ht="15" customHeight="1">
      <c r="X393" s="44"/>
      <c r="Y393" s="32"/>
      <c r="AA393" s="32"/>
    </row>
    <row r="394" spans="24:27" ht="15" customHeight="1">
      <c r="X394" s="44"/>
      <c r="Y394" s="32"/>
      <c r="AA394" s="32"/>
    </row>
    <row r="395" spans="24:27" ht="15" customHeight="1">
      <c r="X395" s="44"/>
      <c r="Y395" s="32"/>
      <c r="AA395" s="32"/>
    </row>
    <row r="396" spans="24:27" ht="15" customHeight="1">
      <c r="X396" s="44"/>
      <c r="Y396" s="32"/>
      <c r="AA396" s="32"/>
    </row>
    <row r="397" spans="24:27" ht="15" customHeight="1">
      <c r="X397" s="44"/>
      <c r="Y397" s="32"/>
      <c r="AA397" s="32"/>
    </row>
    <row r="398" spans="24:27" ht="15" customHeight="1">
      <c r="X398" s="44"/>
      <c r="Y398" s="32"/>
      <c r="AA398" s="32"/>
    </row>
    <row r="399" spans="24:27" ht="15" customHeight="1">
      <c r="X399" s="44"/>
      <c r="Y399" s="32"/>
      <c r="AA399" s="32"/>
    </row>
    <row r="400" spans="24:27" ht="15" customHeight="1">
      <c r="X400" s="44"/>
      <c r="Y400" s="32"/>
      <c r="AA400" s="32"/>
    </row>
    <row r="401" spans="24:27" ht="15" customHeight="1">
      <c r="X401" s="44"/>
      <c r="Y401" s="32"/>
      <c r="AA401" s="32"/>
    </row>
    <row r="402" spans="24:27" ht="15" customHeight="1">
      <c r="X402" s="44"/>
      <c r="Y402" s="32"/>
      <c r="AA402" s="32"/>
    </row>
    <row r="403" spans="24:27" ht="15" customHeight="1">
      <c r="X403" s="44"/>
      <c r="Y403" s="32"/>
      <c r="AA403" s="32"/>
    </row>
    <row r="404" spans="24:27" ht="15" customHeight="1">
      <c r="X404" s="44"/>
      <c r="Y404" s="32"/>
      <c r="AA404" s="32"/>
    </row>
    <row r="405" spans="24:27" ht="15" customHeight="1">
      <c r="X405" s="44"/>
      <c r="Y405" s="32"/>
      <c r="AA405" s="32"/>
    </row>
    <row r="406" spans="24:27" ht="15" customHeight="1">
      <c r="X406" s="44"/>
      <c r="Y406" s="32"/>
      <c r="AA406" s="32"/>
    </row>
    <row r="407" spans="24:27" ht="15" customHeight="1">
      <c r="X407" s="44"/>
      <c r="Y407" s="32"/>
      <c r="AA407" s="32"/>
    </row>
    <row r="408" spans="24:27" ht="15" customHeight="1">
      <c r="X408" s="44"/>
      <c r="Y408" s="32"/>
      <c r="AA408" s="32"/>
    </row>
    <row r="409" spans="24:27" ht="15" customHeight="1">
      <c r="X409" s="44"/>
      <c r="Y409" s="32"/>
      <c r="AA409" s="32"/>
    </row>
    <row r="410" spans="24:27" ht="15" customHeight="1">
      <c r="X410" s="44"/>
      <c r="Y410" s="32"/>
      <c r="AA410" s="32"/>
    </row>
    <row r="411" spans="24:27" ht="15" customHeight="1">
      <c r="X411" s="44"/>
      <c r="Y411" s="32"/>
      <c r="AA411" s="32"/>
    </row>
    <row r="412" spans="24:27" ht="15" customHeight="1">
      <c r="X412" s="44"/>
      <c r="Y412" s="32"/>
      <c r="AA412" s="32"/>
    </row>
    <row r="413" spans="24:27" ht="15" customHeight="1">
      <c r="X413" s="44"/>
      <c r="Y413" s="32"/>
      <c r="AA413" s="32"/>
    </row>
    <row r="414" spans="24:27" ht="15" customHeight="1">
      <c r="X414" s="44"/>
      <c r="Y414" s="32"/>
      <c r="AA414" s="32"/>
    </row>
    <row r="415" spans="24:27" ht="15" customHeight="1">
      <c r="X415" s="44"/>
      <c r="Y415" s="32"/>
      <c r="AA415" s="32"/>
    </row>
    <row r="416" spans="24:27" ht="15" customHeight="1">
      <c r="X416" s="44"/>
      <c r="Y416" s="32"/>
      <c r="AA416" s="32"/>
    </row>
    <row r="417" spans="24:27" ht="15" customHeight="1">
      <c r="X417" s="44"/>
      <c r="Y417" s="32"/>
      <c r="AA417" s="32"/>
    </row>
    <row r="418" spans="24:27" ht="15" customHeight="1">
      <c r="X418" s="44"/>
      <c r="Y418" s="32"/>
      <c r="AA418" s="32"/>
    </row>
    <row r="419" spans="24:27" ht="15" customHeight="1">
      <c r="X419" s="44"/>
      <c r="Y419" s="32"/>
      <c r="AA419" s="32"/>
    </row>
    <row r="420" spans="24:27" ht="15" customHeight="1">
      <c r="X420" s="44"/>
      <c r="Y420" s="32"/>
      <c r="AA420" s="32"/>
    </row>
    <row r="421" spans="24:27" ht="15" customHeight="1">
      <c r="X421" s="44"/>
      <c r="Y421" s="32"/>
      <c r="AA421" s="32"/>
    </row>
    <row r="422" spans="24:27" ht="15" customHeight="1">
      <c r="X422" s="44"/>
      <c r="Y422" s="32"/>
      <c r="AA422" s="32"/>
    </row>
    <row r="423" spans="24:27" ht="15" customHeight="1">
      <c r="X423" s="44"/>
      <c r="Y423" s="32"/>
      <c r="AA423" s="32"/>
    </row>
    <row r="424" spans="24:27" ht="15" customHeight="1">
      <c r="X424" s="44"/>
      <c r="Y424" s="32"/>
      <c r="AA424" s="32"/>
    </row>
    <row r="425" spans="24:27" ht="15" customHeight="1">
      <c r="X425" s="44"/>
      <c r="Y425" s="32"/>
      <c r="AA425" s="32"/>
    </row>
    <row r="426" spans="24:27" ht="15" customHeight="1">
      <c r="X426" s="44"/>
      <c r="Y426" s="32"/>
      <c r="AA426" s="32"/>
    </row>
    <row r="427" spans="24:27" ht="15" customHeight="1">
      <c r="X427" s="44"/>
      <c r="Y427" s="32"/>
      <c r="AA427" s="32"/>
    </row>
    <row r="428" spans="24:27" ht="15" customHeight="1">
      <c r="X428" s="44"/>
      <c r="Y428" s="32"/>
      <c r="AA428" s="32"/>
    </row>
    <row r="429" spans="24:27" ht="15" customHeight="1">
      <c r="X429" s="44"/>
      <c r="Y429" s="32"/>
      <c r="AA429" s="32"/>
    </row>
    <row r="430" spans="24:27" ht="15" customHeight="1">
      <c r="X430" s="44"/>
      <c r="Y430" s="32"/>
      <c r="AA430" s="32"/>
    </row>
    <row r="431" spans="24:27" ht="15" customHeight="1">
      <c r="X431" s="44"/>
      <c r="Y431" s="32"/>
      <c r="AA431" s="32"/>
    </row>
    <row r="432" spans="24:27" ht="15" customHeight="1">
      <c r="X432" s="44"/>
      <c r="Y432" s="32"/>
      <c r="AA432" s="32"/>
    </row>
    <row r="433" spans="24:27" ht="15" customHeight="1">
      <c r="X433" s="44"/>
      <c r="Y433" s="32"/>
      <c r="AA433" s="32"/>
    </row>
    <row r="434" spans="24:27" ht="15" customHeight="1">
      <c r="X434" s="44"/>
      <c r="Y434" s="32"/>
      <c r="AA434" s="32"/>
    </row>
    <row r="435" spans="24:27" ht="15" customHeight="1">
      <c r="X435" s="44"/>
      <c r="Y435" s="32"/>
      <c r="AA435" s="32"/>
    </row>
    <row r="436" spans="24:27" ht="15" customHeight="1">
      <c r="X436" s="44"/>
      <c r="Y436" s="32"/>
      <c r="AA436" s="32"/>
    </row>
    <row r="437" spans="24:27" ht="15" customHeight="1">
      <c r="X437" s="44"/>
      <c r="Y437" s="32"/>
      <c r="AA437" s="32"/>
    </row>
    <row r="438" spans="24:27" ht="15" customHeight="1">
      <c r="X438" s="44"/>
      <c r="Y438" s="32"/>
      <c r="AA438" s="32"/>
    </row>
    <row r="439" spans="24:27" ht="15" customHeight="1">
      <c r="X439" s="44"/>
      <c r="Y439" s="32"/>
      <c r="AA439" s="32"/>
    </row>
    <row r="440" spans="24:27" ht="15" customHeight="1">
      <c r="X440" s="44"/>
      <c r="Y440" s="32"/>
      <c r="AA440" s="32"/>
    </row>
    <row r="441" spans="24:27" ht="15" customHeight="1">
      <c r="X441" s="44"/>
      <c r="Y441" s="32"/>
      <c r="AA441" s="32"/>
    </row>
    <row r="442" spans="24:27" ht="15" customHeight="1">
      <c r="X442" s="44"/>
      <c r="Y442" s="32"/>
      <c r="AA442" s="32"/>
    </row>
    <row r="443" spans="24:27" ht="15" customHeight="1">
      <c r="X443" s="44"/>
      <c r="Y443" s="32"/>
      <c r="AA443" s="32"/>
    </row>
    <row r="444" spans="24:27" ht="15" customHeight="1">
      <c r="X444" s="44"/>
      <c r="Y444" s="32"/>
      <c r="AA444" s="32"/>
    </row>
    <row r="445" spans="24:27" ht="15" customHeight="1">
      <c r="X445" s="44"/>
      <c r="Y445" s="32"/>
      <c r="AA445" s="32"/>
    </row>
    <row r="446" spans="24:27" ht="15" customHeight="1">
      <c r="X446" s="44"/>
      <c r="Y446" s="32"/>
      <c r="AA446" s="32"/>
    </row>
    <row r="447" spans="24:27" ht="15" customHeight="1">
      <c r="X447" s="44"/>
      <c r="Y447" s="32"/>
      <c r="AA447" s="32"/>
    </row>
    <row r="448" spans="24:27" ht="15" customHeight="1">
      <c r="X448" s="44"/>
      <c r="Y448" s="32"/>
      <c r="AA448" s="32"/>
    </row>
    <row r="449" spans="24:27" ht="15" customHeight="1">
      <c r="X449" s="44"/>
      <c r="Y449" s="32"/>
      <c r="AA449" s="32"/>
    </row>
    <row r="450" spans="24:27" ht="15" customHeight="1">
      <c r="X450" s="44"/>
      <c r="Y450" s="32"/>
      <c r="AA450" s="32"/>
    </row>
    <row r="451" spans="24:27" ht="15" customHeight="1">
      <c r="X451" s="44"/>
      <c r="Y451" s="32"/>
      <c r="AA451" s="32"/>
    </row>
    <row r="452" spans="24:27" ht="15" customHeight="1">
      <c r="X452" s="44"/>
      <c r="Y452" s="32"/>
      <c r="AA452" s="32"/>
    </row>
    <row r="453" spans="24:27" ht="15" customHeight="1">
      <c r="X453" s="44"/>
      <c r="Y453" s="32"/>
      <c r="AA453" s="32"/>
    </row>
    <row r="454" spans="24:27" ht="15" customHeight="1">
      <c r="X454" s="44"/>
      <c r="Y454" s="32"/>
      <c r="AA454" s="32"/>
    </row>
    <row r="455" spans="24:27" ht="15" customHeight="1">
      <c r="X455" s="44"/>
      <c r="Y455" s="32"/>
      <c r="AA455" s="32"/>
    </row>
    <row r="456" spans="24:27" ht="15" customHeight="1">
      <c r="X456" s="44"/>
      <c r="Y456" s="32"/>
      <c r="AA456" s="32"/>
    </row>
    <row r="457" spans="24:27" ht="15" customHeight="1">
      <c r="X457" s="44"/>
      <c r="Y457" s="32"/>
      <c r="AA457" s="32"/>
    </row>
    <row r="458" spans="24:27" ht="15" customHeight="1">
      <c r="X458" s="44"/>
      <c r="Y458" s="32"/>
      <c r="AA458" s="32"/>
    </row>
    <row r="459" spans="24:27" ht="15" customHeight="1">
      <c r="X459" s="44"/>
      <c r="Y459" s="32"/>
      <c r="AA459" s="32"/>
    </row>
    <row r="460" spans="24:27" ht="15" customHeight="1">
      <c r="X460" s="44"/>
      <c r="Y460" s="32"/>
      <c r="AA460" s="32"/>
    </row>
    <row r="461" spans="24:27" ht="15" customHeight="1">
      <c r="X461" s="44"/>
      <c r="Y461" s="32"/>
      <c r="AA461" s="32"/>
    </row>
    <row r="462" spans="24:27" ht="15" customHeight="1">
      <c r="X462" s="44"/>
      <c r="Y462" s="32"/>
      <c r="AA462" s="32"/>
    </row>
    <row r="463" spans="24:27" ht="15" customHeight="1">
      <c r="X463" s="44"/>
      <c r="Y463" s="32"/>
      <c r="AA463" s="32"/>
    </row>
    <row r="464" spans="24:27" ht="15" customHeight="1">
      <c r="X464" s="44"/>
      <c r="Y464" s="32"/>
      <c r="AA464" s="32"/>
    </row>
    <row r="465" spans="24:27" ht="15" customHeight="1">
      <c r="X465" s="44"/>
      <c r="Y465" s="32"/>
      <c r="AA465" s="32"/>
    </row>
    <row r="466" spans="24:27" ht="15" customHeight="1">
      <c r="X466" s="44"/>
      <c r="Y466" s="32"/>
      <c r="AA466" s="32"/>
    </row>
    <row r="467" spans="24:27" ht="15" customHeight="1">
      <c r="X467" s="44"/>
      <c r="Y467" s="32"/>
      <c r="AA467" s="32"/>
    </row>
    <row r="468" spans="24:27" ht="15" customHeight="1">
      <c r="X468" s="44"/>
      <c r="Y468" s="32"/>
      <c r="AA468" s="32"/>
    </row>
    <row r="469" spans="24:27" ht="15" customHeight="1">
      <c r="X469" s="44"/>
      <c r="Y469" s="32"/>
      <c r="AA469" s="32"/>
    </row>
    <row r="470" spans="24:27" ht="15" customHeight="1">
      <c r="X470" s="44"/>
      <c r="Y470" s="32"/>
      <c r="AA470" s="32"/>
    </row>
    <row r="471" spans="24:27" ht="15" customHeight="1">
      <c r="X471" s="44"/>
      <c r="Y471" s="32"/>
      <c r="AA471" s="32"/>
    </row>
    <row r="472" spans="24:27" ht="15" customHeight="1">
      <c r="X472" s="44"/>
      <c r="Y472" s="32"/>
      <c r="AA472" s="32"/>
    </row>
    <row r="473" spans="24:27" ht="15" customHeight="1">
      <c r="X473" s="44"/>
      <c r="Y473" s="32"/>
      <c r="AA473" s="32"/>
    </row>
    <row r="474" spans="24:27" ht="15" customHeight="1">
      <c r="X474" s="44"/>
      <c r="Y474" s="32"/>
      <c r="AA474" s="32"/>
    </row>
    <row r="475" spans="24:27" ht="15" customHeight="1">
      <c r="X475" s="44"/>
      <c r="Y475" s="32"/>
      <c r="AA475" s="32"/>
    </row>
    <row r="476" spans="24:27" ht="15" customHeight="1">
      <c r="X476" s="44"/>
      <c r="Y476" s="32"/>
      <c r="AA476" s="32"/>
    </row>
    <row r="477" spans="24:27" ht="15" customHeight="1">
      <c r="X477" s="44"/>
      <c r="Y477" s="32"/>
      <c r="AA477" s="32"/>
    </row>
    <row r="478" spans="24:27" ht="15" customHeight="1">
      <c r="X478" s="44"/>
      <c r="Y478" s="32"/>
      <c r="AA478" s="32"/>
    </row>
    <row r="479" spans="24:27" ht="15" customHeight="1">
      <c r="X479" s="44"/>
      <c r="Y479" s="32"/>
      <c r="AA479" s="32"/>
    </row>
    <row r="480" spans="24:27" ht="15" customHeight="1">
      <c r="X480" s="44"/>
      <c r="Y480" s="32"/>
      <c r="AA480" s="32"/>
    </row>
    <row r="481" spans="24:27" ht="15" customHeight="1">
      <c r="X481" s="44"/>
      <c r="Y481" s="32"/>
      <c r="AA481" s="32"/>
    </row>
    <row r="482" spans="24:27" ht="15" customHeight="1">
      <c r="X482" s="44"/>
      <c r="Y482" s="32"/>
      <c r="AA482" s="32"/>
    </row>
    <row r="483" spans="24:27" ht="15" customHeight="1">
      <c r="X483" s="44"/>
      <c r="Y483" s="32"/>
      <c r="AA483" s="32"/>
    </row>
    <row r="484" spans="24:27" ht="15" customHeight="1">
      <c r="X484" s="44"/>
      <c r="Y484" s="32"/>
      <c r="AA484" s="32"/>
    </row>
    <row r="485" spans="24:27" ht="15" customHeight="1">
      <c r="X485" s="44"/>
      <c r="Y485" s="32"/>
      <c r="AA485" s="32"/>
    </row>
    <row r="486" spans="24:27" ht="15" customHeight="1">
      <c r="X486" s="44"/>
      <c r="Y486" s="32"/>
      <c r="AA486" s="32"/>
    </row>
    <row r="487" spans="24:27" ht="15" customHeight="1">
      <c r="X487" s="44"/>
      <c r="Y487" s="32"/>
      <c r="AA487" s="32"/>
    </row>
    <row r="488" spans="24:27" ht="15" customHeight="1">
      <c r="X488" s="44"/>
      <c r="Y488" s="32"/>
      <c r="AA488" s="32"/>
    </row>
    <row r="489" spans="24:27" ht="15" customHeight="1">
      <c r="X489" s="44"/>
      <c r="Y489" s="32"/>
      <c r="AA489" s="32"/>
    </row>
    <row r="490" spans="24:27" ht="15" customHeight="1">
      <c r="X490" s="44"/>
      <c r="Y490" s="32"/>
      <c r="AA490" s="32"/>
    </row>
    <row r="491" spans="24:27" ht="15" customHeight="1">
      <c r="X491" s="44"/>
      <c r="Y491" s="32"/>
      <c r="AA491" s="32"/>
    </row>
    <row r="492" spans="24:27" ht="15" customHeight="1">
      <c r="X492" s="44"/>
      <c r="Y492" s="32"/>
      <c r="AA492" s="32"/>
    </row>
    <row r="493" spans="24:27" ht="15" customHeight="1">
      <c r="X493" s="44"/>
      <c r="Y493" s="32"/>
      <c r="AA493" s="32"/>
    </row>
    <row r="494" spans="24:27" ht="15" customHeight="1">
      <c r="X494" s="44"/>
      <c r="Y494" s="32"/>
      <c r="AA494" s="32"/>
    </row>
    <row r="495" spans="24:27" ht="15" customHeight="1">
      <c r="X495" s="44"/>
      <c r="Y495" s="32"/>
      <c r="AA495" s="32"/>
    </row>
    <row r="496" spans="24:27" ht="15" customHeight="1">
      <c r="X496" s="44"/>
      <c r="Y496" s="32"/>
      <c r="AA496" s="32"/>
    </row>
    <row r="497" spans="24:27" ht="15" customHeight="1">
      <c r="X497" s="44"/>
      <c r="Y497" s="32"/>
      <c r="AA497" s="32"/>
    </row>
    <row r="498" spans="24:27" ht="15" customHeight="1">
      <c r="X498" s="44"/>
      <c r="Y498" s="32"/>
      <c r="AA498" s="32"/>
    </row>
    <row r="499" spans="24:27" ht="15" customHeight="1">
      <c r="X499" s="44"/>
      <c r="Y499" s="32"/>
      <c r="AA499" s="32"/>
    </row>
    <row r="500" spans="24:27" ht="15" customHeight="1">
      <c r="X500" s="44"/>
      <c r="Y500" s="32"/>
      <c r="AA500" s="32"/>
    </row>
    <row r="501" spans="24:27" ht="15" customHeight="1">
      <c r="X501" s="44"/>
      <c r="Y501" s="32"/>
      <c r="AA501" s="32"/>
    </row>
    <row r="502" spans="24:27" ht="15" customHeight="1">
      <c r="X502" s="44"/>
      <c r="Y502" s="32"/>
      <c r="AA502" s="32"/>
    </row>
    <row r="503" spans="24:27" ht="15" customHeight="1">
      <c r="X503" s="44"/>
      <c r="Y503" s="32"/>
      <c r="AA503" s="32"/>
    </row>
    <row r="504" spans="24:27" ht="15" customHeight="1">
      <c r="X504" s="44"/>
      <c r="Y504" s="32"/>
      <c r="AA504" s="32"/>
    </row>
    <row r="505" spans="24:27" ht="15" customHeight="1">
      <c r="X505" s="44"/>
      <c r="Y505" s="32"/>
      <c r="AA505" s="32"/>
    </row>
    <row r="506" spans="24:27" ht="15" customHeight="1">
      <c r="X506" s="44"/>
      <c r="Y506" s="32"/>
      <c r="AA506" s="32"/>
    </row>
    <row r="507" spans="24:27" ht="15" customHeight="1">
      <c r="X507" s="44"/>
      <c r="Y507" s="32"/>
      <c r="AA507" s="32"/>
    </row>
    <row r="508" spans="24:27" ht="15" customHeight="1">
      <c r="X508" s="44"/>
      <c r="Y508" s="32"/>
      <c r="AA508" s="32"/>
    </row>
    <row r="509" spans="24:27" ht="15" customHeight="1">
      <c r="X509" s="44"/>
      <c r="Y509" s="32"/>
      <c r="AA509" s="32"/>
    </row>
    <row r="510" spans="24:27" ht="15" customHeight="1">
      <c r="X510" s="44"/>
      <c r="Y510" s="32"/>
      <c r="AA510" s="32"/>
    </row>
    <row r="511" spans="24:27" ht="15" customHeight="1">
      <c r="X511" s="44"/>
      <c r="Y511" s="32"/>
      <c r="AA511" s="32"/>
    </row>
    <row r="512" spans="24:27" ht="15" customHeight="1">
      <c r="X512" s="44"/>
      <c r="Y512" s="32"/>
      <c r="AA512" s="32"/>
    </row>
    <row r="513" spans="24:27" ht="15" customHeight="1">
      <c r="X513" s="44"/>
      <c r="Y513" s="32"/>
      <c r="AA513" s="32"/>
    </row>
    <row r="514" spans="24:27" ht="15" customHeight="1">
      <c r="X514" s="44"/>
      <c r="Y514" s="32"/>
      <c r="AA514" s="32"/>
    </row>
    <row r="515" spans="24:27" ht="15" customHeight="1">
      <c r="X515" s="44"/>
      <c r="Y515" s="32"/>
      <c r="AA515" s="32"/>
    </row>
    <row r="516" spans="24:27" ht="15" customHeight="1">
      <c r="X516" s="44"/>
      <c r="Y516" s="32"/>
      <c r="AA516" s="32"/>
    </row>
    <row r="517" spans="24:27" ht="15" customHeight="1">
      <c r="X517" s="44"/>
      <c r="Y517" s="32"/>
      <c r="AA517" s="32"/>
    </row>
    <row r="518" spans="24:27" ht="15" customHeight="1">
      <c r="X518" s="44"/>
      <c r="Y518" s="32"/>
      <c r="AA518" s="32"/>
    </row>
    <row r="519" spans="24:27" ht="15" customHeight="1">
      <c r="X519" s="44"/>
      <c r="Y519" s="32"/>
      <c r="AA519" s="32"/>
    </row>
    <row r="520" spans="24:27" ht="15" customHeight="1">
      <c r="X520" s="44"/>
      <c r="Y520" s="32"/>
      <c r="AA520" s="32"/>
    </row>
    <row r="521" spans="24:27" ht="15" customHeight="1">
      <c r="X521" s="44"/>
      <c r="Y521" s="32"/>
      <c r="AA521" s="32"/>
    </row>
    <row r="522" spans="24:27" ht="15" customHeight="1">
      <c r="X522" s="44"/>
      <c r="Y522" s="32"/>
      <c r="AA522" s="32"/>
    </row>
    <row r="523" spans="24:27" ht="15" customHeight="1">
      <c r="X523" s="44"/>
      <c r="Y523" s="32"/>
      <c r="AA523" s="32"/>
    </row>
    <row r="524" spans="24:27" ht="15" customHeight="1">
      <c r="X524" s="44"/>
      <c r="Y524" s="32"/>
      <c r="AA524" s="32"/>
    </row>
    <row r="525" spans="24:27" ht="15" customHeight="1">
      <c r="X525" s="44"/>
      <c r="Y525" s="32"/>
      <c r="AA525" s="32"/>
    </row>
    <row r="526" spans="24:27" ht="15" customHeight="1">
      <c r="X526" s="44"/>
      <c r="Y526" s="32"/>
      <c r="AA526" s="32"/>
    </row>
    <row r="527" spans="24:27" ht="15" customHeight="1">
      <c r="X527" s="44"/>
      <c r="Y527" s="32"/>
      <c r="AA527" s="32"/>
    </row>
    <row r="528" spans="24:27" ht="15" customHeight="1">
      <c r="X528" s="44"/>
      <c r="Y528" s="32"/>
      <c r="AA528" s="32"/>
    </row>
    <row r="529" spans="24:27" ht="15" customHeight="1">
      <c r="X529" s="44"/>
      <c r="Y529" s="32"/>
      <c r="AA529" s="32"/>
    </row>
    <row r="530" spans="24:27" ht="15" customHeight="1">
      <c r="X530" s="44"/>
      <c r="Y530" s="32"/>
      <c r="AA530" s="32"/>
    </row>
    <row r="531" spans="24:27" ht="15" customHeight="1">
      <c r="X531" s="44"/>
      <c r="Y531" s="32"/>
      <c r="AA531" s="32"/>
    </row>
    <row r="532" spans="24:27" ht="15" customHeight="1">
      <c r="X532" s="44"/>
      <c r="Y532" s="32"/>
      <c r="AA532" s="32"/>
    </row>
    <row r="533" spans="24:27" ht="15" customHeight="1">
      <c r="X533" s="44"/>
      <c r="Y533" s="32"/>
      <c r="AA533" s="32"/>
    </row>
    <row r="534" spans="24:27" ht="15" customHeight="1">
      <c r="X534" s="44"/>
      <c r="Y534" s="32"/>
      <c r="AA534" s="32"/>
    </row>
    <row r="535" spans="24:27" ht="15" customHeight="1">
      <c r="X535" s="44"/>
      <c r="Y535" s="32"/>
      <c r="AA535" s="32"/>
    </row>
    <row r="536" spans="24:27" ht="15" customHeight="1">
      <c r="X536" s="44"/>
      <c r="Y536" s="32"/>
      <c r="AA536" s="32"/>
    </row>
    <row r="537" spans="24:27" ht="15" customHeight="1">
      <c r="X537" s="44"/>
      <c r="Y537" s="32"/>
      <c r="AA537" s="32"/>
    </row>
    <row r="538" spans="24:27" ht="15" customHeight="1">
      <c r="X538" s="44"/>
      <c r="Y538" s="32"/>
      <c r="AA538" s="32"/>
    </row>
    <row r="539" spans="24:27" ht="15" customHeight="1">
      <c r="X539" s="44"/>
      <c r="Y539" s="32"/>
      <c r="AA539" s="32"/>
    </row>
    <row r="540" spans="24:27" ht="15" customHeight="1">
      <c r="X540" s="44"/>
      <c r="Y540" s="32"/>
      <c r="AA540" s="32"/>
    </row>
    <row r="541" spans="24:27" ht="15" customHeight="1">
      <c r="X541" s="44"/>
      <c r="Y541" s="32"/>
      <c r="AA541" s="32"/>
    </row>
    <row r="542" spans="24:27" ht="15" customHeight="1">
      <c r="X542" s="44"/>
      <c r="Y542" s="32"/>
      <c r="AA542" s="32"/>
    </row>
    <row r="543" spans="24:27" ht="15" customHeight="1">
      <c r="X543" s="44"/>
      <c r="Y543" s="32"/>
      <c r="AA543" s="32"/>
    </row>
    <row r="544" spans="24:27" ht="15" customHeight="1">
      <c r="X544" s="44"/>
      <c r="Y544" s="32"/>
      <c r="AA544" s="32"/>
    </row>
    <row r="545" spans="24:27" ht="15" customHeight="1">
      <c r="X545" s="44"/>
      <c r="Y545" s="32"/>
      <c r="AA545" s="32"/>
    </row>
    <row r="546" spans="24:27" ht="15" customHeight="1">
      <c r="X546" s="44"/>
      <c r="Y546" s="32"/>
      <c r="AA546" s="32"/>
    </row>
    <row r="547" spans="24:27" ht="15" customHeight="1">
      <c r="X547" s="44"/>
      <c r="Y547" s="32"/>
      <c r="AA547" s="32"/>
    </row>
    <row r="548" spans="24:27" ht="15" customHeight="1">
      <c r="X548" s="44"/>
      <c r="Y548" s="32"/>
      <c r="AA548" s="32"/>
    </row>
    <row r="549" spans="24:27" ht="15" customHeight="1">
      <c r="X549" s="44"/>
      <c r="Y549" s="32"/>
      <c r="AA549" s="32"/>
    </row>
    <row r="550" spans="24:27" ht="15" customHeight="1">
      <c r="X550" s="44"/>
      <c r="Y550" s="32"/>
      <c r="AA550" s="32"/>
    </row>
    <row r="551" spans="24:27" ht="15" customHeight="1">
      <c r="X551" s="44"/>
      <c r="Y551" s="32"/>
      <c r="AA551" s="32"/>
    </row>
    <row r="552" spans="24:27" ht="15" customHeight="1">
      <c r="X552" s="44"/>
      <c r="Y552" s="32"/>
      <c r="AA552" s="32"/>
    </row>
    <row r="553" spans="24:27" ht="15" customHeight="1">
      <c r="X553" s="44"/>
      <c r="Y553" s="32"/>
      <c r="AA553" s="32"/>
    </row>
    <row r="554" spans="24:27" ht="15" customHeight="1">
      <c r="X554" s="44"/>
      <c r="Y554" s="32"/>
      <c r="AA554" s="32"/>
    </row>
    <row r="555" spans="24:27" ht="15" customHeight="1">
      <c r="X555" s="44"/>
      <c r="Y555" s="32"/>
      <c r="AA555" s="32"/>
    </row>
    <row r="556" spans="24:27" ht="15" customHeight="1">
      <c r="X556" s="44"/>
      <c r="Y556" s="32"/>
      <c r="AA556" s="32"/>
    </row>
    <row r="557" spans="24:27" ht="15" customHeight="1">
      <c r="X557" s="44"/>
      <c r="Y557" s="32"/>
      <c r="AA557" s="32"/>
    </row>
    <row r="558" spans="24:27" ht="15" customHeight="1">
      <c r="X558" s="44"/>
      <c r="Y558" s="32"/>
      <c r="AA558" s="32"/>
    </row>
    <row r="559" spans="24:27" ht="15" customHeight="1">
      <c r="X559" s="44"/>
      <c r="Y559" s="32"/>
      <c r="AA559" s="32"/>
    </row>
    <row r="560" spans="24:27" ht="15" customHeight="1">
      <c r="X560" s="44"/>
      <c r="Y560" s="32"/>
      <c r="AA560" s="32"/>
    </row>
    <row r="561" spans="24:27" ht="15" customHeight="1">
      <c r="X561" s="44"/>
      <c r="Y561" s="32"/>
      <c r="AA561" s="32"/>
    </row>
    <row r="562" spans="24:27" ht="15" customHeight="1">
      <c r="X562" s="44"/>
      <c r="Y562" s="32"/>
      <c r="AA562" s="32"/>
    </row>
    <row r="563" spans="24:27" ht="15" customHeight="1">
      <c r="X563" s="44"/>
      <c r="Y563" s="32"/>
      <c r="AA563" s="32"/>
    </row>
    <row r="564" spans="24:27" ht="15" customHeight="1">
      <c r="X564" s="44"/>
      <c r="Y564" s="32"/>
      <c r="AA564" s="32"/>
    </row>
    <row r="565" spans="24:27" ht="15" customHeight="1">
      <c r="X565" s="44"/>
      <c r="Y565" s="32"/>
      <c r="AA565" s="32"/>
    </row>
    <row r="566" spans="24:27" ht="15" customHeight="1">
      <c r="X566" s="44"/>
      <c r="Y566" s="32"/>
      <c r="AA566" s="32"/>
    </row>
    <row r="567" spans="24:27" ht="15" customHeight="1">
      <c r="X567" s="44"/>
      <c r="Y567" s="32"/>
      <c r="AA567" s="32"/>
    </row>
    <row r="568" spans="24:27" ht="15" customHeight="1">
      <c r="X568" s="44"/>
      <c r="Y568" s="32"/>
      <c r="AA568" s="32"/>
    </row>
    <row r="569" spans="24:27" ht="15" customHeight="1">
      <c r="X569" s="44"/>
      <c r="Y569" s="32"/>
      <c r="AA569" s="32"/>
    </row>
    <row r="570" spans="24:27" ht="15" customHeight="1">
      <c r="X570" s="44"/>
      <c r="Y570" s="32"/>
      <c r="AA570" s="32"/>
    </row>
    <row r="571" spans="24:27" ht="15" customHeight="1">
      <c r="X571" s="44"/>
      <c r="Y571" s="32"/>
      <c r="AA571" s="32"/>
    </row>
    <row r="572" spans="24:27" ht="15" customHeight="1">
      <c r="X572" s="44"/>
      <c r="Y572" s="32"/>
      <c r="AA572" s="32"/>
    </row>
    <row r="573" spans="24:27" ht="15" customHeight="1">
      <c r="X573" s="44"/>
      <c r="Y573" s="32"/>
      <c r="AA573" s="32"/>
    </row>
    <row r="574" spans="24:27" ht="15" customHeight="1">
      <c r="X574" s="44"/>
      <c r="Y574" s="32"/>
      <c r="AA574" s="32"/>
    </row>
    <row r="575" spans="24:27" ht="15" customHeight="1">
      <c r="X575" s="44"/>
      <c r="Y575" s="32"/>
      <c r="AA575" s="32"/>
    </row>
    <row r="576" spans="24:27" ht="15" customHeight="1">
      <c r="X576" s="44"/>
      <c r="Y576" s="32"/>
      <c r="AA576" s="32"/>
    </row>
    <row r="577" spans="24:27" ht="15" customHeight="1">
      <c r="X577" s="44"/>
      <c r="Y577" s="32"/>
      <c r="AA577" s="32"/>
    </row>
    <row r="578" spans="24:27" ht="15" customHeight="1">
      <c r="X578" s="44"/>
      <c r="Y578" s="32"/>
      <c r="AA578" s="32"/>
    </row>
    <row r="579" spans="24:27" ht="15" customHeight="1">
      <c r="X579" s="44"/>
      <c r="Y579" s="32"/>
      <c r="AA579" s="32"/>
    </row>
    <row r="580" spans="24:27" ht="15" customHeight="1">
      <c r="X580" s="44"/>
      <c r="Y580" s="32"/>
      <c r="AA580" s="32"/>
    </row>
    <row r="581" spans="24:27" ht="15" customHeight="1">
      <c r="X581" s="44"/>
      <c r="Y581" s="32"/>
      <c r="AA581" s="32"/>
    </row>
    <row r="582" spans="24:27" ht="15" customHeight="1">
      <c r="X582" s="44"/>
      <c r="Y582" s="32"/>
      <c r="AA582" s="32"/>
    </row>
    <row r="583" spans="24:27" ht="15" customHeight="1">
      <c r="X583" s="44"/>
      <c r="Y583" s="32"/>
      <c r="AA583" s="32"/>
    </row>
    <row r="584" spans="24:27" ht="15" customHeight="1">
      <c r="X584" s="44"/>
      <c r="Y584" s="32"/>
      <c r="AA584" s="32"/>
    </row>
    <row r="585" spans="24:27" ht="15" customHeight="1">
      <c r="X585" s="44"/>
      <c r="Y585" s="32"/>
      <c r="AA585" s="32"/>
    </row>
    <row r="586" spans="24:27" ht="15" customHeight="1">
      <c r="X586" s="44"/>
      <c r="Y586" s="32"/>
      <c r="AA586" s="32"/>
    </row>
    <row r="587" spans="24:27" ht="15" customHeight="1">
      <c r="X587" s="44"/>
      <c r="Y587" s="32"/>
      <c r="AA587" s="32"/>
    </row>
    <row r="588" spans="24:27" ht="15" customHeight="1">
      <c r="X588" s="44"/>
      <c r="Y588" s="32"/>
      <c r="AA588" s="32"/>
    </row>
    <row r="589" spans="24:27" ht="15" customHeight="1">
      <c r="X589" s="44"/>
      <c r="Y589" s="32"/>
      <c r="AA589" s="32"/>
    </row>
    <row r="590" spans="24:27" ht="15" customHeight="1">
      <c r="X590" s="44"/>
      <c r="Y590" s="32"/>
      <c r="AA590" s="32"/>
    </row>
    <row r="591" spans="24:27" ht="15" customHeight="1">
      <c r="X591" s="44"/>
      <c r="Y591" s="32"/>
      <c r="AA591" s="32"/>
    </row>
    <row r="592" spans="24:27" ht="15" customHeight="1">
      <c r="X592" s="44"/>
      <c r="Y592" s="32"/>
      <c r="AA592" s="32"/>
    </row>
    <row r="593" spans="24:27" ht="15" customHeight="1">
      <c r="X593" s="44"/>
      <c r="Y593" s="32"/>
      <c r="AA593" s="32"/>
    </row>
    <row r="594" spans="24:27" ht="15" customHeight="1">
      <c r="X594" s="44"/>
      <c r="Y594" s="32"/>
      <c r="AA594" s="32"/>
    </row>
    <row r="595" spans="24:27" ht="15" customHeight="1">
      <c r="X595" s="44"/>
      <c r="Y595" s="32"/>
      <c r="AA595" s="32"/>
    </row>
    <row r="596" spans="24:27" ht="15" customHeight="1">
      <c r="X596" s="44"/>
      <c r="Y596" s="32"/>
      <c r="AA596" s="32"/>
    </row>
    <row r="597" spans="24:27" ht="15" customHeight="1">
      <c r="X597" s="44"/>
      <c r="Y597" s="32"/>
      <c r="AA597" s="32"/>
    </row>
    <row r="598" spans="24:27" ht="15" customHeight="1">
      <c r="X598" s="44"/>
      <c r="Y598" s="32"/>
      <c r="AA598" s="32"/>
    </row>
    <row r="599" spans="24:27" ht="15" customHeight="1">
      <c r="X599" s="44"/>
      <c r="Y599" s="32"/>
      <c r="AA599" s="32"/>
    </row>
    <row r="600" spans="24:27" ht="15" customHeight="1">
      <c r="X600" s="44"/>
      <c r="Y600" s="32"/>
      <c r="AA600" s="32"/>
    </row>
    <row r="601" spans="24:27" ht="15" customHeight="1">
      <c r="X601" s="44"/>
      <c r="Y601" s="32"/>
      <c r="AA601" s="32"/>
    </row>
    <row r="602" spans="24:27" ht="15" customHeight="1">
      <c r="X602" s="44"/>
      <c r="Y602" s="32"/>
      <c r="AA602" s="32"/>
    </row>
    <row r="603" spans="24:27" ht="15" customHeight="1">
      <c r="X603" s="44"/>
      <c r="Y603" s="32"/>
      <c r="AA603" s="32"/>
    </row>
    <row r="604" spans="24:27" ht="15" customHeight="1">
      <c r="X604" s="44"/>
      <c r="Y604" s="32"/>
      <c r="AA604" s="32"/>
    </row>
    <row r="605" spans="24:27" ht="15" customHeight="1">
      <c r="X605" s="44"/>
      <c r="Y605" s="32"/>
      <c r="AA605" s="32"/>
    </row>
    <row r="606" spans="24:27" ht="15" customHeight="1">
      <c r="X606" s="44"/>
      <c r="Y606" s="32"/>
      <c r="AA606" s="32"/>
    </row>
    <row r="607" spans="24:27" ht="15" customHeight="1">
      <c r="X607" s="44"/>
      <c r="Y607" s="32"/>
      <c r="AA607" s="32"/>
    </row>
    <row r="608" spans="24:27" ht="15" customHeight="1">
      <c r="X608" s="44"/>
      <c r="Y608" s="32"/>
      <c r="AA608" s="32"/>
    </row>
    <row r="609" spans="24:27" ht="15" customHeight="1">
      <c r="X609" s="44"/>
      <c r="Y609" s="32"/>
      <c r="AA609" s="32"/>
    </row>
    <row r="610" spans="24:27" ht="15" customHeight="1">
      <c r="X610" s="44"/>
      <c r="Y610" s="32"/>
      <c r="AA610" s="32"/>
    </row>
    <row r="611" spans="24:27" ht="15" customHeight="1">
      <c r="X611" s="44"/>
      <c r="Y611" s="32"/>
      <c r="AA611" s="32"/>
    </row>
    <row r="612" spans="24:27" ht="15" customHeight="1">
      <c r="X612" s="44"/>
      <c r="Y612" s="32"/>
      <c r="AA612" s="32"/>
    </row>
    <row r="613" spans="24:27" ht="15" customHeight="1">
      <c r="X613" s="44"/>
      <c r="Y613" s="32"/>
      <c r="AA613" s="32"/>
    </row>
    <row r="614" spans="24:27" ht="15" customHeight="1">
      <c r="X614" s="44"/>
      <c r="Y614" s="32"/>
      <c r="AA614" s="32"/>
    </row>
    <row r="615" spans="24:27" ht="15" customHeight="1">
      <c r="X615" s="44"/>
      <c r="Y615" s="32"/>
      <c r="AA615" s="32"/>
    </row>
    <row r="616" spans="24:27" ht="15" customHeight="1">
      <c r="X616" s="44"/>
      <c r="Y616" s="32"/>
      <c r="AA616" s="32"/>
    </row>
    <row r="617" spans="24:27" ht="15" customHeight="1">
      <c r="X617" s="44"/>
      <c r="Y617" s="32"/>
      <c r="AA617" s="32"/>
    </row>
    <row r="618" spans="24:27" ht="15" customHeight="1">
      <c r="X618" s="44"/>
      <c r="Y618" s="32"/>
      <c r="AA618" s="32"/>
    </row>
    <row r="619" spans="24:27" ht="15" customHeight="1">
      <c r="X619" s="44"/>
      <c r="Y619" s="32"/>
      <c r="AA619" s="32"/>
    </row>
    <row r="620" spans="24:27" ht="15" customHeight="1">
      <c r="X620" s="44"/>
      <c r="Y620" s="32"/>
      <c r="AA620" s="32"/>
    </row>
    <row r="621" spans="24:27" ht="15" customHeight="1">
      <c r="X621" s="44"/>
      <c r="Y621" s="32"/>
      <c r="AA621" s="32"/>
    </row>
    <row r="622" spans="24:27" ht="15" customHeight="1">
      <c r="X622" s="44"/>
      <c r="Y622" s="32"/>
      <c r="AA622" s="32"/>
    </row>
    <row r="623" spans="24:27" ht="15" customHeight="1">
      <c r="X623" s="44"/>
      <c r="Y623" s="32"/>
      <c r="AA623" s="32"/>
    </row>
    <row r="624" spans="24:27" ht="15" customHeight="1">
      <c r="X624" s="44"/>
      <c r="Y624" s="32"/>
      <c r="AA624" s="32"/>
    </row>
    <row r="625" spans="24:27" ht="15" customHeight="1">
      <c r="X625" s="44"/>
      <c r="Y625" s="32"/>
      <c r="AA625" s="32"/>
    </row>
    <row r="626" spans="24:27" ht="15" customHeight="1">
      <c r="X626" s="44"/>
      <c r="Y626" s="32"/>
      <c r="AA626" s="32"/>
    </row>
    <row r="627" spans="24:27" ht="15" customHeight="1">
      <c r="X627" s="44"/>
      <c r="Y627" s="32"/>
      <c r="AA627" s="32"/>
    </row>
    <row r="628" spans="24:27" ht="15" customHeight="1">
      <c r="X628" s="44"/>
      <c r="Y628" s="32"/>
      <c r="AA628" s="32"/>
    </row>
    <row r="629" spans="24:27" ht="15" customHeight="1">
      <c r="X629" s="44"/>
      <c r="Y629" s="32"/>
      <c r="AA629" s="32"/>
    </row>
    <row r="630" spans="24:27" ht="15" customHeight="1">
      <c r="X630" s="44"/>
      <c r="Y630" s="32"/>
      <c r="AA630" s="32"/>
    </row>
    <row r="631" spans="24:27" ht="15" customHeight="1">
      <c r="X631" s="44"/>
      <c r="Y631" s="32"/>
      <c r="AA631" s="32"/>
    </row>
    <row r="632" spans="24:27" ht="15" customHeight="1">
      <c r="X632" s="44"/>
      <c r="Y632" s="32"/>
      <c r="AA632" s="32"/>
    </row>
    <row r="633" spans="24:27" ht="15" customHeight="1">
      <c r="X633" s="44"/>
      <c r="Y633" s="32"/>
      <c r="AA633" s="32"/>
    </row>
    <row r="634" spans="24:27" ht="15" customHeight="1">
      <c r="X634" s="44"/>
      <c r="Y634" s="32"/>
      <c r="AA634" s="32"/>
    </row>
    <row r="635" spans="24:27" ht="15" customHeight="1">
      <c r="X635" s="44"/>
      <c r="Y635" s="32"/>
      <c r="AA635" s="32"/>
    </row>
    <row r="636" spans="24:27" ht="15" customHeight="1">
      <c r="X636" s="44"/>
      <c r="Y636" s="32"/>
      <c r="AA636" s="32"/>
    </row>
    <row r="637" spans="24:27" ht="15" customHeight="1">
      <c r="X637" s="44"/>
      <c r="Y637" s="32"/>
      <c r="AA637" s="32"/>
    </row>
    <row r="638" spans="24:27" ht="15" customHeight="1">
      <c r="X638" s="44"/>
      <c r="Y638" s="32"/>
      <c r="AA638" s="32"/>
    </row>
    <row r="639" spans="24:27" ht="15" customHeight="1">
      <c r="X639" s="44"/>
      <c r="Y639" s="32"/>
      <c r="AA639" s="32"/>
    </row>
    <row r="640" spans="24:27" ht="15" customHeight="1">
      <c r="X640" s="44"/>
      <c r="Y640" s="32"/>
      <c r="AA640" s="32"/>
    </row>
    <row r="641" spans="24:27" ht="15" customHeight="1">
      <c r="X641" s="44"/>
      <c r="Y641" s="32"/>
      <c r="AA641" s="32"/>
    </row>
    <row r="642" spans="24:27" ht="15" customHeight="1">
      <c r="X642" s="44"/>
      <c r="Y642" s="32"/>
      <c r="AA642" s="32"/>
    </row>
    <row r="643" spans="24:27" ht="15" customHeight="1">
      <c r="X643" s="44"/>
      <c r="Y643" s="32"/>
      <c r="AA643" s="32"/>
    </row>
    <row r="644" spans="24:27" ht="15" customHeight="1">
      <c r="X644" s="44"/>
      <c r="Y644" s="32"/>
      <c r="AA644" s="32"/>
    </row>
    <row r="645" spans="24:27" ht="15" customHeight="1">
      <c r="X645" s="44"/>
      <c r="Y645" s="32"/>
      <c r="AA645" s="32"/>
    </row>
    <row r="646" spans="24:27" ht="15" customHeight="1">
      <c r="X646" s="44"/>
      <c r="Y646" s="32"/>
      <c r="AA646" s="32"/>
    </row>
    <row r="647" spans="24:27" ht="15" customHeight="1">
      <c r="X647" s="44"/>
      <c r="Y647" s="32"/>
      <c r="AA647" s="32"/>
    </row>
    <row r="648" spans="24:27" ht="15" customHeight="1">
      <c r="X648" s="44"/>
      <c r="Y648" s="32"/>
      <c r="AA648" s="32"/>
    </row>
    <row r="649" spans="24:27" ht="15" customHeight="1">
      <c r="X649" s="44"/>
      <c r="Y649" s="32"/>
      <c r="AA649" s="32"/>
    </row>
    <row r="650" spans="24:27" ht="15" customHeight="1">
      <c r="X650" s="44"/>
      <c r="Y650" s="32"/>
      <c r="AA650" s="32"/>
    </row>
    <row r="651" spans="24:27" ht="15" customHeight="1">
      <c r="X651" s="44"/>
      <c r="Y651" s="32"/>
      <c r="AA651" s="32"/>
    </row>
    <row r="652" spans="24:27" ht="15" customHeight="1">
      <c r="X652" s="44"/>
      <c r="Y652" s="32"/>
      <c r="AA652" s="32"/>
    </row>
    <row r="653" spans="24:27" ht="15" customHeight="1">
      <c r="X653" s="44"/>
      <c r="Y653" s="32"/>
      <c r="AA653" s="32"/>
    </row>
    <row r="654" spans="24:27" ht="15" customHeight="1">
      <c r="X654" s="44"/>
      <c r="Y654" s="32"/>
      <c r="AA654" s="32"/>
    </row>
    <row r="655" spans="24:27" ht="15" customHeight="1">
      <c r="X655" s="44"/>
      <c r="Y655" s="32"/>
      <c r="AA655" s="32"/>
    </row>
    <row r="656" spans="24:27" ht="15" customHeight="1">
      <c r="X656" s="44"/>
      <c r="Y656" s="32"/>
      <c r="AA656" s="32"/>
    </row>
    <row r="657" spans="24:27" ht="15" customHeight="1">
      <c r="X657" s="44"/>
      <c r="Y657" s="32"/>
      <c r="AA657" s="32"/>
    </row>
    <row r="658" spans="24:27" ht="15" customHeight="1">
      <c r="X658" s="44"/>
      <c r="Y658" s="32"/>
      <c r="AA658" s="32"/>
    </row>
    <row r="659" spans="24:27" ht="15" customHeight="1">
      <c r="X659" s="44"/>
      <c r="Y659" s="32"/>
      <c r="AA659" s="32"/>
    </row>
    <row r="660" spans="24:27" ht="15" customHeight="1">
      <c r="X660" s="44"/>
      <c r="Y660" s="32"/>
      <c r="AA660" s="32"/>
    </row>
    <row r="661" spans="24:27" ht="15" customHeight="1">
      <c r="X661" s="44"/>
      <c r="Y661" s="32"/>
      <c r="AA661" s="32"/>
    </row>
    <row r="662" spans="24:27" ht="15" customHeight="1">
      <c r="X662" s="44"/>
      <c r="Y662" s="32"/>
      <c r="AA662" s="32"/>
    </row>
    <row r="663" spans="24:27" ht="15" customHeight="1">
      <c r="X663" s="44"/>
      <c r="Y663" s="32"/>
      <c r="AA663" s="32"/>
    </row>
    <row r="664" spans="24:27" ht="15" customHeight="1">
      <c r="X664" s="44"/>
      <c r="Y664" s="32"/>
      <c r="AA664" s="32"/>
    </row>
    <row r="665" spans="24:27" ht="15" customHeight="1">
      <c r="X665" s="44"/>
      <c r="Y665" s="32"/>
      <c r="AA665" s="32"/>
    </row>
    <row r="666" spans="24:27" ht="15" customHeight="1">
      <c r="X666" s="44"/>
      <c r="Y666" s="32"/>
      <c r="AA666" s="32"/>
    </row>
    <row r="667" spans="24:27" ht="15" customHeight="1">
      <c r="X667" s="44"/>
      <c r="Y667" s="32"/>
      <c r="AA667" s="32"/>
    </row>
    <row r="668" spans="24:27" ht="15" customHeight="1">
      <c r="X668" s="44"/>
      <c r="Y668" s="32"/>
      <c r="AA668" s="32"/>
    </row>
    <row r="669" spans="24:27" ht="15" customHeight="1">
      <c r="X669" s="44"/>
      <c r="Y669" s="32"/>
      <c r="AA669" s="32"/>
    </row>
    <row r="670" spans="24:27" ht="15" customHeight="1">
      <c r="X670" s="44"/>
      <c r="Y670" s="32"/>
      <c r="AA670" s="32"/>
    </row>
    <row r="671" spans="24:27" ht="15" customHeight="1">
      <c r="X671" s="44"/>
      <c r="Y671" s="32"/>
      <c r="AA671" s="32"/>
    </row>
    <row r="672" spans="24:27" ht="15" customHeight="1">
      <c r="X672" s="44"/>
      <c r="Y672" s="32"/>
      <c r="AA672" s="32"/>
    </row>
    <row r="673" spans="24:27" ht="15" customHeight="1">
      <c r="X673" s="44"/>
      <c r="Y673" s="32"/>
      <c r="AA673" s="32"/>
    </row>
    <row r="674" spans="24:27" ht="15" customHeight="1">
      <c r="X674" s="44"/>
      <c r="Y674" s="32"/>
      <c r="AA674" s="32"/>
    </row>
    <row r="675" spans="24:27" ht="15" customHeight="1">
      <c r="X675" s="44"/>
      <c r="Y675" s="32"/>
      <c r="AA675" s="32"/>
    </row>
    <row r="676" spans="24:27" ht="15" customHeight="1">
      <c r="X676" s="44"/>
      <c r="Y676" s="32"/>
      <c r="AA676" s="32"/>
    </row>
    <row r="677" spans="24:27" ht="15" customHeight="1">
      <c r="X677" s="44"/>
      <c r="Y677" s="32"/>
      <c r="AA677" s="32"/>
    </row>
    <row r="678" spans="24:27" ht="15" customHeight="1">
      <c r="X678" s="44"/>
      <c r="Y678" s="32"/>
      <c r="AA678" s="32"/>
    </row>
    <row r="679" spans="24:27" ht="15" customHeight="1">
      <c r="X679" s="44"/>
      <c r="Y679" s="32"/>
      <c r="AA679" s="32"/>
    </row>
    <row r="680" spans="24:27" ht="15" customHeight="1">
      <c r="X680" s="44"/>
      <c r="Y680" s="32"/>
      <c r="AA680" s="32"/>
    </row>
    <row r="681" spans="24:27" ht="15" customHeight="1">
      <c r="X681" s="44"/>
      <c r="Y681" s="32"/>
      <c r="AA681" s="32"/>
    </row>
    <row r="682" spans="24:27" ht="15" customHeight="1">
      <c r="X682" s="44"/>
      <c r="Y682" s="32"/>
      <c r="AA682" s="32"/>
    </row>
    <row r="683" spans="24:27" ht="15" customHeight="1">
      <c r="X683" s="44"/>
      <c r="Y683" s="32"/>
      <c r="AA683" s="32"/>
    </row>
    <row r="684" spans="24:27" ht="15" customHeight="1">
      <c r="X684" s="44"/>
      <c r="Y684" s="32"/>
      <c r="AA684" s="32"/>
    </row>
    <row r="685" spans="24:27" ht="15" customHeight="1">
      <c r="X685" s="44"/>
      <c r="Y685" s="32"/>
      <c r="AA685" s="32"/>
    </row>
    <row r="686" spans="24:27" ht="15" customHeight="1">
      <c r="X686" s="44"/>
      <c r="Y686" s="32"/>
      <c r="AA686" s="32"/>
    </row>
    <row r="687" spans="24:27" ht="15" customHeight="1">
      <c r="X687" s="44"/>
      <c r="Y687" s="32"/>
      <c r="AA687" s="32"/>
    </row>
    <row r="688" spans="24:27" ht="15" customHeight="1">
      <c r="X688" s="44"/>
      <c r="Y688" s="32"/>
      <c r="AA688" s="32"/>
    </row>
    <row r="689" spans="24:27" ht="15" customHeight="1">
      <c r="X689" s="44"/>
      <c r="Y689" s="32"/>
      <c r="AA689" s="32"/>
    </row>
    <row r="690" spans="24:27" ht="15" customHeight="1">
      <c r="X690" s="44"/>
      <c r="Y690" s="32"/>
      <c r="AA690" s="32"/>
    </row>
    <row r="691" spans="24:27" ht="15" customHeight="1">
      <c r="X691" s="44"/>
      <c r="Y691" s="32"/>
      <c r="AA691" s="32"/>
    </row>
    <row r="692" spans="24:27" ht="15" customHeight="1">
      <c r="X692" s="44"/>
      <c r="Y692" s="32"/>
      <c r="AA692" s="32"/>
    </row>
    <row r="693" spans="24:27" ht="15" customHeight="1">
      <c r="X693" s="44"/>
      <c r="Y693" s="32"/>
      <c r="AA693" s="32"/>
    </row>
    <row r="694" spans="24:27" ht="15" customHeight="1">
      <c r="X694" s="44"/>
      <c r="Y694" s="32"/>
      <c r="AA694" s="32"/>
    </row>
    <row r="695" spans="24:27" ht="15" customHeight="1">
      <c r="X695" s="44"/>
      <c r="Y695" s="32"/>
      <c r="AA695" s="32"/>
    </row>
    <row r="696" spans="24:27" ht="15" customHeight="1">
      <c r="X696" s="44"/>
      <c r="Y696" s="32"/>
      <c r="AA696" s="32"/>
    </row>
    <row r="697" spans="24:27" ht="15" customHeight="1">
      <c r="X697" s="44"/>
      <c r="Y697" s="32"/>
      <c r="AA697" s="32"/>
    </row>
    <row r="698" spans="24:27" ht="15" customHeight="1">
      <c r="X698" s="44"/>
      <c r="Y698" s="32"/>
      <c r="AA698" s="32"/>
    </row>
    <row r="699" spans="24:27" ht="15" customHeight="1">
      <c r="X699" s="44"/>
      <c r="Y699" s="32"/>
      <c r="AA699" s="32"/>
    </row>
    <row r="700" spans="24:27" ht="15" customHeight="1">
      <c r="X700" s="44"/>
      <c r="Y700" s="32"/>
      <c r="AA700" s="32"/>
    </row>
    <row r="701" spans="24:27" ht="15" customHeight="1">
      <c r="X701" s="44"/>
      <c r="Y701" s="32"/>
      <c r="AA701" s="32"/>
    </row>
    <row r="702" spans="24:27" ht="15" customHeight="1">
      <c r="X702" s="44"/>
      <c r="Y702" s="32"/>
      <c r="AA702" s="32"/>
    </row>
    <row r="703" spans="24:27" ht="15" customHeight="1">
      <c r="X703" s="44"/>
      <c r="Y703" s="32"/>
      <c r="AA703" s="32"/>
    </row>
    <row r="704" spans="24:27" ht="15" customHeight="1">
      <c r="X704" s="44"/>
      <c r="Y704" s="32"/>
      <c r="AA704" s="32"/>
    </row>
    <row r="705" spans="24:27" ht="15" customHeight="1">
      <c r="X705" s="44"/>
      <c r="Y705" s="32"/>
      <c r="AA705" s="32"/>
    </row>
    <row r="706" spans="24:27" ht="15" customHeight="1">
      <c r="X706" s="44"/>
      <c r="Y706" s="32"/>
      <c r="AA706" s="32"/>
    </row>
    <row r="707" spans="24:27" ht="15" customHeight="1">
      <c r="X707" s="44"/>
      <c r="Y707" s="32"/>
      <c r="AA707" s="32"/>
    </row>
    <row r="708" spans="24:27" ht="15" customHeight="1">
      <c r="X708" s="44"/>
      <c r="Y708" s="32"/>
      <c r="AA708" s="32"/>
    </row>
    <row r="709" spans="24:27" ht="15" customHeight="1">
      <c r="X709" s="44"/>
      <c r="Y709" s="32"/>
      <c r="AA709" s="32"/>
    </row>
    <row r="710" spans="24:27" ht="15" customHeight="1">
      <c r="X710" s="44"/>
      <c r="Y710" s="32"/>
      <c r="AA710" s="32"/>
    </row>
    <row r="711" spans="24:27" ht="15" customHeight="1">
      <c r="X711" s="44"/>
      <c r="Y711" s="32"/>
      <c r="AA711" s="32"/>
    </row>
    <row r="712" spans="24:27" ht="15" customHeight="1">
      <c r="X712" s="44"/>
      <c r="Y712" s="32"/>
      <c r="AA712" s="32"/>
    </row>
    <row r="713" spans="24:27" ht="15" customHeight="1">
      <c r="X713" s="44"/>
      <c r="Y713" s="32"/>
      <c r="AA713" s="32"/>
    </row>
    <row r="714" spans="24:27" ht="15" customHeight="1">
      <c r="X714" s="44"/>
      <c r="Y714" s="32"/>
      <c r="AA714" s="32"/>
    </row>
    <row r="715" spans="24:27" ht="15" customHeight="1">
      <c r="X715" s="44"/>
      <c r="Y715" s="32"/>
      <c r="AA715" s="32"/>
    </row>
    <row r="716" spans="24:27" ht="15" customHeight="1">
      <c r="X716" s="44"/>
      <c r="Y716" s="32"/>
      <c r="AA716" s="32"/>
    </row>
    <row r="717" spans="24:27" ht="15" customHeight="1">
      <c r="X717" s="44"/>
      <c r="Y717" s="32"/>
      <c r="AA717" s="32"/>
    </row>
    <row r="718" spans="24:27" ht="15" customHeight="1">
      <c r="X718" s="44"/>
      <c r="Y718" s="32"/>
      <c r="AA718" s="32"/>
    </row>
    <row r="719" spans="24:27" ht="15" customHeight="1">
      <c r="X719" s="44"/>
      <c r="Y719" s="32"/>
      <c r="AA719" s="32"/>
    </row>
    <row r="720" spans="24:27" ht="15" customHeight="1">
      <c r="X720" s="44"/>
      <c r="Y720" s="32"/>
      <c r="AA720" s="32"/>
    </row>
    <row r="721" spans="24:27" ht="15" customHeight="1">
      <c r="X721" s="44"/>
      <c r="Y721" s="32"/>
      <c r="AA721" s="32"/>
    </row>
    <row r="722" spans="24:27" ht="15" customHeight="1">
      <c r="X722" s="44"/>
      <c r="Y722" s="32"/>
      <c r="AA722" s="32"/>
    </row>
    <row r="723" spans="24:27" ht="15" customHeight="1">
      <c r="X723" s="44"/>
      <c r="Y723" s="32"/>
      <c r="AA723" s="32"/>
    </row>
    <row r="724" spans="24:27" ht="15" customHeight="1">
      <c r="X724" s="44"/>
      <c r="Y724" s="32"/>
      <c r="AA724" s="32"/>
    </row>
    <row r="725" spans="24:27" ht="15" customHeight="1">
      <c r="X725" s="44"/>
      <c r="Y725" s="32"/>
      <c r="AA725" s="32"/>
    </row>
    <row r="726" spans="24:27" ht="15" customHeight="1">
      <c r="X726" s="44"/>
      <c r="Y726" s="32"/>
      <c r="AA726" s="32"/>
    </row>
    <row r="727" spans="24:27" ht="15" customHeight="1">
      <c r="X727" s="44"/>
      <c r="Y727" s="32"/>
      <c r="AA727" s="32"/>
    </row>
    <row r="728" spans="24:27" ht="15" customHeight="1">
      <c r="X728" s="44"/>
      <c r="Y728" s="32"/>
      <c r="AA728" s="32"/>
    </row>
    <row r="729" spans="24:27" ht="15" customHeight="1">
      <c r="X729" s="44"/>
      <c r="Y729" s="32"/>
      <c r="AA729" s="32"/>
    </row>
    <row r="730" spans="24:27" ht="15" customHeight="1">
      <c r="X730" s="44"/>
      <c r="Y730" s="32"/>
      <c r="AA730" s="32"/>
    </row>
    <row r="731" spans="24:27" ht="15" customHeight="1">
      <c r="X731" s="44"/>
      <c r="Y731" s="32"/>
      <c r="AA731" s="32"/>
    </row>
    <row r="732" spans="24:27" ht="15" customHeight="1">
      <c r="X732" s="44"/>
      <c r="Y732" s="32"/>
      <c r="AA732" s="32"/>
    </row>
    <row r="733" spans="24:27" ht="15" customHeight="1">
      <c r="X733" s="44"/>
      <c r="Y733" s="32"/>
      <c r="AA733" s="32"/>
    </row>
    <row r="734" spans="24:27" ht="15" customHeight="1">
      <c r="X734" s="44"/>
      <c r="Y734" s="32"/>
      <c r="AA734" s="32"/>
    </row>
    <row r="735" spans="24:27" ht="15" customHeight="1">
      <c r="X735" s="44"/>
      <c r="Y735" s="32"/>
      <c r="AA735" s="32"/>
    </row>
    <row r="736" spans="24:27" ht="15" customHeight="1">
      <c r="X736" s="44"/>
      <c r="Y736" s="32"/>
      <c r="AA736" s="32"/>
    </row>
    <row r="737" spans="24:27" ht="15" customHeight="1">
      <c r="X737" s="44"/>
      <c r="Y737" s="32"/>
      <c r="AA737" s="32"/>
    </row>
    <row r="738" spans="24:27" ht="15" customHeight="1">
      <c r="X738" s="44"/>
      <c r="Y738" s="32"/>
      <c r="AA738" s="32"/>
    </row>
    <row r="739" spans="24:27" ht="15" customHeight="1">
      <c r="X739" s="44"/>
      <c r="Y739" s="32"/>
      <c r="AA739" s="32"/>
    </row>
    <row r="740" spans="24:27" ht="15" customHeight="1">
      <c r="X740" s="44"/>
      <c r="Y740" s="32"/>
      <c r="AA740" s="32"/>
    </row>
    <row r="741" spans="24:27" ht="15" customHeight="1">
      <c r="X741" s="44"/>
      <c r="Y741" s="32"/>
      <c r="AA741" s="32"/>
    </row>
    <row r="742" spans="24:27" ht="15" customHeight="1">
      <c r="X742" s="44"/>
      <c r="Y742" s="32"/>
      <c r="AA742" s="32"/>
    </row>
    <row r="743" spans="24:27" ht="15" customHeight="1">
      <c r="X743" s="44"/>
      <c r="Y743" s="32"/>
      <c r="AA743" s="32"/>
    </row>
    <row r="744" spans="24:27" ht="15" customHeight="1">
      <c r="X744" s="44"/>
      <c r="Y744" s="32"/>
      <c r="AA744" s="32"/>
    </row>
    <row r="745" spans="24:27" ht="15" customHeight="1">
      <c r="X745" s="44"/>
      <c r="Y745" s="32"/>
      <c r="AA745" s="32"/>
    </row>
    <row r="746" spans="24:27" ht="15" customHeight="1">
      <c r="X746" s="44"/>
      <c r="Y746" s="32"/>
      <c r="AA746" s="32"/>
    </row>
    <row r="747" spans="24:27" ht="15" customHeight="1">
      <c r="X747" s="44"/>
      <c r="Y747" s="32"/>
      <c r="AA747" s="32"/>
    </row>
    <row r="748" spans="24:27" ht="15" customHeight="1">
      <c r="X748" s="44"/>
      <c r="Y748" s="32"/>
      <c r="AA748" s="32"/>
    </row>
    <row r="749" spans="24:27" ht="15" customHeight="1">
      <c r="X749" s="44"/>
      <c r="Y749" s="32"/>
      <c r="AA749" s="32"/>
    </row>
    <row r="750" spans="24:27" ht="15" customHeight="1">
      <c r="X750" s="44"/>
      <c r="Y750" s="32"/>
      <c r="AA750" s="32"/>
    </row>
    <row r="751" spans="24:27" ht="15" customHeight="1">
      <c r="X751" s="44"/>
      <c r="Y751" s="32"/>
      <c r="AA751" s="32"/>
    </row>
    <row r="752" spans="24:27" ht="15" customHeight="1">
      <c r="X752" s="44"/>
      <c r="Y752" s="32"/>
      <c r="AA752" s="32"/>
    </row>
    <row r="753" spans="24:27" ht="15" customHeight="1">
      <c r="X753" s="44"/>
      <c r="Y753" s="32"/>
      <c r="AA753" s="32"/>
    </row>
    <row r="754" spans="24:27" ht="15" customHeight="1">
      <c r="X754" s="44"/>
      <c r="Y754" s="32"/>
      <c r="AA754" s="32"/>
    </row>
    <row r="755" spans="24:27" ht="15" customHeight="1">
      <c r="X755" s="44"/>
      <c r="Y755" s="32"/>
      <c r="AA755" s="32"/>
    </row>
    <row r="756" spans="24:27" ht="15" customHeight="1">
      <c r="X756" s="44"/>
      <c r="Y756" s="32"/>
      <c r="AA756" s="32"/>
    </row>
    <row r="757" spans="24:27" ht="15" customHeight="1">
      <c r="X757" s="44"/>
      <c r="Y757" s="32"/>
      <c r="AA757" s="32"/>
    </row>
    <row r="758" spans="24:27" ht="15" customHeight="1">
      <c r="X758" s="44"/>
      <c r="Y758" s="32"/>
      <c r="AA758" s="32"/>
    </row>
    <row r="759" spans="24:27" ht="15" customHeight="1">
      <c r="X759" s="44"/>
      <c r="Y759" s="32"/>
      <c r="AA759" s="32"/>
    </row>
    <row r="760" spans="24:27" ht="15" customHeight="1">
      <c r="X760" s="44"/>
      <c r="Y760" s="32"/>
      <c r="AA760" s="32"/>
    </row>
    <row r="761" spans="24:27" ht="15" customHeight="1">
      <c r="X761" s="44"/>
      <c r="Y761" s="32"/>
      <c r="AA761" s="32"/>
    </row>
    <row r="762" spans="24:27" ht="15" customHeight="1">
      <c r="X762" s="44"/>
      <c r="Y762" s="32"/>
      <c r="AA762" s="32"/>
    </row>
    <row r="763" spans="24:27" ht="15" customHeight="1">
      <c r="X763" s="44"/>
      <c r="Y763" s="32"/>
      <c r="AA763" s="32"/>
    </row>
    <row r="764" spans="24:27" ht="15" customHeight="1">
      <c r="X764" s="44"/>
      <c r="Y764" s="32"/>
      <c r="AA764" s="32"/>
    </row>
    <row r="765" spans="24:27" ht="15" customHeight="1">
      <c r="X765" s="44"/>
      <c r="Y765" s="32"/>
      <c r="AA765" s="32"/>
    </row>
    <row r="766" spans="24:27" ht="15" customHeight="1">
      <c r="X766" s="44"/>
      <c r="Y766" s="32"/>
      <c r="AA766" s="32"/>
    </row>
    <row r="767" spans="24:27" ht="15" customHeight="1">
      <c r="X767" s="44"/>
      <c r="Y767" s="32"/>
      <c r="AA767" s="32"/>
    </row>
    <row r="768" spans="24:27" ht="15" customHeight="1">
      <c r="X768" s="44"/>
      <c r="Y768" s="32"/>
      <c r="AA768" s="32"/>
    </row>
    <row r="769" spans="24:27" ht="15" customHeight="1">
      <c r="X769" s="44"/>
      <c r="Y769" s="32"/>
      <c r="AA769" s="32"/>
    </row>
    <row r="770" spans="24:27" ht="15" customHeight="1">
      <c r="X770" s="44"/>
      <c r="Y770" s="32"/>
      <c r="AA770" s="32"/>
    </row>
    <row r="771" spans="24:27" ht="15" customHeight="1">
      <c r="X771" s="44"/>
      <c r="Y771" s="32"/>
      <c r="AA771" s="32"/>
    </row>
    <row r="772" spans="24:27" ht="15" customHeight="1">
      <c r="X772" s="44"/>
      <c r="Y772" s="32"/>
      <c r="AA772" s="32"/>
    </row>
    <row r="773" spans="24:27" ht="15" customHeight="1">
      <c r="X773" s="44"/>
      <c r="Y773" s="32"/>
      <c r="AA773" s="32"/>
    </row>
    <row r="774" spans="24:27" ht="15" customHeight="1">
      <c r="X774" s="44"/>
      <c r="Y774" s="32"/>
      <c r="AA774" s="32"/>
    </row>
    <row r="775" spans="24:27" ht="15" customHeight="1">
      <c r="X775" s="44"/>
      <c r="Y775" s="32"/>
      <c r="AA775" s="32"/>
    </row>
    <row r="776" spans="24:27" ht="15" customHeight="1">
      <c r="X776" s="44"/>
      <c r="Y776" s="32"/>
      <c r="AA776" s="32"/>
    </row>
    <row r="777" spans="24:27" ht="15" customHeight="1">
      <c r="X777" s="44"/>
      <c r="Y777" s="32"/>
      <c r="AA777" s="32"/>
    </row>
    <row r="778" spans="24:27" ht="15" customHeight="1">
      <c r="X778" s="44"/>
      <c r="Y778" s="32"/>
      <c r="AA778" s="32"/>
    </row>
    <row r="779" spans="24:27" ht="15" customHeight="1">
      <c r="X779" s="44"/>
      <c r="Y779" s="32"/>
      <c r="AA779" s="32"/>
    </row>
    <row r="780" spans="24:27" ht="15" customHeight="1">
      <c r="X780" s="44"/>
      <c r="Y780" s="32"/>
      <c r="AA780" s="32"/>
    </row>
    <row r="781" spans="24:27" ht="15" customHeight="1">
      <c r="X781" s="44"/>
      <c r="Y781" s="32"/>
      <c r="AA781" s="32"/>
    </row>
    <row r="782" spans="24:27" ht="15" customHeight="1">
      <c r="X782" s="44"/>
      <c r="Y782" s="32"/>
      <c r="AA782" s="32"/>
    </row>
    <row r="783" spans="24:27" ht="15" customHeight="1">
      <c r="X783" s="44"/>
      <c r="Y783" s="32"/>
      <c r="AA783" s="32"/>
    </row>
    <row r="784" spans="24:27" ht="15" customHeight="1">
      <c r="X784" s="44"/>
      <c r="Y784" s="32"/>
      <c r="AA784" s="32"/>
    </row>
    <row r="785" spans="24:27" ht="15" customHeight="1">
      <c r="X785" s="44"/>
      <c r="Y785" s="32"/>
      <c r="AA785" s="32"/>
    </row>
    <row r="786" spans="24:27" ht="15" customHeight="1">
      <c r="X786" s="44"/>
      <c r="Y786" s="32"/>
      <c r="AA786" s="32"/>
    </row>
    <row r="787" spans="24:27" ht="15" customHeight="1">
      <c r="X787" s="44"/>
      <c r="Y787" s="32"/>
      <c r="AA787" s="32"/>
    </row>
    <row r="788" spans="24:27" ht="15" customHeight="1">
      <c r="X788" s="44"/>
      <c r="Y788" s="32"/>
      <c r="AA788" s="32"/>
    </row>
    <row r="789" spans="24:27" ht="15" customHeight="1">
      <c r="X789" s="44"/>
      <c r="Y789" s="32"/>
      <c r="AA789" s="32"/>
    </row>
    <row r="790" spans="24:27" ht="15" customHeight="1">
      <c r="X790" s="44"/>
      <c r="Y790" s="32"/>
      <c r="AA790" s="32"/>
    </row>
    <row r="791" spans="24:27" ht="15" customHeight="1">
      <c r="X791" s="44"/>
      <c r="Y791" s="32"/>
      <c r="AA791" s="32"/>
    </row>
    <row r="792" spans="24:27" ht="15" customHeight="1">
      <c r="X792" s="44"/>
      <c r="Y792" s="32"/>
      <c r="AA792" s="32"/>
    </row>
    <row r="793" spans="24:27" ht="15" customHeight="1">
      <c r="X793" s="44"/>
      <c r="Y793" s="32"/>
      <c r="AA793" s="32"/>
    </row>
    <row r="794" spans="24:27" ht="15" customHeight="1">
      <c r="X794" s="44"/>
      <c r="Y794" s="32"/>
      <c r="AA794" s="32"/>
    </row>
    <row r="795" spans="24:27" ht="15" customHeight="1">
      <c r="X795" s="44"/>
      <c r="Y795" s="32"/>
      <c r="AA795" s="32"/>
    </row>
    <row r="796" spans="24:27" ht="15" customHeight="1">
      <c r="X796" s="44"/>
      <c r="Y796" s="32"/>
      <c r="AA796" s="32"/>
    </row>
    <row r="797" spans="24:27" ht="15" customHeight="1">
      <c r="X797" s="44"/>
      <c r="Y797" s="32"/>
      <c r="AA797" s="32"/>
    </row>
    <row r="798" spans="24:27" ht="15" customHeight="1">
      <c r="X798" s="44"/>
      <c r="Y798" s="32"/>
      <c r="AA798" s="32"/>
    </row>
    <row r="799" spans="24:27" ht="15" customHeight="1">
      <c r="X799" s="44"/>
      <c r="Y799" s="32"/>
      <c r="AA799" s="32"/>
    </row>
    <row r="800" spans="24:27" ht="15" customHeight="1">
      <c r="X800" s="44"/>
      <c r="Y800" s="32"/>
      <c r="AA800" s="32"/>
    </row>
    <row r="801" spans="24:27" ht="15" customHeight="1">
      <c r="X801" s="44"/>
      <c r="Y801" s="32"/>
      <c r="AA801" s="32"/>
    </row>
    <row r="802" spans="24:27" ht="15" customHeight="1">
      <c r="X802" s="44"/>
      <c r="Y802" s="32"/>
      <c r="AA802" s="32"/>
    </row>
    <row r="803" spans="24:27" ht="15" customHeight="1">
      <c r="X803" s="44"/>
      <c r="Y803" s="32"/>
      <c r="AA803" s="32"/>
    </row>
    <row r="804" spans="24:27" ht="15" customHeight="1">
      <c r="X804" s="44"/>
      <c r="Y804" s="32"/>
      <c r="AA804" s="32"/>
    </row>
    <row r="805" spans="24:27" ht="15" customHeight="1">
      <c r="X805" s="44"/>
      <c r="Y805" s="32"/>
      <c r="AA805" s="32"/>
    </row>
    <row r="806" spans="24:27" ht="15" customHeight="1">
      <c r="X806" s="44"/>
      <c r="Y806" s="32"/>
      <c r="AA806" s="32"/>
    </row>
    <row r="807" spans="24:27" ht="15" customHeight="1">
      <c r="X807" s="44"/>
      <c r="Y807" s="32"/>
      <c r="AA807" s="32"/>
    </row>
    <row r="808" spans="24:27" ht="15" customHeight="1">
      <c r="X808" s="44"/>
      <c r="Y808" s="32"/>
      <c r="AA808" s="32"/>
    </row>
    <row r="809" spans="24:27" ht="15" customHeight="1">
      <c r="X809" s="44"/>
      <c r="Y809" s="32"/>
      <c r="AA809" s="32"/>
    </row>
    <row r="810" spans="24:27" ht="15" customHeight="1">
      <c r="X810" s="44"/>
      <c r="Y810" s="32"/>
      <c r="AA810" s="32"/>
    </row>
    <row r="811" spans="24:27" ht="15" customHeight="1">
      <c r="X811" s="44"/>
      <c r="Y811" s="32"/>
      <c r="AA811" s="32"/>
    </row>
    <row r="812" spans="24:27" ht="15" customHeight="1">
      <c r="X812" s="44"/>
      <c r="Y812" s="32"/>
      <c r="AA812" s="32"/>
    </row>
    <row r="813" spans="24:27" ht="15" customHeight="1">
      <c r="X813" s="44"/>
      <c r="Y813" s="32"/>
      <c r="AA813" s="32"/>
    </row>
    <row r="814" spans="24:27" ht="15" customHeight="1">
      <c r="X814" s="44"/>
      <c r="Y814" s="32"/>
      <c r="AA814" s="32"/>
    </row>
    <row r="815" spans="24:27" ht="15" customHeight="1">
      <c r="X815" s="44"/>
      <c r="Y815" s="32"/>
      <c r="AA815" s="32"/>
    </row>
    <row r="816" spans="24:27" ht="15" customHeight="1">
      <c r="X816" s="44"/>
      <c r="Y816" s="32"/>
      <c r="AA816" s="32"/>
    </row>
    <row r="817" spans="24:27" ht="15" customHeight="1">
      <c r="X817" s="44"/>
      <c r="Y817" s="32"/>
      <c r="AA817" s="32"/>
    </row>
    <row r="818" spans="24:27" ht="15" customHeight="1">
      <c r="X818" s="44"/>
      <c r="Y818" s="32"/>
      <c r="AA818" s="32"/>
    </row>
    <row r="819" spans="24:27" ht="15" customHeight="1">
      <c r="X819" s="44"/>
      <c r="Y819" s="32"/>
      <c r="AA819" s="32"/>
    </row>
    <row r="820" spans="24:27" ht="15" customHeight="1">
      <c r="X820" s="44"/>
      <c r="Y820" s="32"/>
      <c r="AA820" s="32"/>
    </row>
    <row r="821" spans="24:27" ht="15" customHeight="1">
      <c r="X821" s="44"/>
      <c r="Y821" s="32"/>
      <c r="AA821" s="32"/>
    </row>
    <row r="822" spans="24:27" ht="15" customHeight="1">
      <c r="X822" s="44"/>
      <c r="Y822" s="32"/>
      <c r="AA822" s="32"/>
    </row>
    <row r="823" spans="24:27" ht="15" customHeight="1">
      <c r="X823" s="44"/>
      <c r="Y823" s="32"/>
      <c r="AA823" s="32"/>
    </row>
    <row r="824" spans="24:27" ht="15" customHeight="1">
      <c r="X824" s="44"/>
      <c r="Y824" s="32"/>
      <c r="AA824" s="32"/>
    </row>
    <row r="825" spans="24:27" ht="15" customHeight="1">
      <c r="X825" s="44"/>
      <c r="Y825" s="32"/>
      <c r="AA825" s="32"/>
    </row>
    <row r="826" spans="24:27" ht="15" customHeight="1">
      <c r="X826" s="44"/>
      <c r="Y826" s="32"/>
      <c r="AA826" s="32"/>
    </row>
    <row r="827" spans="24:27" ht="15" customHeight="1">
      <c r="X827" s="44"/>
      <c r="Y827" s="32"/>
      <c r="AA827" s="32"/>
    </row>
    <row r="828" spans="24:27" ht="15" customHeight="1">
      <c r="X828" s="44"/>
      <c r="Y828" s="32"/>
      <c r="AA828" s="32"/>
    </row>
    <row r="829" spans="24:27" ht="15" customHeight="1">
      <c r="X829" s="44"/>
      <c r="Y829" s="32"/>
      <c r="AA829" s="32"/>
    </row>
    <row r="830" spans="24:27" ht="15" customHeight="1">
      <c r="X830" s="44"/>
      <c r="Y830" s="32"/>
      <c r="AA830" s="32"/>
    </row>
    <row r="831" spans="24:27" ht="15" customHeight="1">
      <c r="X831" s="44"/>
      <c r="Y831" s="32"/>
      <c r="AA831" s="32"/>
    </row>
    <row r="832" spans="24:27" ht="15" customHeight="1">
      <c r="X832" s="44"/>
      <c r="Y832" s="32"/>
      <c r="AA832" s="32"/>
    </row>
    <row r="833" spans="24:27" ht="15" customHeight="1">
      <c r="X833" s="44"/>
      <c r="Y833" s="32"/>
      <c r="AA833" s="32"/>
    </row>
    <row r="834" spans="24:27" ht="15" customHeight="1">
      <c r="X834" s="44"/>
      <c r="Y834" s="32"/>
      <c r="AA834" s="32"/>
    </row>
    <row r="835" spans="24:27" ht="15" customHeight="1">
      <c r="X835" s="44"/>
      <c r="Y835" s="32"/>
      <c r="AA835" s="32"/>
    </row>
    <row r="836" spans="24:27" ht="15" customHeight="1">
      <c r="X836" s="44"/>
      <c r="Y836" s="32"/>
      <c r="AA836" s="32"/>
    </row>
    <row r="837" spans="24:27" ht="15" customHeight="1">
      <c r="X837" s="44"/>
      <c r="Y837" s="32"/>
      <c r="AA837" s="32"/>
    </row>
    <row r="838" spans="24:27" ht="15" customHeight="1">
      <c r="X838" s="44"/>
      <c r="Y838" s="32"/>
      <c r="AA838" s="32"/>
    </row>
    <row r="839" spans="24:27" ht="15" customHeight="1">
      <c r="X839" s="44"/>
      <c r="Y839" s="32"/>
      <c r="AA839" s="32"/>
    </row>
    <row r="840" spans="24:27" ht="15" customHeight="1">
      <c r="X840" s="44"/>
      <c r="Y840" s="32"/>
      <c r="AA840" s="32"/>
    </row>
    <row r="841" spans="24:27" ht="15" customHeight="1">
      <c r="X841" s="44"/>
      <c r="Y841" s="32"/>
      <c r="AA841" s="32"/>
    </row>
    <row r="842" spans="24:27" ht="15" customHeight="1">
      <c r="X842" s="44"/>
      <c r="Y842" s="32"/>
      <c r="AA842" s="32"/>
    </row>
    <row r="843" spans="24:27" ht="15" customHeight="1">
      <c r="X843" s="44"/>
      <c r="Y843" s="32"/>
      <c r="AA843" s="32"/>
    </row>
    <row r="844" spans="24:27" ht="15" customHeight="1">
      <c r="X844" s="44"/>
      <c r="Y844" s="32"/>
      <c r="AA844" s="32"/>
    </row>
    <row r="845" spans="24:27" ht="15" customHeight="1">
      <c r="X845" s="44"/>
      <c r="Y845" s="32"/>
      <c r="AA845" s="32"/>
    </row>
    <row r="846" spans="24:27" ht="15" customHeight="1">
      <c r="X846" s="44"/>
      <c r="Y846" s="32"/>
      <c r="AA846" s="32"/>
    </row>
    <row r="847" spans="24:27" ht="15" customHeight="1">
      <c r="X847" s="44"/>
      <c r="Y847" s="32"/>
      <c r="AA847" s="32"/>
    </row>
    <row r="848" spans="24:27" ht="15" customHeight="1">
      <c r="X848" s="44"/>
      <c r="Y848" s="32"/>
      <c r="AA848" s="32"/>
    </row>
    <row r="849" spans="24:27" ht="15" customHeight="1">
      <c r="X849" s="44"/>
      <c r="Y849" s="32"/>
      <c r="AA849" s="32"/>
    </row>
    <row r="850" spans="24:27" ht="15" customHeight="1">
      <c r="X850" s="44"/>
      <c r="Y850" s="32"/>
      <c r="AA850" s="32"/>
    </row>
    <row r="851" spans="24:27" ht="15" customHeight="1">
      <c r="X851" s="44"/>
      <c r="Y851" s="32"/>
      <c r="AA851" s="32"/>
    </row>
    <row r="852" spans="24:27" ht="15" customHeight="1">
      <c r="X852" s="44"/>
      <c r="Y852" s="32"/>
      <c r="AA852" s="32"/>
    </row>
    <row r="853" spans="24:27" ht="15" customHeight="1">
      <c r="X853" s="44"/>
      <c r="Y853" s="32"/>
      <c r="AA853" s="32"/>
    </row>
    <row r="854" spans="24:27" ht="15" customHeight="1">
      <c r="X854" s="44"/>
      <c r="Y854" s="32"/>
      <c r="AA854" s="32"/>
    </row>
    <row r="855" spans="24:27" ht="15" customHeight="1">
      <c r="X855" s="44"/>
      <c r="Y855" s="32"/>
      <c r="AA855" s="32"/>
    </row>
    <row r="856" spans="24:27" ht="15" customHeight="1">
      <c r="X856" s="44"/>
      <c r="Y856" s="32"/>
      <c r="AA856" s="32"/>
    </row>
    <row r="857" spans="24:27" ht="15" customHeight="1">
      <c r="X857" s="44"/>
      <c r="Y857" s="32"/>
      <c r="AA857" s="32"/>
    </row>
    <row r="858" spans="24:27" ht="15" customHeight="1">
      <c r="X858" s="44"/>
      <c r="Y858" s="32"/>
      <c r="AA858" s="32"/>
    </row>
    <row r="859" spans="24:27" ht="15" customHeight="1">
      <c r="X859" s="44"/>
      <c r="Y859" s="32"/>
      <c r="AA859" s="32"/>
    </row>
    <row r="860" spans="24:27" ht="15" customHeight="1">
      <c r="X860" s="44"/>
      <c r="Y860" s="32"/>
      <c r="AA860" s="32"/>
    </row>
    <row r="861" spans="24:27" ht="15" customHeight="1">
      <c r="X861" s="44"/>
      <c r="Y861" s="32"/>
      <c r="AA861" s="32"/>
    </row>
    <row r="862" spans="24:27" ht="15" customHeight="1">
      <c r="X862" s="44"/>
      <c r="Y862" s="32"/>
      <c r="AA862" s="32"/>
    </row>
    <row r="863" spans="24:27" ht="15" customHeight="1">
      <c r="X863" s="44"/>
      <c r="Y863" s="32"/>
      <c r="AA863" s="32"/>
    </row>
    <row r="864" spans="24:27" ht="15" customHeight="1">
      <c r="X864" s="44"/>
      <c r="Y864" s="32"/>
      <c r="AA864" s="32"/>
    </row>
    <row r="865" spans="24:27" ht="15" customHeight="1">
      <c r="X865" s="44"/>
      <c r="Y865" s="32"/>
      <c r="AA865" s="32"/>
    </row>
    <row r="866" spans="24:27" ht="15" customHeight="1">
      <c r="X866" s="44"/>
      <c r="Y866" s="32"/>
      <c r="AA866" s="32"/>
    </row>
    <row r="867" spans="24:27" ht="15" customHeight="1">
      <c r="X867" s="44"/>
      <c r="Y867" s="32"/>
      <c r="AA867" s="32"/>
    </row>
    <row r="868" spans="24:27" ht="15" customHeight="1">
      <c r="X868" s="44"/>
      <c r="Y868" s="32"/>
      <c r="AA868" s="32"/>
    </row>
    <row r="869" spans="24:27" ht="15" customHeight="1">
      <c r="X869" s="44"/>
      <c r="Y869" s="32"/>
      <c r="AA869" s="32"/>
    </row>
    <row r="870" spans="24:27" ht="15" customHeight="1">
      <c r="X870" s="44"/>
      <c r="Y870" s="32"/>
      <c r="AA870" s="32"/>
    </row>
    <row r="871" spans="24:27" ht="15" customHeight="1">
      <c r="X871" s="44"/>
      <c r="Y871" s="32"/>
      <c r="AA871" s="32"/>
    </row>
    <row r="872" spans="24:27" ht="15" customHeight="1">
      <c r="X872" s="44"/>
      <c r="Y872" s="32"/>
      <c r="AA872" s="32"/>
    </row>
    <row r="873" spans="24:27" ht="15" customHeight="1">
      <c r="X873" s="44"/>
      <c r="Y873" s="32"/>
      <c r="AA873" s="32"/>
    </row>
    <row r="874" spans="24:27" ht="15" customHeight="1">
      <c r="X874" s="44"/>
      <c r="Y874" s="32"/>
      <c r="AA874" s="32"/>
    </row>
    <row r="875" spans="24:27" ht="15" customHeight="1">
      <c r="X875" s="44"/>
      <c r="Y875" s="32"/>
      <c r="AA875" s="32"/>
    </row>
    <row r="876" spans="24:27" ht="15" customHeight="1">
      <c r="X876" s="44"/>
      <c r="Y876" s="32"/>
      <c r="AA876" s="32"/>
    </row>
    <row r="877" spans="24:27" ht="15" customHeight="1">
      <c r="X877" s="44"/>
      <c r="Y877" s="32"/>
      <c r="AA877" s="32"/>
    </row>
    <row r="878" spans="24:27" ht="15" customHeight="1">
      <c r="X878" s="44"/>
      <c r="Y878" s="32"/>
      <c r="AA878" s="32"/>
    </row>
    <row r="879" spans="24:27" ht="15" customHeight="1">
      <c r="X879" s="44"/>
      <c r="Y879" s="32"/>
      <c r="AA879" s="32"/>
    </row>
    <row r="880" spans="24:27" ht="15" customHeight="1">
      <c r="X880" s="44"/>
      <c r="Y880" s="32"/>
      <c r="AA880" s="32"/>
    </row>
    <row r="881" spans="24:27" ht="15" customHeight="1">
      <c r="X881" s="44"/>
      <c r="Y881" s="32"/>
      <c r="AA881" s="32"/>
    </row>
    <row r="882" spans="24:27" ht="15" customHeight="1">
      <c r="X882" s="44"/>
      <c r="Y882" s="32"/>
      <c r="AA882" s="32"/>
    </row>
    <row r="883" spans="24:27" ht="15" customHeight="1">
      <c r="X883" s="44"/>
      <c r="Y883" s="32"/>
      <c r="AA883" s="32"/>
    </row>
    <row r="884" spans="24:27" ht="15" customHeight="1">
      <c r="X884" s="44"/>
      <c r="Y884" s="32"/>
      <c r="AA884" s="32"/>
    </row>
    <row r="885" spans="24:27" ht="15" customHeight="1">
      <c r="X885" s="44"/>
      <c r="Y885" s="32"/>
      <c r="AA885" s="32"/>
    </row>
    <row r="886" spans="24:27" ht="15" customHeight="1">
      <c r="X886" s="44"/>
      <c r="Y886" s="32"/>
      <c r="AA886" s="32"/>
    </row>
    <row r="887" spans="24:27" ht="15" customHeight="1">
      <c r="X887" s="44"/>
      <c r="Y887" s="32"/>
      <c r="AA887" s="32"/>
    </row>
    <row r="888" spans="24:27" ht="15" customHeight="1">
      <c r="X888" s="44"/>
      <c r="Y888" s="32"/>
      <c r="AA888" s="32"/>
    </row>
    <row r="889" spans="24:27" ht="15" customHeight="1">
      <c r="X889" s="44"/>
      <c r="Y889" s="32"/>
      <c r="AA889" s="32"/>
    </row>
    <row r="890" spans="24:27" ht="15" customHeight="1">
      <c r="X890" s="44"/>
      <c r="Y890" s="32"/>
      <c r="AA890" s="32"/>
    </row>
    <row r="891" spans="24:27" ht="15" customHeight="1">
      <c r="X891" s="44"/>
      <c r="Y891" s="32"/>
      <c r="AA891" s="32"/>
    </row>
    <row r="892" spans="24:27" ht="15" customHeight="1">
      <c r="X892" s="44"/>
      <c r="Y892" s="32"/>
      <c r="AA892" s="32"/>
    </row>
    <row r="893" spans="24:27" ht="15" customHeight="1">
      <c r="X893" s="44"/>
      <c r="Y893" s="32"/>
      <c r="AA893" s="32"/>
    </row>
    <row r="894" spans="24:27" ht="15" customHeight="1">
      <c r="X894" s="44"/>
      <c r="Y894" s="32"/>
      <c r="AA894" s="32"/>
    </row>
    <row r="895" spans="24:27" ht="15" customHeight="1">
      <c r="X895" s="44"/>
      <c r="Y895" s="32"/>
      <c r="AA895" s="32"/>
    </row>
    <row r="896" spans="24:27" ht="15" customHeight="1">
      <c r="X896" s="44"/>
      <c r="Y896" s="32"/>
      <c r="AA896" s="32"/>
    </row>
    <row r="897" spans="24:27" ht="15" customHeight="1">
      <c r="X897" s="44"/>
      <c r="Y897" s="32"/>
      <c r="AA897" s="32"/>
    </row>
    <row r="898" spans="24:27" ht="15" customHeight="1">
      <c r="X898" s="44"/>
      <c r="Y898" s="32"/>
      <c r="AA898" s="32"/>
    </row>
    <row r="899" spans="24:27" ht="15" customHeight="1">
      <c r="X899" s="44"/>
      <c r="Y899" s="32"/>
      <c r="AA899" s="32"/>
    </row>
    <row r="900" spans="24:27" ht="15" customHeight="1">
      <c r="X900" s="44"/>
      <c r="Y900" s="32"/>
      <c r="AA900" s="32"/>
    </row>
    <row r="901" spans="24:27" ht="15" customHeight="1">
      <c r="X901" s="44"/>
      <c r="Y901" s="32"/>
      <c r="AA901" s="32"/>
    </row>
    <row r="902" spans="24:27" ht="15" customHeight="1">
      <c r="X902" s="44"/>
      <c r="Y902" s="32"/>
      <c r="AA902" s="32"/>
    </row>
    <row r="903" spans="24:27" ht="15" customHeight="1">
      <c r="X903" s="44"/>
      <c r="Y903" s="32"/>
      <c r="AA903" s="32"/>
    </row>
    <row r="904" spans="24:27" ht="15" customHeight="1">
      <c r="X904" s="44"/>
      <c r="Y904" s="32"/>
      <c r="AA904" s="32"/>
    </row>
    <row r="905" spans="24:27" ht="15" customHeight="1">
      <c r="X905" s="44"/>
      <c r="Y905" s="32"/>
      <c r="AA905" s="32"/>
    </row>
    <row r="906" spans="24:27" ht="15" customHeight="1">
      <c r="X906" s="44"/>
      <c r="Y906" s="32"/>
      <c r="AA906" s="32"/>
    </row>
    <row r="907" spans="24:27" ht="15" customHeight="1">
      <c r="X907" s="44"/>
      <c r="Y907" s="32"/>
      <c r="AA907" s="32"/>
    </row>
    <row r="908" spans="24:27" ht="15" customHeight="1">
      <c r="X908" s="44"/>
      <c r="Y908" s="32"/>
      <c r="AA908" s="32"/>
    </row>
    <row r="909" spans="24:27" ht="15" customHeight="1">
      <c r="X909" s="44"/>
      <c r="Y909" s="32"/>
      <c r="AA909" s="32"/>
    </row>
    <row r="910" spans="24:27" ht="15" customHeight="1">
      <c r="X910" s="44"/>
      <c r="Y910" s="32"/>
      <c r="AA910" s="32"/>
    </row>
    <row r="911" spans="24:27" ht="15" customHeight="1">
      <c r="X911" s="44"/>
      <c r="Y911" s="32"/>
      <c r="AA911" s="32"/>
    </row>
    <row r="912" spans="24:27" ht="15" customHeight="1">
      <c r="X912" s="44"/>
      <c r="Y912" s="32"/>
      <c r="AA912" s="32"/>
    </row>
    <row r="913" spans="24:27" ht="15" customHeight="1">
      <c r="X913" s="44"/>
      <c r="Y913" s="32"/>
      <c r="AA913" s="32"/>
    </row>
    <row r="914" spans="24:27" ht="15" customHeight="1">
      <c r="X914" s="44"/>
      <c r="Y914" s="32"/>
      <c r="AA914" s="32"/>
    </row>
    <row r="915" spans="24:27" ht="15" customHeight="1">
      <c r="X915" s="44"/>
      <c r="Y915" s="32"/>
      <c r="AA915" s="32"/>
    </row>
    <row r="916" spans="24:27" ht="15" customHeight="1">
      <c r="X916" s="44"/>
      <c r="Y916" s="32"/>
      <c r="AA916" s="32"/>
    </row>
    <row r="917" spans="24:27" ht="15" customHeight="1">
      <c r="X917" s="44"/>
      <c r="Y917" s="32"/>
      <c r="AA917" s="32"/>
    </row>
    <row r="918" spans="24:27" ht="15" customHeight="1">
      <c r="X918" s="44"/>
      <c r="Y918" s="32"/>
      <c r="AA918" s="32"/>
    </row>
    <row r="919" spans="24:27" ht="15" customHeight="1">
      <c r="X919" s="44"/>
      <c r="Y919" s="32"/>
      <c r="AA919" s="32"/>
    </row>
    <row r="920" spans="24:27" ht="15" customHeight="1">
      <c r="X920" s="44"/>
      <c r="Y920" s="32"/>
      <c r="AA920" s="32"/>
    </row>
    <row r="921" spans="24:27" ht="15" customHeight="1">
      <c r="X921" s="44"/>
      <c r="Y921" s="32"/>
      <c r="AA921" s="32"/>
    </row>
    <row r="922" spans="24:27" ht="15" customHeight="1">
      <c r="X922" s="44"/>
      <c r="Y922" s="32"/>
      <c r="AA922" s="32"/>
    </row>
    <row r="923" spans="24:27" ht="15" customHeight="1">
      <c r="X923" s="44"/>
      <c r="Y923" s="32"/>
      <c r="AA923" s="32"/>
    </row>
    <row r="924" spans="24:27" ht="15" customHeight="1">
      <c r="X924" s="44"/>
      <c r="Y924" s="32"/>
      <c r="AA924" s="32"/>
    </row>
    <row r="925" spans="24:27" ht="15" customHeight="1">
      <c r="X925" s="44"/>
      <c r="Y925" s="32"/>
      <c r="AA925" s="32"/>
    </row>
    <row r="926" spans="24:27" ht="15" customHeight="1">
      <c r="X926" s="44"/>
      <c r="Y926" s="32"/>
      <c r="AA926" s="32"/>
    </row>
    <row r="927" spans="24:27" ht="15" customHeight="1">
      <c r="X927" s="44"/>
      <c r="Y927" s="32"/>
      <c r="AA927" s="32"/>
    </row>
    <row r="928" spans="24:27" ht="15" customHeight="1">
      <c r="X928" s="44"/>
      <c r="Y928" s="32"/>
      <c r="AA928" s="32"/>
    </row>
    <row r="929" spans="24:27" ht="15" customHeight="1">
      <c r="X929" s="44"/>
      <c r="Y929" s="32"/>
      <c r="AA929" s="32"/>
    </row>
    <row r="930" spans="24:27" ht="15" customHeight="1">
      <c r="X930" s="44"/>
      <c r="Y930" s="32"/>
      <c r="AA930" s="32"/>
    </row>
    <row r="931" spans="24:27" ht="15" customHeight="1">
      <c r="X931" s="44"/>
      <c r="Y931" s="32"/>
      <c r="AA931" s="32"/>
    </row>
    <row r="932" spans="24:27" ht="15" customHeight="1">
      <c r="X932" s="44"/>
      <c r="Y932" s="32"/>
      <c r="AA932" s="32"/>
    </row>
    <row r="933" spans="24:27" ht="15" customHeight="1">
      <c r="X933" s="44"/>
      <c r="Y933" s="32"/>
      <c r="AA933" s="32"/>
    </row>
    <row r="934" spans="24:27" ht="15" customHeight="1">
      <c r="X934" s="44"/>
      <c r="Y934" s="32"/>
      <c r="AA934" s="32"/>
    </row>
    <row r="935" spans="24:27" ht="15" customHeight="1">
      <c r="X935" s="44"/>
      <c r="Y935" s="32"/>
      <c r="AA935" s="32"/>
    </row>
    <row r="936" spans="24:27" ht="15" customHeight="1">
      <c r="X936" s="44"/>
      <c r="Y936" s="32"/>
      <c r="AA936" s="32"/>
    </row>
    <row r="937" spans="24:27" ht="15" customHeight="1">
      <c r="X937" s="44"/>
      <c r="Y937" s="32"/>
      <c r="AA937" s="32"/>
    </row>
    <row r="938" spans="24:27" ht="15" customHeight="1">
      <c r="X938" s="44"/>
      <c r="Y938" s="32"/>
      <c r="AA938" s="32"/>
    </row>
    <row r="939" spans="24:27" ht="15" customHeight="1">
      <c r="X939" s="44"/>
      <c r="Y939" s="32"/>
      <c r="AA939" s="32"/>
    </row>
    <row r="940" spans="24:27" ht="15" customHeight="1">
      <c r="X940" s="44"/>
      <c r="Y940" s="32"/>
      <c r="AA940" s="32"/>
    </row>
    <row r="941" spans="24:27" ht="15" customHeight="1">
      <c r="X941" s="44"/>
      <c r="Y941" s="32"/>
      <c r="AA941" s="32"/>
    </row>
    <row r="942" spans="24:27" ht="15" customHeight="1">
      <c r="X942" s="44"/>
      <c r="Y942" s="32"/>
      <c r="AA942" s="32"/>
    </row>
    <row r="943" spans="24:27" ht="15" customHeight="1">
      <c r="X943" s="44"/>
      <c r="Y943" s="32"/>
      <c r="AA943" s="32"/>
    </row>
    <row r="944" spans="24:27" ht="15" customHeight="1">
      <c r="X944" s="44"/>
      <c r="Y944" s="32"/>
      <c r="AA944" s="32"/>
    </row>
    <row r="945" spans="24:27" ht="15" customHeight="1">
      <c r="X945" s="44"/>
      <c r="Y945" s="32"/>
      <c r="AA945" s="32"/>
    </row>
    <row r="946" spans="24:27" ht="15" customHeight="1">
      <c r="X946" s="44"/>
      <c r="Y946" s="32"/>
      <c r="AA946" s="32"/>
    </row>
    <row r="947" spans="24:27" ht="15" customHeight="1">
      <c r="X947" s="44"/>
      <c r="Y947" s="32"/>
      <c r="AA947" s="32"/>
    </row>
    <row r="948" spans="24:27" ht="15" customHeight="1">
      <c r="X948" s="44"/>
      <c r="Y948" s="32"/>
      <c r="AA948" s="32"/>
    </row>
    <row r="949" spans="24:27" ht="15" customHeight="1">
      <c r="X949" s="44"/>
      <c r="Y949" s="32"/>
      <c r="AA949" s="32"/>
    </row>
    <row r="950" spans="24:27" ht="15" customHeight="1">
      <c r="X950" s="44"/>
      <c r="Y950" s="32"/>
      <c r="AA950" s="32"/>
    </row>
    <row r="951" spans="24:27" ht="15" customHeight="1">
      <c r="X951" s="44"/>
      <c r="Y951" s="32"/>
      <c r="AA951" s="32"/>
    </row>
    <row r="952" spans="24:27" ht="15" customHeight="1">
      <c r="X952" s="44"/>
      <c r="Y952" s="32"/>
      <c r="AA952" s="32"/>
    </row>
    <row r="953" spans="24:27" ht="15" customHeight="1">
      <c r="X953" s="44"/>
      <c r="Y953" s="32"/>
      <c r="AA953" s="32"/>
    </row>
    <row r="954" spans="24:27" ht="15" customHeight="1">
      <c r="X954" s="44"/>
      <c r="Y954" s="32"/>
      <c r="AA954" s="32"/>
    </row>
    <row r="955" spans="24:27" ht="15" customHeight="1">
      <c r="X955" s="44"/>
      <c r="Y955" s="32"/>
      <c r="AA955" s="32"/>
    </row>
    <row r="956" spans="24:27" ht="15" customHeight="1">
      <c r="X956" s="44"/>
      <c r="Y956" s="32"/>
      <c r="AA956" s="32"/>
    </row>
    <row r="957" spans="24:27" ht="15" customHeight="1">
      <c r="X957" s="44"/>
      <c r="Y957" s="32"/>
      <c r="AA957" s="32"/>
    </row>
    <row r="958" spans="24:27" ht="15" customHeight="1">
      <c r="X958" s="44"/>
      <c r="Y958" s="32"/>
      <c r="AA958" s="32"/>
    </row>
    <row r="959" spans="24:27" ht="15" customHeight="1">
      <c r="X959" s="44"/>
      <c r="Y959" s="32"/>
      <c r="AA959" s="32"/>
    </row>
    <row r="960" spans="24:27" ht="15" customHeight="1">
      <c r="X960" s="44"/>
      <c r="Y960" s="32"/>
      <c r="AA960" s="32"/>
    </row>
    <row r="961" spans="24:27" ht="15" customHeight="1">
      <c r="X961" s="44"/>
      <c r="Y961" s="32"/>
      <c r="AA961" s="32"/>
    </row>
    <row r="962" spans="24:27" ht="15" customHeight="1">
      <c r="X962" s="44"/>
      <c r="Y962" s="32"/>
      <c r="AA962" s="32"/>
    </row>
    <row r="963" spans="24:27" ht="15" customHeight="1">
      <c r="X963" s="44"/>
      <c r="Y963" s="32"/>
      <c r="AA963" s="32"/>
    </row>
    <row r="964" spans="24:27" ht="15" customHeight="1">
      <c r="X964" s="44"/>
      <c r="Y964" s="32"/>
      <c r="AA964" s="32"/>
    </row>
    <row r="965" spans="24:27" ht="15" customHeight="1">
      <c r="X965" s="44"/>
      <c r="Y965" s="32"/>
      <c r="AA965" s="32"/>
    </row>
    <row r="966" spans="24:27" ht="15" customHeight="1">
      <c r="X966" s="44"/>
      <c r="Y966" s="32"/>
      <c r="AA966" s="32"/>
    </row>
    <row r="967" spans="24:27" ht="15" customHeight="1">
      <c r="X967" s="44"/>
      <c r="Y967" s="32"/>
      <c r="AA967" s="32"/>
    </row>
    <row r="968" spans="24:27" ht="15" customHeight="1">
      <c r="X968" s="44"/>
      <c r="Y968" s="32"/>
      <c r="AA968" s="32"/>
    </row>
    <row r="969" spans="24:27" ht="15" customHeight="1">
      <c r="X969" s="44"/>
      <c r="Y969" s="32"/>
      <c r="AA969" s="32"/>
    </row>
    <row r="970" spans="24:27" ht="15" customHeight="1">
      <c r="X970" s="44"/>
      <c r="Y970" s="32"/>
      <c r="AA970" s="32"/>
    </row>
    <row r="971" spans="24:27" ht="15" customHeight="1">
      <c r="X971" s="44"/>
      <c r="Y971" s="32"/>
      <c r="AA971" s="32"/>
    </row>
    <row r="972" spans="24:27" ht="15" customHeight="1">
      <c r="X972" s="44"/>
      <c r="Y972" s="32"/>
      <c r="AA972" s="32"/>
    </row>
    <row r="973" spans="24:27" ht="15" customHeight="1">
      <c r="X973" s="44"/>
      <c r="Y973" s="32"/>
      <c r="AA973" s="32"/>
    </row>
    <row r="974" spans="24:27" ht="15" customHeight="1">
      <c r="X974" s="44"/>
      <c r="Y974" s="32"/>
      <c r="AA974" s="32"/>
    </row>
    <row r="975" spans="24:27" ht="15" customHeight="1">
      <c r="X975" s="44"/>
      <c r="Y975" s="32"/>
      <c r="AA975" s="32"/>
    </row>
    <row r="976" spans="24:27" ht="15" customHeight="1">
      <c r="X976" s="44"/>
      <c r="Y976" s="32"/>
      <c r="AA976" s="32"/>
    </row>
    <row r="977" spans="24:27" ht="15" customHeight="1">
      <c r="X977" s="44"/>
      <c r="Y977" s="32"/>
      <c r="AA977" s="32"/>
    </row>
    <row r="978" spans="24:27" ht="15" customHeight="1">
      <c r="X978" s="44"/>
      <c r="Y978" s="32"/>
      <c r="AA978" s="32"/>
    </row>
    <row r="979" spans="24:27" ht="15" customHeight="1">
      <c r="X979" s="44"/>
      <c r="Y979" s="32"/>
      <c r="AA979" s="32"/>
    </row>
    <row r="980" spans="24:27" ht="15" customHeight="1">
      <c r="X980" s="44"/>
      <c r="Y980" s="32"/>
      <c r="AA980" s="32"/>
    </row>
    <row r="981" spans="24:27" ht="15" customHeight="1">
      <c r="X981" s="44"/>
      <c r="Y981" s="32"/>
      <c r="AA981" s="32"/>
    </row>
    <row r="982" spans="24:27" ht="15" customHeight="1">
      <c r="X982" s="44"/>
      <c r="Y982" s="32"/>
      <c r="AA982" s="32"/>
    </row>
    <row r="983" spans="24:27" ht="15" customHeight="1">
      <c r="X983" s="44"/>
      <c r="Y983" s="32"/>
      <c r="AA983" s="32"/>
    </row>
    <row r="984" spans="24:27" ht="15" customHeight="1">
      <c r="X984" s="44"/>
      <c r="Y984" s="32"/>
      <c r="AA984" s="32"/>
    </row>
    <row r="985" spans="24:27" ht="15" customHeight="1">
      <c r="X985" s="44"/>
      <c r="Y985" s="32"/>
      <c r="AA985" s="32"/>
    </row>
    <row r="986" spans="24:27" ht="15" customHeight="1">
      <c r="X986" s="44"/>
      <c r="Y986" s="32"/>
      <c r="AA986" s="32"/>
    </row>
    <row r="987" spans="24:27" ht="15" customHeight="1">
      <c r="X987" s="44"/>
      <c r="Y987" s="32"/>
      <c r="AA987" s="32"/>
    </row>
    <row r="988" spans="24:27" ht="15" customHeight="1">
      <c r="X988" s="44"/>
      <c r="Y988" s="32"/>
      <c r="AA988" s="32"/>
    </row>
    <row r="989" spans="24:27" ht="15" customHeight="1">
      <c r="X989" s="44"/>
      <c r="Y989" s="32"/>
      <c r="AA989" s="32"/>
    </row>
    <row r="990" spans="24:27" ht="15" customHeight="1">
      <c r="X990" s="44"/>
      <c r="Y990" s="32"/>
      <c r="AA990" s="32"/>
    </row>
    <row r="991" spans="24:27" ht="15" customHeight="1">
      <c r="X991" s="44"/>
      <c r="Y991" s="32"/>
      <c r="AA991" s="32"/>
    </row>
    <row r="992" spans="24:27" ht="15" customHeight="1">
      <c r="X992" s="44"/>
      <c r="Y992" s="32"/>
      <c r="AA992" s="32"/>
    </row>
    <row r="993" spans="24:27" ht="15" customHeight="1">
      <c r="X993" s="44"/>
      <c r="Y993" s="32"/>
      <c r="AA993" s="32"/>
    </row>
    <row r="994" spans="24:27" ht="15" customHeight="1">
      <c r="X994" s="44"/>
      <c r="Y994" s="32"/>
      <c r="AA994" s="32"/>
    </row>
    <row r="995" spans="24:27" ht="15" customHeight="1">
      <c r="X995" s="44"/>
      <c r="Y995" s="32"/>
      <c r="AA995" s="32"/>
    </row>
    <row r="996" spans="24:27" ht="15" customHeight="1">
      <c r="X996" s="44"/>
      <c r="Y996" s="32"/>
      <c r="AA996" s="32"/>
    </row>
    <row r="997" spans="24:27" ht="15" customHeight="1">
      <c r="X997" s="44"/>
      <c r="Y997" s="32"/>
      <c r="AA997" s="32"/>
    </row>
    <row r="998" spans="24:27" ht="15" customHeight="1">
      <c r="X998" s="44"/>
      <c r="Y998" s="32"/>
      <c r="AA998" s="32"/>
    </row>
    <row r="999" spans="24:27" ht="15" customHeight="1">
      <c r="X999" s="44"/>
      <c r="Y999" s="32"/>
      <c r="AA999" s="32"/>
    </row>
    <row r="1000" spans="24:27" ht="15" customHeight="1">
      <c r="X1000" s="44"/>
      <c r="Y1000" s="32"/>
      <c r="AA1000" s="32"/>
    </row>
    <row r="1001" spans="24:27" ht="15" customHeight="1">
      <c r="X1001" s="44"/>
      <c r="Y1001" s="32"/>
      <c r="AA1001" s="32"/>
    </row>
    <row r="1002" spans="24:27" ht="15" customHeight="1">
      <c r="X1002" s="44"/>
      <c r="Y1002" s="32"/>
      <c r="AA1002" s="32"/>
    </row>
    <row r="1003" spans="24:27" ht="15" customHeight="1">
      <c r="X1003" s="44"/>
      <c r="Y1003" s="32"/>
      <c r="AA1003" s="32"/>
    </row>
    <row r="1004" spans="24:27" ht="15" customHeight="1">
      <c r="X1004" s="44"/>
      <c r="Y1004" s="32"/>
      <c r="AA1004" s="32"/>
    </row>
    <row r="1005" spans="24:27" ht="15" customHeight="1">
      <c r="X1005" s="44"/>
      <c r="Y1005" s="32"/>
      <c r="AA1005" s="32"/>
    </row>
    <row r="1006" spans="24:27" ht="15" customHeight="1">
      <c r="X1006" s="44"/>
      <c r="Y1006" s="32"/>
      <c r="AA1006" s="32"/>
    </row>
    <row r="1007" spans="24:27" ht="15" customHeight="1">
      <c r="X1007" s="44"/>
      <c r="Y1007" s="32"/>
      <c r="AA1007" s="32"/>
    </row>
    <row r="1008" spans="24:27" ht="15" customHeight="1">
      <c r="X1008" s="44"/>
      <c r="Y1008" s="32"/>
      <c r="AA1008" s="32"/>
    </row>
    <row r="1009" spans="24:27" ht="15" customHeight="1">
      <c r="X1009" s="44"/>
      <c r="Y1009" s="32"/>
      <c r="AA1009" s="32"/>
    </row>
    <row r="1010" spans="24:27" ht="15" customHeight="1">
      <c r="X1010" s="44"/>
      <c r="Y1010" s="32"/>
      <c r="AA1010" s="32"/>
    </row>
    <row r="1011" spans="24:27" ht="15" customHeight="1">
      <c r="X1011" s="44"/>
      <c r="Y1011" s="32"/>
      <c r="AA1011" s="32"/>
    </row>
    <row r="1012" spans="24:27" ht="15" customHeight="1">
      <c r="X1012" s="44"/>
      <c r="Y1012" s="32"/>
      <c r="AA1012" s="32"/>
    </row>
    <row r="1013" spans="24:27" ht="15" customHeight="1">
      <c r="X1013" s="44"/>
      <c r="Y1013" s="32"/>
      <c r="AA1013" s="32"/>
    </row>
    <row r="1014" spans="24:27" ht="15" customHeight="1">
      <c r="X1014" s="44"/>
      <c r="Y1014" s="32"/>
      <c r="AA1014" s="32"/>
    </row>
    <row r="1015" spans="24:27" ht="15" customHeight="1">
      <c r="X1015" s="44"/>
      <c r="Y1015" s="32"/>
      <c r="AA1015" s="32"/>
    </row>
    <row r="1016" spans="24:27" ht="15" customHeight="1">
      <c r="X1016" s="44"/>
      <c r="Y1016" s="32"/>
      <c r="AA1016" s="32"/>
    </row>
    <row r="1017" spans="24:27" ht="15" customHeight="1">
      <c r="X1017" s="44"/>
      <c r="Y1017" s="32"/>
      <c r="AA1017" s="32"/>
    </row>
    <row r="1018" spans="24:27" ht="15" customHeight="1">
      <c r="X1018" s="44"/>
      <c r="Y1018" s="32"/>
      <c r="AA1018" s="32"/>
    </row>
    <row r="1019" spans="24:27" ht="15" customHeight="1">
      <c r="X1019" s="44"/>
      <c r="Y1019" s="32"/>
      <c r="AA1019" s="32"/>
    </row>
    <row r="1020" spans="24:27" ht="15" customHeight="1">
      <c r="X1020" s="44"/>
      <c r="Y1020" s="32"/>
      <c r="AA1020" s="32"/>
    </row>
    <row r="1021" spans="24:27" ht="15" customHeight="1">
      <c r="X1021" s="44"/>
      <c r="Y1021" s="32"/>
      <c r="AA1021" s="32"/>
    </row>
    <row r="1022" spans="24:27" ht="15" customHeight="1">
      <c r="X1022" s="44"/>
      <c r="Y1022" s="32"/>
      <c r="AA1022" s="32"/>
    </row>
    <row r="1023" spans="24:27" ht="15" customHeight="1">
      <c r="X1023" s="44"/>
      <c r="Y1023" s="32"/>
      <c r="AA1023" s="32"/>
    </row>
    <row r="1024" spans="24:27" ht="15" customHeight="1">
      <c r="X1024" s="44"/>
      <c r="Y1024" s="32"/>
      <c r="AA1024" s="32"/>
    </row>
    <row r="1025" spans="24:27" ht="15" customHeight="1">
      <c r="X1025" s="44"/>
      <c r="Y1025" s="32"/>
      <c r="AA1025" s="32"/>
    </row>
    <row r="1026" spans="24:27" ht="15" customHeight="1">
      <c r="X1026" s="44"/>
      <c r="Y1026" s="32"/>
      <c r="AA1026" s="32"/>
    </row>
    <row r="1027" spans="24:27" ht="15" customHeight="1">
      <c r="X1027" s="44"/>
      <c r="Y1027" s="32"/>
      <c r="AA1027" s="32"/>
    </row>
    <row r="1028" spans="24:27" ht="15" customHeight="1">
      <c r="X1028" s="44"/>
      <c r="Y1028" s="32"/>
      <c r="AA1028" s="32"/>
    </row>
    <row r="1029" spans="24:27" ht="15" customHeight="1">
      <c r="X1029" s="44"/>
      <c r="Y1029" s="32"/>
      <c r="AA1029" s="32"/>
    </row>
    <row r="1030" spans="24:27" ht="15" customHeight="1">
      <c r="X1030" s="44"/>
      <c r="Y1030" s="32"/>
      <c r="AA1030" s="32"/>
    </row>
    <row r="1031" spans="24:27" ht="15" customHeight="1">
      <c r="X1031" s="44"/>
      <c r="Y1031" s="32"/>
      <c r="AA1031" s="32"/>
    </row>
    <row r="1032" spans="24:27" ht="15" customHeight="1">
      <c r="X1032" s="44"/>
      <c r="Y1032" s="32"/>
      <c r="AA1032" s="32"/>
    </row>
    <row r="1033" spans="24:27" ht="15" customHeight="1">
      <c r="X1033" s="44"/>
      <c r="Y1033" s="32"/>
      <c r="AA1033" s="32"/>
    </row>
    <row r="1034" spans="24:27" ht="15" customHeight="1">
      <c r="X1034" s="44"/>
      <c r="Y1034" s="32"/>
      <c r="AA1034" s="32"/>
    </row>
    <row r="1035" spans="24:27" ht="15" customHeight="1">
      <c r="X1035" s="44"/>
      <c r="Y1035" s="32"/>
      <c r="AA1035" s="32"/>
    </row>
    <row r="1036" spans="24:27" ht="15" customHeight="1">
      <c r="X1036" s="44"/>
      <c r="Y1036" s="32"/>
      <c r="AA1036" s="32"/>
    </row>
    <row r="1037" spans="24:27" ht="15" customHeight="1">
      <c r="X1037" s="44"/>
      <c r="Y1037" s="32"/>
      <c r="AA1037" s="32"/>
    </row>
    <row r="1038" spans="24:27" ht="15" customHeight="1">
      <c r="X1038" s="44"/>
      <c r="Y1038" s="32"/>
      <c r="AA1038" s="32"/>
    </row>
    <row r="1039" spans="24:27" ht="15" customHeight="1">
      <c r="X1039" s="44"/>
      <c r="Y1039" s="32"/>
      <c r="AA1039" s="32"/>
    </row>
    <row r="1040" spans="24:27" ht="15" customHeight="1">
      <c r="X1040" s="44"/>
      <c r="Y1040" s="32"/>
      <c r="AA1040" s="32"/>
    </row>
    <row r="1041" spans="24:27" ht="15" customHeight="1">
      <c r="X1041" s="44"/>
      <c r="Y1041" s="32"/>
      <c r="AA1041" s="32"/>
    </row>
    <row r="1042" spans="24:27" ht="15" customHeight="1">
      <c r="X1042" s="44"/>
      <c r="Y1042" s="32"/>
      <c r="AA1042" s="32"/>
    </row>
    <row r="1043" spans="24:27" ht="15" customHeight="1">
      <c r="X1043" s="44"/>
      <c r="Y1043" s="32"/>
      <c r="AA1043" s="32"/>
    </row>
    <row r="1044" spans="24:27" ht="15" customHeight="1">
      <c r="X1044" s="44"/>
      <c r="Y1044" s="32"/>
      <c r="AA1044" s="32"/>
    </row>
    <row r="1045" spans="24:27" ht="15" customHeight="1">
      <c r="X1045" s="44"/>
      <c r="Y1045" s="32"/>
      <c r="AA1045" s="32"/>
    </row>
    <row r="1046" spans="24:27" ht="15" customHeight="1">
      <c r="X1046" s="44"/>
      <c r="Y1046" s="32"/>
      <c r="AA1046" s="32"/>
    </row>
    <row r="1047" spans="24:27" ht="15" customHeight="1">
      <c r="X1047" s="44"/>
      <c r="Y1047" s="32"/>
      <c r="AA1047" s="32"/>
    </row>
    <row r="1048" spans="24:27" ht="15" customHeight="1">
      <c r="X1048" s="44"/>
      <c r="Y1048" s="32"/>
      <c r="AA1048" s="32"/>
    </row>
    <row r="1049" spans="24:27" ht="15" customHeight="1">
      <c r="X1049" s="44"/>
      <c r="Y1049" s="32"/>
      <c r="AA1049" s="32"/>
    </row>
    <row r="1050" spans="24:27" ht="15" customHeight="1">
      <c r="X1050" s="44"/>
      <c r="Y1050" s="32"/>
      <c r="AA1050" s="32"/>
    </row>
    <row r="1051" spans="24:27" ht="15" customHeight="1">
      <c r="X1051" s="44"/>
      <c r="Y1051" s="32"/>
      <c r="AA1051" s="32"/>
    </row>
    <row r="1052" spans="24:27" ht="15" customHeight="1">
      <c r="X1052" s="44"/>
      <c r="Y1052" s="32"/>
      <c r="AA1052" s="32"/>
    </row>
    <row r="1053" spans="24:27" ht="15" customHeight="1">
      <c r="X1053" s="44"/>
      <c r="Y1053" s="32"/>
      <c r="AA1053" s="32"/>
    </row>
    <row r="1054" spans="24:27" ht="15" customHeight="1">
      <c r="X1054" s="44"/>
      <c r="Y1054" s="32"/>
      <c r="AA1054" s="32"/>
    </row>
    <row r="1055" spans="24:27" ht="15" customHeight="1">
      <c r="X1055" s="44"/>
      <c r="Y1055" s="32"/>
      <c r="AA1055" s="32"/>
    </row>
    <row r="1056" spans="24:27" ht="15" customHeight="1">
      <c r="X1056" s="44"/>
      <c r="Y1056" s="32"/>
      <c r="AA1056" s="32"/>
    </row>
    <row r="1057" spans="24:27" ht="15" customHeight="1">
      <c r="X1057" s="44"/>
      <c r="Y1057" s="32"/>
      <c r="AA1057" s="32"/>
    </row>
    <row r="1058" spans="24:27" ht="15" customHeight="1">
      <c r="X1058" s="44"/>
      <c r="Y1058" s="32"/>
      <c r="AA1058" s="32"/>
    </row>
    <row r="1059" spans="24:27" ht="15" customHeight="1">
      <c r="X1059" s="44"/>
      <c r="Y1059" s="32"/>
      <c r="AA1059" s="32"/>
    </row>
    <row r="1060" spans="24:27" ht="15" customHeight="1">
      <c r="X1060" s="44"/>
      <c r="Y1060" s="32"/>
      <c r="AA1060" s="32"/>
    </row>
    <row r="1061" spans="24:27" ht="15" customHeight="1">
      <c r="X1061" s="44"/>
      <c r="Y1061" s="32"/>
      <c r="AA1061" s="32"/>
    </row>
    <row r="1062" spans="24:27" ht="15" customHeight="1">
      <c r="X1062" s="44"/>
      <c r="Y1062" s="32"/>
      <c r="AA1062" s="32"/>
    </row>
    <row r="1063" spans="24:27" ht="15" customHeight="1">
      <c r="X1063" s="44"/>
      <c r="Y1063" s="32"/>
      <c r="AA1063" s="32"/>
    </row>
    <row r="1064" spans="24:27" ht="15" customHeight="1">
      <c r="X1064" s="44"/>
      <c r="Y1064" s="32"/>
      <c r="AA1064" s="32"/>
    </row>
    <row r="1065" spans="24:27" ht="15" customHeight="1">
      <c r="X1065" s="44"/>
      <c r="Y1065" s="32"/>
      <c r="AA1065" s="32"/>
    </row>
    <row r="1066" spans="24:27" ht="15" customHeight="1">
      <c r="X1066" s="44"/>
      <c r="Y1066" s="32"/>
      <c r="AA1066" s="32"/>
    </row>
    <row r="1067" spans="24:27" ht="15" customHeight="1">
      <c r="X1067" s="44"/>
      <c r="Y1067" s="32"/>
      <c r="AA1067" s="32"/>
    </row>
    <row r="1068" spans="24:27" ht="15" customHeight="1">
      <c r="X1068" s="44"/>
      <c r="Y1068" s="32"/>
      <c r="AA1068" s="32"/>
    </row>
    <row r="1069" spans="24:27" ht="15" customHeight="1">
      <c r="X1069" s="44"/>
      <c r="Y1069" s="32"/>
      <c r="AA1069" s="32"/>
    </row>
    <row r="1070" spans="24:27" ht="15" customHeight="1">
      <c r="X1070" s="44"/>
      <c r="Y1070" s="32"/>
      <c r="AA1070" s="32"/>
    </row>
    <row r="1071" spans="24:27" ht="15" customHeight="1">
      <c r="X1071" s="44"/>
      <c r="Y1071" s="32"/>
      <c r="AA1071" s="32"/>
    </row>
    <row r="1072" spans="24:27" ht="15" customHeight="1">
      <c r="X1072" s="44"/>
      <c r="Y1072" s="32"/>
      <c r="AA1072" s="32"/>
    </row>
    <row r="1073" spans="24:27" ht="15" customHeight="1">
      <c r="X1073" s="44"/>
      <c r="Y1073" s="32"/>
      <c r="AA1073" s="32"/>
    </row>
    <row r="1074" spans="24:27" ht="15" customHeight="1">
      <c r="X1074" s="44"/>
      <c r="Y1074" s="32"/>
      <c r="AA1074" s="32"/>
    </row>
    <row r="1075" spans="24:27" ht="15" customHeight="1">
      <c r="X1075" s="44"/>
      <c r="Y1075" s="32"/>
      <c r="AA1075" s="32"/>
    </row>
    <row r="1076" spans="24:27" ht="15" customHeight="1">
      <c r="X1076" s="44"/>
      <c r="Y1076" s="32"/>
      <c r="AA1076" s="32"/>
    </row>
    <row r="1077" spans="24:27" ht="15" customHeight="1">
      <c r="X1077" s="44"/>
      <c r="Y1077" s="32"/>
      <c r="AA1077" s="32"/>
    </row>
    <row r="1078" spans="24:27" ht="15" customHeight="1">
      <c r="X1078" s="44"/>
      <c r="Y1078" s="32"/>
      <c r="AA1078" s="32"/>
    </row>
    <row r="1079" spans="24:27" ht="15" customHeight="1">
      <c r="X1079" s="44"/>
      <c r="Y1079" s="32"/>
      <c r="AA1079" s="32"/>
    </row>
    <row r="1080" spans="24:27" ht="15" customHeight="1">
      <c r="X1080" s="44"/>
      <c r="Y1080" s="32"/>
      <c r="AA1080" s="32"/>
    </row>
    <row r="1081" spans="24:27" ht="15" customHeight="1">
      <c r="X1081" s="44"/>
      <c r="Y1081" s="32"/>
      <c r="AA1081" s="32"/>
    </row>
    <row r="1082" spans="24:27" ht="15" customHeight="1">
      <c r="X1082" s="44"/>
      <c r="Y1082" s="32"/>
      <c r="AA1082" s="32"/>
    </row>
    <row r="1083" spans="24:27" ht="15" customHeight="1">
      <c r="X1083" s="44"/>
      <c r="Y1083" s="32"/>
      <c r="AA1083" s="32"/>
    </row>
    <row r="1084" spans="24:27" ht="15" customHeight="1">
      <c r="X1084" s="44"/>
      <c r="Y1084" s="32"/>
      <c r="AA1084" s="32"/>
    </row>
    <row r="1085" spans="24:27" ht="15" customHeight="1">
      <c r="X1085" s="44"/>
      <c r="Y1085" s="32"/>
      <c r="AA1085" s="32"/>
    </row>
    <row r="1086" spans="24:27" ht="15" customHeight="1">
      <c r="X1086" s="44"/>
      <c r="Y1086" s="32"/>
      <c r="AA1086" s="32"/>
    </row>
    <row r="1087" spans="24:27" ht="15" customHeight="1">
      <c r="X1087" s="44"/>
      <c r="Y1087" s="32"/>
      <c r="AA1087" s="32"/>
    </row>
    <row r="1088" spans="24:27" ht="15" customHeight="1">
      <c r="X1088" s="44"/>
      <c r="Y1088" s="32"/>
      <c r="AA1088" s="32"/>
    </row>
    <row r="1089" spans="24:27" ht="15" customHeight="1">
      <c r="X1089" s="44"/>
      <c r="Y1089" s="32"/>
      <c r="AA1089" s="32"/>
    </row>
    <row r="1090" spans="24:27" ht="15" customHeight="1">
      <c r="X1090" s="44"/>
      <c r="Y1090" s="32"/>
      <c r="AA1090" s="32"/>
    </row>
    <row r="1091" spans="24:27" ht="15" customHeight="1">
      <c r="X1091" s="44"/>
      <c r="Y1091" s="32"/>
      <c r="AA1091" s="32"/>
    </row>
    <row r="1092" spans="24:27" ht="15" customHeight="1">
      <c r="X1092" s="44"/>
      <c r="Y1092" s="32"/>
      <c r="AA1092" s="32"/>
    </row>
    <row r="1093" spans="24:27" ht="15" customHeight="1">
      <c r="X1093" s="44"/>
      <c r="Y1093" s="32"/>
      <c r="AA1093" s="32"/>
    </row>
    <row r="1094" spans="24:27" ht="15" customHeight="1">
      <c r="X1094" s="44"/>
      <c r="Y1094" s="32"/>
      <c r="AA1094" s="32"/>
    </row>
    <row r="1095" spans="24:27" ht="15" customHeight="1">
      <c r="X1095" s="44"/>
      <c r="Y1095" s="32"/>
      <c r="AA1095" s="32"/>
    </row>
    <row r="1096" spans="24:27" ht="15" customHeight="1">
      <c r="X1096" s="44"/>
      <c r="Y1096" s="32"/>
      <c r="AA1096" s="32"/>
    </row>
    <row r="1097" spans="24:27" ht="15" customHeight="1">
      <c r="X1097" s="44"/>
      <c r="Y1097" s="32"/>
      <c r="AA1097" s="32"/>
    </row>
    <row r="1098" spans="24:27" ht="15" customHeight="1">
      <c r="X1098" s="44"/>
      <c r="Y1098" s="32"/>
      <c r="AA1098" s="32"/>
    </row>
    <row r="1099" spans="24:27" ht="15" customHeight="1">
      <c r="X1099" s="44"/>
      <c r="Y1099" s="32"/>
      <c r="AA1099" s="32"/>
    </row>
    <row r="1100" spans="24:27" ht="15" customHeight="1">
      <c r="X1100" s="44"/>
      <c r="Y1100" s="32"/>
      <c r="AA1100" s="32"/>
    </row>
    <row r="1101" spans="24:27" ht="15" customHeight="1">
      <c r="X1101" s="44"/>
      <c r="Y1101" s="32"/>
      <c r="AA1101" s="32"/>
    </row>
    <row r="1102" spans="24:27" ht="15" customHeight="1">
      <c r="X1102" s="44"/>
      <c r="Y1102" s="32"/>
      <c r="AA1102" s="32"/>
    </row>
    <row r="1103" spans="24:27" ht="15" customHeight="1">
      <c r="X1103" s="44"/>
      <c r="Y1103" s="32"/>
      <c r="AA1103" s="32"/>
    </row>
    <row r="1104" spans="24:27" ht="15" customHeight="1">
      <c r="X1104" s="44"/>
      <c r="Y1104" s="32"/>
      <c r="AA1104" s="32"/>
    </row>
    <row r="1105" spans="24:27" ht="15" customHeight="1">
      <c r="X1105" s="44"/>
      <c r="Y1105" s="32"/>
      <c r="AA1105" s="32"/>
    </row>
    <row r="1106" spans="24:27" ht="15" customHeight="1">
      <c r="X1106" s="44"/>
      <c r="Y1106" s="32"/>
      <c r="AA1106" s="32"/>
    </row>
    <row r="1107" spans="24:27" ht="15" customHeight="1">
      <c r="X1107" s="44"/>
      <c r="Y1107" s="32"/>
      <c r="AA1107" s="32"/>
    </row>
    <row r="1108" spans="24:27" ht="15" customHeight="1">
      <c r="X1108" s="44"/>
      <c r="Y1108" s="32"/>
      <c r="AA1108" s="32"/>
    </row>
    <row r="1109" spans="24:27" ht="15" customHeight="1">
      <c r="X1109" s="44"/>
      <c r="Y1109" s="32"/>
      <c r="AA1109" s="32"/>
    </row>
    <row r="1110" spans="24:27" ht="15" customHeight="1">
      <c r="X1110" s="44"/>
      <c r="Y1110" s="32"/>
      <c r="AA1110" s="32"/>
    </row>
    <row r="1111" spans="24:27" ht="15" customHeight="1">
      <c r="X1111" s="44"/>
      <c r="Y1111" s="32"/>
      <c r="AA1111" s="32"/>
    </row>
    <row r="1112" spans="24:27" ht="15" customHeight="1">
      <c r="X1112" s="44"/>
      <c r="Y1112" s="32"/>
      <c r="AA1112" s="32"/>
    </row>
    <row r="1113" spans="24:27" ht="15" customHeight="1">
      <c r="X1113" s="44"/>
      <c r="Y1113" s="32"/>
      <c r="AA1113" s="32"/>
    </row>
    <row r="1114" spans="24:27" ht="15" customHeight="1">
      <c r="X1114" s="44"/>
      <c r="Y1114" s="32"/>
      <c r="AA1114" s="32"/>
    </row>
    <row r="1115" spans="24:27" ht="15" customHeight="1">
      <c r="X1115" s="44"/>
      <c r="Y1115" s="32"/>
      <c r="AA1115" s="32"/>
    </row>
    <row r="1116" spans="24:27" ht="15" customHeight="1">
      <c r="X1116" s="44"/>
      <c r="Y1116" s="32"/>
      <c r="AA1116" s="32"/>
    </row>
    <row r="1117" spans="24:27" ht="15" customHeight="1">
      <c r="X1117" s="44"/>
      <c r="Y1117" s="32"/>
      <c r="AA1117" s="32"/>
    </row>
    <row r="1118" spans="24:27" ht="15" customHeight="1">
      <c r="X1118" s="44"/>
      <c r="Y1118" s="32"/>
      <c r="AA1118" s="32"/>
    </row>
    <row r="1119" spans="24:27" ht="15" customHeight="1">
      <c r="X1119" s="44"/>
      <c r="Y1119" s="32"/>
      <c r="AA1119" s="32"/>
    </row>
    <row r="1120" spans="24:27" ht="15" customHeight="1">
      <c r="X1120" s="44"/>
      <c r="Y1120" s="32"/>
      <c r="AA1120" s="32"/>
    </row>
    <row r="1121" spans="24:27" ht="15" customHeight="1">
      <c r="X1121" s="44"/>
      <c r="Y1121" s="32"/>
      <c r="AA1121" s="32"/>
    </row>
    <row r="1122" spans="24:27" ht="15" customHeight="1">
      <c r="X1122" s="44"/>
      <c r="Y1122" s="32"/>
      <c r="AA1122" s="32"/>
    </row>
    <row r="1123" spans="24:27" ht="15" customHeight="1">
      <c r="X1123" s="44"/>
      <c r="Y1123" s="32"/>
      <c r="AA1123" s="32"/>
    </row>
    <row r="1124" spans="24:27" ht="15" customHeight="1">
      <c r="X1124" s="44"/>
      <c r="Y1124" s="32"/>
      <c r="AA1124" s="32"/>
    </row>
    <row r="1125" spans="24:27" ht="15" customHeight="1">
      <c r="X1125" s="44"/>
      <c r="Y1125" s="32"/>
      <c r="AA1125" s="32"/>
    </row>
    <row r="1126" spans="24:27" ht="15" customHeight="1">
      <c r="X1126" s="44"/>
      <c r="Y1126" s="32"/>
      <c r="AA1126" s="32"/>
    </row>
    <row r="1127" spans="24:27" ht="15" customHeight="1">
      <c r="X1127" s="44"/>
      <c r="Y1127" s="32"/>
      <c r="AA1127" s="32"/>
    </row>
    <row r="1128" spans="24:27" ht="15" customHeight="1">
      <c r="X1128" s="44"/>
      <c r="Y1128" s="32"/>
      <c r="AA1128" s="32"/>
    </row>
    <row r="1129" spans="24:27" ht="15" customHeight="1">
      <c r="X1129" s="44"/>
      <c r="Y1129" s="32"/>
      <c r="AA1129" s="32"/>
    </row>
    <row r="1130" spans="24:27" ht="15" customHeight="1">
      <c r="X1130" s="44"/>
      <c r="Y1130" s="32"/>
      <c r="AA1130" s="32"/>
    </row>
    <row r="1131" spans="24:27" ht="15" customHeight="1">
      <c r="X1131" s="44"/>
      <c r="Y1131" s="32"/>
      <c r="AA1131" s="32"/>
    </row>
    <row r="1132" spans="24:27" ht="15" customHeight="1">
      <c r="X1132" s="44"/>
      <c r="Y1132" s="32"/>
      <c r="AA1132" s="32"/>
    </row>
    <row r="1133" spans="24:27" ht="15" customHeight="1">
      <c r="X1133" s="44"/>
      <c r="Y1133" s="32"/>
      <c r="AA1133" s="32"/>
    </row>
    <row r="1134" spans="24:27" ht="15" customHeight="1">
      <c r="X1134" s="44"/>
      <c r="Y1134" s="32"/>
      <c r="AA1134" s="32"/>
    </row>
    <row r="1135" spans="24:27" ht="15" customHeight="1">
      <c r="X1135" s="44"/>
      <c r="Y1135" s="32"/>
      <c r="AA1135" s="32"/>
    </row>
    <row r="1136" spans="24:27" ht="15" customHeight="1">
      <c r="X1136" s="44"/>
      <c r="Y1136" s="32"/>
      <c r="AA1136" s="32"/>
    </row>
    <row r="1137" spans="24:27" ht="15" customHeight="1">
      <c r="X1137" s="44"/>
      <c r="Y1137" s="32"/>
      <c r="AA1137" s="32"/>
    </row>
    <row r="1138" spans="24:27" ht="15" customHeight="1">
      <c r="X1138" s="44"/>
      <c r="Y1138" s="32"/>
      <c r="AA1138" s="32"/>
    </row>
    <row r="1139" spans="24:27" ht="15" customHeight="1">
      <c r="X1139" s="44"/>
      <c r="Y1139" s="32"/>
      <c r="AA1139" s="32"/>
    </row>
    <row r="1140" spans="24:27" ht="15" customHeight="1">
      <c r="X1140" s="44"/>
      <c r="Y1140" s="32"/>
      <c r="AA1140" s="32"/>
    </row>
    <row r="1141" spans="24:27" ht="15" customHeight="1">
      <c r="X1141" s="44"/>
      <c r="Y1141" s="32"/>
      <c r="AA1141" s="32"/>
    </row>
    <row r="1142" spans="24:27" ht="15" customHeight="1">
      <c r="X1142" s="44"/>
      <c r="Y1142" s="32"/>
      <c r="AA1142" s="32"/>
    </row>
    <row r="1143" spans="24:27" ht="15" customHeight="1">
      <c r="X1143" s="44"/>
      <c r="Y1143" s="32"/>
      <c r="AA1143" s="32"/>
    </row>
    <row r="1144" spans="24:27" ht="15" customHeight="1">
      <c r="X1144" s="44"/>
      <c r="Y1144" s="32"/>
      <c r="AA1144" s="32"/>
    </row>
    <row r="1145" spans="24:27" ht="15" customHeight="1">
      <c r="X1145" s="44"/>
      <c r="Y1145" s="32"/>
      <c r="AA1145" s="32"/>
    </row>
    <row r="1146" spans="24:27" ht="15" customHeight="1">
      <c r="X1146" s="44"/>
      <c r="Y1146" s="32"/>
      <c r="AA1146" s="32"/>
    </row>
    <row r="1147" spans="24:27" ht="15" customHeight="1">
      <c r="X1147" s="44"/>
      <c r="Y1147" s="32"/>
      <c r="AA1147" s="32"/>
    </row>
    <row r="1148" spans="24:27" ht="15" customHeight="1">
      <c r="X1148" s="44"/>
      <c r="Y1148" s="32"/>
      <c r="AA1148" s="32"/>
    </row>
    <row r="1149" spans="24:27" ht="15" customHeight="1">
      <c r="X1149" s="44"/>
      <c r="Y1149" s="32"/>
      <c r="AA1149" s="32"/>
    </row>
    <row r="1150" spans="24:27" ht="15" customHeight="1">
      <c r="X1150" s="44"/>
      <c r="Y1150" s="32"/>
      <c r="AA1150" s="32"/>
    </row>
    <row r="1151" spans="24:27" ht="15" customHeight="1">
      <c r="X1151" s="44"/>
      <c r="Y1151" s="32"/>
      <c r="AA1151" s="32"/>
    </row>
    <row r="1152" spans="24:27" ht="15" customHeight="1">
      <c r="X1152" s="44"/>
      <c r="Y1152" s="32"/>
      <c r="AA1152" s="32"/>
    </row>
    <row r="1153" spans="24:27" ht="15" customHeight="1">
      <c r="X1153" s="44"/>
      <c r="Y1153" s="32"/>
      <c r="AA1153" s="32"/>
    </row>
    <row r="1154" spans="24:27" ht="15" customHeight="1">
      <c r="X1154" s="44"/>
      <c r="Y1154" s="32"/>
      <c r="AA1154" s="32"/>
    </row>
    <row r="1155" spans="24:27" ht="15" customHeight="1">
      <c r="X1155" s="44"/>
      <c r="Y1155" s="32"/>
      <c r="AA1155" s="32"/>
    </row>
    <row r="1156" spans="24:27" ht="15" customHeight="1">
      <c r="X1156" s="44"/>
      <c r="Y1156" s="32"/>
      <c r="AA1156" s="32"/>
    </row>
    <row r="1157" spans="24:27" ht="15" customHeight="1">
      <c r="X1157" s="44"/>
      <c r="Y1157" s="32"/>
      <c r="AA1157" s="32"/>
    </row>
    <row r="1158" spans="24:27" ht="15" customHeight="1">
      <c r="X1158" s="44"/>
      <c r="Y1158" s="32"/>
      <c r="AA1158" s="32"/>
    </row>
    <row r="1159" spans="24:27" ht="15" customHeight="1">
      <c r="X1159" s="44"/>
      <c r="Y1159" s="32"/>
      <c r="AA1159" s="32"/>
    </row>
    <row r="1160" spans="24:27" ht="15" customHeight="1">
      <c r="X1160" s="44"/>
      <c r="Y1160" s="32"/>
      <c r="AA1160" s="32"/>
    </row>
    <row r="1161" spans="24:27" ht="15" customHeight="1">
      <c r="X1161" s="44"/>
      <c r="Y1161" s="32"/>
      <c r="AA1161" s="32"/>
    </row>
    <row r="1162" spans="24:27" ht="15" customHeight="1">
      <c r="X1162" s="44"/>
      <c r="Y1162" s="32"/>
      <c r="AA1162" s="32"/>
    </row>
    <row r="1163" spans="24:27" ht="15" customHeight="1">
      <c r="X1163" s="44"/>
      <c r="Y1163" s="32"/>
      <c r="AA1163" s="32"/>
    </row>
    <row r="1164" spans="24:27" ht="15" customHeight="1">
      <c r="X1164" s="44"/>
      <c r="Y1164" s="32"/>
      <c r="AA1164" s="32"/>
    </row>
    <row r="1165" spans="24:27" ht="15" customHeight="1">
      <c r="X1165" s="44"/>
      <c r="Y1165" s="32"/>
      <c r="AA1165" s="32"/>
    </row>
    <row r="1166" spans="24:27" ht="15" customHeight="1">
      <c r="X1166" s="44"/>
      <c r="Y1166" s="32"/>
      <c r="AA1166" s="32"/>
    </row>
    <row r="1167" spans="24:27" ht="15" customHeight="1">
      <c r="X1167" s="44"/>
      <c r="Y1167" s="32"/>
      <c r="AA1167" s="32"/>
    </row>
    <row r="1168" spans="24:27" ht="15" customHeight="1">
      <c r="X1168" s="44"/>
      <c r="Y1168" s="32"/>
      <c r="AA1168" s="32"/>
    </row>
    <row r="1169" spans="24:27" ht="15" customHeight="1">
      <c r="X1169" s="44"/>
      <c r="Y1169" s="32"/>
      <c r="AA1169" s="32"/>
    </row>
    <row r="1170" spans="24:27" ht="15" customHeight="1">
      <c r="X1170" s="44"/>
      <c r="Y1170" s="32"/>
      <c r="AA1170" s="32"/>
    </row>
    <row r="1171" spans="24:27" ht="15" customHeight="1">
      <c r="X1171" s="44"/>
      <c r="Y1171" s="32"/>
      <c r="AA1171" s="32"/>
    </row>
    <row r="1172" spans="24:27" ht="15" customHeight="1">
      <c r="X1172" s="44"/>
      <c r="Y1172" s="32"/>
      <c r="AA1172" s="32"/>
    </row>
    <row r="1173" spans="24:27" ht="15" customHeight="1">
      <c r="X1173" s="44"/>
      <c r="Y1173" s="32"/>
      <c r="AA1173" s="32"/>
    </row>
    <row r="1174" spans="24:27" ht="15" customHeight="1">
      <c r="X1174" s="44"/>
      <c r="Y1174" s="32"/>
      <c r="AA1174" s="32"/>
    </row>
    <row r="1175" spans="24:27" ht="15" customHeight="1">
      <c r="X1175" s="44"/>
      <c r="Y1175" s="32"/>
      <c r="AA1175" s="32"/>
    </row>
    <row r="1176" spans="24:27" ht="15" customHeight="1">
      <c r="X1176" s="44"/>
      <c r="Y1176" s="32"/>
      <c r="AA1176" s="32"/>
    </row>
    <row r="1177" spans="24:27" ht="15" customHeight="1">
      <c r="X1177" s="44"/>
      <c r="Y1177" s="32"/>
      <c r="AA1177" s="32"/>
    </row>
    <row r="1178" spans="24:27" ht="15" customHeight="1">
      <c r="X1178" s="44"/>
      <c r="Y1178" s="32"/>
      <c r="AA1178" s="32"/>
    </row>
    <row r="1179" spans="24:27" ht="15" customHeight="1">
      <c r="X1179" s="44"/>
      <c r="Y1179" s="32"/>
      <c r="AA1179" s="32"/>
    </row>
    <row r="1180" spans="24:27" ht="15" customHeight="1">
      <c r="X1180" s="44"/>
      <c r="Y1180" s="32"/>
      <c r="AA1180" s="32"/>
    </row>
    <row r="1181" spans="24:27" ht="15" customHeight="1">
      <c r="X1181" s="44"/>
      <c r="Y1181" s="32"/>
      <c r="AA1181" s="32"/>
    </row>
    <row r="1182" spans="24:27" ht="15" customHeight="1">
      <c r="X1182" s="44"/>
      <c r="Y1182" s="32"/>
      <c r="AA1182" s="32"/>
    </row>
    <row r="1183" spans="24:27" ht="15" customHeight="1">
      <c r="X1183" s="44"/>
      <c r="Y1183" s="32"/>
      <c r="AA1183" s="32"/>
    </row>
    <row r="1184" spans="24:27" ht="15" customHeight="1">
      <c r="X1184" s="44"/>
      <c r="Y1184" s="32"/>
      <c r="AA1184" s="32"/>
    </row>
    <row r="1185" spans="24:27" ht="15" customHeight="1">
      <c r="X1185" s="44"/>
      <c r="Y1185" s="32"/>
      <c r="AA1185" s="32"/>
    </row>
    <row r="1186" spans="24:27" ht="15" customHeight="1">
      <c r="X1186" s="44"/>
      <c r="Y1186" s="32"/>
      <c r="AA1186" s="32"/>
    </row>
    <row r="1187" spans="24:27" ht="15" customHeight="1">
      <c r="X1187" s="44"/>
      <c r="Y1187" s="32"/>
      <c r="AA1187" s="32"/>
    </row>
    <row r="1188" spans="24:27" ht="15" customHeight="1">
      <c r="X1188" s="44"/>
      <c r="Y1188" s="32"/>
      <c r="AA1188" s="32"/>
    </row>
    <row r="1189" spans="24:27" ht="15" customHeight="1">
      <c r="X1189" s="44"/>
      <c r="Y1189" s="32"/>
      <c r="AA1189" s="32"/>
    </row>
    <row r="1190" spans="24:27" ht="15" customHeight="1">
      <c r="X1190" s="44"/>
      <c r="Y1190" s="32"/>
      <c r="AA1190" s="32"/>
    </row>
    <row r="1191" spans="24:27" ht="15" customHeight="1">
      <c r="X1191" s="44"/>
      <c r="Y1191" s="32"/>
      <c r="AA1191" s="32"/>
    </row>
    <row r="1192" spans="24:27" ht="15" customHeight="1">
      <c r="X1192" s="44"/>
      <c r="Y1192" s="32"/>
      <c r="AA1192" s="32"/>
    </row>
    <row r="1193" spans="24:27" ht="15" customHeight="1">
      <c r="X1193" s="44"/>
      <c r="Y1193" s="32"/>
      <c r="AA1193" s="32"/>
    </row>
    <row r="1194" spans="24:27" ht="15" customHeight="1">
      <c r="X1194" s="44"/>
      <c r="Y1194" s="32"/>
      <c r="AA1194" s="32"/>
    </row>
    <row r="1195" spans="24:27" ht="15" customHeight="1">
      <c r="X1195" s="44"/>
      <c r="Y1195" s="32"/>
      <c r="AA1195" s="32"/>
    </row>
    <row r="1196" spans="24:27" ht="15" customHeight="1">
      <c r="X1196" s="44"/>
      <c r="Y1196" s="32"/>
      <c r="AA1196" s="32"/>
    </row>
    <row r="1197" spans="24:27" ht="15" customHeight="1">
      <c r="X1197" s="44"/>
      <c r="Y1197" s="32"/>
      <c r="AA1197" s="32"/>
    </row>
    <row r="1198" spans="24:27" ht="15" customHeight="1">
      <c r="X1198" s="44"/>
      <c r="Y1198" s="32"/>
      <c r="AA1198" s="32"/>
    </row>
    <row r="1199" spans="24:27" ht="15" customHeight="1">
      <c r="X1199" s="44"/>
      <c r="Y1199" s="32"/>
      <c r="AA1199" s="32"/>
    </row>
    <row r="1200" spans="24:27" ht="15" customHeight="1">
      <c r="X1200" s="44"/>
      <c r="Y1200" s="32"/>
      <c r="AA1200" s="32"/>
    </row>
    <row r="1201" spans="24:27" ht="15" customHeight="1">
      <c r="X1201" s="44"/>
      <c r="Y1201" s="32"/>
      <c r="AA1201" s="32"/>
    </row>
    <row r="1202" spans="24:27" ht="15" customHeight="1">
      <c r="X1202" s="44"/>
      <c r="Y1202" s="32"/>
      <c r="AA1202" s="32"/>
    </row>
    <row r="1203" spans="24:27" ht="15" customHeight="1">
      <c r="X1203" s="44"/>
      <c r="Y1203" s="32"/>
      <c r="AA1203" s="32"/>
    </row>
    <row r="1204" spans="24:27" ht="15" customHeight="1">
      <c r="X1204" s="44"/>
      <c r="Y1204" s="32"/>
      <c r="AA1204" s="32"/>
    </row>
    <row r="1205" spans="24:27" ht="15" customHeight="1">
      <c r="X1205" s="44"/>
      <c r="Y1205" s="32"/>
      <c r="AA1205" s="32"/>
    </row>
    <row r="1206" spans="24:27" ht="15" customHeight="1">
      <c r="X1206" s="44"/>
      <c r="Y1206" s="32"/>
      <c r="AA1206" s="32"/>
    </row>
    <row r="1207" spans="24:27" ht="15" customHeight="1">
      <c r="X1207" s="44"/>
      <c r="Y1207" s="32"/>
      <c r="AA1207" s="32"/>
    </row>
    <row r="1208" spans="24:27" ht="15" customHeight="1">
      <c r="X1208" s="44"/>
      <c r="Y1208" s="32"/>
      <c r="AA1208" s="32"/>
    </row>
    <row r="1209" spans="24:27" ht="15" customHeight="1">
      <c r="X1209" s="44"/>
      <c r="Y1209" s="32"/>
      <c r="AA1209" s="32"/>
    </row>
    <row r="1210" spans="24:27" ht="15" customHeight="1">
      <c r="X1210" s="44"/>
      <c r="Y1210" s="32"/>
      <c r="AA1210" s="32"/>
    </row>
    <row r="1211" spans="24:27" ht="15" customHeight="1">
      <c r="X1211" s="44"/>
      <c r="Y1211" s="32"/>
      <c r="AA1211" s="32"/>
    </row>
    <row r="1212" spans="24:27" ht="15" customHeight="1">
      <c r="X1212" s="44"/>
      <c r="Y1212" s="32"/>
      <c r="AA1212" s="32"/>
    </row>
    <row r="1213" spans="24:27" ht="15" customHeight="1">
      <c r="X1213" s="44"/>
      <c r="Y1213" s="32"/>
      <c r="AA1213" s="32"/>
    </row>
    <row r="1214" spans="24:27" ht="15" customHeight="1">
      <c r="X1214" s="44"/>
      <c r="Y1214" s="32"/>
      <c r="AA1214" s="32"/>
    </row>
    <row r="1215" spans="24:27" ht="15" customHeight="1">
      <c r="X1215" s="44"/>
      <c r="Y1215" s="32"/>
      <c r="AA1215" s="32"/>
    </row>
    <row r="1216" spans="24:27" ht="15" customHeight="1">
      <c r="X1216" s="44"/>
      <c r="Y1216" s="32"/>
      <c r="AA1216" s="32"/>
    </row>
    <row r="1217" spans="24:27" ht="15" customHeight="1">
      <c r="X1217" s="44"/>
      <c r="Y1217" s="32"/>
      <c r="AA1217" s="32"/>
    </row>
    <row r="1218" spans="24:27" ht="15" customHeight="1">
      <c r="X1218" s="44"/>
      <c r="Y1218" s="32"/>
      <c r="AA1218" s="32"/>
    </row>
    <row r="1219" spans="24:27" ht="15" customHeight="1">
      <c r="X1219" s="44"/>
      <c r="Y1219" s="32"/>
      <c r="AA1219" s="32"/>
    </row>
    <row r="1220" spans="24:27" ht="15" customHeight="1">
      <c r="X1220" s="44"/>
      <c r="Y1220" s="32"/>
      <c r="AA1220" s="32"/>
    </row>
    <row r="1221" spans="24:27" ht="15" customHeight="1">
      <c r="X1221" s="44"/>
      <c r="Y1221" s="32"/>
      <c r="AA1221" s="32"/>
    </row>
    <row r="1222" spans="24:27" ht="15" customHeight="1">
      <c r="X1222" s="44"/>
      <c r="Y1222" s="32"/>
      <c r="AA1222" s="32"/>
    </row>
    <row r="1223" spans="24:27" ht="15" customHeight="1">
      <c r="X1223" s="44"/>
      <c r="Y1223" s="32"/>
      <c r="AA1223" s="32"/>
    </row>
    <row r="1224" spans="24:27" ht="15" customHeight="1">
      <c r="X1224" s="44"/>
      <c r="Y1224" s="32"/>
      <c r="AA1224" s="32"/>
    </row>
    <row r="1225" spans="24:27" ht="15" customHeight="1">
      <c r="X1225" s="44"/>
      <c r="Y1225" s="32"/>
      <c r="AA1225" s="32"/>
    </row>
    <row r="1226" spans="24:27" ht="15" customHeight="1">
      <c r="X1226" s="44"/>
      <c r="Y1226" s="32"/>
      <c r="AA1226" s="32"/>
    </row>
    <row r="1227" spans="24:27" ht="15" customHeight="1">
      <c r="X1227" s="44"/>
      <c r="Y1227" s="32"/>
      <c r="AA1227" s="32"/>
    </row>
    <row r="1228" spans="24:27" ht="15" customHeight="1">
      <c r="X1228" s="44"/>
      <c r="Y1228" s="32"/>
      <c r="AA1228" s="32"/>
    </row>
    <row r="1229" spans="24:27" ht="15" customHeight="1">
      <c r="X1229" s="44"/>
      <c r="Y1229" s="32"/>
      <c r="AA1229" s="32"/>
    </row>
    <row r="1230" spans="24:27" ht="15" customHeight="1">
      <c r="X1230" s="44"/>
      <c r="Y1230" s="32"/>
      <c r="AA1230" s="32"/>
    </row>
    <row r="1231" spans="24:27" ht="15" customHeight="1">
      <c r="X1231" s="44"/>
      <c r="Y1231" s="32"/>
      <c r="AA1231" s="32"/>
    </row>
    <row r="1232" spans="24:27" ht="15" customHeight="1">
      <c r="X1232" s="44"/>
      <c r="Y1232" s="32"/>
      <c r="AA1232" s="32"/>
    </row>
    <row r="1233" spans="24:27" ht="15" customHeight="1">
      <c r="X1233" s="44"/>
      <c r="Y1233" s="32"/>
      <c r="AA1233" s="32"/>
    </row>
    <row r="1234" spans="24:27" ht="15" customHeight="1">
      <c r="X1234" s="44"/>
      <c r="Y1234" s="32"/>
      <c r="AA1234" s="32"/>
    </row>
    <row r="1235" spans="24:27" ht="15" customHeight="1">
      <c r="X1235" s="44"/>
      <c r="Y1235" s="32"/>
      <c r="AA1235" s="32"/>
    </row>
    <row r="1236" spans="24:27" ht="15" customHeight="1">
      <c r="X1236" s="44"/>
      <c r="Y1236" s="32"/>
      <c r="AA1236" s="32"/>
    </row>
    <row r="1237" spans="24:27" ht="15" customHeight="1">
      <c r="X1237" s="44"/>
      <c r="Y1237" s="32"/>
      <c r="AA1237" s="32"/>
    </row>
    <row r="1238" spans="24:27" ht="15" customHeight="1">
      <c r="X1238" s="44"/>
      <c r="Y1238" s="32"/>
      <c r="AA1238" s="32"/>
    </row>
    <row r="1239" spans="24:27" ht="15" customHeight="1">
      <c r="X1239" s="44"/>
      <c r="Y1239" s="32"/>
      <c r="AA1239" s="32"/>
    </row>
    <row r="1240" spans="24:27" ht="15" customHeight="1">
      <c r="X1240" s="44"/>
      <c r="Y1240" s="32"/>
      <c r="AA1240" s="32"/>
    </row>
    <row r="1241" spans="24:27" ht="15" customHeight="1">
      <c r="X1241" s="44"/>
      <c r="Y1241" s="32"/>
      <c r="AA1241" s="32"/>
    </row>
    <row r="1242" spans="24:27" ht="15" customHeight="1">
      <c r="X1242" s="44"/>
      <c r="Y1242" s="32"/>
      <c r="AA1242" s="32"/>
    </row>
    <row r="1243" spans="24:27" ht="15" customHeight="1">
      <c r="X1243" s="44"/>
      <c r="Y1243" s="32"/>
      <c r="AA1243" s="32"/>
    </row>
    <row r="1244" spans="24:27" ht="15" customHeight="1">
      <c r="X1244" s="44"/>
      <c r="Y1244" s="32"/>
      <c r="AA1244" s="32"/>
    </row>
    <row r="1245" spans="24:27" ht="15" customHeight="1">
      <c r="X1245" s="44"/>
      <c r="Y1245" s="32"/>
      <c r="AA1245" s="32"/>
    </row>
    <row r="1246" spans="24:27" ht="15" customHeight="1">
      <c r="X1246" s="44"/>
      <c r="Y1246" s="32"/>
      <c r="AA1246" s="32"/>
    </row>
    <row r="1247" spans="24:27" ht="15" customHeight="1">
      <c r="X1247" s="44"/>
      <c r="Y1247" s="32"/>
      <c r="AA1247" s="32"/>
    </row>
    <row r="1248" spans="24:27" ht="15" customHeight="1">
      <c r="X1248" s="44"/>
      <c r="Y1248" s="32"/>
      <c r="AA1248" s="32"/>
    </row>
    <row r="1249" spans="24:27" ht="15" customHeight="1">
      <c r="X1249" s="44"/>
      <c r="Y1249" s="32"/>
      <c r="AA1249" s="32"/>
    </row>
    <row r="1250" spans="24:27" ht="15" customHeight="1">
      <c r="X1250" s="44"/>
      <c r="Y1250" s="32"/>
      <c r="AA1250" s="32"/>
    </row>
    <row r="1251" spans="24:27" ht="15" customHeight="1">
      <c r="X1251" s="44"/>
      <c r="Y1251" s="32"/>
      <c r="AA1251" s="32"/>
    </row>
    <row r="1252" spans="24:27" ht="15" customHeight="1">
      <c r="X1252" s="44"/>
      <c r="Y1252" s="32"/>
      <c r="AA1252" s="32"/>
    </row>
    <row r="1253" spans="24:27" ht="15" customHeight="1">
      <c r="X1253" s="44"/>
      <c r="Y1253" s="32"/>
      <c r="AA1253" s="32"/>
    </row>
    <row r="1254" spans="24:27" ht="15" customHeight="1">
      <c r="X1254" s="44"/>
      <c r="Y1254" s="32"/>
      <c r="AA1254" s="32"/>
    </row>
    <row r="1255" spans="24:27" ht="15" customHeight="1">
      <c r="X1255" s="44"/>
      <c r="Y1255" s="32"/>
      <c r="AA1255" s="32"/>
    </row>
    <row r="1256" spans="24:27" ht="15" customHeight="1">
      <c r="X1256" s="44"/>
      <c r="Y1256" s="32"/>
      <c r="AA1256" s="32"/>
    </row>
    <row r="1257" spans="24:27" ht="15" customHeight="1">
      <c r="X1257" s="44"/>
      <c r="Y1257" s="32"/>
      <c r="AA1257" s="32"/>
    </row>
    <row r="1258" spans="24:27" ht="15" customHeight="1">
      <c r="X1258" s="44"/>
      <c r="Y1258" s="32"/>
      <c r="AA1258" s="32"/>
    </row>
    <row r="1259" spans="24:27" ht="15" customHeight="1">
      <c r="X1259" s="44"/>
      <c r="Y1259" s="32"/>
      <c r="AA1259" s="32"/>
    </row>
    <row r="1260" spans="24:27" ht="15" customHeight="1">
      <c r="X1260" s="44"/>
      <c r="Y1260" s="32"/>
      <c r="AA1260" s="32"/>
    </row>
    <row r="1261" spans="24:27" ht="15" customHeight="1">
      <c r="X1261" s="44"/>
      <c r="Y1261" s="32"/>
      <c r="AA1261" s="32"/>
    </row>
    <row r="1262" spans="24:27" ht="15" customHeight="1">
      <c r="X1262" s="44"/>
      <c r="Y1262" s="32"/>
      <c r="AA1262" s="32"/>
    </row>
    <row r="1263" spans="24:27" ht="15" customHeight="1">
      <c r="X1263" s="44"/>
      <c r="Y1263" s="32"/>
      <c r="AA1263" s="32"/>
    </row>
    <row r="1264" spans="24:27" ht="15" customHeight="1">
      <c r="X1264" s="44"/>
      <c r="Y1264" s="32"/>
      <c r="AA1264" s="32"/>
    </row>
    <row r="1265" spans="24:27" ht="15" customHeight="1">
      <c r="X1265" s="44"/>
      <c r="Y1265" s="32"/>
      <c r="AA1265" s="32"/>
    </row>
    <row r="1266" spans="24:27" ht="15" customHeight="1">
      <c r="X1266" s="44"/>
      <c r="Y1266" s="32"/>
      <c r="AA1266" s="32"/>
    </row>
    <row r="1267" spans="24:27" ht="15" customHeight="1">
      <c r="X1267" s="44"/>
      <c r="Y1267" s="32"/>
      <c r="AA1267" s="32"/>
    </row>
    <row r="1268" spans="24:27" ht="15" customHeight="1">
      <c r="X1268" s="44"/>
      <c r="Y1268" s="32"/>
      <c r="AA1268" s="32"/>
    </row>
    <row r="1269" spans="24:27" ht="15" customHeight="1">
      <c r="X1269" s="44"/>
      <c r="Y1269" s="32"/>
      <c r="AA1269" s="32"/>
    </row>
    <row r="1270" spans="24:27" ht="15" customHeight="1">
      <c r="X1270" s="44"/>
      <c r="Y1270" s="32"/>
      <c r="AA1270" s="32"/>
    </row>
    <row r="1271" spans="24:27" ht="15" customHeight="1">
      <c r="X1271" s="44"/>
      <c r="Y1271" s="32"/>
      <c r="AA1271" s="32"/>
    </row>
    <row r="1272" spans="24:27" ht="15" customHeight="1">
      <c r="X1272" s="44"/>
      <c r="Y1272" s="32"/>
      <c r="AA1272" s="32"/>
    </row>
    <row r="1273" spans="24:27" ht="15" customHeight="1">
      <c r="X1273" s="44"/>
      <c r="Y1273" s="32"/>
      <c r="AA1273" s="32"/>
    </row>
    <row r="1274" spans="24:27" ht="15" customHeight="1">
      <c r="X1274" s="44"/>
      <c r="Y1274" s="32"/>
      <c r="AA1274" s="32"/>
    </row>
    <row r="1275" spans="24:27" ht="15" customHeight="1">
      <c r="X1275" s="44"/>
      <c r="Y1275" s="32"/>
      <c r="AA1275" s="32"/>
    </row>
    <row r="1276" spans="24:27" ht="15" customHeight="1">
      <c r="X1276" s="44"/>
      <c r="Y1276" s="32"/>
      <c r="AA1276" s="32"/>
    </row>
    <row r="1277" spans="24:27" ht="15" customHeight="1">
      <c r="X1277" s="44"/>
      <c r="Y1277" s="32"/>
      <c r="AA1277" s="32"/>
    </row>
    <row r="1278" spans="24:27" ht="15" customHeight="1">
      <c r="X1278" s="44"/>
      <c r="Y1278" s="32"/>
      <c r="AA1278" s="32"/>
    </row>
    <row r="1279" spans="24:27" ht="15" customHeight="1">
      <c r="X1279" s="44"/>
      <c r="Y1279" s="32"/>
      <c r="AA1279" s="32"/>
    </row>
    <row r="1280" spans="24:27" ht="15" customHeight="1">
      <c r="X1280" s="44"/>
      <c r="Y1280" s="32"/>
      <c r="AA1280" s="32"/>
    </row>
    <row r="1281" spans="24:27" ht="15" customHeight="1">
      <c r="X1281" s="44"/>
      <c r="Y1281" s="32"/>
      <c r="AA1281" s="32"/>
    </row>
    <row r="1282" spans="24:27" ht="15" customHeight="1">
      <c r="X1282" s="44"/>
      <c r="Y1282" s="32"/>
      <c r="AA1282" s="32"/>
    </row>
    <row r="1283" spans="24:27" ht="15" customHeight="1">
      <c r="X1283" s="44"/>
      <c r="Y1283" s="32"/>
      <c r="AA1283" s="32"/>
    </row>
    <row r="1284" spans="24:27" ht="15" customHeight="1">
      <c r="X1284" s="44"/>
      <c r="Y1284" s="32"/>
      <c r="AA1284" s="32"/>
    </row>
    <row r="1285" spans="24:27" ht="15" customHeight="1">
      <c r="X1285" s="44"/>
      <c r="Y1285" s="32"/>
      <c r="AA1285" s="32"/>
    </row>
    <row r="1286" spans="24:27" ht="15" customHeight="1">
      <c r="X1286" s="44"/>
      <c r="Y1286" s="32"/>
      <c r="AA1286" s="32"/>
    </row>
    <row r="1287" spans="24:27" ht="15" customHeight="1">
      <c r="X1287" s="44"/>
      <c r="Y1287" s="32"/>
      <c r="AA1287" s="32"/>
    </row>
    <row r="1288" spans="24:27" ht="15" customHeight="1">
      <c r="X1288" s="44"/>
      <c r="Y1288" s="32"/>
      <c r="AA1288" s="32"/>
    </row>
    <row r="1289" spans="24:27" ht="15" customHeight="1">
      <c r="X1289" s="44"/>
      <c r="Y1289" s="32"/>
      <c r="AA1289" s="32"/>
    </row>
    <row r="1290" spans="24:27" ht="15" customHeight="1">
      <c r="X1290" s="44"/>
      <c r="Y1290" s="32"/>
      <c r="AA1290" s="32"/>
    </row>
    <row r="1291" spans="24:27" ht="15" customHeight="1">
      <c r="X1291" s="44"/>
      <c r="Y1291" s="32"/>
      <c r="AA1291" s="32"/>
    </row>
    <row r="1292" spans="24:27" ht="15" customHeight="1">
      <c r="X1292" s="44"/>
      <c r="Y1292" s="32"/>
      <c r="AA1292" s="32"/>
    </row>
    <row r="1293" spans="24:27" ht="15" customHeight="1">
      <c r="X1293" s="44"/>
      <c r="Y1293" s="32"/>
      <c r="AA1293" s="32"/>
    </row>
    <row r="1294" spans="24:27" ht="15" customHeight="1">
      <c r="X1294" s="44"/>
      <c r="Y1294" s="32"/>
      <c r="AA1294" s="32"/>
    </row>
    <row r="1295" spans="24:27" ht="15" customHeight="1">
      <c r="X1295" s="44"/>
      <c r="Y1295" s="32"/>
      <c r="AA1295" s="32"/>
    </row>
    <row r="1296" spans="24:27" ht="15" customHeight="1">
      <c r="X1296" s="44"/>
      <c r="Y1296" s="32"/>
      <c r="AA1296" s="32"/>
    </row>
    <row r="1297" spans="24:27" ht="15" customHeight="1">
      <c r="X1297" s="44"/>
      <c r="Y1297" s="32"/>
      <c r="AA1297" s="32"/>
    </row>
    <row r="1298" spans="24:27" ht="15" customHeight="1">
      <c r="X1298" s="44"/>
      <c r="Y1298" s="32"/>
      <c r="AA1298" s="32"/>
    </row>
    <row r="1299" spans="24:27" ht="15" customHeight="1">
      <c r="X1299" s="44"/>
      <c r="Y1299" s="32"/>
      <c r="AA1299" s="32"/>
    </row>
    <row r="1300" spans="24:27" ht="15" customHeight="1">
      <c r="X1300" s="44"/>
      <c r="Y1300" s="32"/>
      <c r="AA1300" s="32"/>
    </row>
    <row r="1301" spans="24:27" ht="15" customHeight="1">
      <c r="X1301" s="44"/>
      <c r="Y1301" s="32"/>
      <c r="AA1301" s="32"/>
    </row>
    <row r="1302" spans="24:27" ht="15" customHeight="1">
      <c r="X1302" s="44"/>
      <c r="Y1302" s="32"/>
      <c r="AA1302" s="32"/>
    </row>
    <row r="1303" spans="24:27" ht="15" customHeight="1">
      <c r="X1303" s="44"/>
      <c r="Y1303" s="32"/>
      <c r="AA1303" s="32"/>
    </row>
    <row r="1304" spans="24:27" ht="15" customHeight="1">
      <c r="X1304" s="44"/>
      <c r="Y1304" s="32"/>
      <c r="AA1304" s="32"/>
    </row>
    <row r="1305" spans="24:27" ht="15" customHeight="1">
      <c r="X1305" s="44"/>
      <c r="Y1305" s="32"/>
      <c r="AA1305" s="32"/>
    </row>
    <row r="1306" spans="24:27" ht="15" customHeight="1">
      <c r="X1306" s="44"/>
      <c r="Y1306" s="32"/>
      <c r="AA1306" s="32"/>
    </row>
    <row r="1307" spans="24:27" ht="15" customHeight="1">
      <c r="X1307" s="44"/>
      <c r="Y1307" s="32"/>
      <c r="AA1307" s="32"/>
    </row>
    <row r="1308" spans="24:27" ht="15" customHeight="1">
      <c r="X1308" s="44"/>
      <c r="Y1308" s="32"/>
      <c r="AA1308" s="32"/>
    </row>
    <row r="1309" spans="24:27" ht="15" customHeight="1">
      <c r="X1309" s="44"/>
      <c r="Y1309" s="32"/>
      <c r="AA1309" s="32"/>
    </row>
    <row r="1310" spans="24:27" ht="15" customHeight="1">
      <c r="X1310" s="44"/>
      <c r="Y1310" s="32"/>
      <c r="AA1310" s="32"/>
    </row>
    <row r="1311" spans="24:27" ht="15" customHeight="1">
      <c r="X1311" s="44"/>
      <c r="Y1311" s="32"/>
      <c r="AA1311" s="32"/>
    </row>
    <row r="1312" spans="24:27" ht="15" customHeight="1">
      <c r="X1312" s="44"/>
      <c r="Y1312" s="32"/>
      <c r="AA1312" s="32"/>
    </row>
    <row r="1313" spans="24:27" ht="15" customHeight="1">
      <c r="X1313" s="44"/>
      <c r="Y1313" s="32"/>
      <c r="AA1313" s="32"/>
    </row>
    <row r="1314" spans="24:27" ht="15" customHeight="1">
      <c r="X1314" s="44"/>
      <c r="Y1314" s="32"/>
      <c r="AA1314" s="32"/>
    </row>
    <row r="1315" spans="24:27" ht="15" customHeight="1">
      <c r="X1315" s="44"/>
      <c r="Y1315" s="32"/>
      <c r="AA1315" s="32"/>
    </row>
    <row r="1316" spans="24:27" ht="15" customHeight="1">
      <c r="X1316" s="44"/>
      <c r="Y1316" s="32"/>
      <c r="AA1316" s="32"/>
    </row>
    <row r="1317" spans="24:27" ht="15" customHeight="1">
      <c r="X1317" s="44"/>
      <c r="Y1317" s="32"/>
      <c r="AA1317" s="32"/>
    </row>
    <row r="1318" spans="24:27" ht="15" customHeight="1">
      <c r="X1318" s="44"/>
      <c r="Y1318" s="32"/>
      <c r="AA1318" s="32"/>
    </row>
    <row r="1319" spans="24:27" ht="15" customHeight="1">
      <c r="X1319" s="44"/>
      <c r="Y1319" s="32"/>
      <c r="AA1319" s="32"/>
    </row>
    <row r="1320" spans="24:27" ht="15" customHeight="1">
      <c r="X1320" s="44"/>
      <c r="Y1320" s="32"/>
      <c r="AA1320" s="32"/>
    </row>
    <row r="1321" spans="24:27" ht="15" customHeight="1">
      <c r="X1321" s="44"/>
      <c r="Y1321" s="32"/>
      <c r="AA1321" s="32"/>
    </row>
    <row r="1322" spans="24:27" ht="15" customHeight="1">
      <c r="X1322" s="44"/>
      <c r="Y1322" s="32"/>
      <c r="AA1322" s="32"/>
    </row>
    <row r="1323" spans="24:27" ht="15" customHeight="1">
      <c r="X1323" s="44"/>
      <c r="Y1323" s="32"/>
      <c r="AA1323" s="32"/>
    </row>
    <row r="1324" spans="24:27" ht="15" customHeight="1">
      <c r="X1324" s="44"/>
      <c r="Y1324" s="32"/>
      <c r="AA1324" s="32"/>
    </row>
    <row r="1325" spans="24:27" ht="15" customHeight="1">
      <c r="X1325" s="44"/>
      <c r="Y1325" s="32"/>
      <c r="AA1325" s="32"/>
    </row>
    <row r="1326" spans="24:27" ht="15" customHeight="1">
      <c r="X1326" s="44"/>
      <c r="Y1326" s="32"/>
      <c r="AA1326" s="32"/>
    </row>
    <row r="1327" spans="24:27" ht="15" customHeight="1">
      <c r="X1327" s="44"/>
      <c r="Y1327" s="32"/>
      <c r="AA1327" s="32"/>
    </row>
    <row r="1328" spans="24:27" ht="15" customHeight="1">
      <c r="X1328" s="44"/>
      <c r="Y1328" s="32"/>
      <c r="AA1328" s="32"/>
    </row>
    <row r="1329" spans="24:27" ht="15" customHeight="1">
      <c r="X1329" s="44"/>
      <c r="Y1329" s="32"/>
      <c r="AA1329" s="32"/>
    </row>
    <row r="1330" spans="24:27" ht="15" customHeight="1">
      <c r="X1330" s="44"/>
      <c r="Y1330" s="32"/>
      <c r="AA1330" s="32"/>
    </row>
    <row r="1331" spans="24:27" ht="15" customHeight="1">
      <c r="X1331" s="44"/>
      <c r="Y1331" s="32"/>
      <c r="AA1331" s="32"/>
    </row>
    <row r="1332" spans="24:27" ht="15" customHeight="1">
      <c r="X1332" s="44"/>
      <c r="Y1332" s="32"/>
      <c r="AA1332" s="32"/>
    </row>
    <row r="1333" spans="24:27" ht="15" customHeight="1">
      <c r="X1333" s="44"/>
      <c r="Y1333" s="32"/>
      <c r="AA1333" s="32"/>
    </row>
    <row r="1334" spans="24:27" ht="15" customHeight="1">
      <c r="X1334" s="44"/>
      <c r="Y1334" s="32"/>
      <c r="AA1334" s="32"/>
    </row>
    <row r="1335" spans="24:27" ht="15" customHeight="1">
      <c r="X1335" s="44"/>
      <c r="Y1335" s="32"/>
      <c r="AA1335" s="32"/>
    </row>
    <row r="1336" spans="24:27" ht="15" customHeight="1">
      <c r="X1336" s="44"/>
      <c r="Y1336" s="32"/>
      <c r="AA1336" s="32"/>
    </row>
    <row r="1337" spans="24:27" ht="15" customHeight="1">
      <c r="X1337" s="44"/>
      <c r="Y1337" s="32"/>
      <c r="AA1337" s="32"/>
    </row>
    <row r="1338" spans="24:27" ht="15" customHeight="1">
      <c r="X1338" s="44"/>
      <c r="Y1338" s="32"/>
      <c r="AA1338" s="32"/>
    </row>
    <row r="1339" spans="24:27" ht="15" customHeight="1">
      <c r="X1339" s="44"/>
      <c r="Y1339" s="32"/>
      <c r="AA1339" s="32"/>
    </row>
    <row r="1340" spans="24:27" ht="15" customHeight="1">
      <c r="X1340" s="44"/>
      <c r="Y1340" s="32"/>
      <c r="AA1340" s="32"/>
    </row>
    <row r="1341" spans="24:27" ht="15" customHeight="1">
      <c r="X1341" s="44"/>
      <c r="Y1341" s="32"/>
      <c r="AA1341" s="32"/>
    </row>
    <row r="1342" spans="24:27" ht="15" customHeight="1">
      <c r="X1342" s="44"/>
      <c r="Y1342" s="32"/>
      <c r="AA1342" s="32"/>
    </row>
    <row r="1343" spans="24:27" ht="15" customHeight="1">
      <c r="X1343" s="44"/>
      <c r="Y1343" s="32"/>
      <c r="AA1343" s="32"/>
    </row>
    <row r="1344" spans="24:27" ht="15" customHeight="1">
      <c r="X1344" s="44"/>
      <c r="Y1344" s="32"/>
      <c r="AA1344" s="32"/>
    </row>
    <row r="1345" spans="24:27" ht="15" customHeight="1">
      <c r="X1345" s="44"/>
      <c r="Y1345" s="32"/>
      <c r="AA1345" s="32"/>
    </row>
    <row r="1346" spans="24:27" ht="15" customHeight="1">
      <c r="X1346" s="44"/>
      <c r="Y1346" s="32"/>
      <c r="AA1346" s="32"/>
    </row>
    <row r="1347" spans="24:27" ht="15" customHeight="1">
      <c r="X1347" s="44"/>
      <c r="Y1347" s="32"/>
      <c r="AA1347" s="32"/>
    </row>
    <row r="1348" spans="24:27" ht="15" customHeight="1">
      <c r="X1348" s="44"/>
      <c r="Y1348" s="32"/>
      <c r="AA1348" s="32"/>
    </row>
    <row r="1349" spans="24:27" ht="15" customHeight="1">
      <c r="X1349" s="44"/>
      <c r="Y1349" s="32"/>
      <c r="AA1349" s="32"/>
    </row>
    <row r="1350" spans="24:27" ht="15" customHeight="1">
      <c r="X1350" s="44"/>
      <c r="Y1350" s="32"/>
      <c r="AA1350" s="32"/>
    </row>
    <row r="1351" spans="24:27" ht="15" customHeight="1">
      <c r="X1351" s="44"/>
      <c r="Y1351" s="32"/>
      <c r="AA1351" s="32"/>
    </row>
    <row r="1352" spans="24:27" ht="15" customHeight="1">
      <c r="X1352" s="44"/>
      <c r="Y1352" s="32"/>
      <c r="AA1352" s="32"/>
    </row>
    <row r="1353" spans="24:27" ht="15" customHeight="1">
      <c r="X1353" s="44"/>
      <c r="Y1353" s="32"/>
      <c r="AA1353" s="32"/>
    </row>
    <row r="1354" spans="24:27" ht="15" customHeight="1">
      <c r="X1354" s="44"/>
      <c r="Y1354" s="32"/>
      <c r="AA1354" s="32"/>
    </row>
    <row r="1355" spans="24:27" ht="15" customHeight="1">
      <c r="X1355" s="44"/>
      <c r="Y1355" s="32"/>
      <c r="AA1355" s="32"/>
    </row>
    <row r="1356" spans="24:27" ht="15" customHeight="1">
      <c r="X1356" s="44"/>
      <c r="Y1356" s="32"/>
      <c r="AA1356" s="32"/>
    </row>
    <row r="1357" spans="24:27" ht="15" customHeight="1">
      <c r="X1357" s="44"/>
      <c r="Y1357" s="32"/>
      <c r="AA1357" s="32"/>
    </row>
    <row r="1358" spans="24:27" ht="15" customHeight="1">
      <c r="X1358" s="44"/>
      <c r="Y1358" s="32"/>
      <c r="AA1358" s="32"/>
    </row>
    <row r="1359" spans="24:27" ht="15" customHeight="1">
      <c r="X1359" s="44"/>
      <c r="Y1359" s="32"/>
      <c r="AA1359" s="32"/>
    </row>
    <row r="1360" spans="24:27" ht="15" customHeight="1">
      <c r="X1360" s="44"/>
      <c r="Y1360" s="32"/>
      <c r="AA1360" s="32"/>
    </row>
    <row r="1361" spans="24:27" ht="15" customHeight="1">
      <c r="X1361" s="44"/>
      <c r="Y1361" s="32"/>
      <c r="AA1361" s="32"/>
    </row>
    <row r="1362" spans="24:27" ht="15" customHeight="1">
      <c r="X1362" s="44"/>
      <c r="Y1362" s="32"/>
      <c r="AA1362" s="32"/>
    </row>
    <row r="1363" spans="24:27" ht="15" customHeight="1">
      <c r="X1363" s="44"/>
      <c r="Y1363" s="32"/>
      <c r="AA1363" s="32"/>
    </row>
    <row r="1364" spans="24:27" ht="15" customHeight="1">
      <c r="X1364" s="44"/>
      <c r="Y1364" s="32"/>
      <c r="AA1364" s="32"/>
    </row>
    <row r="1365" spans="24:27" ht="15" customHeight="1">
      <c r="X1365" s="44"/>
      <c r="Y1365" s="32"/>
      <c r="AA1365" s="32"/>
    </row>
    <row r="1366" spans="24:27" ht="15" customHeight="1">
      <c r="X1366" s="44"/>
      <c r="Y1366" s="32"/>
      <c r="AA1366" s="32"/>
    </row>
    <row r="1367" spans="24:27" ht="15" customHeight="1">
      <c r="X1367" s="44"/>
      <c r="Y1367" s="32"/>
      <c r="AA1367" s="32"/>
    </row>
    <row r="1368" spans="24:27" ht="15" customHeight="1">
      <c r="X1368" s="44"/>
      <c r="Y1368" s="32"/>
      <c r="AA1368" s="32"/>
    </row>
    <row r="1369" spans="24:27" ht="15" customHeight="1">
      <c r="X1369" s="44"/>
      <c r="Y1369" s="32"/>
      <c r="AA1369" s="32"/>
    </row>
    <row r="1370" spans="24:27" ht="15" customHeight="1">
      <c r="X1370" s="44"/>
      <c r="Y1370" s="32"/>
      <c r="AA1370" s="32"/>
    </row>
    <row r="1371" spans="24:27" ht="15" customHeight="1">
      <c r="X1371" s="44"/>
      <c r="Y1371" s="32"/>
      <c r="AA1371" s="32"/>
    </row>
    <row r="1372" spans="24:27" ht="15" customHeight="1">
      <c r="X1372" s="44"/>
      <c r="Y1372" s="32"/>
      <c r="AA1372" s="32"/>
    </row>
    <row r="1373" spans="24:27" ht="15" customHeight="1">
      <c r="X1373" s="44"/>
      <c r="Y1373" s="32"/>
      <c r="AA1373" s="32"/>
    </row>
    <row r="1374" spans="24:27" ht="15" customHeight="1">
      <c r="X1374" s="44"/>
      <c r="Y1374" s="32"/>
      <c r="AA1374" s="32"/>
    </row>
    <row r="1375" spans="24:27" ht="15" customHeight="1">
      <c r="X1375" s="44"/>
      <c r="Y1375" s="32"/>
      <c r="AA1375" s="32"/>
    </row>
    <row r="1376" spans="24:27" ht="15" customHeight="1">
      <c r="X1376" s="44"/>
      <c r="Y1376" s="32"/>
      <c r="AA1376" s="32"/>
    </row>
    <row r="1377" spans="24:27" ht="15" customHeight="1">
      <c r="X1377" s="44"/>
      <c r="Y1377" s="32"/>
      <c r="AA1377" s="32"/>
    </row>
    <row r="1378" spans="24:27" ht="15" customHeight="1">
      <c r="X1378" s="44"/>
      <c r="Y1378" s="32"/>
      <c r="AA1378" s="32"/>
    </row>
    <row r="1379" spans="24:27" ht="15" customHeight="1">
      <c r="X1379" s="44"/>
      <c r="Y1379" s="32"/>
      <c r="AA1379" s="32"/>
    </row>
    <row r="1380" spans="24:27" ht="15" customHeight="1">
      <c r="X1380" s="44"/>
      <c r="Y1380" s="32"/>
      <c r="AA1380" s="32"/>
    </row>
    <row r="1381" spans="24:27" ht="15" customHeight="1">
      <c r="X1381" s="44"/>
      <c r="Y1381" s="32"/>
      <c r="AA1381" s="32"/>
    </row>
    <row r="1382" spans="24:27" ht="15" customHeight="1">
      <c r="X1382" s="44"/>
      <c r="Y1382" s="32"/>
      <c r="AA1382" s="32"/>
    </row>
    <row r="1383" spans="24:27" ht="15" customHeight="1">
      <c r="X1383" s="44"/>
      <c r="Y1383" s="32"/>
      <c r="AA1383" s="32"/>
    </row>
    <row r="1384" spans="24:27" ht="15" customHeight="1">
      <c r="X1384" s="44"/>
      <c r="Y1384" s="32"/>
      <c r="AA1384" s="32"/>
    </row>
    <row r="1385" spans="24:27" ht="15" customHeight="1">
      <c r="X1385" s="44"/>
      <c r="Y1385" s="32"/>
      <c r="AA1385" s="32"/>
    </row>
    <row r="1386" spans="24:27" ht="15" customHeight="1">
      <c r="X1386" s="44"/>
      <c r="Y1386" s="32"/>
      <c r="AA1386" s="32"/>
    </row>
    <row r="1387" spans="24:27" ht="15" customHeight="1">
      <c r="X1387" s="44"/>
      <c r="Y1387" s="32"/>
      <c r="AA1387" s="32"/>
    </row>
    <row r="1388" spans="24:27" ht="15" customHeight="1">
      <c r="X1388" s="44"/>
      <c r="Y1388" s="32"/>
      <c r="AA1388" s="32"/>
    </row>
    <row r="1389" spans="24:27" ht="15" customHeight="1">
      <c r="X1389" s="44"/>
      <c r="Y1389" s="32"/>
      <c r="AA1389" s="32"/>
    </row>
    <row r="1390" spans="24:27" ht="15" customHeight="1">
      <c r="X1390" s="44"/>
      <c r="Y1390" s="32"/>
      <c r="AA1390" s="32"/>
    </row>
    <row r="1391" spans="24:27" ht="15" customHeight="1">
      <c r="X1391" s="44"/>
      <c r="Y1391" s="32"/>
      <c r="AA1391" s="32"/>
    </row>
    <row r="1392" spans="24:27" ht="15" customHeight="1">
      <c r="X1392" s="44"/>
      <c r="Y1392" s="32"/>
      <c r="AA1392" s="32"/>
    </row>
    <row r="1393" spans="24:27" ht="15" customHeight="1">
      <c r="X1393" s="44"/>
      <c r="Y1393" s="32"/>
      <c r="AA1393" s="32"/>
    </row>
    <row r="1394" spans="24:27" ht="15" customHeight="1">
      <c r="X1394" s="44"/>
      <c r="Y1394" s="32"/>
      <c r="AA1394" s="32"/>
    </row>
    <row r="1395" spans="24:27" ht="15" customHeight="1">
      <c r="X1395" s="44"/>
      <c r="Y1395" s="32"/>
      <c r="AA1395" s="32"/>
    </row>
    <row r="1396" spans="24:27" ht="15" customHeight="1">
      <c r="X1396" s="44"/>
      <c r="Y1396" s="32"/>
      <c r="AA1396" s="32"/>
    </row>
    <row r="1397" spans="24:27" ht="15" customHeight="1">
      <c r="X1397" s="44"/>
      <c r="Y1397" s="32"/>
      <c r="AA1397" s="32"/>
    </row>
  </sheetData>
  <sheetProtection/>
  <mergeCells count="26">
    <mergeCell ref="D6:P6"/>
    <mergeCell ref="Q6:S8"/>
    <mergeCell ref="B19:R19"/>
    <mergeCell ref="A11:A14"/>
    <mergeCell ref="B11:B14"/>
    <mergeCell ref="A15:A18"/>
    <mergeCell ref="B15:B18"/>
    <mergeCell ref="A9:A10"/>
    <mergeCell ref="AA20:AB20"/>
    <mergeCell ref="B9:B10"/>
    <mergeCell ref="C9:C10"/>
    <mergeCell ref="R9:R10"/>
    <mergeCell ref="B1:D2"/>
    <mergeCell ref="A6:C8"/>
    <mergeCell ref="C15:C18"/>
    <mergeCell ref="R15:R18"/>
    <mergeCell ref="U12:U13"/>
    <mergeCell ref="U16:U17"/>
    <mergeCell ref="W21:W24"/>
    <mergeCell ref="S11:S14"/>
    <mergeCell ref="S15:S18"/>
    <mergeCell ref="T15:T18"/>
    <mergeCell ref="S9:S10"/>
    <mergeCell ref="C11:C14"/>
    <mergeCell ref="R11:R14"/>
    <mergeCell ref="T11:T14"/>
  </mergeCells>
  <conditionalFormatting sqref="D9:Q9 D7:P7">
    <cfRule type="expression" priority="83" dxfId="28" stopIfTrue="1">
      <formula>WEEKDAY(D8)=7</formula>
    </cfRule>
    <cfRule type="expression" priority="84" dxfId="29" stopIfTrue="1">
      <formula>COUNTIF(fer,D8)&gt;0</formula>
    </cfRule>
  </conditionalFormatting>
  <conditionalFormatting sqref="D12:N18 P12:Q18 O13:O15 O17:O18">
    <cfRule type="cellIs" priority="85" dxfId="9" operator="equal" stopIfTrue="1">
      <formula>$O$20</formula>
    </cfRule>
  </conditionalFormatting>
  <conditionalFormatting sqref="R11:R14">
    <cfRule type="expression" priority="95" dxfId="30" stopIfTrue="1">
      <formula>$R$11&gt;SUM($D$12:$Q$13)</formula>
    </cfRule>
  </conditionalFormatting>
  <conditionalFormatting sqref="R15">
    <cfRule type="expression" priority="96" dxfId="31" stopIfTrue="1">
      <formula>$R$15&gt;SUM($D$16:$Q$17)</formula>
    </cfRule>
  </conditionalFormatting>
  <conditionalFormatting sqref="O12">
    <cfRule type="cellIs" priority="100" dxfId="9" operator="equal" stopIfTrue="1">
      <formula>$O$20</formula>
    </cfRule>
    <cfRule type="expression" priority="101" dxfId="32" stopIfTrue="1">
      <formula>$AN$5=1</formula>
    </cfRule>
  </conditionalFormatting>
  <conditionalFormatting sqref="O16">
    <cfRule type="expression" priority="105" dxfId="32" stopIfTrue="1">
      <formula>$AN$17=1</formula>
    </cfRule>
  </conditionalFormatting>
  <conditionalFormatting sqref="D8:P8 D10:Q10">
    <cfRule type="expression" priority="107" dxfId="28" stopIfTrue="1">
      <formula>WEEKDAY(D8)=7</formula>
    </cfRule>
    <cfRule type="expression" priority="108" dxfId="29" stopIfTrue="1">
      <formula>COUNTIF(fer,D8)&gt;0</formula>
    </cfRule>
  </conditionalFormatting>
  <conditionalFormatting sqref="AJ5:AJ9">
    <cfRule type="dataBar" priority="82" dxfId="0">
      <dataBar>
        <cfvo type="min"/>
        <cfvo type="formula" val="DATEDIF(DATE(Ann,2,1),DATE(Ann,3,1),&quot;d&quot;)"/>
        <color theme="2" tint="-0.24997000396251678"/>
      </dataBar>
      <extLst>
        <ext xmlns:x14="http://schemas.microsoft.com/office/spreadsheetml/2009/9/main" uri="{B025F937-C7B1-47D3-B67F-A62EFF666E3E}">
          <x14:id>{b7c09805-b85b-4822-8561-ad4f6a66417a}</x14:id>
        </ext>
      </extLst>
    </cfRule>
  </conditionalFormatting>
  <conditionalFormatting sqref="U12:V12 U16:V16">
    <cfRule type="expression" priority="52" dxfId="33" stopIfTrue="1">
      <formula>R11&gt;T11</formula>
    </cfRule>
  </conditionalFormatting>
  <conditionalFormatting sqref="R15">
    <cfRule type="expression" priority="128" dxfId="31" stopIfTrue="1">
      <formula>#REF!&gt;SUM(#REF!)</formula>
    </cfRule>
  </conditionalFormatting>
  <conditionalFormatting sqref="U16:V16">
    <cfRule type="expression" priority="145" dxfId="33" stopIfTrue="1">
      <formula>$R$11&lt;$T$11</formula>
    </cfRule>
  </conditionalFormatting>
  <conditionalFormatting sqref="V13:V18">
    <cfRule type="expression" priority="146" dxfId="33" stopIfTrue="1">
      <formula>T12&gt;U12</formula>
    </cfRule>
  </conditionalFormatting>
  <conditionalFormatting sqref="U16:V16">
    <cfRule type="expression" priority="162" dxfId="33" stopIfTrue="1">
      <formula>R15&lt;T15</formula>
    </cfRule>
  </conditionalFormatting>
  <printOptions/>
  <pageMargins left="0" right="0" top="0" bottom="0" header="0" footer="0"/>
  <pageSetup fitToHeight="0" horizontalDpi="600" verticalDpi="600" orientation="landscape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09805-b85b-4822-8561-ad4f6a66417a}">
            <x14:dataBar minLength="0" maxLength="100" gradient="0">
              <x14:cfvo type="min"/>
              <x14:cfvo type="formula">
                <xm:f>DATEDIF(DATE(Ann,2,1),DATE(Ann,3,1),"d")</xm:f>
              </x14:cfvo>
              <x14:negativeFillColor rgb="FFFF0000"/>
              <x14:axisColor rgb="FF000000"/>
            </x14:dataBar>
            <x14:dxf/>
          </x14:cfRule>
          <xm:sqref>AJ5:AJ9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tabColor indexed="52"/>
  </sheetPr>
  <dimension ref="A1:G78"/>
  <sheetViews>
    <sheetView zoomScalePageLayoutView="0" workbookViewId="0" topLeftCell="A1">
      <selection activeCell="C13" sqref="C13:D13"/>
    </sheetView>
  </sheetViews>
  <sheetFormatPr defaultColWidth="11.00390625" defaultRowHeight="15"/>
  <cols>
    <col min="1" max="1" width="27.625" style="0" bestFit="1" customWidth="1"/>
    <col min="2" max="2" width="34.25390625" style="0" bestFit="1" customWidth="1"/>
  </cols>
  <sheetData>
    <row r="1" ht="32.25" thickBot="1">
      <c r="A1" s="79" t="s">
        <v>20</v>
      </c>
    </row>
    <row r="2" spans="1:2" ht="33.75">
      <c r="A2" s="57">
        <v>2017</v>
      </c>
      <c r="B2" s="80" t="s">
        <v>7</v>
      </c>
    </row>
    <row r="3" spans="2:7" ht="15">
      <c r="B3" s="48">
        <v>42736</v>
      </c>
      <c r="C3" t="s">
        <v>17</v>
      </c>
      <c r="G3" s="78"/>
    </row>
    <row r="4" spans="2:7" ht="15">
      <c r="B4" s="48">
        <v>42749</v>
      </c>
      <c r="C4" t="s">
        <v>18</v>
      </c>
      <c r="G4" s="78"/>
    </row>
    <row r="5" ht="15">
      <c r="B5" s="48">
        <v>42814</v>
      </c>
    </row>
    <row r="6" spans="2:6" ht="15">
      <c r="B6" s="48">
        <v>42362</v>
      </c>
      <c r="E6" s="144">
        <f>DATE(An,1,1)</f>
        <v>42736</v>
      </c>
      <c r="F6" s="144"/>
    </row>
    <row r="7" spans="2:6" ht="15">
      <c r="B7" s="48">
        <v>42557</v>
      </c>
      <c r="C7" s="143"/>
      <c r="D7" s="143"/>
      <c r="E7" s="144">
        <f>DATE(An,5,1)</f>
        <v>42856</v>
      </c>
      <c r="F7" s="144"/>
    </row>
    <row r="8" spans="2:4" ht="15">
      <c r="B8" s="48">
        <v>42558</v>
      </c>
      <c r="C8" s="143"/>
      <c r="D8" s="143"/>
    </row>
    <row r="9" spans="2:3" ht="15">
      <c r="B9" s="48">
        <v>42576</v>
      </c>
      <c r="C9" t="s">
        <v>21</v>
      </c>
    </row>
    <row r="10" ht="15">
      <c r="B10" s="48">
        <v>42595</v>
      </c>
    </row>
    <row r="11" spans="2:4" ht="15">
      <c r="B11" s="48">
        <v>42625</v>
      </c>
      <c r="C11" s="143"/>
      <c r="D11" s="143"/>
    </row>
    <row r="12" spans="2:4" ht="15">
      <c r="B12" s="48">
        <v>42626</v>
      </c>
      <c r="C12" s="143"/>
      <c r="D12" s="143"/>
    </row>
    <row r="13" spans="2:4" ht="15">
      <c r="B13" s="48"/>
      <c r="C13" s="142"/>
      <c r="D13" s="142"/>
    </row>
    <row r="14" ht="15">
      <c r="B14" s="81">
        <v>42825</v>
      </c>
    </row>
    <row r="15" ht="15">
      <c r="B15" s="38"/>
    </row>
    <row r="16" ht="15">
      <c r="B16" s="38"/>
    </row>
    <row r="17" ht="15">
      <c r="B17" s="38"/>
    </row>
    <row r="18" ht="15">
      <c r="B18" s="38"/>
    </row>
    <row r="19" ht="15">
      <c r="B19" s="38"/>
    </row>
    <row r="20" ht="15">
      <c r="B20" s="38"/>
    </row>
    <row r="21" ht="15">
      <c r="B21" s="38"/>
    </row>
    <row r="22" ht="15">
      <c r="B22" s="38"/>
    </row>
    <row r="23" ht="15">
      <c r="B23" s="38"/>
    </row>
    <row r="24" ht="15">
      <c r="B24" s="38"/>
    </row>
    <row r="25" ht="15">
      <c r="B25" s="38"/>
    </row>
    <row r="26" ht="15">
      <c r="B26" s="38"/>
    </row>
    <row r="27" ht="15">
      <c r="B27" s="38"/>
    </row>
    <row r="28" ht="15">
      <c r="B28" s="38"/>
    </row>
    <row r="29" ht="15">
      <c r="B29" s="38"/>
    </row>
    <row r="30" ht="15">
      <c r="B30" s="38"/>
    </row>
    <row r="31" ht="15">
      <c r="B31" s="38"/>
    </row>
    <row r="32" ht="15">
      <c r="B32" s="38"/>
    </row>
    <row r="33" ht="15">
      <c r="B33" s="38"/>
    </row>
    <row r="34" ht="15">
      <c r="B34" s="38"/>
    </row>
    <row r="35" ht="15">
      <c r="B35" s="38"/>
    </row>
    <row r="36" ht="15">
      <c r="B36" s="38"/>
    </row>
    <row r="37" ht="15">
      <c r="B37" s="38"/>
    </row>
    <row r="38" ht="15">
      <c r="B38" s="38"/>
    </row>
    <row r="39" ht="15">
      <c r="B39" s="38"/>
    </row>
    <row r="40" ht="15">
      <c r="B40" s="38"/>
    </row>
    <row r="41" ht="15">
      <c r="B41" s="38"/>
    </row>
    <row r="42" ht="15">
      <c r="B42" s="38"/>
    </row>
    <row r="43" ht="15">
      <c r="B43" s="38"/>
    </row>
    <row r="44" ht="15">
      <c r="B44" s="38"/>
    </row>
    <row r="45" ht="15">
      <c r="B45" s="38"/>
    </row>
    <row r="46" ht="15">
      <c r="B46" s="38"/>
    </row>
    <row r="47" ht="15">
      <c r="B47" s="38"/>
    </row>
    <row r="48" ht="15">
      <c r="B48" s="38"/>
    </row>
    <row r="49" ht="15">
      <c r="B49" s="38"/>
    </row>
    <row r="50" ht="15">
      <c r="B50" s="38"/>
    </row>
    <row r="51" ht="15">
      <c r="B51" s="38"/>
    </row>
    <row r="52" ht="15">
      <c r="B52" s="38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</sheetData>
  <sheetProtection/>
  <mergeCells count="5">
    <mergeCell ref="C13:D13"/>
    <mergeCell ref="C11:D12"/>
    <mergeCell ref="E6:F6"/>
    <mergeCell ref="E7:F7"/>
    <mergeCell ref="C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2017-04-21T14:58:53Z</cp:lastPrinted>
  <dcterms:created xsi:type="dcterms:W3CDTF">2014-08-06T14:30:25Z</dcterms:created>
  <dcterms:modified xsi:type="dcterms:W3CDTF">2017-05-09T12:02:17Z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0x010100B03E2F1D0E8E87468B289CB57281B996</vt:lpwstr>
  </property>
</Properties>
</file>