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6380" windowHeight="8196"/>
  </bookViews>
  <sheets>
    <sheet name="Paramètres" sheetId="1" r:id="rId1"/>
    <sheet name="Exemplaires élève" sheetId="7" r:id="rId2"/>
    <sheet name="Résultats" sheetId="3" r:id="rId3"/>
    <sheet name="Graphiques" sheetId="4" r:id="rId4"/>
    <sheet name="Infos aux parents" sheetId="5" r:id="rId5"/>
    <sheet name="Infos aux enseignants" sheetId="9" r:id="rId6"/>
    <sheet name="Libellés" sheetId="6" r:id="rId7"/>
    <sheet name="Feuil1" sheetId="10" r:id="rId8"/>
  </sheets>
  <calcPr calcId="145621" iterateDelta="1E-4"/>
</workbook>
</file>

<file path=xl/calcChain.xml><?xml version="1.0" encoding="utf-8"?>
<calcChain xmlns="http://schemas.openxmlformats.org/spreadsheetml/2006/main">
  <c r="E84" i="9" l="1"/>
  <c r="C84" i="9"/>
  <c r="C88" i="9"/>
  <c r="B88" i="9"/>
  <c r="B87" i="9"/>
  <c r="B86" i="9"/>
  <c r="A83" i="9"/>
  <c r="E75" i="9"/>
  <c r="C75" i="9"/>
  <c r="B79" i="9"/>
  <c r="B78" i="9"/>
  <c r="B77" i="9"/>
  <c r="A74" i="9"/>
  <c r="E66" i="9"/>
  <c r="C66" i="9"/>
  <c r="B69" i="9"/>
  <c r="B70" i="9"/>
  <c r="B68" i="9"/>
  <c r="A65" i="9"/>
  <c r="E57" i="9"/>
  <c r="C57" i="9"/>
  <c r="B61" i="9"/>
  <c r="B60" i="9"/>
  <c r="B59" i="9"/>
  <c r="A56" i="9"/>
  <c r="E48" i="9"/>
  <c r="C48" i="9"/>
  <c r="B52" i="9"/>
  <c r="B51" i="9"/>
  <c r="B50" i="9"/>
  <c r="A47" i="9"/>
  <c r="B43" i="9"/>
  <c r="B42" i="9"/>
  <c r="B41" i="9"/>
  <c r="E39" i="9"/>
  <c r="C39" i="9"/>
  <c r="A38" i="9"/>
  <c r="E30" i="9"/>
  <c r="C30" i="9"/>
  <c r="B34" i="9"/>
  <c r="B33" i="9"/>
  <c r="B32" i="9"/>
  <c r="A29" i="9"/>
  <c r="C25" i="9"/>
  <c r="C24" i="9"/>
  <c r="B25" i="9"/>
  <c r="B24" i="9"/>
  <c r="B23" i="9"/>
  <c r="E21" i="9"/>
  <c r="C21" i="9"/>
  <c r="A20" i="9"/>
  <c r="E12" i="9"/>
  <c r="C12" i="9"/>
  <c r="B16" i="9"/>
  <c r="B15" i="9"/>
  <c r="B14" i="9"/>
  <c r="A11" i="9"/>
  <c r="A2" i="9"/>
  <c r="B7" i="9"/>
  <c r="B6" i="9"/>
  <c r="B5" i="9"/>
  <c r="E3" i="9"/>
  <c r="C3" i="9"/>
  <c r="W289" i="3"/>
  <c r="V289" i="3"/>
  <c r="U289" i="3"/>
  <c r="T289" i="3"/>
  <c r="S289" i="3"/>
  <c r="R289" i="3"/>
  <c r="Q289" i="3"/>
  <c r="P289" i="3"/>
  <c r="O289" i="3"/>
  <c r="N289" i="3"/>
  <c r="M289" i="3"/>
  <c r="L289" i="3"/>
  <c r="K289" i="3"/>
  <c r="J289" i="3"/>
  <c r="I289" i="3"/>
  <c r="H289" i="3"/>
  <c r="G289" i="3"/>
  <c r="F289" i="3"/>
  <c r="E289" i="3"/>
  <c r="D289" i="3"/>
  <c r="W288" i="3"/>
  <c r="V288" i="3"/>
  <c r="U288" i="3"/>
  <c r="T288" i="3"/>
  <c r="S288" i="3"/>
  <c r="R288" i="3"/>
  <c r="Q288" i="3"/>
  <c r="P288" i="3"/>
  <c r="O288" i="3"/>
  <c r="N288" i="3"/>
  <c r="M288" i="3"/>
  <c r="L288" i="3"/>
  <c r="K288" i="3"/>
  <c r="J288" i="3"/>
  <c r="I288" i="3"/>
  <c r="H288" i="3"/>
  <c r="G288" i="3"/>
  <c r="F288" i="3"/>
  <c r="E288" i="3"/>
  <c r="D288" i="3"/>
  <c r="W287" i="3"/>
  <c r="V287" i="3"/>
  <c r="U287" i="3"/>
  <c r="T287" i="3"/>
  <c r="S287" i="3"/>
  <c r="R287" i="3"/>
  <c r="Q287" i="3"/>
  <c r="P287" i="3"/>
  <c r="O287" i="3"/>
  <c r="N287" i="3"/>
  <c r="M287" i="3"/>
  <c r="L287" i="3"/>
  <c r="K287" i="3"/>
  <c r="J287" i="3"/>
  <c r="I287" i="3"/>
  <c r="H287" i="3"/>
  <c r="G287" i="3"/>
  <c r="F287" i="3"/>
  <c r="E287" i="3"/>
  <c r="D287" i="3"/>
  <c r="W286" i="3"/>
  <c r="V286" i="3"/>
  <c r="U286" i="3"/>
  <c r="T286" i="3"/>
  <c r="S286" i="3"/>
  <c r="R286" i="3"/>
  <c r="Q286" i="3"/>
  <c r="P286" i="3"/>
  <c r="O286" i="3"/>
  <c r="N286" i="3"/>
  <c r="M286" i="3"/>
  <c r="L286" i="3"/>
  <c r="K286" i="3"/>
  <c r="J286" i="3"/>
  <c r="I286" i="3"/>
  <c r="H286" i="3"/>
  <c r="G286" i="3"/>
  <c r="F286" i="3"/>
  <c r="E286" i="3"/>
  <c r="D286" i="3"/>
  <c r="W285" i="3"/>
  <c r="V285" i="3"/>
  <c r="U285" i="3"/>
  <c r="T285" i="3"/>
  <c r="S285" i="3"/>
  <c r="R285" i="3"/>
  <c r="Q285" i="3"/>
  <c r="P285" i="3"/>
  <c r="O285" i="3"/>
  <c r="N285" i="3"/>
  <c r="M285" i="3"/>
  <c r="L285" i="3"/>
  <c r="K285" i="3"/>
  <c r="J285" i="3"/>
  <c r="I285" i="3"/>
  <c r="H285" i="3"/>
  <c r="G285" i="3"/>
  <c r="F285" i="3"/>
  <c r="E285" i="3"/>
  <c r="D285" i="3"/>
  <c r="W284" i="3"/>
  <c r="V284" i="3"/>
  <c r="U284" i="3"/>
  <c r="T284" i="3"/>
  <c r="S284" i="3"/>
  <c r="R284" i="3"/>
  <c r="Q284" i="3"/>
  <c r="P284" i="3"/>
  <c r="O284" i="3"/>
  <c r="N284" i="3"/>
  <c r="M284" i="3"/>
  <c r="L284" i="3"/>
  <c r="K284" i="3"/>
  <c r="J284" i="3"/>
  <c r="I284" i="3"/>
  <c r="H284" i="3"/>
  <c r="G284" i="3"/>
  <c r="F284" i="3"/>
  <c r="E284" i="3"/>
  <c r="D284" i="3"/>
  <c r="W283" i="3"/>
  <c r="W290" i="3" s="1"/>
  <c r="V283" i="3"/>
  <c r="V290" i="3" s="1"/>
  <c r="U283" i="3"/>
  <c r="U290" i="3" s="1"/>
  <c r="T283" i="3"/>
  <c r="T290" i="3" s="1"/>
  <c r="S283" i="3"/>
  <c r="R283" i="3"/>
  <c r="R290" i="3" s="1"/>
  <c r="Q283" i="3"/>
  <c r="Q290" i="3" s="1"/>
  <c r="P283" i="3"/>
  <c r="P290" i="3" s="1"/>
  <c r="O283" i="3"/>
  <c r="O290" i="3" s="1"/>
  <c r="N283" i="3"/>
  <c r="N290" i="3" s="1"/>
  <c r="M283" i="3"/>
  <c r="M290" i="3" s="1"/>
  <c r="L283" i="3"/>
  <c r="L290" i="3" s="1"/>
  <c r="K283" i="3"/>
  <c r="J283" i="3"/>
  <c r="J290" i="3" s="1"/>
  <c r="I283" i="3"/>
  <c r="I290" i="3" s="1"/>
  <c r="H283" i="3"/>
  <c r="H290" i="3" s="1"/>
  <c r="G283" i="3"/>
  <c r="G290" i="3" s="1"/>
  <c r="F283" i="3"/>
  <c r="F290" i="3" s="1"/>
  <c r="E283" i="3"/>
  <c r="E290" i="3" s="1"/>
  <c r="D283" i="3"/>
  <c r="D290" i="3" s="1"/>
  <c r="W280" i="3"/>
  <c r="V280" i="3"/>
  <c r="U280" i="3"/>
  <c r="T280" i="3"/>
  <c r="S280" i="3"/>
  <c r="R280" i="3"/>
  <c r="Q280" i="3"/>
  <c r="P280" i="3"/>
  <c r="O280" i="3"/>
  <c r="N280" i="3"/>
  <c r="M280" i="3"/>
  <c r="L280" i="3"/>
  <c r="K280" i="3"/>
  <c r="J280" i="3"/>
  <c r="I280" i="3"/>
  <c r="H280" i="3"/>
  <c r="G280" i="3"/>
  <c r="F280" i="3"/>
  <c r="E280" i="3"/>
  <c r="D280" i="3"/>
  <c r="W279" i="3"/>
  <c r="V279" i="3"/>
  <c r="U279" i="3"/>
  <c r="T279" i="3"/>
  <c r="S279" i="3"/>
  <c r="R279" i="3"/>
  <c r="Q279" i="3"/>
  <c r="P279" i="3"/>
  <c r="O279" i="3"/>
  <c r="N279" i="3"/>
  <c r="M279" i="3"/>
  <c r="L279" i="3"/>
  <c r="K279" i="3"/>
  <c r="J279" i="3"/>
  <c r="I279" i="3"/>
  <c r="H279" i="3"/>
  <c r="G279" i="3"/>
  <c r="F279" i="3"/>
  <c r="E279" i="3"/>
  <c r="D279" i="3"/>
  <c r="W278" i="3"/>
  <c r="V278" i="3"/>
  <c r="U278" i="3"/>
  <c r="T278" i="3"/>
  <c r="S278" i="3"/>
  <c r="R278" i="3"/>
  <c r="Q278" i="3"/>
  <c r="P278" i="3"/>
  <c r="O278" i="3"/>
  <c r="N278" i="3"/>
  <c r="M278" i="3"/>
  <c r="L278" i="3"/>
  <c r="K278" i="3"/>
  <c r="J278" i="3"/>
  <c r="I278" i="3"/>
  <c r="H278" i="3"/>
  <c r="G278" i="3"/>
  <c r="F278" i="3"/>
  <c r="E278" i="3"/>
  <c r="D278" i="3"/>
  <c r="W277" i="3"/>
  <c r="V277" i="3"/>
  <c r="U277" i="3"/>
  <c r="T277" i="3"/>
  <c r="S277" i="3"/>
  <c r="R277" i="3"/>
  <c r="Q277" i="3"/>
  <c r="P277" i="3"/>
  <c r="O277" i="3"/>
  <c r="N277" i="3"/>
  <c r="M277" i="3"/>
  <c r="L277" i="3"/>
  <c r="K277" i="3"/>
  <c r="J277" i="3"/>
  <c r="I277" i="3"/>
  <c r="H277" i="3"/>
  <c r="G277" i="3"/>
  <c r="F277" i="3"/>
  <c r="E277" i="3"/>
  <c r="D277" i="3"/>
  <c r="W276" i="3"/>
  <c r="V276" i="3"/>
  <c r="U276" i="3"/>
  <c r="T276" i="3"/>
  <c r="S276" i="3"/>
  <c r="R276" i="3"/>
  <c r="Q276" i="3"/>
  <c r="P276" i="3"/>
  <c r="O276" i="3"/>
  <c r="N276" i="3"/>
  <c r="M276" i="3"/>
  <c r="L276" i="3"/>
  <c r="K276" i="3"/>
  <c r="J276" i="3"/>
  <c r="I276" i="3"/>
  <c r="H276" i="3"/>
  <c r="G276" i="3"/>
  <c r="F276" i="3"/>
  <c r="E276" i="3"/>
  <c r="D276" i="3"/>
  <c r="W275" i="3"/>
  <c r="V275" i="3"/>
  <c r="U275" i="3"/>
  <c r="T275" i="3"/>
  <c r="S275" i="3"/>
  <c r="R275" i="3"/>
  <c r="Q275" i="3"/>
  <c r="P275" i="3"/>
  <c r="O275" i="3"/>
  <c r="N275" i="3"/>
  <c r="M275" i="3"/>
  <c r="L275" i="3"/>
  <c r="K275" i="3"/>
  <c r="J275" i="3"/>
  <c r="I275" i="3"/>
  <c r="H275" i="3"/>
  <c r="G275" i="3"/>
  <c r="F275" i="3"/>
  <c r="E275" i="3"/>
  <c r="D275" i="3"/>
  <c r="W274" i="3"/>
  <c r="V274" i="3"/>
  <c r="V281" i="3" s="1"/>
  <c r="U274" i="3"/>
  <c r="U281" i="3" s="1"/>
  <c r="T274" i="3"/>
  <c r="T281" i="3" s="1"/>
  <c r="S274" i="3"/>
  <c r="S281" i="3" s="1"/>
  <c r="R274" i="3"/>
  <c r="R281" i="3" s="1"/>
  <c r="Q274" i="3"/>
  <c r="P274" i="3"/>
  <c r="P281" i="3" s="1"/>
  <c r="O274" i="3"/>
  <c r="N274" i="3"/>
  <c r="N281" i="3" s="1"/>
  <c r="M274" i="3"/>
  <c r="M281" i="3" s="1"/>
  <c r="L274" i="3"/>
  <c r="L281" i="3" s="1"/>
  <c r="K274" i="3"/>
  <c r="K281" i="3" s="1"/>
  <c r="J274" i="3"/>
  <c r="J281" i="3" s="1"/>
  <c r="I274" i="3"/>
  <c r="H274" i="3"/>
  <c r="H281" i="3" s="1"/>
  <c r="G274" i="3"/>
  <c r="F274" i="3"/>
  <c r="F281" i="3" s="1"/>
  <c r="E274" i="3"/>
  <c r="E281" i="3" s="1"/>
  <c r="D274" i="3"/>
  <c r="D281" i="3" s="1"/>
  <c r="W260" i="3"/>
  <c r="V260" i="3"/>
  <c r="U260" i="3"/>
  <c r="T260" i="3"/>
  <c r="S260" i="3"/>
  <c r="R260" i="3"/>
  <c r="Q260" i="3"/>
  <c r="P260" i="3"/>
  <c r="O260" i="3"/>
  <c r="N260" i="3"/>
  <c r="M260" i="3"/>
  <c r="L260" i="3"/>
  <c r="K260" i="3"/>
  <c r="J260" i="3"/>
  <c r="I260" i="3"/>
  <c r="H260" i="3"/>
  <c r="G260" i="3"/>
  <c r="F260" i="3"/>
  <c r="E260" i="3"/>
  <c r="D260" i="3"/>
  <c r="W259" i="3"/>
  <c r="V259" i="3"/>
  <c r="U259" i="3"/>
  <c r="T259" i="3"/>
  <c r="S259" i="3"/>
  <c r="R259" i="3"/>
  <c r="Q259" i="3"/>
  <c r="P259" i="3"/>
  <c r="O259" i="3"/>
  <c r="N259" i="3"/>
  <c r="M259" i="3"/>
  <c r="L259" i="3"/>
  <c r="K259" i="3"/>
  <c r="J259" i="3"/>
  <c r="I259" i="3"/>
  <c r="H259" i="3"/>
  <c r="G259" i="3"/>
  <c r="F259" i="3"/>
  <c r="E259" i="3"/>
  <c r="D259" i="3"/>
  <c r="W258" i="3"/>
  <c r="V258" i="3"/>
  <c r="U258" i="3"/>
  <c r="T258" i="3"/>
  <c r="S258" i="3"/>
  <c r="R258" i="3"/>
  <c r="Q258" i="3"/>
  <c r="P258" i="3"/>
  <c r="O258" i="3"/>
  <c r="N258" i="3"/>
  <c r="M258" i="3"/>
  <c r="L258" i="3"/>
  <c r="K258" i="3"/>
  <c r="J258" i="3"/>
  <c r="I258" i="3"/>
  <c r="H258" i="3"/>
  <c r="G258" i="3"/>
  <c r="F258" i="3"/>
  <c r="E258" i="3"/>
  <c r="D258" i="3"/>
  <c r="W257" i="3"/>
  <c r="V257" i="3"/>
  <c r="U257" i="3"/>
  <c r="T257" i="3"/>
  <c r="S257" i="3"/>
  <c r="R257" i="3"/>
  <c r="Q257" i="3"/>
  <c r="P257" i="3"/>
  <c r="O257" i="3"/>
  <c r="N257" i="3"/>
  <c r="M257" i="3"/>
  <c r="L257" i="3"/>
  <c r="K257" i="3"/>
  <c r="J257" i="3"/>
  <c r="I257" i="3"/>
  <c r="H257" i="3"/>
  <c r="G257" i="3"/>
  <c r="F257" i="3"/>
  <c r="E257" i="3"/>
  <c r="D257" i="3"/>
  <c r="W256" i="3"/>
  <c r="V256" i="3"/>
  <c r="U256" i="3"/>
  <c r="T256" i="3"/>
  <c r="S256" i="3"/>
  <c r="R256" i="3"/>
  <c r="Q256" i="3"/>
  <c r="P256" i="3"/>
  <c r="O256" i="3"/>
  <c r="N256" i="3"/>
  <c r="M256" i="3"/>
  <c r="L256" i="3"/>
  <c r="K256" i="3"/>
  <c r="J256" i="3"/>
  <c r="I256" i="3"/>
  <c r="H256" i="3"/>
  <c r="G256" i="3"/>
  <c r="F256" i="3"/>
  <c r="E256" i="3"/>
  <c r="D256" i="3"/>
  <c r="W255" i="3"/>
  <c r="V255" i="3"/>
  <c r="U255" i="3"/>
  <c r="T255" i="3"/>
  <c r="S255" i="3"/>
  <c r="R255" i="3"/>
  <c r="Q255" i="3"/>
  <c r="P255" i="3"/>
  <c r="O255" i="3"/>
  <c r="N255" i="3"/>
  <c r="M255" i="3"/>
  <c r="L255" i="3"/>
  <c r="K255" i="3"/>
  <c r="J255" i="3"/>
  <c r="I255" i="3"/>
  <c r="H255" i="3"/>
  <c r="G255" i="3"/>
  <c r="F255" i="3"/>
  <c r="E255" i="3"/>
  <c r="D255" i="3"/>
  <c r="W254" i="3"/>
  <c r="W261" i="3" s="1"/>
  <c r="V254" i="3"/>
  <c r="U254" i="3"/>
  <c r="T254" i="3"/>
  <c r="T261" i="3" s="1"/>
  <c r="S254" i="3"/>
  <c r="R254" i="3"/>
  <c r="R261" i="3" s="1"/>
  <c r="Q254" i="3"/>
  <c r="Q261" i="3" s="1"/>
  <c r="P254" i="3"/>
  <c r="P261" i="3" s="1"/>
  <c r="O254" i="3"/>
  <c r="O261" i="3" s="1"/>
  <c r="N254" i="3"/>
  <c r="N261" i="3" s="1"/>
  <c r="M254" i="3"/>
  <c r="L254" i="3"/>
  <c r="L261" i="3" s="1"/>
  <c r="K254" i="3"/>
  <c r="J254" i="3"/>
  <c r="J261" i="3" s="1"/>
  <c r="I254" i="3"/>
  <c r="I261" i="3" s="1"/>
  <c r="H254" i="3"/>
  <c r="H261" i="3" s="1"/>
  <c r="G254" i="3"/>
  <c r="G261" i="3" s="1"/>
  <c r="F254" i="3"/>
  <c r="F261" i="3" s="1"/>
  <c r="E254" i="3"/>
  <c r="D254" i="3"/>
  <c r="D261" i="3" s="1"/>
  <c r="W251" i="3"/>
  <c r="V251" i="3"/>
  <c r="U251" i="3"/>
  <c r="T251" i="3"/>
  <c r="S251" i="3"/>
  <c r="R251" i="3"/>
  <c r="Q251" i="3"/>
  <c r="P251" i="3"/>
  <c r="O251" i="3"/>
  <c r="N251" i="3"/>
  <c r="M251" i="3"/>
  <c r="L251" i="3"/>
  <c r="K251" i="3"/>
  <c r="J251" i="3"/>
  <c r="I251" i="3"/>
  <c r="H251" i="3"/>
  <c r="G251" i="3"/>
  <c r="F251" i="3"/>
  <c r="E251" i="3"/>
  <c r="D251" i="3"/>
  <c r="W250" i="3"/>
  <c r="V250" i="3"/>
  <c r="U250" i="3"/>
  <c r="T250" i="3"/>
  <c r="S250" i="3"/>
  <c r="R250" i="3"/>
  <c r="Q250" i="3"/>
  <c r="P250" i="3"/>
  <c r="O250" i="3"/>
  <c r="N250" i="3"/>
  <c r="M250" i="3"/>
  <c r="L250" i="3"/>
  <c r="K250" i="3"/>
  <c r="J250" i="3"/>
  <c r="I250" i="3"/>
  <c r="H250" i="3"/>
  <c r="G250" i="3"/>
  <c r="F250" i="3"/>
  <c r="E250" i="3"/>
  <c r="D250" i="3"/>
  <c r="W249" i="3"/>
  <c r="V249" i="3"/>
  <c r="U249" i="3"/>
  <c r="T249" i="3"/>
  <c r="S249" i="3"/>
  <c r="R249" i="3"/>
  <c r="Q249" i="3"/>
  <c r="P249" i="3"/>
  <c r="O249" i="3"/>
  <c r="N249" i="3"/>
  <c r="M249" i="3"/>
  <c r="L249" i="3"/>
  <c r="K249" i="3"/>
  <c r="J249" i="3"/>
  <c r="I249" i="3"/>
  <c r="H249" i="3"/>
  <c r="G249" i="3"/>
  <c r="F249" i="3"/>
  <c r="E249" i="3"/>
  <c r="D249" i="3"/>
  <c r="W248" i="3"/>
  <c r="V248" i="3"/>
  <c r="U248" i="3"/>
  <c r="T248" i="3"/>
  <c r="S248" i="3"/>
  <c r="R248" i="3"/>
  <c r="Q248" i="3"/>
  <c r="P248" i="3"/>
  <c r="O248" i="3"/>
  <c r="N248" i="3"/>
  <c r="M248" i="3"/>
  <c r="L248" i="3"/>
  <c r="K248" i="3"/>
  <c r="J248" i="3"/>
  <c r="I248" i="3"/>
  <c r="H248" i="3"/>
  <c r="G248" i="3"/>
  <c r="F248" i="3"/>
  <c r="E248" i="3"/>
  <c r="D248" i="3"/>
  <c r="W247" i="3"/>
  <c r="V247" i="3"/>
  <c r="U247" i="3"/>
  <c r="T247" i="3"/>
  <c r="S247" i="3"/>
  <c r="R247" i="3"/>
  <c r="Q247" i="3"/>
  <c r="P247" i="3"/>
  <c r="O247" i="3"/>
  <c r="N247" i="3"/>
  <c r="M247" i="3"/>
  <c r="L247" i="3"/>
  <c r="K247" i="3"/>
  <c r="J247" i="3"/>
  <c r="I247" i="3"/>
  <c r="H247" i="3"/>
  <c r="G247" i="3"/>
  <c r="F247" i="3"/>
  <c r="E247" i="3"/>
  <c r="D247" i="3"/>
  <c r="W246" i="3"/>
  <c r="V246" i="3"/>
  <c r="U246" i="3"/>
  <c r="T246" i="3"/>
  <c r="S246" i="3"/>
  <c r="R246" i="3"/>
  <c r="Q246" i="3"/>
  <c r="P246" i="3"/>
  <c r="O246" i="3"/>
  <c r="N246" i="3"/>
  <c r="M246" i="3"/>
  <c r="L246" i="3"/>
  <c r="K246" i="3"/>
  <c r="J246" i="3"/>
  <c r="I246" i="3"/>
  <c r="H246" i="3"/>
  <c r="G246" i="3"/>
  <c r="F246" i="3"/>
  <c r="E246" i="3"/>
  <c r="D246" i="3"/>
  <c r="W245" i="3"/>
  <c r="V245" i="3"/>
  <c r="V252" i="3" s="1"/>
  <c r="U245" i="3"/>
  <c r="U252" i="3" s="1"/>
  <c r="T245" i="3"/>
  <c r="T252" i="3" s="1"/>
  <c r="S245" i="3"/>
  <c r="S252" i="3" s="1"/>
  <c r="R245" i="3"/>
  <c r="R252" i="3" s="1"/>
  <c r="Q245" i="3"/>
  <c r="P245" i="3"/>
  <c r="P252" i="3" s="1"/>
  <c r="O245" i="3"/>
  <c r="N245" i="3"/>
  <c r="N252" i="3" s="1"/>
  <c r="M245" i="3"/>
  <c r="M252" i="3" s="1"/>
  <c r="L245" i="3"/>
  <c r="L252" i="3" s="1"/>
  <c r="K245" i="3"/>
  <c r="K252" i="3" s="1"/>
  <c r="J245" i="3"/>
  <c r="J252" i="3" s="1"/>
  <c r="I245" i="3"/>
  <c r="H245" i="3"/>
  <c r="H252" i="3" s="1"/>
  <c r="G245" i="3"/>
  <c r="F245" i="3"/>
  <c r="F252" i="3" s="1"/>
  <c r="E245" i="3"/>
  <c r="E252" i="3" s="1"/>
  <c r="D245" i="3"/>
  <c r="D252" i="3" s="1"/>
  <c r="W231" i="3"/>
  <c r="V231" i="3"/>
  <c r="U231" i="3"/>
  <c r="T231" i="3"/>
  <c r="S231" i="3"/>
  <c r="R231" i="3"/>
  <c r="Q231" i="3"/>
  <c r="P231" i="3"/>
  <c r="O231" i="3"/>
  <c r="N231" i="3"/>
  <c r="M231" i="3"/>
  <c r="L231" i="3"/>
  <c r="K231" i="3"/>
  <c r="J231" i="3"/>
  <c r="I231" i="3"/>
  <c r="H231" i="3"/>
  <c r="G231" i="3"/>
  <c r="F231" i="3"/>
  <c r="E231" i="3"/>
  <c r="D231" i="3"/>
  <c r="W230" i="3"/>
  <c r="V230" i="3"/>
  <c r="U230" i="3"/>
  <c r="T230" i="3"/>
  <c r="S230" i="3"/>
  <c r="R230" i="3"/>
  <c r="Q230" i="3"/>
  <c r="P230" i="3"/>
  <c r="O230" i="3"/>
  <c r="N230" i="3"/>
  <c r="M230" i="3"/>
  <c r="L230" i="3"/>
  <c r="K230" i="3"/>
  <c r="J230" i="3"/>
  <c r="I230" i="3"/>
  <c r="H230" i="3"/>
  <c r="G230" i="3"/>
  <c r="F230" i="3"/>
  <c r="E230" i="3"/>
  <c r="D230" i="3"/>
  <c r="W229" i="3"/>
  <c r="V229" i="3"/>
  <c r="U229" i="3"/>
  <c r="T229" i="3"/>
  <c r="S229" i="3"/>
  <c r="R229" i="3"/>
  <c r="Q229" i="3"/>
  <c r="P229" i="3"/>
  <c r="O229" i="3"/>
  <c r="N229" i="3"/>
  <c r="M229" i="3"/>
  <c r="L229" i="3"/>
  <c r="K229" i="3"/>
  <c r="J229" i="3"/>
  <c r="I229" i="3"/>
  <c r="H229" i="3"/>
  <c r="G229" i="3"/>
  <c r="F229" i="3"/>
  <c r="E229" i="3"/>
  <c r="D229" i="3"/>
  <c r="W228" i="3"/>
  <c r="V228" i="3"/>
  <c r="U228" i="3"/>
  <c r="T228" i="3"/>
  <c r="S228" i="3"/>
  <c r="R228" i="3"/>
  <c r="Q228" i="3"/>
  <c r="P228" i="3"/>
  <c r="O228" i="3"/>
  <c r="N228" i="3"/>
  <c r="M228" i="3"/>
  <c r="L228" i="3"/>
  <c r="K228" i="3"/>
  <c r="J228" i="3"/>
  <c r="I228" i="3"/>
  <c r="H228" i="3"/>
  <c r="G228" i="3"/>
  <c r="F228" i="3"/>
  <c r="E228" i="3"/>
  <c r="D228" i="3"/>
  <c r="W227" i="3"/>
  <c r="V227" i="3"/>
  <c r="U227" i="3"/>
  <c r="T227" i="3"/>
  <c r="S227" i="3"/>
  <c r="R227" i="3"/>
  <c r="Q227" i="3"/>
  <c r="P227" i="3"/>
  <c r="O227" i="3"/>
  <c r="N227" i="3"/>
  <c r="M227" i="3"/>
  <c r="L227" i="3"/>
  <c r="K227" i="3"/>
  <c r="J227" i="3"/>
  <c r="I227" i="3"/>
  <c r="H227" i="3"/>
  <c r="G227" i="3"/>
  <c r="F227" i="3"/>
  <c r="E227" i="3"/>
  <c r="D227" i="3"/>
  <c r="W226" i="3"/>
  <c r="V226" i="3"/>
  <c r="U226" i="3"/>
  <c r="T226" i="3"/>
  <c r="S226" i="3"/>
  <c r="R226" i="3"/>
  <c r="Q226" i="3"/>
  <c r="P226" i="3"/>
  <c r="O226" i="3"/>
  <c r="N226" i="3"/>
  <c r="M226" i="3"/>
  <c r="L226" i="3"/>
  <c r="K226" i="3"/>
  <c r="J226" i="3"/>
  <c r="I226" i="3"/>
  <c r="H226" i="3"/>
  <c r="G226" i="3"/>
  <c r="F226" i="3"/>
  <c r="E226" i="3"/>
  <c r="D226" i="3"/>
  <c r="W225" i="3"/>
  <c r="W232" i="3" s="1"/>
  <c r="V225" i="3"/>
  <c r="U225" i="3"/>
  <c r="T225" i="3"/>
  <c r="T232" i="3" s="1"/>
  <c r="S225" i="3"/>
  <c r="R225" i="3"/>
  <c r="R232" i="3" s="1"/>
  <c r="Q225" i="3"/>
  <c r="Q232" i="3" s="1"/>
  <c r="P225" i="3"/>
  <c r="P232" i="3" s="1"/>
  <c r="O225" i="3"/>
  <c r="O232" i="3" s="1"/>
  <c r="N225" i="3"/>
  <c r="M225" i="3"/>
  <c r="L225" i="3"/>
  <c r="L232" i="3" s="1"/>
  <c r="K225" i="3"/>
  <c r="J225" i="3"/>
  <c r="J232" i="3" s="1"/>
  <c r="I225" i="3"/>
  <c r="I232" i="3" s="1"/>
  <c r="H225" i="3"/>
  <c r="H232" i="3" s="1"/>
  <c r="G225" i="3"/>
  <c r="F225" i="3"/>
  <c r="E225" i="3"/>
  <c r="D225" i="3"/>
  <c r="D232" i="3" s="1"/>
  <c r="W222" i="3"/>
  <c r="V222" i="3"/>
  <c r="U222" i="3"/>
  <c r="T222" i="3"/>
  <c r="S222" i="3"/>
  <c r="R222" i="3"/>
  <c r="Q222" i="3"/>
  <c r="P222" i="3"/>
  <c r="O222" i="3"/>
  <c r="N222" i="3"/>
  <c r="M222" i="3"/>
  <c r="L222" i="3"/>
  <c r="K222" i="3"/>
  <c r="J222" i="3"/>
  <c r="I222" i="3"/>
  <c r="H222" i="3"/>
  <c r="G222" i="3"/>
  <c r="F222" i="3"/>
  <c r="E222" i="3"/>
  <c r="D222" i="3"/>
  <c r="W221" i="3"/>
  <c r="V221" i="3"/>
  <c r="U221" i="3"/>
  <c r="T221" i="3"/>
  <c r="S221" i="3"/>
  <c r="R221" i="3"/>
  <c r="Q221" i="3"/>
  <c r="P221" i="3"/>
  <c r="O221" i="3"/>
  <c r="N221" i="3"/>
  <c r="M221" i="3"/>
  <c r="L221" i="3"/>
  <c r="K221" i="3"/>
  <c r="J221" i="3"/>
  <c r="I221" i="3"/>
  <c r="H221" i="3"/>
  <c r="G221" i="3"/>
  <c r="F221" i="3"/>
  <c r="E221" i="3"/>
  <c r="D221" i="3"/>
  <c r="W220" i="3"/>
  <c r="V220" i="3"/>
  <c r="U220" i="3"/>
  <c r="T220" i="3"/>
  <c r="S220" i="3"/>
  <c r="R220" i="3"/>
  <c r="Q220" i="3"/>
  <c r="P220" i="3"/>
  <c r="O220" i="3"/>
  <c r="N220" i="3"/>
  <c r="M220" i="3"/>
  <c r="L220" i="3"/>
  <c r="K220" i="3"/>
  <c r="J220" i="3"/>
  <c r="I220" i="3"/>
  <c r="H220" i="3"/>
  <c r="G220" i="3"/>
  <c r="F220" i="3"/>
  <c r="E220" i="3"/>
  <c r="D220" i="3"/>
  <c r="W219" i="3"/>
  <c r="V219" i="3"/>
  <c r="U219" i="3"/>
  <c r="T219" i="3"/>
  <c r="S219" i="3"/>
  <c r="R219" i="3"/>
  <c r="Q219" i="3"/>
  <c r="P219" i="3"/>
  <c r="O219" i="3"/>
  <c r="N219" i="3"/>
  <c r="M219" i="3"/>
  <c r="L219" i="3"/>
  <c r="K219" i="3"/>
  <c r="J219" i="3"/>
  <c r="I219" i="3"/>
  <c r="H219" i="3"/>
  <c r="G219" i="3"/>
  <c r="F219" i="3"/>
  <c r="E219" i="3"/>
  <c r="D219" i="3"/>
  <c r="W218" i="3"/>
  <c r="V218" i="3"/>
  <c r="U218" i="3"/>
  <c r="T218" i="3"/>
  <c r="S218" i="3"/>
  <c r="R218" i="3"/>
  <c r="Q218" i="3"/>
  <c r="P218" i="3"/>
  <c r="O218" i="3"/>
  <c r="N218" i="3"/>
  <c r="M218" i="3"/>
  <c r="L218" i="3"/>
  <c r="K218" i="3"/>
  <c r="J218" i="3"/>
  <c r="I218" i="3"/>
  <c r="H218" i="3"/>
  <c r="G218" i="3"/>
  <c r="F218" i="3"/>
  <c r="E218" i="3"/>
  <c r="D218" i="3"/>
  <c r="W217" i="3"/>
  <c r="V217" i="3"/>
  <c r="U217" i="3"/>
  <c r="T217" i="3"/>
  <c r="S217" i="3"/>
  <c r="R217" i="3"/>
  <c r="Q217" i="3"/>
  <c r="P217" i="3"/>
  <c r="O217" i="3"/>
  <c r="N217" i="3"/>
  <c r="M217" i="3"/>
  <c r="L217" i="3"/>
  <c r="K217" i="3"/>
  <c r="J217" i="3"/>
  <c r="I217" i="3"/>
  <c r="H217" i="3"/>
  <c r="G217" i="3"/>
  <c r="F217" i="3"/>
  <c r="E217" i="3"/>
  <c r="D217" i="3"/>
  <c r="W216" i="3"/>
  <c r="V216" i="3"/>
  <c r="V223" i="3" s="1"/>
  <c r="U216" i="3"/>
  <c r="U223" i="3" s="1"/>
  <c r="T216" i="3"/>
  <c r="T223" i="3" s="1"/>
  <c r="S216" i="3"/>
  <c r="S223" i="3" s="1"/>
  <c r="R216" i="3"/>
  <c r="Q216" i="3"/>
  <c r="P216" i="3"/>
  <c r="P223" i="3" s="1"/>
  <c r="O216" i="3"/>
  <c r="N216" i="3"/>
  <c r="N223" i="3" s="1"/>
  <c r="M216" i="3"/>
  <c r="M223" i="3" s="1"/>
  <c r="L216" i="3"/>
  <c r="L223" i="3" s="1"/>
  <c r="K216" i="3"/>
  <c r="K223" i="3" s="1"/>
  <c r="J216" i="3"/>
  <c r="I216" i="3"/>
  <c r="H216" i="3"/>
  <c r="H223" i="3" s="1"/>
  <c r="G216" i="3"/>
  <c r="F216" i="3"/>
  <c r="F223" i="3" s="1"/>
  <c r="E216" i="3"/>
  <c r="E223" i="3" s="1"/>
  <c r="D216" i="3"/>
  <c r="D223" i="3" s="1"/>
  <c r="W202" i="3"/>
  <c r="V202" i="3"/>
  <c r="U202" i="3"/>
  <c r="T202" i="3"/>
  <c r="S202" i="3"/>
  <c r="R202" i="3"/>
  <c r="Q202" i="3"/>
  <c r="P202" i="3"/>
  <c r="O202" i="3"/>
  <c r="N202" i="3"/>
  <c r="M202" i="3"/>
  <c r="L202" i="3"/>
  <c r="K202" i="3"/>
  <c r="J202" i="3"/>
  <c r="I202" i="3"/>
  <c r="H202" i="3"/>
  <c r="G202" i="3"/>
  <c r="F202" i="3"/>
  <c r="E202" i="3"/>
  <c r="D202" i="3"/>
  <c r="W201" i="3"/>
  <c r="V201" i="3"/>
  <c r="U201" i="3"/>
  <c r="T201" i="3"/>
  <c r="S201" i="3"/>
  <c r="R201" i="3"/>
  <c r="Q201" i="3"/>
  <c r="P201" i="3"/>
  <c r="O201" i="3"/>
  <c r="N201" i="3"/>
  <c r="M201" i="3"/>
  <c r="L201" i="3"/>
  <c r="K201" i="3"/>
  <c r="J201" i="3"/>
  <c r="I201" i="3"/>
  <c r="H201" i="3"/>
  <c r="G201" i="3"/>
  <c r="F201" i="3"/>
  <c r="E201" i="3"/>
  <c r="D201" i="3"/>
  <c r="W200" i="3"/>
  <c r="V200" i="3"/>
  <c r="U200" i="3"/>
  <c r="T200" i="3"/>
  <c r="S200" i="3"/>
  <c r="R200" i="3"/>
  <c r="Q200" i="3"/>
  <c r="P200" i="3"/>
  <c r="O200" i="3"/>
  <c r="N200" i="3"/>
  <c r="M200" i="3"/>
  <c r="L200" i="3"/>
  <c r="K200" i="3"/>
  <c r="J200" i="3"/>
  <c r="I200" i="3"/>
  <c r="H200" i="3"/>
  <c r="G200" i="3"/>
  <c r="F200" i="3"/>
  <c r="E200" i="3"/>
  <c r="D200" i="3"/>
  <c r="W199" i="3"/>
  <c r="V199" i="3"/>
  <c r="U199" i="3"/>
  <c r="T199" i="3"/>
  <c r="S199" i="3"/>
  <c r="R199" i="3"/>
  <c r="Q199" i="3"/>
  <c r="P199" i="3"/>
  <c r="O199" i="3"/>
  <c r="N199" i="3"/>
  <c r="M199" i="3"/>
  <c r="L199" i="3"/>
  <c r="K199" i="3"/>
  <c r="J199" i="3"/>
  <c r="I199" i="3"/>
  <c r="H199" i="3"/>
  <c r="G199" i="3"/>
  <c r="F199" i="3"/>
  <c r="E199" i="3"/>
  <c r="D199" i="3"/>
  <c r="W198" i="3"/>
  <c r="V198" i="3"/>
  <c r="U198" i="3"/>
  <c r="T198" i="3"/>
  <c r="S198" i="3"/>
  <c r="R198" i="3"/>
  <c r="Q198" i="3"/>
  <c r="P198" i="3"/>
  <c r="O198" i="3"/>
  <c r="N198" i="3"/>
  <c r="M198" i="3"/>
  <c r="L198" i="3"/>
  <c r="K198" i="3"/>
  <c r="J198" i="3"/>
  <c r="I198" i="3"/>
  <c r="H198" i="3"/>
  <c r="G198" i="3"/>
  <c r="F198" i="3"/>
  <c r="E198" i="3"/>
  <c r="D198" i="3"/>
  <c r="W197" i="3"/>
  <c r="V197" i="3"/>
  <c r="U197" i="3"/>
  <c r="T197" i="3"/>
  <c r="S197" i="3"/>
  <c r="R197" i="3"/>
  <c r="Q197" i="3"/>
  <c r="P197" i="3"/>
  <c r="O197" i="3"/>
  <c r="N197" i="3"/>
  <c r="M197" i="3"/>
  <c r="L197" i="3"/>
  <c r="K197" i="3"/>
  <c r="J197" i="3"/>
  <c r="I197" i="3"/>
  <c r="H197" i="3"/>
  <c r="G197" i="3"/>
  <c r="F197" i="3"/>
  <c r="E197" i="3"/>
  <c r="D197" i="3"/>
  <c r="W196" i="3"/>
  <c r="W203" i="3" s="1"/>
  <c r="V196" i="3"/>
  <c r="U196" i="3"/>
  <c r="T196" i="3"/>
  <c r="T203" i="3" s="1"/>
  <c r="S196" i="3"/>
  <c r="R196" i="3"/>
  <c r="R203" i="3" s="1"/>
  <c r="Q196" i="3"/>
  <c r="Q203" i="3" s="1"/>
  <c r="P196" i="3"/>
  <c r="P203" i="3" s="1"/>
  <c r="O196" i="3"/>
  <c r="O203" i="3" s="1"/>
  <c r="N196" i="3"/>
  <c r="M196" i="3"/>
  <c r="L196" i="3"/>
  <c r="L203" i="3" s="1"/>
  <c r="K196" i="3"/>
  <c r="J196" i="3"/>
  <c r="J203" i="3" s="1"/>
  <c r="I196" i="3"/>
  <c r="I203" i="3" s="1"/>
  <c r="H196" i="3"/>
  <c r="H203" i="3" s="1"/>
  <c r="G196" i="3"/>
  <c r="G203" i="3" s="1"/>
  <c r="F196" i="3"/>
  <c r="E196" i="3"/>
  <c r="D196" i="3"/>
  <c r="D203" i="3" s="1"/>
  <c r="W193" i="3"/>
  <c r="V193" i="3"/>
  <c r="U193" i="3"/>
  <c r="T193" i="3"/>
  <c r="S193" i="3"/>
  <c r="R193" i="3"/>
  <c r="Q193" i="3"/>
  <c r="P193" i="3"/>
  <c r="O193" i="3"/>
  <c r="N193" i="3"/>
  <c r="M193" i="3"/>
  <c r="L193" i="3"/>
  <c r="K193" i="3"/>
  <c r="J193" i="3"/>
  <c r="I193" i="3"/>
  <c r="H193" i="3"/>
  <c r="G193" i="3"/>
  <c r="F193" i="3"/>
  <c r="E193" i="3"/>
  <c r="D193" i="3"/>
  <c r="W192" i="3"/>
  <c r="V192" i="3"/>
  <c r="U192" i="3"/>
  <c r="T192" i="3"/>
  <c r="S192" i="3"/>
  <c r="R192" i="3"/>
  <c r="Q192" i="3"/>
  <c r="P192" i="3"/>
  <c r="O192" i="3"/>
  <c r="N192" i="3"/>
  <c r="M192" i="3"/>
  <c r="L192" i="3"/>
  <c r="K192" i="3"/>
  <c r="J192" i="3"/>
  <c r="I192" i="3"/>
  <c r="H192" i="3"/>
  <c r="G192" i="3"/>
  <c r="F192" i="3"/>
  <c r="E192" i="3"/>
  <c r="D192" i="3"/>
  <c r="W191" i="3"/>
  <c r="V191" i="3"/>
  <c r="U191" i="3"/>
  <c r="T191" i="3"/>
  <c r="S191" i="3"/>
  <c r="R191" i="3"/>
  <c r="Q191" i="3"/>
  <c r="P191" i="3"/>
  <c r="O191" i="3"/>
  <c r="N191" i="3"/>
  <c r="M191" i="3"/>
  <c r="L191" i="3"/>
  <c r="K191" i="3"/>
  <c r="J191" i="3"/>
  <c r="I191" i="3"/>
  <c r="H191" i="3"/>
  <c r="G191" i="3"/>
  <c r="F191" i="3"/>
  <c r="E191" i="3"/>
  <c r="D191" i="3"/>
  <c r="W190" i="3"/>
  <c r="V190" i="3"/>
  <c r="U190" i="3"/>
  <c r="T190" i="3"/>
  <c r="S190" i="3"/>
  <c r="R190" i="3"/>
  <c r="Q190" i="3"/>
  <c r="P190" i="3"/>
  <c r="O190" i="3"/>
  <c r="N190" i="3"/>
  <c r="M190" i="3"/>
  <c r="L190" i="3"/>
  <c r="K190" i="3"/>
  <c r="J190" i="3"/>
  <c r="I190" i="3"/>
  <c r="H190" i="3"/>
  <c r="G190" i="3"/>
  <c r="F190" i="3"/>
  <c r="E190" i="3"/>
  <c r="D190" i="3"/>
  <c r="W189" i="3"/>
  <c r="V189" i="3"/>
  <c r="U189" i="3"/>
  <c r="T189" i="3"/>
  <c r="S189" i="3"/>
  <c r="R189" i="3"/>
  <c r="Q189" i="3"/>
  <c r="P189" i="3"/>
  <c r="O189" i="3"/>
  <c r="N189" i="3"/>
  <c r="M189" i="3"/>
  <c r="L189" i="3"/>
  <c r="K189" i="3"/>
  <c r="J189" i="3"/>
  <c r="I189" i="3"/>
  <c r="H189" i="3"/>
  <c r="G189" i="3"/>
  <c r="F189" i="3"/>
  <c r="E189" i="3"/>
  <c r="D189" i="3"/>
  <c r="W188" i="3"/>
  <c r="V188" i="3"/>
  <c r="U188" i="3"/>
  <c r="T188" i="3"/>
  <c r="S188" i="3"/>
  <c r="R188" i="3"/>
  <c r="Q188" i="3"/>
  <c r="P188" i="3"/>
  <c r="O188" i="3"/>
  <c r="N188" i="3"/>
  <c r="M188" i="3"/>
  <c r="L188" i="3"/>
  <c r="K188" i="3"/>
  <c r="J188" i="3"/>
  <c r="I188" i="3"/>
  <c r="H188" i="3"/>
  <c r="G188" i="3"/>
  <c r="F188" i="3"/>
  <c r="E188" i="3"/>
  <c r="D188" i="3"/>
  <c r="W187" i="3"/>
  <c r="V187" i="3"/>
  <c r="V194" i="3" s="1"/>
  <c r="U187" i="3"/>
  <c r="U194" i="3" s="1"/>
  <c r="T187" i="3"/>
  <c r="T194" i="3" s="1"/>
  <c r="S187" i="3"/>
  <c r="S194" i="3" s="1"/>
  <c r="R187" i="3"/>
  <c r="Q187" i="3"/>
  <c r="P187" i="3"/>
  <c r="O187" i="3"/>
  <c r="N187" i="3"/>
  <c r="N194" i="3" s="1"/>
  <c r="M187" i="3"/>
  <c r="M194" i="3" s="1"/>
  <c r="L187" i="3"/>
  <c r="L194" i="3" s="1"/>
  <c r="K187" i="3"/>
  <c r="K194" i="3" s="1"/>
  <c r="J187" i="3"/>
  <c r="I187" i="3"/>
  <c r="H187" i="3"/>
  <c r="H194" i="3" s="1"/>
  <c r="G187" i="3"/>
  <c r="F187" i="3"/>
  <c r="F194" i="3" s="1"/>
  <c r="E187" i="3"/>
  <c r="E194" i="3" s="1"/>
  <c r="D187" i="3"/>
  <c r="D194" i="3" s="1"/>
  <c r="W173" i="3"/>
  <c r="V173" i="3"/>
  <c r="U173" i="3"/>
  <c r="T173" i="3"/>
  <c r="S173" i="3"/>
  <c r="R173" i="3"/>
  <c r="Q173" i="3"/>
  <c r="P173" i="3"/>
  <c r="O173" i="3"/>
  <c r="N173" i="3"/>
  <c r="M173" i="3"/>
  <c r="L173" i="3"/>
  <c r="K173" i="3"/>
  <c r="J173" i="3"/>
  <c r="I173" i="3"/>
  <c r="H173" i="3"/>
  <c r="G173" i="3"/>
  <c r="F173" i="3"/>
  <c r="E173" i="3"/>
  <c r="D173" i="3"/>
  <c r="W172" i="3"/>
  <c r="V172" i="3"/>
  <c r="U172" i="3"/>
  <c r="T172" i="3"/>
  <c r="S172" i="3"/>
  <c r="R172" i="3"/>
  <c r="Q172" i="3"/>
  <c r="P172" i="3"/>
  <c r="O172" i="3"/>
  <c r="N172" i="3"/>
  <c r="M172" i="3"/>
  <c r="L172" i="3"/>
  <c r="K172" i="3"/>
  <c r="J172" i="3"/>
  <c r="I172" i="3"/>
  <c r="H172" i="3"/>
  <c r="G172" i="3"/>
  <c r="F172" i="3"/>
  <c r="E172" i="3"/>
  <c r="D172" i="3"/>
  <c r="W171" i="3"/>
  <c r="V171" i="3"/>
  <c r="U171" i="3"/>
  <c r="T171" i="3"/>
  <c r="S171" i="3"/>
  <c r="R171" i="3"/>
  <c r="Q171" i="3"/>
  <c r="P171" i="3"/>
  <c r="O171" i="3"/>
  <c r="N171" i="3"/>
  <c r="M171" i="3"/>
  <c r="L171" i="3"/>
  <c r="K171" i="3"/>
  <c r="J171" i="3"/>
  <c r="I171" i="3"/>
  <c r="H171" i="3"/>
  <c r="G171" i="3"/>
  <c r="F171" i="3"/>
  <c r="E171" i="3"/>
  <c r="D171" i="3"/>
  <c r="W170" i="3"/>
  <c r="V170" i="3"/>
  <c r="U170" i="3"/>
  <c r="T170" i="3"/>
  <c r="S170" i="3"/>
  <c r="R170" i="3"/>
  <c r="Q170" i="3"/>
  <c r="P170" i="3"/>
  <c r="O170" i="3"/>
  <c r="N170" i="3"/>
  <c r="M170" i="3"/>
  <c r="L170" i="3"/>
  <c r="K170" i="3"/>
  <c r="J170" i="3"/>
  <c r="I170" i="3"/>
  <c r="H170" i="3"/>
  <c r="G170" i="3"/>
  <c r="F170" i="3"/>
  <c r="E170" i="3"/>
  <c r="D170" i="3"/>
  <c r="W169" i="3"/>
  <c r="V169" i="3"/>
  <c r="U169" i="3"/>
  <c r="T169" i="3"/>
  <c r="S169" i="3"/>
  <c r="R169" i="3"/>
  <c r="Q169" i="3"/>
  <c r="P169" i="3"/>
  <c r="O169" i="3"/>
  <c r="N169" i="3"/>
  <c r="M169" i="3"/>
  <c r="L169" i="3"/>
  <c r="K169" i="3"/>
  <c r="J169" i="3"/>
  <c r="I169" i="3"/>
  <c r="H169" i="3"/>
  <c r="G169" i="3"/>
  <c r="F169" i="3"/>
  <c r="E169" i="3"/>
  <c r="D169" i="3"/>
  <c r="W168" i="3"/>
  <c r="V168" i="3"/>
  <c r="U168" i="3"/>
  <c r="T168" i="3"/>
  <c r="S168" i="3"/>
  <c r="R168" i="3"/>
  <c r="Q168" i="3"/>
  <c r="P168" i="3"/>
  <c r="O168" i="3"/>
  <c r="N168" i="3"/>
  <c r="M168" i="3"/>
  <c r="L168" i="3"/>
  <c r="K168" i="3"/>
  <c r="J168" i="3"/>
  <c r="I168" i="3"/>
  <c r="H168" i="3"/>
  <c r="G168" i="3"/>
  <c r="F168" i="3"/>
  <c r="E168" i="3"/>
  <c r="D168" i="3"/>
  <c r="W167" i="3"/>
  <c r="W174" i="3" s="1"/>
  <c r="V167" i="3"/>
  <c r="U167" i="3"/>
  <c r="T167" i="3"/>
  <c r="T174" i="3" s="1"/>
  <c r="S167" i="3"/>
  <c r="R167" i="3"/>
  <c r="R174" i="3" s="1"/>
  <c r="Q167" i="3"/>
  <c r="Q174" i="3" s="1"/>
  <c r="P167" i="3"/>
  <c r="P174" i="3" s="1"/>
  <c r="O167" i="3"/>
  <c r="O174" i="3" s="1"/>
  <c r="N167" i="3"/>
  <c r="M167" i="3"/>
  <c r="L167" i="3"/>
  <c r="L174" i="3" s="1"/>
  <c r="K167" i="3"/>
  <c r="J167" i="3"/>
  <c r="J174" i="3" s="1"/>
  <c r="I167" i="3"/>
  <c r="I174" i="3" s="1"/>
  <c r="H167" i="3"/>
  <c r="H174" i="3" s="1"/>
  <c r="G167" i="3"/>
  <c r="G174" i="3" s="1"/>
  <c r="F167" i="3"/>
  <c r="E167" i="3"/>
  <c r="D167" i="3"/>
  <c r="D174" i="3" s="1"/>
  <c r="W164" i="3"/>
  <c r="V164" i="3"/>
  <c r="U164" i="3"/>
  <c r="T164" i="3"/>
  <c r="S164" i="3"/>
  <c r="R164" i="3"/>
  <c r="Q164" i="3"/>
  <c r="P164" i="3"/>
  <c r="O164" i="3"/>
  <c r="N164" i="3"/>
  <c r="M164" i="3"/>
  <c r="L164" i="3"/>
  <c r="K164" i="3"/>
  <c r="J164" i="3"/>
  <c r="I164" i="3"/>
  <c r="H164" i="3"/>
  <c r="G164" i="3"/>
  <c r="F164" i="3"/>
  <c r="E164" i="3"/>
  <c r="D164" i="3"/>
  <c r="W163" i="3"/>
  <c r="V163" i="3"/>
  <c r="U163" i="3"/>
  <c r="T163" i="3"/>
  <c r="S163" i="3"/>
  <c r="R163" i="3"/>
  <c r="Q163" i="3"/>
  <c r="P163" i="3"/>
  <c r="O163" i="3"/>
  <c r="N163" i="3"/>
  <c r="M163" i="3"/>
  <c r="L163" i="3"/>
  <c r="K163" i="3"/>
  <c r="J163" i="3"/>
  <c r="I163" i="3"/>
  <c r="H163" i="3"/>
  <c r="G163" i="3"/>
  <c r="F163" i="3"/>
  <c r="E163" i="3"/>
  <c r="D163" i="3"/>
  <c r="W162" i="3"/>
  <c r="V162" i="3"/>
  <c r="U162" i="3"/>
  <c r="T162" i="3"/>
  <c r="S162" i="3"/>
  <c r="R162" i="3"/>
  <c r="Q162" i="3"/>
  <c r="P162" i="3"/>
  <c r="O162" i="3"/>
  <c r="N162" i="3"/>
  <c r="M162" i="3"/>
  <c r="L162" i="3"/>
  <c r="K162" i="3"/>
  <c r="J162" i="3"/>
  <c r="I162" i="3"/>
  <c r="H162" i="3"/>
  <c r="G162" i="3"/>
  <c r="F162" i="3"/>
  <c r="E162" i="3"/>
  <c r="D162" i="3"/>
  <c r="W161" i="3"/>
  <c r="V161" i="3"/>
  <c r="U161" i="3"/>
  <c r="T161" i="3"/>
  <c r="S161" i="3"/>
  <c r="R161" i="3"/>
  <c r="Q161" i="3"/>
  <c r="P161" i="3"/>
  <c r="O161" i="3"/>
  <c r="N161" i="3"/>
  <c r="M161" i="3"/>
  <c r="L161" i="3"/>
  <c r="K161" i="3"/>
  <c r="J161" i="3"/>
  <c r="I161" i="3"/>
  <c r="H161" i="3"/>
  <c r="G161" i="3"/>
  <c r="F161" i="3"/>
  <c r="E161" i="3"/>
  <c r="D161" i="3"/>
  <c r="W160" i="3"/>
  <c r="V160" i="3"/>
  <c r="U160" i="3"/>
  <c r="T160" i="3"/>
  <c r="S160" i="3"/>
  <c r="R160" i="3"/>
  <c r="Q160" i="3"/>
  <c r="P160" i="3"/>
  <c r="O160" i="3"/>
  <c r="N160" i="3"/>
  <c r="M160" i="3"/>
  <c r="L160" i="3"/>
  <c r="K160" i="3"/>
  <c r="J160" i="3"/>
  <c r="I160" i="3"/>
  <c r="H160" i="3"/>
  <c r="G160" i="3"/>
  <c r="F160" i="3"/>
  <c r="E160" i="3"/>
  <c r="D160" i="3"/>
  <c r="W159" i="3"/>
  <c r="V159" i="3"/>
  <c r="U159" i="3"/>
  <c r="T159" i="3"/>
  <c r="S159" i="3"/>
  <c r="R159" i="3"/>
  <c r="Q159" i="3"/>
  <c r="P159" i="3"/>
  <c r="O159" i="3"/>
  <c r="N159" i="3"/>
  <c r="M159" i="3"/>
  <c r="L159" i="3"/>
  <c r="K159" i="3"/>
  <c r="J159" i="3"/>
  <c r="I159" i="3"/>
  <c r="H159" i="3"/>
  <c r="G159" i="3"/>
  <c r="F159" i="3"/>
  <c r="E159" i="3"/>
  <c r="D159" i="3"/>
  <c r="W158" i="3"/>
  <c r="V158" i="3"/>
  <c r="V165" i="3" s="1"/>
  <c r="U158" i="3"/>
  <c r="U165" i="3" s="1"/>
  <c r="T158" i="3"/>
  <c r="T165" i="3" s="1"/>
  <c r="S158" i="3"/>
  <c r="S165" i="3" s="1"/>
  <c r="R158" i="3"/>
  <c r="Q158" i="3"/>
  <c r="P158" i="3"/>
  <c r="O158" i="3"/>
  <c r="N158" i="3"/>
  <c r="N165" i="3" s="1"/>
  <c r="M158" i="3"/>
  <c r="M165" i="3" s="1"/>
  <c r="L158" i="3"/>
  <c r="L165" i="3" s="1"/>
  <c r="K158" i="3"/>
  <c r="K165" i="3" s="1"/>
  <c r="J158" i="3"/>
  <c r="I158" i="3"/>
  <c r="H158" i="3"/>
  <c r="G158" i="3"/>
  <c r="F158" i="3"/>
  <c r="F165" i="3" s="1"/>
  <c r="E158" i="3"/>
  <c r="E165" i="3" s="1"/>
  <c r="D158" i="3"/>
  <c r="D165" i="3" s="1"/>
  <c r="W144" i="3"/>
  <c r="V144" i="3"/>
  <c r="U144" i="3"/>
  <c r="T144" i="3"/>
  <c r="S144" i="3"/>
  <c r="R144" i="3"/>
  <c r="Q144" i="3"/>
  <c r="P144" i="3"/>
  <c r="O144" i="3"/>
  <c r="N144" i="3"/>
  <c r="M144" i="3"/>
  <c r="L144" i="3"/>
  <c r="K144" i="3"/>
  <c r="J144" i="3"/>
  <c r="I144" i="3"/>
  <c r="H144" i="3"/>
  <c r="G144" i="3"/>
  <c r="F144" i="3"/>
  <c r="E144" i="3"/>
  <c r="D144" i="3"/>
  <c r="W143" i="3"/>
  <c r="V143" i="3"/>
  <c r="U143" i="3"/>
  <c r="T143" i="3"/>
  <c r="S143" i="3"/>
  <c r="R143" i="3"/>
  <c r="Q143" i="3"/>
  <c r="P143" i="3"/>
  <c r="O143" i="3"/>
  <c r="N143" i="3"/>
  <c r="M143" i="3"/>
  <c r="L143" i="3"/>
  <c r="K143" i="3"/>
  <c r="J143" i="3"/>
  <c r="I143" i="3"/>
  <c r="H143" i="3"/>
  <c r="G143" i="3"/>
  <c r="F143" i="3"/>
  <c r="E143" i="3"/>
  <c r="D143" i="3"/>
  <c r="W142" i="3"/>
  <c r="V142" i="3"/>
  <c r="U142" i="3"/>
  <c r="T142" i="3"/>
  <c r="S142" i="3"/>
  <c r="R142" i="3"/>
  <c r="Q142" i="3"/>
  <c r="P142" i="3"/>
  <c r="O142" i="3"/>
  <c r="N142" i="3"/>
  <c r="M142" i="3"/>
  <c r="L142" i="3"/>
  <c r="K142" i="3"/>
  <c r="J142" i="3"/>
  <c r="I142" i="3"/>
  <c r="H142" i="3"/>
  <c r="G142" i="3"/>
  <c r="F142" i="3"/>
  <c r="E142" i="3"/>
  <c r="D142" i="3"/>
  <c r="W141" i="3"/>
  <c r="V141" i="3"/>
  <c r="U141" i="3"/>
  <c r="T141" i="3"/>
  <c r="S141" i="3"/>
  <c r="R141" i="3"/>
  <c r="Q141" i="3"/>
  <c r="P141" i="3"/>
  <c r="O141" i="3"/>
  <c r="N141" i="3"/>
  <c r="M141" i="3"/>
  <c r="L141" i="3"/>
  <c r="K141" i="3"/>
  <c r="J141" i="3"/>
  <c r="I141" i="3"/>
  <c r="H141" i="3"/>
  <c r="G141" i="3"/>
  <c r="F141" i="3"/>
  <c r="E141" i="3"/>
  <c r="D141" i="3"/>
  <c r="W140" i="3"/>
  <c r="V140" i="3"/>
  <c r="U140" i="3"/>
  <c r="T140" i="3"/>
  <c r="S140" i="3"/>
  <c r="R140" i="3"/>
  <c r="Q140" i="3"/>
  <c r="P140" i="3"/>
  <c r="O140" i="3"/>
  <c r="N140" i="3"/>
  <c r="M140" i="3"/>
  <c r="L140" i="3"/>
  <c r="K140" i="3"/>
  <c r="J140" i="3"/>
  <c r="I140" i="3"/>
  <c r="H140" i="3"/>
  <c r="G140" i="3"/>
  <c r="F140" i="3"/>
  <c r="E140" i="3"/>
  <c r="D140" i="3"/>
  <c r="W139" i="3"/>
  <c r="V139" i="3"/>
  <c r="U139" i="3"/>
  <c r="T139" i="3"/>
  <c r="S139" i="3"/>
  <c r="R139" i="3"/>
  <c r="Q139" i="3"/>
  <c r="P139" i="3"/>
  <c r="O139" i="3"/>
  <c r="N139" i="3"/>
  <c r="M139" i="3"/>
  <c r="L139" i="3"/>
  <c r="K139" i="3"/>
  <c r="J139" i="3"/>
  <c r="I139" i="3"/>
  <c r="H139" i="3"/>
  <c r="G139" i="3"/>
  <c r="F139" i="3"/>
  <c r="E139" i="3"/>
  <c r="D139" i="3"/>
  <c r="W138" i="3"/>
  <c r="W145" i="3" s="1"/>
  <c r="V138" i="3"/>
  <c r="U138" i="3"/>
  <c r="T138" i="3"/>
  <c r="S138" i="3"/>
  <c r="R138" i="3"/>
  <c r="R145" i="3" s="1"/>
  <c r="Q138" i="3"/>
  <c r="Q145" i="3" s="1"/>
  <c r="P138" i="3"/>
  <c r="P145" i="3" s="1"/>
  <c r="O138" i="3"/>
  <c r="O145" i="3" s="1"/>
  <c r="N138" i="3"/>
  <c r="M138" i="3"/>
  <c r="L138" i="3"/>
  <c r="K138" i="3"/>
  <c r="J138" i="3"/>
  <c r="J145" i="3" s="1"/>
  <c r="I138" i="3"/>
  <c r="I145" i="3" s="1"/>
  <c r="H138" i="3"/>
  <c r="H145" i="3" s="1"/>
  <c r="G138" i="3"/>
  <c r="G145" i="3" s="1"/>
  <c r="F138" i="3"/>
  <c r="E138" i="3"/>
  <c r="D138" i="3"/>
  <c r="W135" i="3"/>
  <c r="V135" i="3"/>
  <c r="U135" i="3"/>
  <c r="T135" i="3"/>
  <c r="S135" i="3"/>
  <c r="R135" i="3"/>
  <c r="Q135" i="3"/>
  <c r="P135" i="3"/>
  <c r="O135" i="3"/>
  <c r="N135" i="3"/>
  <c r="M135" i="3"/>
  <c r="L135" i="3"/>
  <c r="K135" i="3"/>
  <c r="J135" i="3"/>
  <c r="I135" i="3"/>
  <c r="H135" i="3"/>
  <c r="G135" i="3"/>
  <c r="F135" i="3"/>
  <c r="E135" i="3"/>
  <c r="D135" i="3"/>
  <c r="W134" i="3"/>
  <c r="V134" i="3"/>
  <c r="U134" i="3"/>
  <c r="T134" i="3"/>
  <c r="S134" i="3"/>
  <c r="R134" i="3"/>
  <c r="Q134" i="3"/>
  <c r="P134" i="3"/>
  <c r="O134" i="3"/>
  <c r="N134" i="3"/>
  <c r="M134" i="3"/>
  <c r="L134" i="3"/>
  <c r="K134" i="3"/>
  <c r="J134" i="3"/>
  <c r="I134" i="3"/>
  <c r="H134" i="3"/>
  <c r="G134" i="3"/>
  <c r="F134" i="3"/>
  <c r="E134" i="3"/>
  <c r="D134" i="3"/>
  <c r="W133" i="3"/>
  <c r="V133" i="3"/>
  <c r="U133" i="3"/>
  <c r="T133" i="3"/>
  <c r="S133" i="3"/>
  <c r="R133" i="3"/>
  <c r="Q133" i="3"/>
  <c r="P133" i="3"/>
  <c r="O133" i="3"/>
  <c r="N133" i="3"/>
  <c r="M133" i="3"/>
  <c r="L133" i="3"/>
  <c r="K133" i="3"/>
  <c r="J133" i="3"/>
  <c r="I133" i="3"/>
  <c r="H133" i="3"/>
  <c r="G133" i="3"/>
  <c r="F133" i="3"/>
  <c r="E133" i="3"/>
  <c r="D133" i="3"/>
  <c r="W132" i="3"/>
  <c r="V132" i="3"/>
  <c r="U132" i="3"/>
  <c r="T132" i="3"/>
  <c r="S132" i="3"/>
  <c r="R132" i="3"/>
  <c r="Q132" i="3"/>
  <c r="P132" i="3"/>
  <c r="O132" i="3"/>
  <c r="N132" i="3"/>
  <c r="M132" i="3"/>
  <c r="L132" i="3"/>
  <c r="K132" i="3"/>
  <c r="J132" i="3"/>
  <c r="I132" i="3"/>
  <c r="H132" i="3"/>
  <c r="G132" i="3"/>
  <c r="F132" i="3"/>
  <c r="E132" i="3"/>
  <c r="D132" i="3"/>
  <c r="W131" i="3"/>
  <c r="V131" i="3"/>
  <c r="U131" i="3"/>
  <c r="T131" i="3"/>
  <c r="S131" i="3"/>
  <c r="R131" i="3"/>
  <c r="Q131" i="3"/>
  <c r="P131" i="3"/>
  <c r="O131" i="3"/>
  <c r="N131" i="3"/>
  <c r="M131" i="3"/>
  <c r="L131" i="3"/>
  <c r="K131" i="3"/>
  <c r="J131" i="3"/>
  <c r="I131" i="3"/>
  <c r="H131" i="3"/>
  <c r="G131" i="3"/>
  <c r="F131" i="3"/>
  <c r="E131" i="3"/>
  <c r="D131" i="3"/>
  <c r="W130" i="3"/>
  <c r="V130" i="3"/>
  <c r="U130" i="3"/>
  <c r="T130" i="3"/>
  <c r="S130" i="3"/>
  <c r="R130" i="3"/>
  <c r="Q130" i="3"/>
  <c r="P130" i="3"/>
  <c r="O130" i="3"/>
  <c r="N130" i="3"/>
  <c r="M130" i="3"/>
  <c r="L130" i="3"/>
  <c r="K130" i="3"/>
  <c r="J130" i="3"/>
  <c r="I130" i="3"/>
  <c r="H130" i="3"/>
  <c r="G130" i="3"/>
  <c r="F130" i="3"/>
  <c r="E130" i="3"/>
  <c r="D130" i="3"/>
  <c r="W129" i="3"/>
  <c r="V129" i="3"/>
  <c r="V136" i="3" s="1"/>
  <c r="U129" i="3"/>
  <c r="U136" i="3" s="1"/>
  <c r="T129" i="3"/>
  <c r="T136" i="3" s="1"/>
  <c r="S129" i="3"/>
  <c r="S136" i="3" s="1"/>
  <c r="R129" i="3"/>
  <c r="Q129" i="3"/>
  <c r="P129" i="3"/>
  <c r="O129" i="3"/>
  <c r="N129" i="3"/>
  <c r="N136" i="3" s="1"/>
  <c r="M129" i="3"/>
  <c r="M136" i="3" s="1"/>
  <c r="L129" i="3"/>
  <c r="L136" i="3" s="1"/>
  <c r="K129" i="3"/>
  <c r="K136" i="3" s="1"/>
  <c r="J129" i="3"/>
  <c r="I129" i="3"/>
  <c r="H129" i="3"/>
  <c r="G129" i="3"/>
  <c r="F129" i="3"/>
  <c r="F136" i="3" s="1"/>
  <c r="E129" i="3"/>
  <c r="E136" i="3" s="1"/>
  <c r="D129" i="3"/>
  <c r="D136" i="3" s="1"/>
  <c r="W109" i="3"/>
  <c r="V109" i="3"/>
  <c r="U109" i="3"/>
  <c r="T109" i="3"/>
  <c r="S109" i="3"/>
  <c r="R109" i="3"/>
  <c r="R116" i="3" s="1"/>
  <c r="Q109" i="3"/>
  <c r="Q116" i="3" s="1"/>
  <c r="P109" i="3"/>
  <c r="O109" i="3"/>
  <c r="N109" i="3"/>
  <c r="M109" i="3"/>
  <c r="L109" i="3"/>
  <c r="K109" i="3"/>
  <c r="J109" i="3"/>
  <c r="J116" i="3" s="1"/>
  <c r="I109" i="3"/>
  <c r="I116" i="3" s="1"/>
  <c r="H109" i="3"/>
  <c r="G109" i="3"/>
  <c r="F109" i="3"/>
  <c r="E109" i="3"/>
  <c r="D109" i="3"/>
  <c r="W115" i="3"/>
  <c r="V115" i="3"/>
  <c r="U115" i="3"/>
  <c r="T115" i="3"/>
  <c r="S115" i="3"/>
  <c r="R115" i="3"/>
  <c r="Q115" i="3"/>
  <c r="P115" i="3"/>
  <c r="O115" i="3"/>
  <c r="N115" i="3"/>
  <c r="M115" i="3"/>
  <c r="L115" i="3"/>
  <c r="K115" i="3"/>
  <c r="J115" i="3"/>
  <c r="I115" i="3"/>
  <c r="H115" i="3"/>
  <c r="G115" i="3"/>
  <c r="F115" i="3"/>
  <c r="E115" i="3"/>
  <c r="D115" i="3"/>
  <c r="W114" i="3"/>
  <c r="V114" i="3"/>
  <c r="U114" i="3"/>
  <c r="T114" i="3"/>
  <c r="S114" i="3"/>
  <c r="R114" i="3"/>
  <c r="Q114" i="3"/>
  <c r="P114" i="3"/>
  <c r="O114" i="3"/>
  <c r="N114" i="3"/>
  <c r="M114" i="3"/>
  <c r="L114" i="3"/>
  <c r="K114" i="3"/>
  <c r="J114" i="3"/>
  <c r="I114" i="3"/>
  <c r="H114" i="3"/>
  <c r="G114" i="3"/>
  <c r="F114" i="3"/>
  <c r="E114" i="3"/>
  <c r="D114" i="3"/>
  <c r="W113" i="3"/>
  <c r="V113" i="3"/>
  <c r="U113" i="3"/>
  <c r="T113" i="3"/>
  <c r="S113" i="3"/>
  <c r="R113" i="3"/>
  <c r="Q113" i="3"/>
  <c r="P113" i="3"/>
  <c r="O113" i="3"/>
  <c r="N113" i="3"/>
  <c r="M113" i="3"/>
  <c r="L113" i="3"/>
  <c r="K113" i="3"/>
  <c r="J113" i="3"/>
  <c r="I113" i="3"/>
  <c r="H113" i="3"/>
  <c r="G113" i="3"/>
  <c r="F113" i="3"/>
  <c r="E113" i="3"/>
  <c r="D113" i="3"/>
  <c r="W112" i="3"/>
  <c r="V112" i="3"/>
  <c r="U112" i="3"/>
  <c r="T112" i="3"/>
  <c r="S112" i="3"/>
  <c r="R112" i="3"/>
  <c r="Q112" i="3"/>
  <c r="P112" i="3"/>
  <c r="O112" i="3"/>
  <c r="N112" i="3"/>
  <c r="M112" i="3"/>
  <c r="L112" i="3"/>
  <c r="K112" i="3"/>
  <c r="J112" i="3"/>
  <c r="I112" i="3"/>
  <c r="H112" i="3"/>
  <c r="G112" i="3"/>
  <c r="F112" i="3"/>
  <c r="E112" i="3"/>
  <c r="D112" i="3"/>
  <c r="W111" i="3"/>
  <c r="V111" i="3"/>
  <c r="U111" i="3"/>
  <c r="T111" i="3"/>
  <c r="S111" i="3"/>
  <c r="S116" i="3" s="1"/>
  <c r="R111" i="3"/>
  <c r="Q111" i="3"/>
  <c r="P111" i="3"/>
  <c r="O111" i="3"/>
  <c r="N111" i="3"/>
  <c r="M111" i="3"/>
  <c r="L111" i="3"/>
  <c r="K111" i="3"/>
  <c r="K116" i="3" s="1"/>
  <c r="J111" i="3"/>
  <c r="I111" i="3"/>
  <c r="H111" i="3"/>
  <c r="G111" i="3"/>
  <c r="F111" i="3"/>
  <c r="E111" i="3"/>
  <c r="D111" i="3"/>
  <c r="W110" i="3"/>
  <c r="V110" i="3"/>
  <c r="U110" i="3"/>
  <c r="T110" i="3"/>
  <c r="S110" i="3"/>
  <c r="R110" i="3"/>
  <c r="Q110" i="3"/>
  <c r="P110" i="3"/>
  <c r="P116" i="3" s="1"/>
  <c r="O110" i="3"/>
  <c r="N110" i="3"/>
  <c r="M110" i="3"/>
  <c r="L110" i="3"/>
  <c r="K110" i="3"/>
  <c r="J110" i="3"/>
  <c r="I110" i="3"/>
  <c r="H110" i="3"/>
  <c r="H116" i="3" s="1"/>
  <c r="G110" i="3"/>
  <c r="F110" i="3"/>
  <c r="E110" i="3"/>
  <c r="D110" i="3"/>
  <c r="V116" i="3"/>
  <c r="U116" i="3"/>
  <c r="T116" i="3"/>
  <c r="N116" i="3"/>
  <c r="M116" i="3"/>
  <c r="L116" i="3"/>
  <c r="F116" i="3"/>
  <c r="E116" i="3"/>
  <c r="D116" i="3"/>
  <c r="W106" i="3"/>
  <c r="V106" i="3"/>
  <c r="U106" i="3"/>
  <c r="T106" i="3"/>
  <c r="S106" i="3"/>
  <c r="R106" i="3"/>
  <c r="Q106" i="3"/>
  <c r="P106" i="3"/>
  <c r="O106" i="3"/>
  <c r="N106" i="3"/>
  <c r="M106" i="3"/>
  <c r="L106" i="3"/>
  <c r="K106" i="3"/>
  <c r="J106" i="3"/>
  <c r="I106" i="3"/>
  <c r="H106" i="3"/>
  <c r="G106" i="3"/>
  <c r="F106" i="3"/>
  <c r="E106" i="3"/>
  <c r="D106" i="3"/>
  <c r="W105" i="3"/>
  <c r="V105" i="3"/>
  <c r="U105" i="3"/>
  <c r="T105" i="3"/>
  <c r="S105" i="3"/>
  <c r="R105" i="3"/>
  <c r="Q105" i="3"/>
  <c r="P105" i="3"/>
  <c r="O105" i="3"/>
  <c r="N105" i="3"/>
  <c r="M105" i="3"/>
  <c r="L105" i="3"/>
  <c r="K105" i="3"/>
  <c r="J105" i="3"/>
  <c r="I105" i="3"/>
  <c r="H105" i="3"/>
  <c r="G105" i="3"/>
  <c r="F105" i="3"/>
  <c r="E105" i="3"/>
  <c r="D105" i="3"/>
  <c r="W104" i="3"/>
  <c r="V104" i="3"/>
  <c r="U104" i="3"/>
  <c r="T104" i="3"/>
  <c r="S104" i="3"/>
  <c r="R104" i="3"/>
  <c r="Q104" i="3"/>
  <c r="P104" i="3"/>
  <c r="O104" i="3"/>
  <c r="N104" i="3"/>
  <c r="M104" i="3"/>
  <c r="L104" i="3"/>
  <c r="K104" i="3"/>
  <c r="J104" i="3"/>
  <c r="I104" i="3"/>
  <c r="H104" i="3"/>
  <c r="G104" i="3"/>
  <c r="F104" i="3"/>
  <c r="E104" i="3"/>
  <c r="D104" i="3"/>
  <c r="W103" i="3"/>
  <c r="V103" i="3"/>
  <c r="U103" i="3"/>
  <c r="T103" i="3"/>
  <c r="S103" i="3"/>
  <c r="R103" i="3"/>
  <c r="Q103" i="3"/>
  <c r="P103" i="3"/>
  <c r="O103" i="3"/>
  <c r="N103" i="3"/>
  <c r="M103" i="3"/>
  <c r="L103" i="3"/>
  <c r="K103" i="3"/>
  <c r="J103" i="3"/>
  <c r="I103" i="3"/>
  <c r="H103" i="3"/>
  <c r="G103" i="3"/>
  <c r="F103" i="3"/>
  <c r="E103" i="3"/>
  <c r="D103" i="3"/>
  <c r="W102" i="3"/>
  <c r="V102" i="3"/>
  <c r="U102" i="3"/>
  <c r="T102" i="3"/>
  <c r="S102" i="3"/>
  <c r="R102" i="3"/>
  <c r="Q102" i="3"/>
  <c r="P102" i="3"/>
  <c r="O102" i="3"/>
  <c r="N102" i="3"/>
  <c r="M102" i="3"/>
  <c r="L102" i="3"/>
  <c r="K102" i="3"/>
  <c r="J102" i="3"/>
  <c r="I102" i="3"/>
  <c r="H102" i="3"/>
  <c r="G102" i="3"/>
  <c r="F102" i="3"/>
  <c r="E102" i="3"/>
  <c r="D102" i="3"/>
  <c r="W101" i="3"/>
  <c r="V101" i="3"/>
  <c r="U101" i="3"/>
  <c r="T101" i="3"/>
  <c r="S101" i="3"/>
  <c r="R101" i="3"/>
  <c r="Q101" i="3"/>
  <c r="P101" i="3"/>
  <c r="O101" i="3"/>
  <c r="N101" i="3"/>
  <c r="M101" i="3"/>
  <c r="L101" i="3"/>
  <c r="K101" i="3"/>
  <c r="J101" i="3"/>
  <c r="I101" i="3"/>
  <c r="H101" i="3"/>
  <c r="G101" i="3"/>
  <c r="F101" i="3"/>
  <c r="E101" i="3"/>
  <c r="D101" i="3"/>
  <c r="W100" i="3"/>
  <c r="W107" i="3" s="1"/>
  <c r="V100" i="3"/>
  <c r="U100" i="3"/>
  <c r="T100" i="3"/>
  <c r="S100" i="3"/>
  <c r="R100" i="3"/>
  <c r="R107" i="3" s="1"/>
  <c r="Q100" i="3"/>
  <c r="Q107" i="3" s="1"/>
  <c r="P100" i="3"/>
  <c r="P107" i="3" s="1"/>
  <c r="O100" i="3"/>
  <c r="O107" i="3" s="1"/>
  <c r="N100" i="3"/>
  <c r="M100" i="3"/>
  <c r="L100" i="3"/>
  <c r="K100" i="3"/>
  <c r="J100" i="3"/>
  <c r="J107" i="3" s="1"/>
  <c r="I100" i="3"/>
  <c r="I107" i="3" s="1"/>
  <c r="H100" i="3"/>
  <c r="H107" i="3" s="1"/>
  <c r="G100" i="3"/>
  <c r="G107" i="3" s="1"/>
  <c r="F100" i="3"/>
  <c r="E100" i="3"/>
  <c r="D100" i="3"/>
  <c r="W80" i="3"/>
  <c r="V80" i="3"/>
  <c r="V87" i="3" s="1"/>
  <c r="U80" i="3"/>
  <c r="U87" i="3" s="1"/>
  <c r="T80" i="3"/>
  <c r="T87" i="3" s="1"/>
  <c r="S80" i="3"/>
  <c r="R80" i="3"/>
  <c r="Q80" i="3"/>
  <c r="P80" i="3"/>
  <c r="O80" i="3"/>
  <c r="N80" i="3"/>
  <c r="N87" i="3" s="1"/>
  <c r="M80" i="3"/>
  <c r="M87" i="3" s="1"/>
  <c r="L80" i="3"/>
  <c r="L87" i="3" s="1"/>
  <c r="K80" i="3"/>
  <c r="J80" i="3"/>
  <c r="I80" i="3"/>
  <c r="H80" i="3"/>
  <c r="G80" i="3"/>
  <c r="F80" i="3"/>
  <c r="F87" i="3" s="1"/>
  <c r="E80" i="3"/>
  <c r="E87" i="3" s="1"/>
  <c r="D80" i="3"/>
  <c r="D87" i="3" s="1"/>
  <c r="W86" i="3"/>
  <c r="V86" i="3"/>
  <c r="U86" i="3"/>
  <c r="T86" i="3"/>
  <c r="S86" i="3"/>
  <c r="R86" i="3"/>
  <c r="Q86" i="3"/>
  <c r="P86" i="3"/>
  <c r="O86" i="3"/>
  <c r="N86" i="3"/>
  <c r="M86" i="3"/>
  <c r="L86" i="3"/>
  <c r="K86" i="3"/>
  <c r="J86" i="3"/>
  <c r="I86" i="3"/>
  <c r="H86" i="3"/>
  <c r="G86" i="3"/>
  <c r="F86" i="3"/>
  <c r="E86" i="3"/>
  <c r="D86" i="3"/>
  <c r="W85" i="3"/>
  <c r="V85" i="3"/>
  <c r="U85" i="3"/>
  <c r="T85" i="3"/>
  <c r="S85" i="3"/>
  <c r="R85" i="3"/>
  <c r="Q85" i="3"/>
  <c r="P85" i="3"/>
  <c r="O85" i="3"/>
  <c r="N85" i="3"/>
  <c r="M85" i="3"/>
  <c r="L85" i="3"/>
  <c r="K85" i="3"/>
  <c r="J85" i="3"/>
  <c r="I85" i="3"/>
  <c r="H85" i="3"/>
  <c r="G85" i="3"/>
  <c r="F85" i="3"/>
  <c r="E85" i="3"/>
  <c r="D85" i="3"/>
  <c r="W84" i="3"/>
  <c r="V84" i="3"/>
  <c r="U84" i="3"/>
  <c r="T84" i="3"/>
  <c r="S84" i="3"/>
  <c r="R84" i="3"/>
  <c r="Q84" i="3"/>
  <c r="P84" i="3"/>
  <c r="O84" i="3"/>
  <c r="N84" i="3"/>
  <c r="M84" i="3"/>
  <c r="L84" i="3"/>
  <c r="K84" i="3"/>
  <c r="J84" i="3"/>
  <c r="I84" i="3"/>
  <c r="H84" i="3"/>
  <c r="G84" i="3"/>
  <c r="F84" i="3"/>
  <c r="E84" i="3"/>
  <c r="D84" i="3"/>
  <c r="W83" i="3"/>
  <c r="V83" i="3"/>
  <c r="U83" i="3"/>
  <c r="T83" i="3"/>
  <c r="S83" i="3"/>
  <c r="R83" i="3"/>
  <c r="Q83" i="3"/>
  <c r="P83" i="3"/>
  <c r="O83" i="3"/>
  <c r="N83" i="3"/>
  <c r="M83" i="3"/>
  <c r="L83" i="3"/>
  <c r="K83" i="3"/>
  <c r="J83" i="3"/>
  <c r="I83" i="3"/>
  <c r="H83" i="3"/>
  <c r="G83" i="3"/>
  <c r="F83" i="3"/>
  <c r="E83" i="3"/>
  <c r="D83" i="3"/>
  <c r="W82" i="3"/>
  <c r="V82" i="3"/>
  <c r="U82" i="3"/>
  <c r="T82" i="3"/>
  <c r="S82" i="3"/>
  <c r="R82" i="3"/>
  <c r="Q82" i="3"/>
  <c r="P82" i="3"/>
  <c r="O82" i="3"/>
  <c r="O87" i="3" s="1"/>
  <c r="N82" i="3"/>
  <c r="M82" i="3"/>
  <c r="L82" i="3"/>
  <c r="K82" i="3"/>
  <c r="J82" i="3"/>
  <c r="I82" i="3"/>
  <c r="H82" i="3"/>
  <c r="G82" i="3"/>
  <c r="F82" i="3"/>
  <c r="E82" i="3"/>
  <c r="D82" i="3"/>
  <c r="W81" i="3"/>
  <c r="V81" i="3"/>
  <c r="U81" i="3"/>
  <c r="T81" i="3"/>
  <c r="S81" i="3"/>
  <c r="R81" i="3"/>
  <c r="Q81" i="3"/>
  <c r="P81" i="3"/>
  <c r="O81" i="3"/>
  <c r="N81" i="3"/>
  <c r="M81" i="3"/>
  <c r="L81" i="3"/>
  <c r="K81" i="3"/>
  <c r="J81" i="3"/>
  <c r="I81" i="3"/>
  <c r="H81" i="3"/>
  <c r="G81" i="3"/>
  <c r="F81" i="3"/>
  <c r="E81" i="3"/>
  <c r="D81" i="3"/>
  <c r="W87" i="3"/>
  <c r="R87" i="3"/>
  <c r="Q87" i="3"/>
  <c r="P87" i="3"/>
  <c r="J87" i="3"/>
  <c r="I87" i="3"/>
  <c r="H87" i="3"/>
  <c r="G87" i="3"/>
  <c r="W77" i="3"/>
  <c r="V77" i="3"/>
  <c r="U77" i="3"/>
  <c r="T77" i="3"/>
  <c r="S77" i="3"/>
  <c r="R77" i="3"/>
  <c r="Q77" i="3"/>
  <c r="P77" i="3"/>
  <c r="O77" i="3"/>
  <c r="N77" i="3"/>
  <c r="M77" i="3"/>
  <c r="L77" i="3"/>
  <c r="K77" i="3"/>
  <c r="J77" i="3"/>
  <c r="I77" i="3"/>
  <c r="H77" i="3"/>
  <c r="G77" i="3"/>
  <c r="F77" i="3"/>
  <c r="E77" i="3"/>
  <c r="D77" i="3"/>
  <c r="W76" i="3"/>
  <c r="V76" i="3"/>
  <c r="U76" i="3"/>
  <c r="T76" i="3"/>
  <c r="S76" i="3"/>
  <c r="R76" i="3"/>
  <c r="Q76" i="3"/>
  <c r="P76" i="3"/>
  <c r="O76" i="3"/>
  <c r="N76" i="3"/>
  <c r="M76" i="3"/>
  <c r="L76" i="3"/>
  <c r="K76" i="3"/>
  <c r="J76" i="3"/>
  <c r="I76" i="3"/>
  <c r="H76" i="3"/>
  <c r="G76" i="3"/>
  <c r="F76" i="3"/>
  <c r="E76" i="3"/>
  <c r="D76" i="3"/>
  <c r="W75" i="3"/>
  <c r="V75" i="3"/>
  <c r="U75" i="3"/>
  <c r="T75" i="3"/>
  <c r="S75" i="3"/>
  <c r="R75" i="3"/>
  <c r="Q75" i="3"/>
  <c r="P75" i="3"/>
  <c r="O75" i="3"/>
  <c r="N75" i="3"/>
  <c r="M75" i="3"/>
  <c r="L75" i="3"/>
  <c r="K75" i="3"/>
  <c r="J75" i="3"/>
  <c r="I75" i="3"/>
  <c r="H75" i="3"/>
  <c r="G75" i="3"/>
  <c r="F75" i="3"/>
  <c r="E75" i="3"/>
  <c r="D75" i="3"/>
  <c r="W74" i="3"/>
  <c r="V74" i="3"/>
  <c r="U74" i="3"/>
  <c r="T74" i="3"/>
  <c r="S74" i="3"/>
  <c r="R74" i="3"/>
  <c r="Q74" i="3"/>
  <c r="P74" i="3"/>
  <c r="O74" i="3"/>
  <c r="N74" i="3"/>
  <c r="M74" i="3"/>
  <c r="L74" i="3"/>
  <c r="K74" i="3"/>
  <c r="J74" i="3"/>
  <c r="I74" i="3"/>
  <c r="H74" i="3"/>
  <c r="G74" i="3"/>
  <c r="F74" i="3"/>
  <c r="E74" i="3"/>
  <c r="D74" i="3"/>
  <c r="W73" i="3"/>
  <c r="V73" i="3"/>
  <c r="U73" i="3"/>
  <c r="T73" i="3"/>
  <c r="S73" i="3"/>
  <c r="R73" i="3"/>
  <c r="Q73" i="3"/>
  <c r="P73" i="3"/>
  <c r="O73" i="3"/>
  <c r="N73" i="3"/>
  <c r="M73" i="3"/>
  <c r="L73" i="3"/>
  <c r="K73" i="3"/>
  <c r="J73" i="3"/>
  <c r="I73" i="3"/>
  <c r="H73" i="3"/>
  <c r="G73" i="3"/>
  <c r="F73" i="3"/>
  <c r="E73" i="3"/>
  <c r="D73" i="3"/>
  <c r="W72" i="3"/>
  <c r="V72" i="3"/>
  <c r="U72" i="3"/>
  <c r="T72" i="3"/>
  <c r="S72" i="3"/>
  <c r="R72" i="3"/>
  <c r="Q72" i="3"/>
  <c r="P72" i="3"/>
  <c r="O72" i="3"/>
  <c r="N72" i="3"/>
  <c r="M72" i="3"/>
  <c r="L72" i="3"/>
  <c r="K72" i="3"/>
  <c r="J72" i="3"/>
  <c r="I72" i="3"/>
  <c r="H72" i="3"/>
  <c r="G72" i="3"/>
  <c r="F72" i="3"/>
  <c r="E72" i="3"/>
  <c r="D72" i="3"/>
  <c r="W71" i="3"/>
  <c r="V71" i="3"/>
  <c r="V78" i="3" s="1"/>
  <c r="U71" i="3"/>
  <c r="U78" i="3" s="1"/>
  <c r="T71" i="3"/>
  <c r="T78" i="3" s="1"/>
  <c r="S71" i="3"/>
  <c r="S78" i="3" s="1"/>
  <c r="R71" i="3"/>
  <c r="Q71" i="3"/>
  <c r="P71" i="3"/>
  <c r="O71" i="3"/>
  <c r="N71" i="3"/>
  <c r="N78" i="3" s="1"/>
  <c r="M71" i="3"/>
  <c r="M78" i="3" s="1"/>
  <c r="L71" i="3"/>
  <c r="L78" i="3" s="1"/>
  <c r="K71" i="3"/>
  <c r="K78" i="3" s="1"/>
  <c r="J71" i="3"/>
  <c r="I71" i="3"/>
  <c r="H71" i="3"/>
  <c r="G71" i="3"/>
  <c r="F71" i="3"/>
  <c r="F78" i="3" s="1"/>
  <c r="E71" i="3"/>
  <c r="E78" i="3" s="1"/>
  <c r="D71" i="3"/>
  <c r="D78" i="3" s="1"/>
  <c r="W57" i="3"/>
  <c r="V57" i="3"/>
  <c r="U57" i="3"/>
  <c r="T57" i="3"/>
  <c r="S57" i="3"/>
  <c r="R57" i="3"/>
  <c r="Q57" i="3"/>
  <c r="P57" i="3"/>
  <c r="O57" i="3"/>
  <c r="N57" i="3"/>
  <c r="M57" i="3"/>
  <c r="L57" i="3"/>
  <c r="K57" i="3"/>
  <c r="J57" i="3"/>
  <c r="I57" i="3"/>
  <c r="H57" i="3"/>
  <c r="G57" i="3"/>
  <c r="F57" i="3"/>
  <c r="E57" i="3"/>
  <c r="D57" i="3"/>
  <c r="W56" i="3"/>
  <c r="V56" i="3"/>
  <c r="U56" i="3"/>
  <c r="T56" i="3"/>
  <c r="S56" i="3"/>
  <c r="R56" i="3"/>
  <c r="Q56" i="3"/>
  <c r="P56" i="3"/>
  <c r="O56" i="3"/>
  <c r="N56" i="3"/>
  <c r="M56" i="3"/>
  <c r="L56" i="3"/>
  <c r="K56" i="3"/>
  <c r="J56" i="3"/>
  <c r="I56" i="3"/>
  <c r="H56" i="3"/>
  <c r="G56" i="3"/>
  <c r="F56" i="3"/>
  <c r="E56" i="3"/>
  <c r="D56" i="3"/>
  <c r="W55" i="3"/>
  <c r="V55" i="3"/>
  <c r="U55" i="3"/>
  <c r="T55" i="3"/>
  <c r="S55" i="3"/>
  <c r="R55" i="3"/>
  <c r="Q55" i="3"/>
  <c r="P55" i="3"/>
  <c r="O55" i="3"/>
  <c r="N55" i="3"/>
  <c r="M55" i="3"/>
  <c r="L55" i="3"/>
  <c r="K55" i="3"/>
  <c r="J55" i="3"/>
  <c r="I55" i="3"/>
  <c r="H55" i="3"/>
  <c r="G55" i="3"/>
  <c r="F55" i="3"/>
  <c r="E55" i="3"/>
  <c r="D55" i="3"/>
  <c r="W54" i="3"/>
  <c r="V54" i="3"/>
  <c r="U54" i="3"/>
  <c r="T54" i="3"/>
  <c r="S54" i="3"/>
  <c r="R54" i="3"/>
  <c r="Q54" i="3"/>
  <c r="P54" i="3"/>
  <c r="O54" i="3"/>
  <c r="N54" i="3"/>
  <c r="M54" i="3"/>
  <c r="L54" i="3"/>
  <c r="K54" i="3"/>
  <c r="J54" i="3"/>
  <c r="I54" i="3"/>
  <c r="H54" i="3"/>
  <c r="G54" i="3"/>
  <c r="F54" i="3"/>
  <c r="E54" i="3"/>
  <c r="D54" i="3"/>
  <c r="W53" i="3"/>
  <c r="V53" i="3"/>
  <c r="U53" i="3"/>
  <c r="T53" i="3"/>
  <c r="S53" i="3"/>
  <c r="R53" i="3"/>
  <c r="Q53" i="3"/>
  <c r="P53" i="3"/>
  <c r="O53" i="3"/>
  <c r="N53" i="3"/>
  <c r="M53" i="3"/>
  <c r="L53" i="3"/>
  <c r="K53" i="3"/>
  <c r="J53" i="3"/>
  <c r="I53" i="3"/>
  <c r="H53" i="3"/>
  <c r="G53" i="3"/>
  <c r="F53" i="3"/>
  <c r="E53" i="3"/>
  <c r="D53" i="3"/>
  <c r="W52" i="3"/>
  <c r="V52" i="3"/>
  <c r="U52" i="3"/>
  <c r="T52" i="3"/>
  <c r="S52" i="3"/>
  <c r="R52" i="3"/>
  <c r="Q52" i="3"/>
  <c r="P52" i="3"/>
  <c r="O52" i="3"/>
  <c r="N52" i="3"/>
  <c r="M52" i="3"/>
  <c r="L52" i="3"/>
  <c r="K52" i="3"/>
  <c r="J52" i="3"/>
  <c r="I52" i="3"/>
  <c r="H52" i="3"/>
  <c r="G52" i="3"/>
  <c r="F52" i="3"/>
  <c r="E52" i="3"/>
  <c r="D52" i="3"/>
  <c r="W51" i="3"/>
  <c r="W58" i="3" s="1"/>
  <c r="V51" i="3"/>
  <c r="U51" i="3"/>
  <c r="T51" i="3"/>
  <c r="S51" i="3"/>
  <c r="R51" i="3"/>
  <c r="R58" i="3" s="1"/>
  <c r="Q51" i="3"/>
  <c r="Q58" i="3" s="1"/>
  <c r="P51" i="3"/>
  <c r="P58" i="3" s="1"/>
  <c r="O51" i="3"/>
  <c r="O58" i="3" s="1"/>
  <c r="N51" i="3"/>
  <c r="M51" i="3"/>
  <c r="L51" i="3"/>
  <c r="K51" i="3"/>
  <c r="J51" i="3"/>
  <c r="J58" i="3" s="1"/>
  <c r="I51" i="3"/>
  <c r="I58" i="3" s="1"/>
  <c r="H51" i="3"/>
  <c r="H58" i="3" s="1"/>
  <c r="G51" i="3"/>
  <c r="G58" i="3" s="1"/>
  <c r="F51" i="3"/>
  <c r="E51" i="3"/>
  <c r="D51" i="3"/>
  <c r="W48" i="3"/>
  <c r="V48" i="3"/>
  <c r="U48" i="3"/>
  <c r="T48" i="3"/>
  <c r="S48" i="3"/>
  <c r="R48" i="3"/>
  <c r="Q48" i="3"/>
  <c r="P48" i="3"/>
  <c r="O48" i="3"/>
  <c r="N48" i="3"/>
  <c r="M48" i="3"/>
  <c r="L48" i="3"/>
  <c r="K48" i="3"/>
  <c r="J48" i="3"/>
  <c r="I48" i="3"/>
  <c r="H48" i="3"/>
  <c r="G48" i="3"/>
  <c r="F48" i="3"/>
  <c r="E48" i="3"/>
  <c r="D48" i="3"/>
  <c r="W47" i="3"/>
  <c r="V47" i="3"/>
  <c r="U47" i="3"/>
  <c r="T47" i="3"/>
  <c r="S47" i="3"/>
  <c r="R47" i="3"/>
  <c r="Q47" i="3"/>
  <c r="P47" i="3"/>
  <c r="O47" i="3"/>
  <c r="N47" i="3"/>
  <c r="M47" i="3"/>
  <c r="L47" i="3"/>
  <c r="K47" i="3"/>
  <c r="J47" i="3"/>
  <c r="I47" i="3"/>
  <c r="H47" i="3"/>
  <c r="G47" i="3"/>
  <c r="F47" i="3"/>
  <c r="E47" i="3"/>
  <c r="D47" i="3"/>
  <c r="W46" i="3"/>
  <c r="V46" i="3"/>
  <c r="U46" i="3"/>
  <c r="T46" i="3"/>
  <c r="S46" i="3"/>
  <c r="R46" i="3"/>
  <c r="Q46" i="3"/>
  <c r="P46" i="3"/>
  <c r="O46" i="3"/>
  <c r="N46" i="3"/>
  <c r="M46" i="3"/>
  <c r="L46" i="3"/>
  <c r="K46" i="3"/>
  <c r="J46" i="3"/>
  <c r="I46" i="3"/>
  <c r="H46" i="3"/>
  <c r="G46" i="3"/>
  <c r="F46" i="3"/>
  <c r="E46" i="3"/>
  <c r="D46" i="3"/>
  <c r="W45" i="3"/>
  <c r="V45" i="3"/>
  <c r="U45" i="3"/>
  <c r="T45" i="3"/>
  <c r="S45" i="3"/>
  <c r="R45" i="3"/>
  <c r="Q45" i="3"/>
  <c r="P45" i="3"/>
  <c r="O45" i="3"/>
  <c r="N45" i="3"/>
  <c r="M45" i="3"/>
  <c r="L45" i="3"/>
  <c r="K45" i="3"/>
  <c r="J45" i="3"/>
  <c r="I45" i="3"/>
  <c r="H45" i="3"/>
  <c r="G45" i="3"/>
  <c r="F45" i="3"/>
  <c r="E45" i="3"/>
  <c r="D45" i="3"/>
  <c r="W44" i="3"/>
  <c r="V44" i="3"/>
  <c r="U44" i="3"/>
  <c r="T44" i="3"/>
  <c r="S44" i="3"/>
  <c r="R44" i="3"/>
  <c r="Q44" i="3"/>
  <c r="P44" i="3"/>
  <c r="O44" i="3"/>
  <c r="N44" i="3"/>
  <c r="M44" i="3"/>
  <c r="L44" i="3"/>
  <c r="K44" i="3"/>
  <c r="J44" i="3"/>
  <c r="I44" i="3"/>
  <c r="H44" i="3"/>
  <c r="G44" i="3"/>
  <c r="F44" i="3"/>
  <c r="E44" i="3"/>
  <c r="D44" i="3"/>
  <c r="W43" i="3"/>
  <c r="V43" i="3"/>
  <c r="U43" i="3"/>
  <c r="T43" i="3"/>
  <c r="S43" i="3"/>
  <c r="R43" i="3"/>
  <c r="Q43" i="3"/>
  <c r="P43" i="3"/>
  <c r="O43" i="3"/>
  <c r="N43" i="3"/>
  <c r="M43" i="3"/>
  <c r="L43" i="3"/>
  <c r="K43" i="3"/>
  <c r="J43" i="3"/>
  <c r="I43" i="3"/>
  <c r="H43" i="3"/>
  <c r="G43" i="3"/>
  <c r="F43" i="3"/>
  <c r="E43" i="3"/>
  <c r="D43" i="3"/>
  <c r="W42" i="3"/>
  <c r="V42" i="3"/>
  <c r="V49" i="3" s="1"/>
  <c r="U42" i="3"/>
  <c r="U49" i="3" s="1"/>
  <c r="T42" i="3"/>
  <c r="T49" i="3" s="1"/>
  <c r="S42" i="3"/>
  <c r="S49" i="3" s="1"/>
  <c r="R42" i="3"/>
  <c r="Q42" i="3"/>
  <c r="P42" i="3"/>
  <c r="O42" i="3"/>
  <c r="N42" i="3"/>
  <c r="N49" i="3" s="1"/>
  <c r="M42" i="3"/>
  <c r="M49" i="3" s="1"/>
  <c r="L42" i="3"/>
  <c r="L49" i="3" s="1"/>
  <c r="K42" i="3"/>
  <c r="K49" i="3" s="1"/>
  <c r="J42" i="3"/>
  <c r="I42" i="3"/>
  <c r="H42" i="3"/>
  <c r="G42" i="3"/>
  <c r="F42" i="3"/>
  <c r="F49" i="3" s="1"/>
  <c r="E42" i="3"/>
  <c r="E49" i="3" s="1"/>
  <c r="D42" i="3"/>
  <c r="D49" i="3" s="1"/>
  <c r="W28" i="3"/>
  <c r="V28" i="3"/>
  <c r="U28" i="3"/>
  <c r="T28" i="3"/>
  <c r="S28" i="3"/>
  <c r="R28" i="3"/>
  <c r="Q28" i="3"/>
  <c r="P28" i="3"/>
  <c r="O28" i="3"/>
  <c r="N28" i="3"/>
  <c r="M28" i="3"/>
  <c r="L28" i="3"/>
  <c r="K28" i="3"/>
  <c r="J28" i="3"/>
  <c r="I28" i="3"/>
  <c r="H28" i="3"/>
  <c r="G28" i="3"/>
  <c r="F28" i="3"/>
  <c r="E28" i="3"/>
  <c r="D28" i="3"/>
  <c r="W27" i="3"/>
  <c r="V27" i="3"/>
  <c r="U27" i="3"/>
  <c r="T27" i="3"/>
  <c r="S27" i="3"/>
  <c r="R27" i="3"/>
  <c r="Q27" i="3"/>
  <c r="P27" i="3"/>
  <c r="O27" i="3"/>
  <c r="N27" i="3"/>
  <c r="M27" i="3"/>
  <c r="L27" i="3"/>
  <c r="K27" i="3"/>
  <c r="J27" i="3"/>
  <c r="I27" i="3"/>
  <c r="H27" i="3"/>
  <c r="G27" i="3"/>
  <c r="F27" i="3"/>
  <c r="E27" i="3"/>
  <c r="D27" i="3"/>
  <c r="W26" i="3"/>
  <c r="V26" i="3"/>
  <c r="U26" i="3"/>
  <c r="T26" i="3"/>
  <c r="S26" i="3"/>
  <c r="R26" i="3"/>
  <c r="Q26" i="3"/>
  <c r="P26" i="3"/>
  <c r="O26" i="3"/>
  <c r="N26" i="3"/>
  <c r="M26" i="3"/>
  <c r="L26" i="3"/>
  <c r="K26" i="3"/>
  <c r="J26" i="3"/>
  <c r="I26" i="3"/>
  <c r="H26" i="3"/>
  <c r="G26" i="3"/>
  <c r="F26" i="3"/>
  <c r="E26" i="3"/>
  <c r="D26" i="3"/>
  <c r="W25" i="3"/>
  <c r="V25" i="3"/>
  <c r="U25" i="3"/>
  <c r="T25" i="3"/>
  <c r="S25" i="3"/>
  <c r="R25" i="3"/>
  <c r="Q25" i="3"/>
  <c r="P25" i="3"/>
  <c r="O25" i="3"/>
  <c r="N25" i="3"/>
  <c r="M25" i="3"/>
  <c r="L25" i="3"/>
  <c r="K25" i="3"/>
  <c r="J25" i="3"/>
  <c r="I25" i="3"/>
  <c r="H25" i="3"/>
  <c r="G25" i="3"/>
  <c r="F25" i="3"/>
  <c r="E25" i="3"/>
  <c r="D25" i="3"/>
  <c r="W24" i="3"/>
  <c r="V24" i="3"/>
  <c r="U24" i="3"/>
  <c r="T24" i="3"/>
  <c r="S24" i="3"/>
  <c r="R24" i="3"/>
  <c r="Q24" i="3"/>
  <c r="P24" i="3"/>
  <c r="O24" i="3"/>
  <c r="N24" i="3"/>
  <c r="M24" i="3"/>
  <c r="L24" i="3"/>
  <c r="K24" i="3"/>
  <c r="J24" i="3"/>
  <c r="I24" i="3"/>
  <c r="H24" i="3"/>
  <c r="G24" i="3"/>
  <c r="F24" i="3"/>
  <c r="E24" i="3"/>
  <c r="D24" i="3"/>
  <c r="W23" i="3"/>
  <c r="V23" i="3"/>
  <c r="U23" i="3"/>
  <c r="T23" i="3"/>
  <c r="S23" i="3"/>
  <c r="R23" i="3"/>
  <c r="Q23" i="3"/>
  <c r="P23" i="3"/>
  <c r="O23" i="3"/>
  <c r="N23" i="3"/>
  <c r="M23" i="3"/>
  <c r="L23" i="3"/>
  <c r="K23" i="3"/>
  <c r="J23" i="3"/>
  <c r="I23" i="3"/>
  <c r="H23" i="3"/>
  <c r="G23" i="3"/>
  <c r="F23" i="3"/>
  <c r="E23" i="3"/>
  <c r="D23" i="3"/>
  <c r="W22" i="3"/>
  <c r="W29" i="3" s="1"/>
  <c r="V22" i="3"/>
  <c r="U22" i="3"/>
  <c r="T22" i="3"/>
  <c r="S22" i="3"/>
  <c r="R22" i="3"/>
  <c r="R29" i="3" s="1"/>
  <c r="Q22" i="3"/>
  <c r="Q29" i="3" s="1"/>
  <c r="P22" i="3"/>
  <c r="P29" i="3" s="1"/>
  <c r="O22" i="3"/>
  <c r="O29" i="3" s="1"/>
  <c r="N22" i="3"/>
  <c r="N29" i="3" s="1"/>
  <c r="M22" i="3"/>
  <c r="L22" i="3"/>
  <c r="K22" i="3"/>
  <c r="J22" i="3"/>
  <c r="J29" i="3" s="1"/>
  <c r="I22" i="3"/>
  <c r="I29" i="3" s="1"/>
  <c r="H22" i="3"/>
  <c r="H29" i="3" s="1"/>
  <c r="G22" i="3"/>
  <c r="G29" i="3" s="1"/>
  <c r="F22" i="3"/>
  <c r="E22" i="3"/>
  <c r="D22" i="3"/>
  <c r="D29" i="3" s="1"/>
  <c r="W19" i="3"/>
  <c r="V19" i="3"/>
  <c r="U19" i="3"/>
  <c r="T19" i="3"/>
  <c r="S19" i="3"/>
  <c r="R19" i="3"/>
  <c r="Q19" i="3"/>
  <c r="P19" i="3"/>
  <c r="O19" i="3"/>
  <c r="N19" i="3"/>
  <c r="M19" i="3"/>
  <c r="L19" i="3"/>
  <c r="K19" i="3"/>
  <c r="J19" i="3"/>
  <c r="I19" i="3"/>
  <c r="H19" i="3"/>
  <c r="G19" i="3"/>
  <c r="F19" i="3"/>
  <c r="E19" i="3"/>
  <c r="D19" i="3"/>
  <c r="W18" i="3"/>
  <c r="V18" i="3"/>
  <c r="U18" i="3"/>
  <c r="T18" i="3"/>
  <c r="S18" i="3"/>
  <c r="R18" i="3"/>
  <c r="Q18" i="3"/>
  <c r="P18" i="3"/>
  <c r="O18" i="3"/>
  <c r="N18" i="3"/>
  <c r="M18" i="3"/>
  <c r="L18" i="3"/>
  <c r="K18" i="3"/>
  <c r="J18" i="3"/>
  <c r="I18" i="3"/>
  <c r="H18" i="3"/>
  <c r="G18" i="3"/>
  <c r="F18" i="3"/>
  <c r="E18" i="3"/>
  <c r="D18" i="3"/>
  <c r="W17" i="3"/>
  <c r="V17" i="3"/>
  <c r="U17" i="3"/>
  <c r="T17" i="3"/>
  <c r="S17" i="3"/>
  <c r="R17" i="3"/>
  <c r="Q17" i="3"/>
  <c r="P17" i="3"/>
  <c r="O17" i="3"/>
  <c r="N17" i="3"/>
  <c r="M17" i="3"/>
  <c r="L17" i="3"/>
  <c r="K17" i="3"/>
  <c r="J17" i="3"/>
  <c r="I17" i="3"/>
  <c r="H17" i="3"/>
  <c r="G17" i="3"/>
  <c r="F17" i="3"/>
  <c r="E17" i="3"/>
  <c r="D17" i="3"/>
  <c r="W16" i="3"/>
  <c r="V16" i="3"/>
  <c r="U16" i="3"/>
  <c r="T16" i="3"/>
  <c r="S16" i="3"/>
  <c r="R16" i="3"/>
  <c r="Q16" i="3"/>
  <c r="P16" i="3"/>
  <c r="O16" i="3"/>
  <c r="N16" i="3"/>
  <c r="M16" i="3"/>
  <c r="L16" i="3"/>
  <c r="K16" i="3"/>
  <c r="J16" i="3"/>
  <c r="I16" i="3"/>
  <c r="H16" i="3"/>
  <c r="G16" i="3"/>
  <c r="F16" i="3"/>
  <c r="E16" i="3"/>
  <c r="D16" i="3"/>
  <c r="W15" i="3"/>
  <c r="V15" i="3"/>
  <c r="U15" i="3"/>
  <c r="T15" i="3"/>
  <c r="S15" i="3"/>
  <c r="R15" i="3"/>
  <c r="Q15" i="3"/>
  <c r="P15" i="3"/>
  <c r="O15" i="3"/>
  <c r="N15" i="3"/>
  <c r="M15" i="3"/>
  <c r="L15" i="3"/>
  <c r="K15" i="3"/>
  <c r="J15" i="3"/>
  <c r="I15" i="3"/>
  <c r="H15" i="3"/>
  <c r="G15" i="3"/>
  <c r="F15" i="3"/>
  <c r="E15" i="3"/>
  <c r="D15" i="3"/>
  <c r="W14" i="3"/>
  <c r="V14" i="3"/>
  <c r="U14" i="3"/>
  <c r="T14" i="3"/>
  <c r="S14" i="3"/>
  <c r="R14" i="3"/>
  <c r="Q14" i="3"/>
  <c r="P14" i="3"/>
  <c r="O14" i="3"/>
  <c r="N14" i="3"/>
  <c r="M14" i="3"/>
  <c r="L14" i="3"/>
  <c r="K14" i="3"/>
  <c r="J14" i="3"/>
  <c r="I14" i="3"/>
  <c r="H14" i="3"/>
  <c r="G14" i="3"/>
  <c r="F14" i="3"/>
  <c r="E14" i="3"/>
  <c r="D14" i="3"/>
  <c r="W13" i="3"/>
  <c r="V13" i="3"/>
  <c r="V20" i="3" s="1"/>
  <c r="U13" i="3"/>
  <c r="U20" i="3" s="1"/>
  <c r="T13" i="3"/>
  <c r="T20" i="3" s="1"/>
  <c r="S13" i="3"/>
  <c r="S20" i="3" s="1"/>
  <c r="R13" i="3"/>
  <c r="Q13" i="3"/>
  <c r="P13" i="3"/>
  <c r="O13" i="3"/>
  <c r="N13" i="3"/>
  <c r="N20" i="3" s="1"/>
  <c r="M13" i="3"/>
  <c r="M20" i="3" s="1"/>
  <c r="L13" i="3"/>
  <c r="L20" i="3" s="1"/>
  <c r="K13" i="3"/>
  <c r="K20" i="3" s="1"/>
  <c r="J13" i="3"/>
  <c r="J20" i="3" s="1"/>
  <c r="I13" i="3"/>
  <c r="H13" i="3"/>
  <c r="G13" i="3"/>
  <c r="F13" i="3"/>
  <c r="F20" i="3" s="1"/>
  <c r="E13" i="3"/>
  <c r="E20" i="3" s="1"/>
  <c r="D13" i="3"/>
  <c r="D20" i="3" s="1"/>
  <c r="W271" i="3"/>
  <c r="V271" i="3"/>
  <c r="U271" i="3"/>
  <c r="T271" i="3"/>
  <c r="S271" i="3"/>
  <c r="R271" i="3"/>
  <c r="Q271" i="3"/>
  <c r="P271" i="3"/>
  <c r="O271" i="3"/>
  <c r="N271" i="3"/>
  <c r="M271" i="3"/>
  <c r="L271" i="3"/>
  <c r="K271" i="3"/>
  <c r="J271" i="3"/>
  <c r="I271" i="3"/>
  <c r="H271" i="3"/>
  <c r="G271" i="3"/>
  <c r="F271" i="3"/>
  <c r="E271" i="3"/>
  <c r="D271" i="3"/>
  <c r="W270" i="3"/>
  <c r="V270" i="3"/>
  <c r="U270" i="3"/>
  <c r="T270" i="3"/>
  <c r="S270" i="3"/>
  <c r="R270" i="3"/>
  <c r="Q270" i="3"/>
  <c r="P270" i="3"/>
  <c r="O270" i="3"/>
  <c r="N270" i="3"/>
  <c r="M270" i="3"/>
  <c r="L270" i="3"/>
  <c r="K270" i="3"/>
  <c r="J270" i="3"/>
  <c r="I270" i="3"/>
  <c r="H270" i="3"/>
  <c r="G270" i="3"/>
  <c r="F270" i="3"/>
  <c r="E270" i="3"/>
  <c r="D270" i="3"/>
  <c r="W269" i="3"/>
  <c r="V269" i="3"/>
  <c r="U269" i="3"/>
  <c r="T269" i="3"/>
  <c r="S269" i="3"/>
  <c r="R269" i="3"/>
  <c r="Q269" i="3"/>
  <c r="P269" i="3"/>
  <c r="O269" i="3"/>
  <c r="N269" i="3"/>
  <c r="M269" i="3"/>
  <c r="L269" i="3"/>
  <c r="K269" i="3"/>
  <c r="J269" i="3"/>
  <c r="I269" i="3"/>
  <c r="H269" i="3"/>
  <c r="G269" i="3"/>
  <c r="F269" i="3"/>
  <c r="E269" i="3"/>
  <c r="D269" i="3"/>
  <c r="W268" i="3"/>
  <c r="V268" i="3"/>
  <c r="U268" i="3"/>
  <c r="T268" i="3"/>
  <c r="S268" i="3"/>
  <c r="R268" i="3"/>
  <c r="Q268" i="3"/>
  <c r="P268" i="3"/>
  <c r="O268" i="3"/>
  <c r="N268" i="3"/>
  <c r="M268" i="3"/>
  <c r="L268" i="3"/>
  <c r="K268" i="3"/>
  <c r="J268" i="3"/>
  <c r="I268" i="3"/>
  <c r="H268" i="3"/>
  <c r="G268" i="3"/>
  <c r="F268" i="3"/>
  <c r="E268" i="3"/>
  <c r="D268" i="3"/>
  <c r="W267" i="3"/>
  <c r="V267" i="3"/>
  <c r="U267" i="3"/>
  <c r="T267" i="3"/>
  <c r="S267" i="3"/>
  <c r="R267" i="3"/>
  <c r="Q267" i="3"/>
  <c r="P267" i="3"/>
  <c r="O267" i="3"/>
  <c r="N267" i="3"/>
  <c r="M267" i="3"/>
  <c r="L267" i="3"/>
  <c r="K267" i="3"/>
  <c r="J267" i="3"/>
  <c r="I267" i="3"/>
  <c r="H267" i="3"/>
  <c r="G267" i="3"/>
  <c r="F267" i="3"/>
  <c r="E267" i="3"/>
  <c r="D267" i="3"/>
  <c r="W266" i="3"/>
  <c r="V266" i="3"/>
  <c r="U266" i="3"/>
  <c r="T266" i="3"/>
  <c r="S266" i="3"/>
  <c r="R266" i="3"/>
  <c r="Q266" i="3"/>
  <c r="P266" i="3"/>
  <c r="O266" i="3"/>
  <c r="N266" i="3"/>
  <c r="M266" i="3"/>
  <c r="L266" i="3"/>
  <c r="K266" i="3"/>
  <c r="J266" i="3"/>
  <c r="I266" i="3"/>
  <c r="H266" i="3"/>
  <c r="G266" i="3"/>
  <c r="F266" i="3"/>
  <c r="E266" i="3"/>
  <c r="D266" i="3"/>
  <c r="W265" i="3"/>
  <c r="W272" i="3" s="1"/>
  <c r="V265" i="3"/>
  <c r="U265" i="3"/>
  <c r="T265" i="3"/>
  <c r="S265" i="3"/>
  <c r="R265" i="3"/>
  <c r="R272" i="3" s="1"/>
  <c r="Q265" i="3"/>
  <c r="Q272" i="3" s="1"/>
  <c r="P265" i="3"/>
  <c r="P272" i="3" s="1"/>
  <c r="O265" i="3"/>
  <c r="O272" i="3" s="1"/>
  <c r="N265" i="3"/>
  <c r="M265" i="3"/>
  <c r="L265" i="3"/>
  <c r="K265" i="3"/>
  <c r="J265" i="3"/>
  <c r="J272" i="3" s="1"/>
  <c r="I265" i="3"/>
  <c r="I272" i="3" s="1"/>
  <c r="H265" i="3"/>
  <c r="H272" i="3" s="1"/>
  <c r="G265" i="3"/>
  <c r="G272" i="3" s="1"/>
  <c r="F265" i="3"/>
  <c r="E265" i="3"/>
  <c r="E272" i="3" s="1"/>
  <c r="D265" i="3"/>
  <c r="D272" i="3" s="1"/>
  <c r="W242" i="3"/>
  <c r="V242" i="3"/>
  <c r="U242" i="3"/>
  <c r="T242" i="3"/>
  <c r="S242" i="3"/>
  <c r="R242" i="3"/>
  <c r="Q242" i="3"/>
  <c r="P242" i="3"/>
  <c r="O242" i="3"/>
  <c r="N242" i="3"/>
  <c r="M242" i="3"/>
  <c r="L242" i="3"/>
  <c r="K242" i="3"/>
  <c r="J242" i="3"/>
  <c r="I242" i="3"/>
  <c r="H242" i="3"/>
  <c r="G242" i="3"/>
  <c r="F242" i="3"/>
  <c r="E242" i="3"/>
  <c r="D242" i="3"/>
  <c r="W241" i="3"/>
  <c r="V241" i="3"/>
  <c r="U241" i="3"/>
  <c r="T241" i="3"/>
  <c r="S241" i="3"/>
  <c r="R241" i="3"/>
  <c r="Q241" i="3"/>
  <c r="P241" i="3"/>
  <c r="O241" i="3"/>
  <c r="N241" i="3"/>
  <c r="M241" i="3"/>
  <c r="L241" i="3"/>
  <c r="K241" i="3"/>
  <c r="J241" i="3"/>
  <c r="I241" i="3"/>
  <c r="H241" i="3"/>
  <c r="G241" i="3"/>
  <c r="F241" i="3"/>
  <c r="E241" i="3"/>
  <c r="D241" i="3"/>
  <c r="W240" i="3"/>
  <c r="V240" i="3"/>
  <c r="U240" i="3"/>
  <c r="T240" i="3"/>
  <c r="S240" i="3"/>
  <c r="R240" i="3"/>
  <c r="Q240" i="3"/>
  <c r="P240" i="3"/>
  <c r="O240" i="3"/>
  <c r="N240" i="3"/>
  <c r="M240" i="3"/>
  <c r="L240" i="3"/>
  <c r="K240" i="3"/>
  <c r="J240" i="3"/>
  <c r="I240" i="3"/>
  <c r="H240" i="3"/>
  <c r="G240" i="3"/>
  <c r="F240" i="3"/>
  <c r="E240" i="3"/>
  <c r="D240" i="3"/>
  <c r="W239" i="3"/>
  <c r="V239" i="3"/>
  <c r="U239" i="3"/>
  <c r="T239" i="3"/>
  <c r="S239" i="3"/>
  <c r="R239" i="3"/>
  <c r="Q239" i="3"/>
  <c r="P239" i="3"/>
  <c r="O239" i="3"/>
  <c r="N239" i="3"/>
  <c r="M239" i="3"/>
  <c r="L239" i="3"/>
  <c r="K239" i="3"/>
  <c r="J239" i="3"/>
  <c r="I239" i="3"/>
  <c r="H239" i="3"/>
  <c r="G239" i="3"/>
  <c r="F239" i="3"/>
  <c r="E239" i="3"/>
  <c r="D239" i="3"/>
  <c r="W238" i="3"/>
  <c r="V238" i="3"/>
  <c r="U238" i="3"/>
  <c r="T238" i="3"/>
  <c r="S238" i="3"/>
  <c r="R238" i="3"/>
  <c r="Q238" i="3"/>
  <c r="P238" i="3"/>
  <c r="O238" i="3"/>
  <c r="N238" i="3"/>
  <c r="M238" i="3"/>
  <c r="L238" i="3"/>
  <c r="K238" i="3"/>
  <c r="J238" i="3"/>
  <c r="I238" i="3"/>
  <c r="H238" i="3"/>
  <c r="G238" i="3"/>
  <c r="F238" i="3"/>
  <c r="E238" i="3"/>
  <c r="D238" i="3"/>
  <c r="W237" i="3"/>
  <c r="V237" i="3"/>
  <c r="U237" i="3"/>
  <c r="T237" i="3"/>
  <c r="S237" i="3"/>
  <c r="R237" i="3"/>
  <c r="Q237" i="3"/>
  <c r="P237" i="3"/>
  <c r="O237" i="3"/>
  <c r="N237" i="3"/>
  <c r="M237" i="3"/>
  <c r="L237" i="3"/>
  <c r="K237" i="3"/>
  <c r="J237" i="3"/>
  <c r="I237" i="3"/>
  <c r="H237" i="3"/>
  <c r="G237" i="3"/>
  <c r="F237" i="3"/>
  <c r="E237" i="3"/>
  <c r="D237" i="3"/>
  <c r="W236" i="3"/>
  <c r="V236" i="3"/>
  <c r="V243" i="3" s="1"/>
  <c r="U236" i="3"/>
  <c r="U243" i="3" s="1"/>
  <c r="T236" i="3"/>
  <c r="T243" i="3" s="1"/>
  <c r="S236" i="3"/>
  <c r="S243" i="3" s="1"/>
  <c r="R236" i="3"/>
  <c r="Q236" i="3"/>
  <c r="P236" i="3"/>
  <c r="O236" i="3"/>
  <c r="N236" i="3"/>
  <c r="N243" i="3" s="1"/>
  <c r="M236" i="3"/>
  <c r="M243" i="3" s="1"/>
  <c r="L236" i="3"/>
  <c r="L243" i="3" s="1"/>
  <c r="K236" i="3"/>
  <c r="K243" i="3" s="1"/>
  <c r="J236" i="3"/>
  <c r="I236" i="3"/>
  <c r="H236" i="3"/>
  <c r="G236" i="3"/>
  <c r="F236" i="3"/>
  <c r="F243" i="3" s="1"/>
  <c r="E236" i="3"/>
  <c r="E243" i="3" s="1"/>
  <c r="D236" i="3"/>
  <c r="D243" i="3" s="1"/>
  <c r="W213" i="3"/>
  <c r="V213" i="3"/>
  <c r="U213" i="3"/>
  <c r="T213" i="3"/>
  <c r="S213" i="3"/>
  <c r="R213" i="3"/>
  <c r="Q213" i="3"/>
  <c r="P213" i="3"/>
  <c r="O213" i="3"/>
  <c r="N213" i="3"/>
  <c r="M213" i="3"/>
  <c r="L213" i="3"/>
  <c r="K213" i="3"/>
  <c r="J213" i="3"/>
  <c r="I213" i="3"/>
  <c r="H213" i="3"/>
  <c r="G213" i="3"/>
  <c r="F213" i="3"/>
  <c r="E213" i="3"/>
  <c r="D213" i="3"/>
  <c r="W212" i="3"/>
  <c r="V212" i="3"/>
  <c r="U212" i="3"/>
  <c r="T212" i="3"/>
  <c r="S212" i="3"/>
  <c r="R212" i="3"/>
  <c r="Q212" i="3"/>
  <c r="P212" i="3"/>
  <c r="O212" i="3"/>
  <c r="N212" i="3"/>
  <c r="M212" i="3"/>
  <c r="L212" i="3"/>
  <c r="K212" i="3"/>
  <c r="J212" i="3"/>
  <c r="I212" i="3"/>
  <c r="H212" i="3"/>
  <c r="G212" i="3"/>
  <c r="F212" i="3"/>
  <c r="E212" i="3"/>
  <c r="D212" i="3"/>
  <c r="W211" i="3"/>
  <c r="V211" i="3"/>
  <c r="U211" i="3"/>
  <c r="T211" i="3"/>
  <c r="S211" i="3"/>
  <c r="R211" i="3"/>
  <c r="Q211" i="3"/>
  <c r="P211" i="3"/>
  <c r="O211" i="3"/>
  <c r="N211" i="3"/>
  <c r="M211" i="3"/>
  <c r="L211" i="3"/>
  <c r="K211" i="3"/>
  <c r="J211" i="3"/>
  <c r="I211" i="3"/>
  <c r="H211" i="3"/>
  <c r="G211" i="3"/>
  <c r="F211" i="3"/>
  <c r="E211" i="3"/>
  <c r="D211" i="3"/>
  <c r="W210" i="3"/>
  <c r="V210" i="3"/>
  <c r="U210" i="3"/>
  <c r="T210" i="3"/>
  <c r="S210" i="3"/>
  <c r="R210" i="3"/>
  <c r="Q210" i="3"/>
  <c r="P210" i="3"/>
  <c r="O210" i="3"/>
  <c r="N210" i="3"/>
  <c r="M210" i="3"/>
  <c r="L210" i="3"/>
  <c r="K210" i="3"/>
  <c r="J210" i="3"/>
  <c r="I210" i="3"/>
  <c r="H210" i="3"/>
  <c r="G210" i="3"/>
  <c r="F210" i="3"/>
  <c r="E210" i="3"/>
  <c r="D210" i="3"/>
  <c r="W209" i="3"/>
  <c r="V209" i="3"/>
  <c r="U209" i="3"/>
  <c r="T209" i="3"/>
  <c r="S209" i="3"/>
  <c r="R209" i="3"/>
  <c r="Q209" i="3"/>
  <c r="P209" i="3"/>
  <c r="O209" i="3"/>
  <c r="N209" i="3"/>
  <c r="M209" i="3"/>
  <c r="L209" i="3"/>
  <c r="K209" i="3"/>
  <c r="J209" i="3"/>
  <c r="I209" i="3"/>
  <c r="H209" i="3"/>
  <c r="G209" i="3"/>
  <c r="F209" i="3"/>
  <c r="E209" i="3"/>
  <c r="D209" i="3"/>
  <c r="W208" i="3"/>
  <c r="V208" i="3"/>
  <c r="U208" i="3"/>
  <c r="T208" i="3"/>
  <c r="S208" i="3"/>
  <c r="R208" i="3"/>
  <c r="Q208" i="3"/>
  <c r="P208" i="3"/>
  <c r="O208" i="3"/>
  <c r="N208" i="3"/>
  <c r="M208" i="3"/>
  <c r="L208" i="3"/>
  <c r="K208" i="3"/>
  <c r="J208" i="3"/>
  <c r="I208" i="3"/>
  <c r="H208" i="3"/>
  <c r="G208" i="3"/>
  <c r="F208" i="3"/>
  <c r="E208" i="3"/>
  <c r="D208" i="3"/>
  <c r="W207" i="3"/>
  <c r="W214" i="3" s="1"/>
  <c r="V207" i="3"/>
  <c r="U207" i="3"/>
  <c r="T207" i="3"/>
  <c r="S207" i="3"/>
  <c r="R207" i="3"/>
  <c r="R214" i="3" s="1"/>
  <c r="Q207" i="3"/>
  <c r="Q214" i="3" s="1"/>
  <c r="P207" i="3"/>
  <c r="P214" i="3" s="1"/>
  <c r="O207" i="3"/>
  <c r="O214" i="3" s="1"/>
  <c r="N207" i="3"/>
  <c r="M207" i="3"/>
  <c r="L207" i="3"/>
  <c r="K207" i="3"/>
  <c r="J207" i="3"/>
  <c r="J214" i="3" s="1"/>
  <c r="I207" i="3"/>
  <c r="I214" i="3" s="1"/>
  <c r="H207" i="3"/>
  <c r="H214" i="3" s="1"/>
  <c r="G207" i="3"/>
  <c r="G214" i="3" s="1"/>
  <c r="F207" i="3"/>
  <c r="E207" i="3"/>
  <c r="D207" i="3"/>
  <c r="W184" i="3"/>
  <c r="V184" i="3"/>
  <c r="U184" i="3"/>
  <c r="T184" i="3"/>
  <c r="S184" i="3"/>
  <c r="R184" i="3"/>
  <c r="Q184" i="3"/>
  <c r="P184" i="3"/>
  <c r="O184" i="3"/>
  <c r="N184" i="3"/>
  <c r="M184" i="3"/>
  <c r="L184" i="3"/>
  <c r="K184" i="3"/>
  <c r="J184" i="3"/>
  <c r="I184" i="3"/>
  <c r="H184" i="3"/>
  <c r="G184" i="3"/>
  <c r="F184" i="3"/>
  <c r="E184" i="3"/>
  <c r="D184" i="3"/>
  <c r="W183" i="3"/>
  <c r="V183" i="3"/>
  <c r="U183" i="3"/>
  <c r="T183" i="3"/>
  <c r="S183" i="3"/>
  <c r="R183" i="3"/>
  <c r="Q183" i="3"/>
  <c r="P183" i="3"/>
  <c r="O183" i="3"/>
  <c r="N183" i="3"/>
  <c r="M183" i="3"/>
  <c r="L183" i="3"/>
  <c r="K183" i="3"/>
  <c r="J183" i="3"/>
  <c r="I183" i="3"/>
  <c r="H183" i="3"/>
  <c r="G183" i="3"/>
  <c r="F183" i="3"/>
  <c r="E183" i="3"/>
  <c r="D183" i="3"/>
  <c r="W182" i="3"/>
  <c r="V182" i="3"/>
  <c r="U182" i="3"/>
  <c r="T182" i="3"/>
  <c r="S182" i="3"/>
  <c r="R182" i="3"/>
  <c r="Q182" i="3"/>
  <c r="P182" i="3"/>
  <c r="O182" i="3"/>
  <c r="N182" i="3"/>
  <c r="M182" i="3"/>
  <c r="L182" i="3"/>
  <c r="K182" i="3"/>
  <c r="J182" i="3"/>
  <c r="I182" i="3"/>
  <c r="H182" i="3"/>
  <c r="G182" i="3"/>
  <c r="F182" i="3"/>
  <c r="E182" i="3"/>
  <c r="D182" i="3"/>
  <c r="W181" i="3"/>
  <c r="V181" i="3"/>
  <c r="U181" i="3"/>
  <c r="T181" i="3"/>
  <c r="S181" i="3"/>
  <c r="R181" i="3"/>
  <c r="Q181" i="3"/>
  <c r="P181" i="3"/>
  <c r="O181" i="3"/>
  <c r="N181" i="3"/>
  <c r="M181" i="3"/>
  <c r="L181" i="3"/>
  <c r="K181" i="3"/>
  <c r="J181" i="3"/>
  <c r="I181" i="3"/>
  <c r="H181" i="3"/>
  <c r="G181" i="3"/>
  <c r="F181" i="3"/>
  <c r="E181" i="3"/>
  <c r="D181" i="3"/>
  <c r="W180" i="3"/>
  <c r="V180" i="3"/>
  <c r="U180" i="3"/>
  <c r="T180" i="3"/>
  <c r="S180" i="3"/>
  <c r="R180" i="3"/>
  <c r="Q180" i="3"/>
  <c r="P180" i="3"/>
  <c r="O180" i="3"/>
  <c r="N180" i="3"/>
  <c r="M180" i="3"/>
  <c r="L180" i="3"/>
  <c r="K180" i="3"/>
  <c r="J180" i="3"/>
  <c r="I180" i="3"/>
  <c r="H180" i="3"/>
  <c r="G180" i="3"/>
  <c r="F180" i="3"/>
  <c r="E180" i="3"/>
  <c r="D180" i="3"/>
  <c r="W179" i="3"/>
  <c r="V179" i="3"/>
  <c r="U179" i="3"/>
  <c r="T179" i="3"/>
  <c r="S179" i="3"/>
  <c r="R179" i="3"/>
  <c r="Q179" i="3"/>
  <c r="P179" i="3"/>
  <c r="O179" i="3"/>
  <c r="N179" i="3"/>
  <c r="M179" i="3"/>
  <c r="L179" i="3"/>
  <c r="K179" i="3"/>
  <c r="J179" i="3"/>
  <c r="I179" i="3"/>
  <c r="H179" i="3"/>
  <c r="G179" i="3"/>
  <c r="F179" i="3"/>
  <c r="E179" i="3"/>
  <c r="D179" i="3"/>
  <c r="W178" i="3"/>
  <c r="V178" i="3"/>
  <c r="V185" i="3" s="1"/>
  <c r="U178" i="3"/>
  <c r="U185" i="3" s="1"/>
  <c r="T178" i="3"/>
  <c r="T185" i="3" s="1"/>
  <c r="S178" i="3"/>
  <c r="S185" i="3" s="1"/>
  <c r="R178" i="3"/>
  <c r="Q178" i="3"/>
  <c r="P178" i="3"/>
  <c r="O178" i="3"/>
  <c r="N178" i="3"/>
  <c r="N185" i="3" s="1"/>
  <c r="M178" i="3"/>
  <c r="M185" i="3" s="1"/>
  <c r="L178" i="3"/>
  <c r="L185" i="3" s="1"/>
  <c r="K178" i="3"/>
  <c r="J178" i="3"/>
  <c r="I178" i="3"/>
  <c r="H178" i="3"/>
  <c r="G178" i="3"/>
  <c r="F178" i="3"/>
  <c r="F185" i="3" s="1"/>
  <c r="E178" i="3"/>
  <c r="E185" i="3" s="1"/>
  <c r="D178" i="3"/>
  <c r="D185" i="3" s="1"/>
  <c r="W155" i="3"/>
  <c r="V155" i="3"/>
  <c r="U155" i="3"/>
  <c r="T155" i="3"/>
  <c r="S155" i="3"/>
  <c r="R155" i="3"/>
  <c r="Q155" i="3"/>
  <c r="P155" i="3"/>
  <c r="O155" i="3"/>
  <c r="N155" i="3"/>
  <c r="M155" i="3"/>
  <c r="L155" i="3"/>
  <c r="K155" i="3"/>
  <c r="J155" i="3"/>
  <c r="I155" i="3"/>
  <c r="H155" i="3"/>
  <c r="G155" i="3"/>
  <c r="F155" i="3"/>
  <c r="E155" i="3"/>
  <c r="D155" i="3"/>
  <c r="W154" i="3"/>
  <c r="V154" i="3"/>
  <c r="U154" i="3"/>
  <c r="T154" i="3"/>
  <c r="S154" i="3"/>
  <c r="R154" i="3"/>
  <c r="Q154" i="3"/>
  <c r="P154" i="3"/>
  <c r="O154" i="3"/>
  <c r="N154" i="3"/>
  <c r="M154" i="3"/>
  <c r="L154" i="3"/>
  <c r="K154" i="3"/>
  <c r="J154" i="3"/>
  <c r="I154" i="3"/>
  <c r="H154" i="3"/>
  <c r="G154" i="3"/>
  <c r="F154" i="3"/>
  <c r="E154" i="3"/>
  <c r="D154" i="3"/>
  <c r="W153" i="3"/>
  <c r="V153" i="3"/>
  <c r="U153" i="3"/>
  <c r="T153" i="3"/>
  <c r="S153" i="3"/>
  <c r="R153" i="3"/>
  <c r="Q153" i="3"/>
  <c r="P153" i="3"/>
  <c r="O153" i="3"/>
  <c r="N153" i="3"/>
  <c r="M153" i="3"/>
  <c r="L153" i="3"/>
  <c r="K153" i="3"/>
  <c r="J153" i="3"/>
  <c r="I153" i="3"/>
  <c r="H153" i="3"/>
  <c r="G153" i="3"/>
  <c r="F153" i="3"/>
  <c r="E153" i="3"/>
  <c r="D153" i="3"/>
  <c r="W152" i="3"/>
  <c r="V152" i="3"/>
  <c r="U152" i="3"/>
  <c r="T152" i="3"/>
  <c r="S152" i="3"/>
  <c r="R152" i="3"/>
  <c r="Q152" i="3"/>
  <c r="P152" i="3"/>
  <c r="O152" i="3"/>
  <c r="N152" i="3"/>
  <c r="M152" i="3"/>
  <c r="L152" i="3"/>
  <c r="K152" i="3"/>
  <c r="J152" i="3"/>
  <c r="I152" i="3"/>
  <c r="H152" i="3"/>
  <c r="G152" i="3"/>
  <c r="F152" i="3"/>
  <c r="E152" i="3"/>
  <c r="D152" i="3"/>
  <c r="W151" i="3"/>
  <c r="V151" i="3"/>
  <c r="U151" i="3"/>
  <c r="T151" i="3"/>
  <c r="S151" i="3"/>
  <c r="R151" i="3"/>
  <c r="Q151" i="3"/>
  <c r="P151" i="3"/>
  <c r="O151" i="3"/>
  <c r="N151" i="3"/>
  <c r="M151" i="3"/>
  <c r="L151" i="3"/>
  <c r="K151" i="3"/>
  <c r="J151" i="3"/>
  <c r="I151" i="3"/>
  <c r="H151" i="3"/>
  <c r="G151" i="3"/>
  <c r="F151" i="3"/>
  <c r="E151" i="3"/>
  <c r="D151" i="3"/>
  <c r="W150" i="3"/>
  <c r="V150" i="3"/>
  <c r="U150" i="3"/>
  <c r="T150" i="3"/>
  <c r="S150" i="3"/>
  <c r="R150" i="3"/>
  <c r="Q150" i="3"/>
  <c r="P150" i="3"/>
  <c r="O150" i="3"/>
  <c r="N150" i="3"/>
  <c r="M150" i="3"/>
  <c r="L150" i="3"/>
  <c r="K150" i="3"/>
  <c r="J150" i="3"/>
  <c r="I150" i="3"/>
  <c r="H150" i="3"/>
  <c r="G150" i="3"/>
  <c r="F150" i="3"/>
  <c r="E150" i="3"/>
  <c r="D150" i="3"/>
  <c r="W149" i="3"/>
  <c r="W156" i="3" s="1"/>
  <c r="V149" i="3"/>
  <c r="U149" i="3"/>
  <c r="T149" i="3"/>
  <c r="S149" i="3"/>
  <c r="R149" i="3"/>
  <c r="R156" i="3" s="1"/>
  <c r="Q149" i="3"/>
  <c r="Q156" i="3" s="1"/>
  <c r="P149" i="3"/>
  <c r="P156" i="3" s="1"/>
  <c r="O149" i="3"/>
  <c r="O156" i="3" s="1"/>
  <c r="N149" i="3"/>
  <c r="M149" i="3"/>
  <c r="L149" i="3"/>
  <c r="K149" i="3"/>
  <c r="J149" i="3"/>
  <c r="J156" i="3" s="1"/>
  <c r="I149" i="3"/>
  <c r="I156" i="3" s="1"/>
  <c r="H149" i="3"/>
  <c r="H156" i="3" s="1"/>
  <c r="G149" i="3"/>
  <c r="G156" i="3" s="1"/>
  <c r="F149" i="3"/>
  <c r="E149" i="3"/>
  <c r="D149" i="3"/>
  <c r="W126" i="3"/>
  <c r="V126" i="3"/>
  <c r="U126" i="3"/>
  <c r="T126" i="3"/>
  <c r="S126" i="3"/>
  <c r="R126" i="3"/>
  <c r="Q126" i="3"/>
  <c r="P126" i="3"/>
  <c r="O126" i="3"/>
  <c r="N126" i="3"/>
  <c r="M126" i="3"/>
  <c r="L126" i="3"/>
  <c r="K126" i="3"/>
  <c r="J126" i="3"/>
  <c r="I126" i="3"/>
  <c r="H126" i="3"/>
  <c r="G126" i="3"/>
  <c r="F126" i="3"/>
  <c r="E126" i="3"/>
  <c r="D126" i="3"/>
  <c r="W125" i="3"/>
  <c r="V125" i="3"/>
  <c r="U125" i="3"/>
  <c r="T125" i="3"/>
  <c r="S125" i="3"/>
  <c r="R125" i="3"/>
  <c r="Q125" i="3"/>
  <c r="P125" i="3"/>
  <c r="O125" i="3"/>
  <c r="N125" i="3"/>
  <c r="M125" i="3"/>
  <c r="L125" i="3"/>
  <c r="K125" i="3"/>
  <c r="J125" i="3"/>
  <c r="I125" i="3"/>
  <c r="H125" i="3"/>
  <c r="G125" i="3"/>
  <c r="F125" i="3"/>
  <c r="E125" i="3"/>
  <c r="D125" i="3"/>
  <c r="W124" i="3"/>
  <c r="V124" i="3"/>
  <c r="U124" i="3"/>
  <c r="T124" i="3"/>
  <c r="S124" i="3"/>
  <c r="R124" i="3"/>
  <c r="Q124" i="3"/>
  <c r="P124" i="3"/>
  <c r="O124" i="3"/>
  <c r="N124" i="3"/>
  <c r="M124" i="3"/>
  <c r="L124" i="3"/>
  <c r="K124" i="3"/>
  <c r="J124" i="3"/>
  <c r="I124" i="3"/>
  <c r="H124" i="3"/>
  <c r="G124" i="3"/>
  <c r="F124" i="3"/>
  <c r="E124" i="3"/>
  <c r="D124" i="3"/>
  <c r="W123" i="3"/>
  <c r="V123" i="3"/>
  <c r="U123" i="3"/>
  <c r="T123" i="3"/>
  <c r="S123" i="3"/>
  <c r="R123" i="3"/>
  <c r="Q123" i="3"/>
  <c r="P123" i="3"/>
  <c r="O123" i="3"/>
  <c r="N123" i="3"/>
  <c r="M123" i="3"/>
  <c r="L123" i="3"/>
  <c r="K123" i="3"/>
  <c r="J123" i="3"/>
  <c r="I123" i="3"/>
  <c r="H123" i="3"/>
  <c r="G123" i="3"/>
  <c r="F123" i="3"/>
  <c r="E123" i="3"/>
  <c r="D123" i="3"/>
  <c r="W122" i="3"/>
  <c r="V122" i="3"/>
  <c r="U122" i="3"/>
  <c r="T122" i="3"/>
  <c r="S122" i="3"/>
  <c r="R122" i="3"/>
  <c r="Q122" i="3"/>
  <c r="P122" i="3"/>
  <c r="O122" i="3"/>
  <c r="N122" i="3"/>
  <c r="M122" i="3"/>
  <c r="L122" i="3"/>
  <c r="K122" i="3"/>
  <c r="J122" i="3"/>
  <c r="I122" i="3"/>
  <c r="H122" i="3"/>
  <c r="G122" i="3"/>
  <c r="F122" i="3"/>
  <c r="E122" i="3"/>
  <c r="D122" i="3"/>
  <c r="W121" i="3"/>
  <c r="V121" i="3"/>
  <c r="U121" i="3"/>
  <c r="T121" i="3"/>
  <c r="S121" i="3"/>
  <c r="R121" i="3"/>
  <c r="Q121" i="3"/>
  <c r="P121" i="3"/>
  <c r="O121" i="3"/>
  <c r="N121" i="3"/>
  <c r="M121" i="3"/>
  <c r="L121" i="3"/>
  <c r="K121" i="3"/>
  <c r="J121" i="3"/>
  <c r="I121" i="3"/>
  <c r="H121" i="3"/>
  <c r="G121" i="3"/>
  <c r="F121" i="3"/>
  <c r="E121" i="3"/>
  <c r="D121" i="3"/>
  <c r="W120" i="3"/>
  <c r="V120" i="3"/>
  <c r="V127" i="3" s="1"/>
  <c r="U120" i="3"/>
  <c r="U127" i="3" s="1"/>
  <c r="T120" i="3"/>
  <c r="T127" i="3" s="1"/>
  <c r="S120" i="3"/>
  <c r="S127" i="3" s="1"/>
  <c r="R120" i="3"/>
  <c r="Q120" i="3"/>
  <c r="P120" i="3"/>
  <c r="O120" i="3"/>
  <c r="N120" i="3"/>
  <c r="N127" i="3" s="1"/>
  <c r="M120" i="3"/>
  <c r="M127" i="3" s="1"/>
  <c r="L120" i="3"/>
  <c r="L127" i="3" s="1"/>
  <c r="K120" i="3"/>
  <c r="K127" i="3" s="1"/>
  <c r="J120" i="3"/>
  <c r="I120" i="3"/>
  <c r="H120" i="3"/>
  <c r="G120" i="3"/>
  <c r="F120" i="3"/>
  <c r="F127" i="3" s="1"/>
  <c r="E120" i="3"/>
  <c r="E127" i="3" s="1"/>
  <c r="D120" i="3"/>
  <c r="D127" i="3" s="1"/>
  <c r="W97" i="3"/>
  <c r="V97" i="3"/>
  <c r="U97" i="3"/>
  <c r="T97" i="3"/>
  <c r="S97" i="3"/>
  <c r="R97" i="3"/>
  <c r="Q97" i="3"/>
  <c r="P97" i="3"/>
  <c r="O97" i="3"/>
  <c r="N97" i="3"/>
  <c r="M97" i="3"/>
  <c r="L97" i="3"/>
  <c r="K97" i="3"/>
  <c r="J97" i="3"/>
  <c r="I97" i="3"/>
  <c r="H97" i="3"/>
  <c r="G97" i="3"/>
  <c r="F97" i="3"/>
  <c r="E97" i="3"/>
  <c r="D97" i="3"/>
  <c r="W96" i="3"/>
  <c r="V96" i="3"/>
  <c r="U96" i="3"/>
  <c r="T96" i="3"/>
  <c r="S96" i="3"/>
  <c r="R96" i="3"/>
  <c r="Q96" i="3"/>
  <c r="P96" i="3"/>
  <c r="O96" i="3"/>
  <c r="N96" i="3"/>
  <c r="M96" i="3"/>
  <c r="L96" i="3"/>
  <c r="K96" i="3"/>
  <c r="J96" i="3"/>
  <c r="I96" i="3"/>
  <c r="H96" i="3"/>
  <c r="G96" i="3"/>
  <c r="F96" i="3"/>
  <c r="E96" i="3"/>
  <c r="D96" i="3"/>
  <c r="W95" i="3"/>
  <c r="V95" i="3"/>
  <c r="U95" i="3"/>
  <c r="T95" i="3"/>
  <c r="S95" i="3"/>
  <c r="R95" i="3"/>
  <c r="Q95" i="3"/>
  <c r="P95" i="3"/>
  <c r="O95" i="3"/>
  <c r="N95" i="3"/>
  <c r="M95" i="3"/>
  <c r="L95" i="3"/>
  <c r="K95" i="3"/>
  <c r="J95" i="3"/>
  <c r="I95" i="3"/>
  <c r="H95" i="3"/>
  <c r="G95" i="3"/>
  <c r="F95" i="3"/>
  <c r="E95" i="3"/>
  <c r="D95" i="3"/>
  <c r="W94" i="3"/>
  <c r="V94" i="3"/>
  <c r="U94" i="3"/>
  <c r="T94" i="3"/>
  <c r="S94" i="3"/>
  <c r="R94" i="3"/>
  <c r="Q94" i="3"/>
  <c r="P94" i="3"/>
  <c r="O94" i="3"/>
  <c r="N94" i="3"/>
  <c r="M94" i="3"/>
  <c r="L94" i="3"/>
  <c r="K94" i="3"/>
  <c r="J94" i="3"/>
  <c r="I94" i="3"/>
  <c r="H94" i="3"/>
  <c r="G94" i="3"/>
  <c r="F94" i="3"/>
  <c r="E94" i="3"/>
  <c r="D94" i="3"/>
  <c r="W93" i="3"/>
  <c r="V93" i="3"/>
  <c r="U93" i="3"/>
  <c r="T93" i="3"/>
  <c r="S93" i="3"/>
  <c r="R93" i="3"/>
  <c r="Q93" i="3"/>
  <c r="P93" i="3"/>
  <c r="O93" i="3"/>
  <c r="N93" i="3"/>
  <c r="M93" i="3"/>
  <c r="L93" i="3"/>
  <c r="K93" i="3"/>
  <c r="J93" i="3"/>
  <c r="I93" i="3"/>
  <c r="H93" i="3"/>
  <c r="G93" i="3"/>
  <c r="F93" i="3"/>
  <c r="E93" i="3"/>
  <c r="D93" i="3"/>
  <c r="W92" i="3"/>
  <c r="V92" i="3"/>
  <c r="U92" i="3"/>
  <c r="T92" i="3"/>
  <c r="S92" i="3"/>
  <c r="R92" i="3"/>
  <c r="Q92" i="3"/>
  <c r="P92" i="3"/>
  <c r="O92" i="3"/>
  <c r="N92" i="3"/>
  <c r="M92" i="3"/>
  <c r="L92" i="3"/>
  <c r="K92" i="3"/>
  <c r="J92" i="3"/>
  <c r="I92" i="3"/>
  <c r="H92" i="3"/>
  <c r="G92" i="3"/>
  <c r="F92" i="3"/>
  <c r="E92" i="3"/>
  <c r="D92" i="3"/>
  <c r="W91" i="3"/>
  <c r="W98" i="3" s="1"/>
  <c r="V91" i="3"/>
  <c r="U91" i="3"/>
  <c r="T91" i="3"/>
  <c r="S91" i="3"/>
  <c r="R91" i="3"/>
  <c r="R98" i="3" s="1"/>
  <c r="Q91" i="3"/>
  <c r="Q98" i="3" s="1"/>
  <c r="P91" i="3"/>
  <c r="P98" i="3" s="1"/>
  <c r="O91" i="3"/>
  <c r="O98" i="3" s="1"/>
  <c r="N91" i="3"/>
  <c r="M91" i="3"/>
  <c r="L91" i="3"/>
  <c r="K91" i="3"/>
  <c r="J91" i="3"/>
  <c r="J98" i="3" s="1"/>
  <c r="I91" i="3"/>
  <c r="I98" i="3" s="1"/>
  <c r="H91" i="3"/>
  <c r="H98" i="3" s="1"/>
  <c r="G91" i="3"/>
  <c r="G98" i="3" s="1"/>
  <c r="F91" i="3"/>
  <c r="E91" i="3"/>
  <c r="D91" i="3"/>
  <c r="W68" i="3"/>
  <c r="V68" i="3"/>
  <c r="U68" i="3"/>
  <c r="T68" i="3"/>
  <c r="S68" i="3"/>
  <c r="R68" i="3"/>
  <c r="Q68" i="3"/>
  <c r="P68" i="3"/>
  <c r="O68" i="3"/>
  <c r="N68" i="3"/>
  <c r="M68" i="3"/>
  <c r="L68" i="3"/>
  <c r="K68" i="3"/>
  <c r="J68" i="3"/>
  <c r="I68" i="3"/>
  <c r="H68" i="3"/>
  <c r="G68" i="3"/>
  <c r="F68" i="3"/>
  <c r="E68" i="3"/>
  <c r="D68" i="3"/>
  <c r="W67" i="3"/>
  <c r="V67" i="3"/>
  <c r="U67" i="3"/>
  <c r="T67" i="3"/>
  <c r="S67" i="3"/>
  <c r="R67" i="3"/>
  <c r="Q67" i="3"/>
  <c r="P67" i="3"/>
  <c r="O67" i="3"/>
  <c r="N67" i="3"/>
  <c r="M67" i="3"/>
  <c r="L67" i="3"/>
  <c r="K67" i="3"/>
  <c r="J67" i="3"/>
  <c r="I67" i="3"/>
  <c r="H67" i="3"/>
  <c r="G67" i="3"/>
  <c r="F67" i="3"/>
  <c r="E67" i="3"/>
  <c r="D67" i="3"/>
  <c r="W66" i="3"/>
  <c r="V66" i="3"/>
  <c r="U66" i="3"/>
  <c r="T66" i="3"/>
  <c r="S66" i="3"/>
  <c r="R66" i="3"/>
  <c r="Q66" i="3"/>
  <c r="P66" i="3"/>
  <c r="O66" i="3"/>
  <c r="N66" i="3"/>
  <c r="M66" i="3"/>
  <c r="L66" i="3"/>
  <c r="K66" i="3"/>
  <c r="J66" i="3"/>
  <c r="I66" i="3"/>
  <c r="H66" i="3"/>
  <c r="G66" i="3"/>
  <c r="F66" i="3"/>
  <c r="E66" i="3"/>
  <c r="D66" i="3"/>
  <c r="W65" i="3"/>
  <c r="V65" i="3"/>
  <c r="U65" i="3"/>
  <c r="T65" i="3"/>
  <c r="S65" i="3"/>
  <c r="R65" i="3"/>
  <c r="Q65" i="3"/>
  <c r="P65" i="3"/>
  <c r="O65" i="3"/>
  <c r="N65" i="3"/>
  <c r="M65" i="3"/>
  <c r="L65" i="3"/>
  <c r="K65" i="3"/>
  <c r="J65" i="3"/>
  <c r="I65" i="3"/>
  <c r="H65" i="3"/>
  <c r="G65" i="3"/>
  <c r="F65" i="3"/>
  <c r="E65" i="3"/>
  <c r="D65" i="3"/>
  <c r="W64" i="3"/>
  <c r="V64" i="3"/>
  <c r="U64" i="3"/>
  <c r="T64" i="3"/>
  <c r="S64" i="3"/>
  <c r="R64" i="3"/>
  <c r="Q64" i="3"/>
  <c r="P64" i="3"/>
  <c r="O64" i="3"/>
  <c r="N64" i="3"/>
  <c r="M64" i="3"/>
  <c r="L64" i="3"/>
  <c r="K64" i="3"/>
  <c r="J64" i="3"/>
  <c r="I64" i="3"/>
  <c r="H64" i="3"/>
  <c r="G64" i="3"/>
  <c r="F64" i="3"/>
  <c r="E64" i="3"/>
  <c r="D64" i="3"/>
  <c r="W63" i="3"/>
  <c r="V63" i="3"/>
  <c r="U63" i="3"/>
  <c r="T63" i="3"/>
  <c r="S63" i="3"/>
  <c r="R63" i="3"/>
  <c r="Q63" i="3"/>
  <c r="P63" i="3"/>
  <c r="O63" i="3"/>
  <c r="N63" i="3"/>
  <c r="M63" i="3"/>
  <c r="L63" i="3"/>
  <c r="K63" i="3"/>
  <c r="J63" i="3"/>
  <c r="I63" i="3"/>
  <c r="H63" i="3"/>
  <c r="G63" i="3"/>
  <c r="F63" i="3"/>
  <c r="E63" i="3"/>
  <c r="D63" i="3"/>
  <c r="W62" i="3"/>
  <c r="V62" i="3"/>
  <c r="V69" i="3" s="1"/>
  <c r="U62" i="3"/>
  <c r="U69" i="3" s="1"/>
  <c r="T62" i="3"/>
  <c r="T69" i="3" s="1"/>
  <c r="S62" i="3"/>
  <c r="S69" i="3" s="1"/>
  <c r="R62" i="3"/>
  <c r="Q62" i="3"/>
  <c r="P62" i="3"/>
  <c r="O62" i="3"/>
  <c r="N62" i="3"/>
  <c r="N69" i="3" s="1"/>
  <c r="M62" i="3"/>
  <c r="M69" i="3" s="1"/>
  <c r="L62" i="3"/>
  <c r="L69" i="3" s="1"/>
  <c r="K62" i="3"/>
  <c r="K69" i="3" s="1"/>
  <c r="J62" i="3"/>
  <c r="I62" i="3"/>
  <c r="H62" i="3"/>
  <c r="G62" i="3"/>
  <c r="F62" i="3"/>
  <c r="F69" i="3" s="1"/>
  <c r="E62" i="3"/>
  <c r="E69" i="3" s="1"/>
  <c r="D62" i="3"/>
  <c r="D69" i="3" s="1"/>
  <c r="W39" i="3"/>
  <c r="V39" i="3"/>
  <c r="U39" i="3"/>
  <c r="T39" i="3"/>
  <c r="S39" i="3"/>
  <c r="R39" i="3"/>
  <c r="Q39" i="3"/>
  <c r="P39" i="3"/>
  <c r="O39" i="3"/>
  <c r="N39" i="3"/>
  <c r="M39" i="3"/>
  <c r="L39" i="3"/>
  <c r="K39" i="3"/>
  <c r="J39" i="3"/>
  <c r="I39" i="3"/>
  <c r="H39" i="3"/>
  <c r="G39" i="3"/>
  <c r="F39" i="3"/>
  <c r="E39" i="3"/>
  <c r="D39" i="3"/>
  <c r="W38" i="3"/>
  <c r="V38" i="3"/>
  <c r="U38" i="3"/>
  <c r="T38" i="3"/>
  <c r="S38" i="3"/>
  <c r="R38" i="3"/>
  <c r="Q38" i="3"/>
  <c r="P38" i="3"/>
  <c r="O38" i="3"/>
  <c r="N38" i="3"/>
  <c r="M38" i="3"/>
  <c r="L38" i="3"/>
  <c r="K38" i="3"/>
  <c r="J38" i="3"/>
  <c r="I38" i="3"/>
  <c r="H38" i="3"/>
  <c r="G38" i="3"/>
  <c r="F38" i="3"/>
  <c r="E38" i="3"/>
  <c r="D38" i="3"/>
  <c r="W37" i="3"/>
  <c r="V37" i="3"/>
  <c r="U37" i="3"/>
  <c r="T37" i="3"/>
  <c r="S37" i="3"/>
  <c r="R37" i="3"/>
  <c r="Q37" i="3"/>
  <c r="P37" i="3"/>
  <c r="O37" i="3"/>
  <c r="N37" i="3"/>
  <c r="M37" i="3"/>
  <c r="L37" i="3"/>
  <c r="K37" i="3"/>
  <c r="J37" i="3"/>
  <c r="I37" i="3"/>
  <c r="H37" i="3"/>
  <c r="G37" i="3"/>
  <c r="F37" i="3"/>
  <c r="E37" i="3"/>
  <c r="D37" i="3"/>
  <c r="W36" i="3"/>
  <c r="V36" i="3"/>
  <c r="U36" i="3"/>
  <c r="T36" i="3"/>
  <c r="S36" i="3"/>
  <c r="R36" i="3"/>
  <c r="Q36" i="3"/>
  <c r="P36" i="3"/>
  <c r="O36" i="3"/>
  <c r="N36" i="3"/>
  <c r="M36" i="3"/>
  <c r="L36" i="3"/>
  <c r="K36" i="3"/>
  <c r="J36" i="3"/>
  <c r="I36" i="3"/>
  <c r="H36" i="3"/>
  <c r="G36" i="3"/>
  <c r="F36" i="3"/>
  <c r="E36" i="3"/>
  <c r="D36" i="3"/>
  <c r="W35" i="3"/>
  <c r="V35" i="3"/>
  <c r="U35" i="3"/>
  <c r="T35" i="3"/>
  <c r="S35" i="3"/>
  <c r="R35" i="3"/>
  <c r="Q35" i="3"/>
  <c r="P35" i="3"/>
  <c r="O35" i="3"/>
  <c r="N35" i="3"/>
  <c r="M35" i="3"/>
  <c r="L35" i="3"/>
  <c r="K35" i="3"/>
  <c r="J35" i="3"/>
  <c r="I35" i="3"/>
  <c r="H35" i="3"/>
  <c r="G35" i="3"/>
  <c r="F35" i="3"/>
  <c r="E35" i="3"/>
  <c r="D35" i="3"/>
  <c r="W34" i="3"/>
  <c r="V34" i="3"/>
  <c r="U34" i="3"/>
  <c r="T34" i="3"/>
  <c r="S34" i="3"/>
  <c r="R34" i="3"/>
  <c r="Q34" i="3"/>
  <c r="P34" i="3"/>
  <c r="O34" i="3"/>
  <c r="N34" i="3"/>
  <c r="M34" i="3"/>
  <c r="L34" i="3"/>
  <c r="K34" i="3"/>
  <c r="J34" i="3"/>
  <c r="I34" i="3"/>
  <c r="H34" i="3"/>
  <c r="G34" i="3"/>
  <c r="F34" i="3"/>
  <c r="E34" i="3"/>
  <c r="D34" i="3"/>
  <c r="W33" i="3"/>
  <c r="W40" i="3" s="1"/>
  <c r="V33" i="3"/>
  <c r="U33" i="3"/>
  <c r="T33" i="3"/>
  <c r="S33" i="3"/>
  <c r="R33" i="3"/>
  <c r="R40" i="3" s="1"/>
  <c r="Q33" i="3"/>
  <c r="Q40" i="3" s="1"/>
  <c r="P33" i="3"/>
  <c r="P40" i="3" s="1"/>
  <c r="O33" i="3"/>
  <c r="O40" i="3" s="1"/>
  <c r="N33" i="3"/>
  <c r="M33" i="3"/>
  <c r="L33" i="3"/>
  <c r="K33" i="3"/>
  <c r="J33" i="3"/>
  <c r="J40" i="3" s="1"/>
  <c r="I33" i="3"/>
  <c r="I40" i="3" s="1"/>
  <c r="H33" i="3"/>
  <c r="H40" i="3" s="1"/>
  <c r="G33" i="3"/>
  <c r="G40" i="3" s="1"/>
  <c r="F33" i="3"/>
  <c r="E33" i="3"/>
  <c r="D33" i="3"/>
  <c r="W10" i="3"/>
  <c r="V10" i="3"/>
  <c r="U10" i="3"/>
  <c r="T10" i="3"/>
  <c r="S10" i="3"/>
  <c r="R10" i="3"/>
  <c r="Q10" i="3"/>
  <c r="P10" i="3"/>
  <c r="O10" i="3"/>
  <c r="N10" i="3"/>
  <c r="M10" i="3"/>
  <c r="L10" i="3"/>
  <c r="K10" i="3"/>
  <c r="J10" i="3"/>
  <c r="I10" i="3"/>
  <c r="H10" i="3"/>
  <c r="G10" i="3"/>
  <c r="F10" i="3"/>
  <c r="E10" i="3"/>
  <c r="D10" i="3"/>
  <c r="W9" i="3"/>
  <c r="V9" i="3"/>
  <c r="U9" i="3"/>
  <c r="T9" i="3"/>
  <c r="S9" i="3"/>
  <c r="R9" i="3"/>
  <c r="Q9" i="3"/>
  <c r="P9" i="3"/>
  <c r="O9" i="3"/>
  <c r="N9" i="3"/>
  <c r="M9" i="3"/>
  <c r="L9" i="3"/>
  <c r="K9" i="3"/>
  <c r="J9" i="3"/>
  <c r="I9" i="3"/>
  <c r="H9" i="3"/>
  <c r="G9" i="3"/>
  <c r="F9" i="3"/>
  <c r="E9" i="3"/>
  <c r="D9" i="3"/>
  <c r="W8" i="3"/>
  <c r="V8" i="3"/>
  <c r="U8" i="3"/>
  <c r="T8" i="3"/>
  <c r="S8" i="3"/>
  <c r="R8" i="3"/>
  <c r="Q8" i="3"/>
  <c r="P8" i="3"/>
  <c r="O8" i="3"/>
  <c r="N8" i="3"/>
  <c r="M8" i="3"/>
  <c r="L8" i="3"/>
  <c r="K8" i="3"/>
  <c r="J8" i="3"/>
  <c r="I8" i="3"/>
  <c r="H8" i="3"/>
  <c r="G8" i="3"/>
  <c r="F8" i="3"/>
  <c r="E8" i="3"/>
  <c r="D8" i="3"/>
  <c r="W7" i="3"/>
  <c r="V7" i="3"/>
  <c r="U7" i="3"/>
  <c r="T7" i="3"/>
  <c r="S7" i="3"/>
  <c r="R7" i="3"/>
  <c r="Q7" i="3"/>
  <c r="P7" i="3"/>
  <c r="O7" i="3"/>
  <c r="N7" i="3"/>
  <c r="M7" i="3"/>
  <c r="L7" i="3"/>
  <c r="K7" i="3"/>
  <c r="J7" i="3"/>
  <c r="I7" i="3"/>
  <c r="H7" i="3"/>
  <c r="G7" i="3"/>
  <c r="F7" i="3"/>
  <c r="E7" i="3"/>
  <c r="D7" i="3"/>
  <c r="W6" i="3"/>
  <c r="V6" i="3"/>
  <c r="U6" i="3"/>
  <c r="T6" i="3"/>
  <c r="S6" i="3"/>
  <c r="R6" i="3"/>
  <c r="Q6" i="3"/>
  <c r="P6" i="3"/>
  <c r="O6" i="3"/>
  <c r="N6" i="3"/>
  <c r="M6" i="3"/>
  <c r="L6" i="3"/>
  <c r="K6" i="3"/>
  <c r="J6" i="3"/>
  <c r="I6" i="3"/>
  <c r="H6" i="3"/>
  <c r="G6" i="3"/>
  <c r="F6" i="3"/>
  <c r="E6" i="3"/>
  <c r="D6" i="3"/>
  <c r="W5" i="3"/>
  <c r="V5" i="3"/>
  <c r="U5" i="3"/>
  <c r="T5" i="3"/>
  <c r="S5" i="3"/>
  <c r="R5" i="3"/>
  <c r="Q5" i="3"/>
  <c r="P5" i="3"/>
  <c r="O5" i="3"/>
  <c r="N5" i="3"/>
  <c r="M5" i="3"/>
  <c r="L5" i="3"/>
  <c r="K5" i="3"/>
  <c r="J5" i="3"/>
  <c r="I5" i="3"/>
  <c r="H5" i="3"/>
  <c r="G5" i="3"/>
  <c r="F5" i="3"/>
  <c r="E5" i="3"/>
  <c r="D5" i="3"/>
  <c r="W4" i="3"/>
  <c r="V4" i="3"/>
  <c r="V11" i="3" s="1"/>
  <c r="U4" i="3"/>
  <c r="U11" i="3" s="1"/>
  <c r="T4" i="3"/>
  <c r="T11" i="3" s="1"/>
  <c r="S4" i="3"/>
  <c r="S11" i="3" s="1"/>
  <c r="R4" i="3"/>
  <c r="Q4" i="3"/>
  <c r="P4" i="3"/>
  <c r="O4" i="3"/>
  <c r="N4" i="3"/>
  <c r="N11" i="3" s="1"/>
  <c r="M4" i="3"/>
  <c r="M11" i="3" s="1"/>
  <c r="L4" i="3"/>
  <c r="L11" i="3" s="1"/>
  <c r="K4" i="3"/>
  <c r="K11" i="3" s="1"/>
  <c r="J4" i="3"/>
  <c r="J11" i="3" s="1"/>
  <c r="I4" i="3"/>
  <c r="H4" i="3"/>
  <c r="G4" i="3"/>
  <c r="F4" i="3"/>
  <c r="F11" i="3" s="1"/>
  <c r="E4" i="3"/>
  <c r="E11" i="3" s="1"/>
  <c r="D4" i="3"/>
  <c r="D11" i="3" s="1"/>
  <c r="CV156" i="7"/>
  <c r="CK156" i="7"/>
  <c r="BZ156" i="7"/>
  <c r="BP156" i="7"/>
  <c r="BO156" i="7"/>
  <c r="BD156" i="7"/>
  <c r="AS156" i="7"/>
  <c r="AI156" i="7"/>
  <c r="AH156" i="7"/>
  <c r="W156" i="7"/>
  <c r="L156" i="7"/>
  <c r="A156" i="7"/>
  <c r="CV155" i="7"/>
  <c r="CK155" i="7"/>
  <c r="BZ155" i="7"/>
  <c r="BO155" i="7"/>
  <c r="BD155" i="7"/>
  <c r="AS155" i="7"/>
  <c r="AH155" i="7"/>
  <c r="X155" i="7"/>
  <c r="W155" i="7"/>
  <c r="L155" i="7"/>
  <c r="A155" i="7"/>
  <c r="CW154" i="7"/>
  <c r="CV154" i="7"/>
  <c r="CK154" i="7"/>
  <c r="CA154" i="7"/>
  <c r="BZ154" i="7"/>
  <c r="BO154" i="7"/>
  <c r="BD154" i="7"/>
  <c r="AS154" i="7"/>
  <c r="AH154" i="7"/>
  <c r="W154" i="7"/>
  <c r="M154" i="7"/>
  <c r="L154" i="7"/>
  <c r="A154" i="7"/>
  <c r="CV107" i="7"/>
  <c r="CL107" i="7"/>
  <c r="CK107" i="7"/>
  <c r="BZ107" i="7"/>
  <c r="BO107" i="7"/>
  <c r="BD107" i="7"/>
  <c r="AS107" i="7"/>
  <c r="AH107" i="7"/>
  <c r="W107" i="7"/>
  <c r="L107" i="7"/>
  <c r="A107" i="7"/>
  <c r="CV106" i="7"/>
  <c r="CL106" i="7"/>
  <c r="CK106" i="7"/>
  <c r="BZ106" i="7"/>
  <c r="BO106" i="7"/>
  <c r="BD106" i="7"/>
  <c r="AS106" i="7"/>
  <c r="AI106" i="7"/>
  <c r="AH106" i="7"/>
  <c r="W106" i="7"/>
  <c r="L106" i="7"/>
  <c r="A106" i="7"/>
  <c r="CV105" i="7"/>
  <c r="CL105" i="7"/>
  <c r="CK105" i="7"/>
  <c r="CA105" i="7"/>
  <c r="BZ105" i="7"/>
  <c r="BP105" i="7"/>
  <c r="BO105" i="7"/>
  <c r="BD105" i="7"/>
  <c r="AT105" i="7"/>
  <c r="AS105" i="7"/>
  <c r="AH105" i="7"/>
  <c r="X105" i="7"/>
  <c r="W105" i="7"/>
  <c r="L105" i="7"/>
  <c r="A105" i="7"/>
  <c r="CV58" i="7"/>
  <c r="CK58" i="7"/>
  <c r="BZ58" i="7"/>
  <c r="BP58" i="7"/>
  <c r="BO58" i="7"/>
  <c r="BE58" i="7"/>
  <c r="BD58" i="7"/>
  <c r="AS58" i="7"/>
  <c r="AI58" i="7"/>
  <c r="AH58" i="7"/>
  <c r="X58" i="7"/>
  <c r="W58" i="7"/>
  <c r="M58" i="7"/>
  <c r="L58" i="7"/>
  <c r="A58" i="7"/>
  <c r="CV57" i="7"/>
  <c r="CK57" i="7"/>
  <c r="BZ57" i="7"/>
  <c r="BP57" i="7"/>
  <c r="BO57" i="7"/>
  <c r="BD57" i="7"/>
  <c r="AS57" i="7"/>
  <c r="AH57" i="7"/>
  <c r="W57" i="7"/>
  <c r="M57" i="7"/>
  <c r="L57" i="7"/>
  <c r="A57" i="7"/>
  <c r="CW56" i="7"/>
  <c r="CV56" i="7"/>
  <c r="CK56" i="7"/>
  <c r="CA56" i="7"/>
  <c r="BZ56" i="7"/>
  <c r="BO56" i="7"/>
  <c r="BE56" i="7"/>
  <c r="BD56" i="7"/>
  <c r="AT56" i="7"/>
  <c r="AS56" i="7"/>
  <c r="AH56" i="7"/>
  <c r="W56" i="7"/>
  <c r="M56" i="7"/>
  <c r="L56" i="7"/>
  <c r="A56" i="7"/>
  <c r="CV9" i="7"/>
  <c r="CV8" i="7"/>
  <c r="CK9" i="7"/>
  <c r="CK8" i="7"/>
  <c r="BZ9" i="7"/>
  <c r="BZ8" i="7"/>
  <c r="BO9" i="7"/>
  <c r="BO8" i="7"/>
  <c r="BD9" i="7"/>
  <c r="BD8" i="7"/>
  <c r="AS9" i="7"/>
  <c r="AS8" i="7"/>
  <c r="AH9" i="7"/>
  <c r="AH8" i="7"/>
  <c r="W9" i="7"/>
  <c r="W8" i="7"/>
  <c r="W7" i="7"/>
  <c r="L9" i="7"/>
  <c r="L8" i="7"/>
  <c r="A9" i="7"/>
  <c r="A8" i="7"/>
  <c r="A152" i="7"/>
  <c r="A103" i="7"/>
  <c r="A54" i="7"/>
  <c r="CV7" i="7"/>
  <c r="CK7" i="7"/>
  <c r="BZ7" i="7"/>
  <c r="BO7" i="7"/>
  <c r="BD7" i="7"/>
  <c r="AS7" i="7"/>
  <c r="AH7" i="7"/>
  <c r="M7" i="7"/>
  <c r="L7" i="7"/>
  <c r="A7" i="7"/>
  <c r="A5" i="7"/>
  <c r="E8" i="1"/>
  <c r="M128" i="4"/>
  <c r="F128" i="4"/>
  <c r="M114" i="4"/>
  <c r="F114" i="4"/>
  <c r="M100" i="4"/>
  <c r="F100" i="4"/>
  <c r="M86" i="4"/>
  <c r="F86" i="4"/>
  <c r="M72" i="4"/>
  <c r="F72" i="4"/>
  <c r="M58" i="4"/>
  <c r="F58" i="4"/>
  <c r="M44" i="4"/>
  <c r="F44" i="4"/>
  <c r="M30" i="4"/>
  <c r="F30" i="4"/>
  <c r="M16" i="4"/>
  <c r="F16" i="4"/>
  <c r="M2" i="4"/>
  <c r="F2" i="4"/>
  <c r="A1" i="4"/>
  <c r="X264" i="3"/>
  <c r="X235" i="3"/>
  <c r="X206" i="3"/>
  <c r="X177" i="3"/>
  <c r="X148" i="3"/>
  <c r="X119" i="3"/>
  <c r="X90" i="3"/>
  <c r="X61" i="3"/>
  <c r="X32" i="3"/>
  <c r="X3" i="3"/>
  <c r="C1" i="3"/>
  <c r="Q316" i="1"/>
  <c r="Q315" i="1"/>
  <c r="Q314" i="1"/>
  <c r="Q313" i="1"/>
  <c r="Q312" i="1"/>
  <c r="Q311" i="1"/>
  <c r="Q310" i="1"/>
  <c r="E260" i="1"/>
  <c r="F255" i="1"/>
  <c r="CW156" i="7" s="1"/>
  <c r="F254" i="1"/>
  <c r="C87" i="9" s="1"/>
  <c r="F253" i="1"/>
  <c r="Q236" i="1"/>
  <c r="Q235" i="1"/>
  <c r="Q234" i="1"/>
  <c r="Q233" i="1"/>
  <c r="Q232" i="1"/>
  <c r="E232" i="1"/>
  <c r="Q231" i="1"/>
  <c r="Q230" i="1"/>
  <c r="Q229" i="1"/>
  <c r="Q228" i="1"/>
  <c r="Q227" i="1"/>
  <c r="F227" i="1"/>
  <c r="C79" i="9" s="1"/>
  <c r="Q226" i="1"/>
  <c r="F226" i="1"/>
  <c r="F225" i="1"/>
  <c r="CL56" i="7" s="1"/>
  <c r="E204" i="1"/>
  <c r="F199" i="1"/>
  <c r="CA156" i="7" s="1"/>
  <c r="F198" i="1"/>
  <c r="F197" i="1"/>
  <c r="C68" i="9" s="1"/>
  <c r="E176" i="1"/>
  <c r="F171" i="1"/>
  <c r="F170" i="1"/>
  <c r="C60" i="9" s="1"/>
  <c r="F169" i="1"/>
  <c r="C59" i="9" s="1"/>
  <c r="E148" i="1"/>
  <c r="F143" i="1"/>
  <c r="F142" i="1"/>
  <c r="BE155" i="7" s="1"/>
  <c r="F141" i="1"/>
  <c r="Q138" i="1"/>
  <c r="Q137" i="1"/>
  <c r="Q136" i="1"/>
  <c r="Q135" i="1"/>
  <c r="Q134" i="1"/>
  <c r="Q133" i="1"/>
  <c r="Q132" i="1"/>
  <c r="Q131" i="1"/>
  <c r="Q130" i="1"/>
  <c r="Q129" i="1"/>
  <c r="Q128" i="1"/>
  <c r="Q126" i="1"/>
  <c r="Q125" i="1"/>
  <c r="Q124" i="1"/>
  <c r="E120" i="1"/>
  <c r="F115" i="1"/>
  <c r="C43" i="9" s="1"/>
  <c r="F114" i="1"/>
  <c r="AT106" i="7" s="1"/>
  <c r="F113" i="1"/>
  <c r="E92" i="1"/>
  <c r="F87" i="1"/>
  <c r="F86" i="1"/>
  <c r="F85" i="1"/>
  <c r="C32" i="9" s="1"/>
  <c r="Q80" i="1"/>
  <c r="Q79" i="1"/>
  <c r="Q78" i="1"/>
  <c r="Q77" i="1"/>
  <c r="Q76" i="1"/>
  <c r="Q75" i="1"/>
  <c r="Q74" i="1"/>
  <c r="Q66" i="1"/>
  <c r="Q65" i="1"/>
  <c r="E64" i="1"/>
  <c r="F59" i="1"/>
  <c r="X107" i="7" s="1"/>
  <c r="F58" i="1"/>
  <c r="X106" i="7" s="1"/>
  <c r="F57" i="1"/>
  <c r="C23" i="9" s="1"/>
  <c r="Q40" i="1"/>
  <c r="Q39" i="1"/>
  <c r="Q38" i="1"/>
  <c r="E36" i="1"/>
  <c r="F31" i="1"/>
  <c r="F30" i="1"/>
  <c r="C15" i="9" s="1"/>
  <c r="F29" i="1"/>
  <c r="K15" i="1"/>
  <c r="Q15" i="1" s="1"/>
  <c r="Q14" i="1"/>
  <c r="M14" i="1"/>
  <c r="E11" i="1"/>
  <c r="E10" i="1"/>
  <c r="E9" i="1"/>
  <c r="F3" i="1"/>
  <c r="C7" i="9" s="1"/>
  <c r="F2" i="1"/>
  <c r="C6" i="9" s="1"/>
  <c r="F1" i="1"/>
  <c r="B154" i="7" s="1"/>
  <c r="AI154" i="7" l="1"/>
  <c r="CL156" i="7"/>
  <c r="C16" i="9"/>
  <c r="M156" i="7"/>
  <c r="CA58" i="7"/>
  <c r="BP154" i="7"/>
  <c r="C41" i="9"/>
  <c r="AT154" i="7"/>
  <c r="CL155" i="7"/>
  <c r="CL57" i="7"/>
  <c r="C78" i="9"/>
  <c r="CW105" i="7"/>
  <c r="C86" i="9"/>
  <c r="X56" i="7"/>
  <c r="BP56" i="7"/>
  <c r="BE57" i="7"/>
  <c r="AT58" i="7"/>
  <c r="CL58" i="7"/>
  <c r="AI105" i="7"/>
  <c r="X154" i="7"/>
  <c r="I11" i="3"/>
  <c r="Q11" i="3"/>
  <c r="CA155" i="7"/>
  <c r="CA106" i="7"/>
  <c r="C69" i="9"/>
  <c r="CW58" i="7"/>
  <c r="K185" i="3"/>
  <c r="C34" i="9"/>
  <c r="AI107" i="7"/>
  <c r="C50" i="9"/>
  <c r="BE105" i="7"/>
  <c r="M8" i="7"/>
  <c r="X57" i="7"/>
  <c r="AT107" i="7"/>
  <c r="CW107" i="7"/>
  <c r="CW155" i="7"/>
  <c r="AT156" i="7"/>
  <c r="C51" i="9"/>
  <c r="C33" i="9"/>
  <c r="AI155" i="7"/>
  <c r="CA107" i="7"/>
  <c r="C70" i="9"/>
  <c r="CA57" i="7"/>
  <c r="CW106" i="7"/>
  <c r="AI56" i="7"/>
  <c r="M105" i="7"/>
  <c r="C14" i="9"/>
  <c r="M9" i="7"/>
  <c r="BE156" i="7"/>
  <c r="C52" i="9"/>
  <c r="D90" i="4"/>
  <c r="BP107" i="7"/>
  <c r="C61" i="9"/>
  <c r="AI57" i="7"/>
  <c r="M106" i="7"/>
  <c r="BE106" i="7"/>
  <c r="BE107" i="7"/>
  <c r="BE154" i="7"/>
  <c r="AT155" i="7"/>
  <c r="C42" i="9"/>
  <c r="AT57" i="7"/>
  <c r="G116" i="3"/>
  <c r="G232" i="3"/>
  <c r="CL154" i="7"/>
  <c r="C77" i="9"/>
  <c r="O116" i="3"/>
  <c r="W116" i="3"/>
  <c r="A15" i="5"/>
  <c r="CW57" i="7"/>
  <c r="BP106" i="7"/>
  <c r="M107" i="7"/>
  <c r="M155" i="7"/>
  <c r="BP155" i="7"/>
  <c r="X156" i="7"/>
  <c r="K87" i="3"/>
  <c r="S87" i="3"/>
  <c r="G11" i="3"/>
  <c r="O11" i="3"/>
  <c r="W11" i="3"/>
  <c r="K40" i="3"/>
  <c r="S40" i="3"/>
  <c r="G69" i="3"/>
  <c r="O69" i="3"/>
  <c r="W69" i="3"/>
  <c r="K98" i="3"/>
  <c r="S98" i="3"/>
  <c r="G127" i="3"/>
  <c r="O127" i="3"/>
  <c r="W127" i="3"/>
  <c r="K156" i="3"/>
  <c r="S156" i="3"/>
  <c r="G185" i="3"/>
  <c r="O185" i="3"/>
  <c r="W185" i="3"/>
  <c r="K214" i="3"/>
  <c r="S214" i="3"/>
  <c r="G243" i="3"/>
  <c r="O243" i="3"/>
  <c r="W243" i="3"/>
  <c r="K272" i="3"/>
  <c r="S272" i="3"/>
  <c r="G20" i="3"/>
  <c r="O20" i="3"/>
  <c r="W20" i="3"/>
  <c r="K29" i="3"/>
  <c r="S29" i="3"/>
  <c r="G49" i="3"/>
  <c r="O49" i="3"/>
  <c r="W49" i="3"/>
  <c r="K58" i="3"/>
  <c r="S58" i="3"/>
  <c r="G78" i="3"/>
  <c r="O78" i="3"/>
  <c r="W78" i="3"/>
  <c r="K107" i="3"/>
  <c r="S107" i="3"/>
  <c r="G136" i="3"/>
  <c r="O136" i="3"/>
  <c r="W136" i="3"/>
  <c r="K145" i="3"/>
  <c r="S145" i="3"/>
  <c r="G165" i="3"/>
  <c r="O165" i="3"/>
  <c r="W165" i="3"/>
  <c r="K174" i="3"/>
  <c r="S174" i="3"/>
  <c r="G194" i="3"/>
  <c r="O194" i="3"/>
  <c r="W194" i="3"/>
  <c r="K203" i="3"/>
  <c r="S203" i="3"/>
  <c r="G223" i="3"/>
  <c r="O223" i="3"/>
  <c r="W223" i="3"/>
  <c r="K232" i="3"/>
  <c r="S232" i="3"/>
  <c r="G252" i="3"/>
  <c r="O252" i="3"/>
  <c r="W252" i="3"/>
  <c r="K261" i="3"/>
  <c r="S261" i="3"/>
  <c r="G281" i="3"/>
  <c r="O281" i="3"/>
  <c r="W281" i="3"/>
  <c r="K290" i="3"/>
  <c r="S290" i="3"/>
  <c r="H11" i="3"/>
  <c r="P11" i="3"/>
  <c r="D40" i="3"/>
  <c r="L40" i="3"/>
  <c r="T40" i="3"/>
  <c r="H69" i="3"/>
  <c r="P69" i="3"/>
  <c r="D98" i="3"/>
  <c r="L98" i="3"/>
  <c r="T98" i="3"/>
  <c r="H127" i="3"/>
  <c r="P127" i="3"/>
  <c r="D156" i="3"/>
  <c r="L156" i="3"/>
  <c r="T156" i="3"/>
  <c r="H185" i="3"/>
  <c r="P185" i="3"/>
  <c r="D214" i="3"/>
  <c r="L214" i="3"/>
  <c r="T214" i="3"/>
  <c r="H243" i="3"/>
  <c r="P243" i="3"/>
  <c r="L272" i="3"/>
  <c r="T272" i="3"/>
  <c r="H20" i="3"/>
  <c r="P20" i="3"/>
  <c r="L29" i="3"/>
  <c r="T29" i="3"/>
  <c r="H49" i="3"/>
  <c r="P49" i="3"/>
  <c r="D58" i="3"/>
  <c r="L58" i="3"/>
  <c r="T58" i="3"/>
  <c r="H78" i="3"/>
  <c r="P78" i="3"/>
  <c r="D107" i="3"/>
  <c r="L107" i="3"/>
  <c r="T107" i="3"/>
  <c r="H136" i="3"/>
  <c r="P136" i="3"/>
  <c r="D145" i="3"/>
  <c r="L145" i="3"/>
  <c r="T145" i="3"/>
  <c r="H165" i="3"/>
  <c r="P165" i="3"/>
  <c r="P194" i="3"/>
  <c r="E40" i="3"/>
  <c r="M40" i="3"/>
  <c r="U40" i="3"/>
  <c r="I69" i="3"/>
  <c r="Q69" i="3"/>
  <c r="E98" i="3"/>
  <c r="M98" i="3"/>
  <c r="U98" i="3"/>
  <c r="I127" i="3"/>
  <c r="Q127" i="3"/>
  <c r="E156" i="3"/>
  <c r="M156" i="3"/>
  <c r="U156" i="3"/>
  <c r="I185" i="3"/>
  <c r="Q185" i="3"/>
  <c r="E214" i="3"/>
  <c r="M214" i="3"/>
  <c r="U214" i="3"/>
  <c r="I243" i="3"/>
  <c r="Q243" i="3"/>
  <c r="M272" i="3"/>
  <c r="U272" i="3"/>
  <c r="I20" i="3"/>
  <c r="Q20" i="3"/>
  <c r="E29" i="3"/>
  <c r="M29" i="3"/>
  <c r="U29" i="3"/>
  <c r="I49" i="3"/>
  <c r="Q49" i="3"/>
  <c r="E58" i="3"/>
  <c r="M58" i="3"/>
  <c r="U58" i="3"/>
  <c r="I78" i="3"/>
  <c r="Q78" i="3"/>
  <c r="E107" i="3"/>
  <c r="M107" i="3"/>
  <c r="U107" i="3"/>
  <c r="I136" i="3"/>
  <c r="Q136" i="3"/>
  <c r="E145" i="3"/>
  <c r="M145" i="3"/>
  <c r="U145" i="3"/>
  <c r="I165" i="3"/>
  <c r="Q165" i="3"/>
  <c r="E174" i="3"/>
  <c r="M174" i="3"/>
  <c r="U174" i="3"/>
  <c r="I194" i="3"/>
  <c r="Q194" i="3"/>
  <c r="E203" i="3"/>
  <c r="M203" i="3"/>
  <c r="U203" i="3"/>
  <c r="I223" i="3"/>
  <c r="Q223" i="3"/>
  <c r="E232" i="3"/>
  <c r="M232" i="3"/>
  <c r="U232" i="3"/>
  <c r="I252" i="3"/>
  <c r="Q252" i="3"/>
  <c r="E261" i="3"/>
  <c r="M261" i="3"/>
  <c r="U261" i="3"/>
  <c r="I281" i="3"/>
  <c r="Q281" i="3"/>
  <c r="R11" i="3"/>
  <c r="F40" i="3"/>
  <c r="N40" i="3"/>
  <c r="V40" i="3"/>
  <c r="J69" i="3"/>
  <c r="R69" i="3"/>
  <c r="F98" i="3"/>
  <c r="N98" i="3"/>
  <c r="V98" i="3"/>
  <c r="J127" i="3"/>
  <c r="R127" i="3"/>
  <c r="F156" i="3"/>
  <c r="N156" i="3"/>
  <c r="V156" i="3"/>
  <c r="J185" i="3"/>
  <c r="R185" i="3"/>
  <c r="F214" i="3"/>
  <c r="N214" i="3"/>
  <c r="V214" i="3"/>
  <c r="J243" i="3"/>
  <c r="R243" i="3"/>
  <c r="F272" i="3"/>
  <c r="N272" i="3"/>
  <c r="V272" i="3"/>
  <c r="R20" i="3"/>
  <c r="F29" i="3"/>
  <c r="V29" i="3"/>
  <c r="J49" i="3"/>
  <c r="R49" i="3"/>
  <c r="F58" i="3"/>
  <c r="N58" i="3"/>
  <c r="V58" i="3"/>
  <c r="J78" i="3"/>
  <c r="R78" i="3"/>
  <c r="F107" i="3"/>
  <c r="N107" i="3"/>
  <c r="V107" i="3"/>
  <c r="J136" i="3"/>
  <c r="R136" i="3"/>
  <c r="F145" i="3"/>
  <c r="N145" i="3"/>
  <c r="V145" i="3"/>
  <c r="J165" i="3"/>
  <c r="R165" i="3"/>
  <c r="F174" i="3"/>
  <c r="N174" i="3"/>
  <c r="V174" i="3"/>
  <c r="J194" i="3"/>
  <c r="R194" i="3"/>
  <c r="F203" i="3"/>
  <c r="N203" i="3"/>
  <c r="V203" i="3"/>
  <c r="J223" i="3"/>
  <c r="R223" i="3"/>
  <c r="F232" i="3"/>
  <c r="N232" i="3"/>
  <c r="V232" i="3"/>
  <c r="V261" i="3"/>
  <c r="C5" i="9"/>
  <c r="B11" i="4"/>
  <c r="T11" i="4"/>
  <c r="R11" i="4"/>
  <c r="P11" i="4"/>
  <c r="N11" i="4"/>
  <c r="L11" i="4"/>
  <c r="J11" i="4"/>
  <c r="H11" i="4"/>
  <c r="F11" i="4"/>
  <c r="D11" i="4"/>
  <c r="U13" i="4"/>
  <c r="S13" i="4"/>
  <c r="Q13" i="4"/>
  <c r="O13" i="4"/>
  <c r="M13" i="4"/>
  <c r="K13" i="4"/>
  <c r="I13" i="4"/>
  <c r="G13" i="4"/>
  <c r="E13" i="4"/>
  <c r="C13" i="4"/>
  <c r="B27" i="4"/>
  <c r="T27" i="4"/>
  <c r="R27" i="4"/>
  <c r="P27" i="4"/>
  <c r="N27" i="4"/>
  <c r="L27" i="4"/>
  <c r="J27" i="4"/>
  <c r="H27" i="4"/>
  <c r="F27" i="4"/>
  <c r="D27" i="4"/>
  <c r="U25" i="4"/>
  <c r="S25" i="4"/>
  <c r="Q25" i="4"/>
  <c r="O25" i="4"/>
  <c r="M25" i="4"/>
  <c r="K25" i="4"/>
  <c r="I25" i="4"/>
  <c r="G25" i="4"/>
  <c r="E25" i="4"/>
  <c r="C25" i="4"/>
  <c r="B41" i="4"/>
  <c r="T41" i="4"/>
  <c r="R41" i="4"/>
  <c r="P41" i="4"/>
  <c r="N41" i="4"/>
  <c r="L41" i="4"/>
  <c r="J41" i="4"/>
  <c r="H41" i="4"/>
  <c r="F41" i="4"/>
  <c r="D41" i="4"/>
  <c r="U39" i="4"/>
  <c r="S39" i="4"/>
  <c r="Q39" i="4"/>
  <c r="O39" i="4"/>
  <c r="M39" i="4"/>
  <c r="K39" i="4"/>
  <c r="I39" i="4"/>
  <c r="G39" i="4"/>
  <c r="E39" i="4"/>
  <c r="C39" i="4"/>
  <c r="B55" i="4"/>
  <c r="T55" i="4"/>
  <c r="R55" i="4"/>
  <c r="P55" i="4"/>
  <c r="N55" i="4"/>
  <c r="L55" i="4"/>
  <c r="J55" i="4"/>
  <c r="H55" i="4"/>
  <c r="F55" i="4"/>
  <c r="D55" i="4"/>
  <c r="U53" i="4"/>
  <c r="S53" i="4"/>
  <c r="Q53" i="4"/>
  <c r="O53" i="4"/>
  <c r="M53" i="4"/>
  <c r="K53" i="4"/>
  <c r="I53" i="4"/>
  <c r="G53" i="4"/>
  <c r="E53" i="4"/>
  <c r="C53" i="4"/>
  <c r="B69" i="4"/>
  <c r="T69" i="4"/>
  <c r="R69" i="4"/>
  <c r="P69" i="4"/>
  <c r="N69" i="4"/>
  <c r="L69" i="4"/>
  <c r="J69" i="4"/>
  <c r="H69" i="4"/>
  <c r="F69" i="4"/>
  <c r="D69" i="4"/>
  <c r="U67" i="4"/>
  <c r="S67" i="4"/>
  <c r="Q67" i="4"/>
  <c r="O67" i="4"/>
  <c r="M67" i="4"/>
  <c r="K67" i="4"/>
  <c r="I67" i="4"/>
  <c r="G67" i="4"/>
  <c r="E67" i="4"/>
  <c r="C67" i="4"/>
  <c r="B83" i="4"/>
  <c r="T83" i="4"/>
  <c r="R83" i="4"/>
  <c r="P83" i="4"/>
  <c r="N83" i="4"/>
  <c r="L83" i="4"/>
  <c r="J83" i="4"/>
  <c r="H83" i="4"/>
  <c r="F83" i="4"/>
  <c r="D83" i="4"/>
  <c r="U81" i="4"/>
  <c r="S81" i="4"/>
  <c r="Q81" i="4"/>
  <c r="O81" i="4"/>
  <c r="M81" i="4"/>
  <c r="K81" i="4"/>
  <c r="I81" i="4"/>
  <c r="G81" i="4"/>
  <c r="E81" i="4"/>
  <c r="C81" i="4"/>
  <c r="B97" i="4"/>
  <c r="T97" i="4"/>
  <c r="R97" i="4"/>
  <c r="P97" i="4"/>
  <c r="N97" i="4"/>
  <c r="L97" i="4"/>
  <c r="J97" i="4"/>
  <c r="H97" i="4"/>
  <c r="F97" i="4"/>
  <c r="D97" i="4"/>
  <c r="U95" i="4"/>
  <c r="S95" i="4"/>
  <c r="Q95" i="4"/>
  <c r="O95" i="4"/>
  <c r="M95" i="4"/>
  <c r="K95" i="4"/>
  <c r="I95" i="4"/>
  <c r="G95" i="4"/>
  <c r="E95" i="4"/>
  <c r="C95" i="4"/>
  <c r="B111" i="4"/>
  <c r="T111" i="4"/>
  <c r="R111" i="4"/>
  <c r="P111" i="4"/>
  <c r="N111" i="4"/>
  <c r="L111" i="4"/>
  <c r="J111" i="4"/>
  <c r="H111" i="4"/>
  <c r="F111" i="4"/>
  <c r="D111" i="4"/>
  <c r="U109" i="4"/>
  <c r="S109" i="4"/>
  <c r="Q109" i="4"/>
  <c r="O109" i="4"/>
  <c r="M109" i="4"/>
  <c r="K109" i="4"/>
  <c r="I109" i="4"/>
  <c r="G109" i="4"/>
  <c r="E109" i="4"/>
  <c r="C109" i="4"/>
  <c r="B125" i="4"/>
  <c r="T125" i="4"/>
  <c r="R125" i="4"/>
  <c r="P125" i="4"/>
  <c r="N125" i="4"/>
  <c r="L125" i="4"/>
  <c r="J125" i="4"/>
  <c r="H125" i="4"/>
  <c r="F125" i="4"/>
  <c r="D125" i="4"/>
  <c r="U123" i="4"/>
  <c r="S123" i="4"/>
  <c r="Q123" i="4"/>
  <c r="O123" i="4"/>
  <c r="M123" i="4"/>
  <c r="K123" i="4"/>
  <c r="I123" i="4"/>
  <c r="G123" i="4"/>
  <c r="E123" i="4"/>
  <c r="C123" i="4"/>
  <c r="B139" i="4"/>
  <c r="T139" i="4"/>
  <c r="R139" i="4"/>
  <c r="P139" i="4"/>
  <c r="N139" i="4"/>
  <c r="L139" i="4"/>
  <c r="J139" i="4"/>
  <c r="H139" i="4"/>
  <c r="F139" i="4"/>
  <c r="D139" i="4"/>
  <c r="U137" i="4"/>
  <c r="S137" i="4"/>
  <c r="Q137" i="4"/>
  <c r="O137" i="4"/>
  <c r="M137" i="4"/>
  <c r="K137" i="4"/>
  <c r="I137" i="4"/>
  <c r="G137" i="4"/>
  <c r="E137" i="4"/>
  <c r="C137" i="4"/>
  <c r="B13" i="4"/>
  <c r="U11" i="4"/>
  <c r="S11" i="4"/>
  <c r="Q11" i="4"/>
  <c r="O11" i="4"/>
  <c r="M11" i="4"/>
  <c r="K11" i="4"/>
  <c r="I11" i="4"/>
  <c r="G11" i="4"/>
  <c r="E11" i="4"/>
  <c r="C11" i="4"/>
  <c r="T13" i="4"/>
  <c r="R13" i="4"/>
  <c r="P13" i="4"/>
  <c r="N13" i="4"/>
  <c r="L13" i="4"/>
  <c r="J13" i="4"/>
  <c r="H13" i="4"/>
  <c r="F13" i="4"/>
  <c r="D13" i="4"/>
  <c r="B25" i="4"/>
  <c r="U27" i="4"/>
  <c r="S27" i="4"/>
  <c r="Q27" i="4"/>
  <c r="O27" i="4"/>
  <c r="M27" i="4"/>
  <c r="K27" i="4"/>
  <c r="I27" i="4"/>
  <c r="G27" i="4"/>
  <c r="E27" i="4"/>
  <c r="C27" i="4"/>
  <c r="T25" i="4"/>
  <c r="R25" i="4"/>
  <c r="P25" i="4"/>
  <c r="N25" i="4"/>
  <c r="L25" i="4"/>
  <c r="J25" i="4"/>
  <c r="H25" i="4"/>
  <c r="F25" i="4"/>
  <c r="D25" i="4"/>
  <c r="B39" i="4"/>
  <c r="U41" i="4"/>
  <c r="S41" i="4"/>
  <c r="Q41" i="4"/>
  <c r="O41" i="4"/>
  <c r="M41" i="4"/>
  <c r="K41" i="4"/>
  <c r="I41" i="4"/>
  <c r="G41" i="4"/>
  <c r="E41" i="4"/>
  <c r="C41" i="4"/>
  <c r="T39" i="4"/>
  <c r="R39" i="4"/>
  <c r="P39" i="4"/>
  <c r="N39" i="4"/>
  <c r="L39" i="4"/>
  <c r="J39" i="4"/>
  <c r="H39" i="4"/>
  <c r="F39" i="4"/>
  <c r="D39" i="4"/>
  <c r="B53" i="4"/>
  <c r="U55" i="4"/>
  <c r="S55" i="4"/>
  <c r="Q55" i="4"/>
  <c r="O55" i="4"/>
  <c r="M55" i="4"/>
  <c r="K55" i="4"/>
  <c r="I55" i="4"/>
  <c r="G55" i="4"/>
  <c r="E55" i="4"/>
  <c r="C55" i="4"/>
  <c r="T53" i="4"/>
  <c r="R53" i="4"/>
  <c r="P53" i="4"/>
  <c r="N53" i="4"/>
  <c r="L53" i="4"/>
  <c r="J53" i="4"/>
  <c r="H53" i="4"/>
  <c r="F53" i="4"/>
  <c r="D53" i="4"/>
  <c r="B67" i="4"/>
  <c r="U69" i="4"/>
  <c r="S69" i="4"/>
  <c r="Q69" i="4"/>
  <c r="O69" i="4"/>
  <c r="M69" i="4"/>
  <c r="K69" i="4"/>
  <c r="I69" i="4"/>
  <c r="G69" i="4"/>
  <c r="E69" i="4"/>
  <c r="C69" i="4"/>
  <c r="T67" i="4"/>
  <c r="R67" i="4"/>
  <c r="P67" i="4"/>
  <c r="N67" i="4"/>
  <c r="L67" i="4"/>
  <c r="J67" i="4"/>
  <c r="H67" i="4"/>
  <c r="F67" i="4"/>
  <c r="D67" i="4"/>
  <c r="B81" i="4"/>
  <c r="U83" i="4"/>
  <c r="S83" i="4"/>
  <c r="Q83" i="4"/>
  <c r="O83" i="4"/>
  <c r="M83" i="4"/>
  <c r="K83" i="4"/>
  <c r="I83" i="4"/>
  <c r="G83" i="4"/>
  <c r="E83" i="4"/>
  <c r="C83" i="4"/>
  <c r="T81" i="4"/>
  <c r="R81" i="4"/>
  <c r="P81" i="4"/>
  <c r="N81" i="4"/>
  <c r="L81" i="4"/>
  <c r="J81" i="4"/>
  <c r="H81" i="4"/>
  <c r="F81" i="4"/>
  <c r="D81" i="4"/>
  <c r="B95" i="4"/>
  <c r="U97" i="4"/>
  <c r="S97" i="4"/>
  <c r="Q97" i="4"/>
  <c r="O97" i="4"/>
  <c r="M97" i="4"/>
  <c r="K97" i="4"/>
  <c r="I97" i="4"/>
  <c r="G97" i="4"/>
  <c r="E97" i="4"/>
  <c r="C97" i="4"/>
  <c r="T95" i="4"/>
  <c r="R95" i="4"/>
  <c r="P95" i="4"/>
  <c r="N95" i="4"/>
  <c r="L95" i="4"/>
  <c r="J95" i="4"/>
  <c r="H95" i="4"/>
  <c r="F95" i="4"/>
  <c r="D95" i="4"/>
  <c r="B109" i="4"/>
  <c r="U111" i="4"/>
  <c r="S111" i="4"/>
  <c r="Q111" i="4"/>
  <c r="O111" i="4"/>
  <c r="M111" i="4"/>
  <c r="K111" i="4"/>
  <c r="I111" i="4"/>
  <c r="G111" i="4"/>
  <c r="E111" i="4"/>
  <c r="C111" i="4"/>
  <c r="T109" i="4"/>
  <c r="R109" i="4"/>
  <c r="P109" i="4"/>
  <c r="N109" i="4"/>
  <c r="L109" i="4"/>
  <c r="J109" i="4"/>
  <c r="H109" i="4"/>
  <c r="F109" i="4"/>
  <c r="D109" i="4"/>
  <c r="B123" i="4"/>
  <c r="U125" i="4"/>
  <c r="S125" i="4"/>
  <c r="Q125" i="4"/>
  <c r="O125" i="4"/>
  <c r="M125" i="4"/>
  <c r="K125" i="4"/>
  <c r="I125" i="4"/>
  <c r="G125" i="4"/>
  <c r="E125" i="4"/>
  <c r="C125" i="4"/>
  <c r="T123" i="4"/>
  <c r="R123" i="4"/>
  <c r="P123" i="4"/>
  <c r="N123" i="4"/>
  <c r="L123" i="4"/>
  <c r="J123" i="4"/>
  <c r="H123" i="4"/>
  <c r="F123" i="4"/>
  <c r="D123" i="4"/>
  <c r="B137" i="4"/>
  <c r="U139" i="4"/>
  <c r="S139" i="4"/>
  <c r="Q139" i="4"/>
  <c r="O139" i="4"/>
  <c r="M139" i="4"/>
  <c r="K139" i="4"/>
  <c r="I139" i="4"/>
  <c r="G139" i="4"/>
  <c r="E139" i="4"/>
  <c r="C139" i="4"/>
  <c r="T137" i="4"/>
  <c r="R137" i="4"/>
  <c r="P137" i="4"/>
  <c r="N137" i="4"/>
  <c r="L137" i="4"/>
  <c r="J137" i="4"/>
  <c r="H137" i="4"/>
  <c r="F137" i="4"/>
  <c r="D137" i="4"/>
  <c r="B56" i="7"/>
  <c r="B57" i="7"/>
  <c r="B58" i="7"/>
  <c r="B105" i="7"/>
  <c r="B106" i="7"/>
  <c r="B107" i="7"/>
  <c r="B155" i="7"/>
  <c r="B156" i="7"/>
  <c r="B8" i="7"/>
  <c r="CW7" i="7"/>
  <c r="CW9" i="7"/>
  <c r="CW8" i="7"/>
  <c r="CL7" i="7"/>
  <c r="CL9" i="7"/>
  <c r="CL8" i="7"/>
  <c r="CA7" i="7"/>
  <c r="CA9" i="7"/>
  <c r="CA8" i="7"/>
  <c r="BP7" i="7"/>
  <c r="BP9" i="7"/>
  <c r="BP8" i="7"/>
  <c r="BE8" i="7"/>
  <c r="BE7" i="7"/>
  <c r="BE9" i="7"/>
  <c r="AT9" i="7"/>
  <c r="AT7" i="7"/>
  <c r="AT8" i="7"/>
  <c r="AI7" i="7"/>
  <c r="AI9" i="7"/>
  <c r="AI8" i="7"/>
  <c r="X7" i="7"/>
  <c r="X9" i="7"/>
  <c r="X8" i="7"/>
  <c r="B7" i="7"/>
  <c r="B9" i="7"/>
  <c r="B113" i="1"/>
  <c r="A57" i="4" s="1"/>
  <c r="B114" i="1"/>
  <c r="B141" i="1"/>
  <c r="B253" i="1"/>
  <c r="M15" i="1"/>
  <c r="K16" i="1"/>
  <c r="M16" i="1" s="1"/>
  <c r="B85" i="1"/>
  <c r="B86" i="1"/>
  <c r="B87" i="1"/>
  <c r="B143" i="1"/>
  <c r="B255" i="1"/>
  <c r="B58" i="1"/>
  <c r="B30" i="1"/>
  <c r="B31" i="1"/>
  <c r="B29" i="1"/>
  <c r="B59" i="1"/>
  <c r="A6" i="5"/>
  <c r="A8" i="5"/>
  <c r="A2" i="5"/>
  <c r="A3" i="5"/>
  <c r="D4" i="4"/>
  <c r="A4" i="5"/>
  <c r="A18" i="4"/>
  <c r="D19" i="4"/>
  <c r="D132" i="4"/>
  <c r="D103" i="4"/>
  <c r="A102" i="4"/>
  <c r="A42" i="5"/>
  <c r="A44" i="5"/>
  <c r="A38" i="5"/>
  <c r="A39" i="5"/>
  <c r="D60" i="4"/>
  <c r="A40" i="5"/>
  <c r="B115" i="1"/>
  <c r="D62" i="4"/>
  <c r="A78" i="5"/>
  <c r="A80" i="5"/>
  <c r="A74" i="5"/>
  <c r="A75" i="5"/>
  <c r="D116" i="4"/>
  <c r="A76" i="5"/>
  <c r="B227" i="1"/>
  <c r="B226" i="1"/>
  <c r="B225" i="1"/>
  <c r="B198" i="1"/>
  <c r="D20" i="4"/>
  <c r="A74" i="4"/>
  <c r="D75" i="4"/>
  <c r="A49" i="5"/>
  <c r="D76" i="4"/>
  <c r="A66" i="5"/>
  <c r="A67" i="5"/>
  <c r="A69" i="5"/>
  <c r="A71" i="5"/>
  <c r="A65" i="5"/>
  <c r="D102" i="4"/>
  <c r="A4" i="4"/>
  <c r="D5" i="4"/>
  <c r="A24" i="5"/>
  <c r="D32" i="4"/>
  <c r="A26" i="5"/>
  <c r="A20" i="5"/>
  <c r="A21" i="5"/>
  <c r="A22" i="5"/>
  <c r="B57" i="1"/>
  <c r="D33" i="4"/>
  <c r="A32" i="4"/>
  <c r="D34" i="4"/>
  <c r="A33" i="5"/>
  <c r="A35" i="5"/>
  <c r="A29" i="5"/>
  <c r="D46" i="4"/>
  <c r="A30" i="5"/>
  <c r="D47" i="4"/>
  <c r="A46" i="4"/>
  <c r="D118" i="4"/>
  <c r="A130" i="4"/>
  <c r="D131" i="4"/>
  <c r="B197" i="1"/>
  <c r="B199" i="1"/>
  <c r="A60" i="5"/>
  <c r="D88" i="4"/>
  <c r="A62" i="5"/>
  <c r="A56" i="5"/>
  <c r="A57" i="5"/>
  <c r="A58" i="5"/>
  <c r="B169" i="1"/>
  <c r="D89" i="4"/>
  <c r="A88" i="4"/>
  <c r="B170" i="1"/>
  <c r="B171" i="1"/>
  <c r="D6" i="4"/>
  <c r="A12" i="5"/>
  <c r="A13" i="5"/>
  <c r="D18" i="4"/>
  <c r="A17" i="5"/>
  <c r="A11" i="5"/>
  <c r="A31" i="5"/>
  <c r="D48" i="4"/>
  <c r="A60" i="4"/>
  <c r="D61" i="4"/>
  <c r="A48" i="5"/>
  <c r="D74" i="4"/>
  <c r="A51" i="5"/>
  <c r="A53" i="5"/>
  <c r="A47" i="5"/>
  <c r="D104" i="4"/>
  <c r="A116" i="4"/>
  <c r="D117" i="4"/>
  <c r="A84" i="5"/>
  <c r="A85" i="5"/>
  <c r="D130" i="4"/>
  <c r="A87" i="5"/>
  <c r="A89" i="5"/>
  <c r="A83" i="5"/>
  <c r="B142" i="1"/>
  <c r="B254" i="1"/>
  <c r="A15" i="4" l="1"/>
  <c r="K17" i="1"/>
  <c r="Q16" i="1"/>
  <c r="L152" i="7"/>
  <c r="L103" i="7"/>
  <c r="L54" i="7"/>
  <c r="L5" i="7"/>
  <c r="CV152" i="7"/>
  <c r="CV54" i="7"/>
  <c r="CV103" i="7"/>
  <c r="CV5" i="7"/>
  <c r="A127" i="4"/>
  <c r="CK152" i="7"/>
  <c r="CK103" i="7"/>
  <c r="CK54" i="7"/>
  <c r="CK5" i="7"/>
  <c r="BZ152" i="7"/>
  <c r="BZ54" i="7"/>
  <c r="BZ103" i="7"/>
  <c r="BZ5" i="7"/>
  <c r="BO152" i="7"/>
  <c r="BO103" i="7"/>
  <c r="BO54" i="7"/>
  <c r="BO5" i="7"/>
  <c r="BD103" i="7"/>
  <c r="BD5" i="7"/>
  <c r="BD152" i="7"/>
  <c r="BD54" i="7"/>
  <c r="A71" i="4"/>
  <c r="AS152" i="7"/>
  <c r="AS103" i="7"/>
  <c r="AS54" i="7"/>
  <c r="AS5" i="7"/>
  <c r="AH152" i="7"/>
  <c r="AH54" i="7"/>
  <c r="AH103" i="7"/>
  <c r="AH5" i="7"/>
  <c r="W152" i="7"/>
  <c r="W103" i="7"/>
  <c r="W54" i="7"/>
  <c r="W5" i="7"/>
  <c r="A43" i="4"/>
  <c r="A113" i="4"/>
  <c r="A99" i="4"/>
  <c r="A85" i="4"/>
  <c r="A29" i="4"/>
  <c r="Q17" i="1"/>
  <c r="K18" i="1"/>
  <c r="M17" i="1"/>
  <c r="K19" i="1" l="1"/>
  <c r="M18" i="1"/>
  <c r="Q18" i="1"/>
  <c r="M19" i="1" l="1"/>
  <c r="K20" i="1"/>
  <c r="Q19" i="1"/>
  <c r="M20" i="1" l="1"/>
  <c r="Q20" i="1"/>
  <c r="K21" i="1"/>
  <c r="Q21" i="1" l="1"/>
  <c r="K22" i="1"/>
  <c r="M21" i="1"/>
  <c r="K23" i="1" l="1"/>
  <c r="Q22" i="1"/>
  <c r="M22" i="1"/>
  <c r="K24" i="1" l="1"/>
  <c r="M23" i="1"/>
  <c r="Q23" i="1"/>
  <c r="Q24" i="1" l="1"/>
  <c r="M24" i="1"/>
  <c r="K25" i="1"/>
  <c r="K26" i="1" l="1"/>
  <c r="M25" i="1"/>
  <c r="Q25" i="1"/>
  <c r="M26" i="1" l="1"/>
  <c r="K27" i="1"/>
  <c r="Q26" i="1"/>
  <c r="K28" i="1" l="1"/>
  <c r="M27" i="1"/>
  <c r="Q27" i="1"/>
  <c r="K29" i="1" l="1"/>
  <c r="M28" i="1"/>
  <c r="Q28" i="1"/>
  <c r="K30" i="1" l="1"/>
  <c r="M29" i="1"/>
  <c r="Q29" i="1"/>
  <c r="Q30" i="1" l="1"/>
  <c r="K31" i="1"/>
  <c r="M30" i="1"/>
  <c r="M31" i="1" l="1"/>
  <c r="Q31" i="1"/>
  <c r="K32" i="1"/>
  <c r="M32" i="1" l="1"/>
  <c r="Q32" i="1"/>
  <c r="K33" i="1"/>
  <c r="M33" i="1" l="1"/>
  <c r="K34" i="1"/>
  <c r="Q33" i="1"/>
  <c r="M34" i="1" l="1"/>
  <c r="K35" i="1"/>
  <c r="Q34" i="1"/>
  <c r="K36" i="1" l="1"/>
  <c r="M35" i="1"/>
  <c r="Q35" i="1"/>
  <c r="K37" i="1" l="1"/>
  <c r="M36" i="1"/>
  <c r="Q36" i="1"/>
  <c r="K38" i="1" l="1"/>
  <c r="M37" i="1"/>
  <c r="Q37" i="1"/>
  <c r="K39" i="1" l="1"/>
  <c r="M38" i="1"/>
  <c r="K40" i="1" l="1"/>
  <c r="M39" i="1"/>
  <c r="K41" i="1" l="1"/>
  <c r="M40" i="1"/>
  <c r="Q41" i="1" l="1"/>
  <c r="M41" i="1"/>
  <c r="K42" i="1"/>
  <c r="Q42" i="1" l="1"/>
  <c r="M42" i="1"/>
  <c r="K43" i="1"/>
  <c r="Q43" i="1" l="1"/>
  <c r="K44" i="1"/>
  <c r="M43" i="1"/>
  <c r="Q44" i="1" l="1"/>
  <c r="K45" i="1"/>
  <c r="M44" i="1"/>
  <c r="Q45" i="1" l="1"/>
  <c r="M45" i="1"/>
  <c r="K46" i="1"/>
  <c r="Q46" i="1" l="1"/>
  <c r="M46" i="1"/>
  <c r="K47" i="1"/>
  <c r="Q47" i="1" l="1"/>
  <c r="K48" i="1"/>
  <c r="M47" i="1"/>
  <c r="Q48" i="1" l="1"/>
  <c r="K49" i="1"/>
  <c r="M48" i="1"/>
  <c r="Q49" i="1" l="1"/>
  <c r="M49" i="1"/>
  <c r="K50" i="1"/>
  <c r="Q50" i="1" l="1"/>
  <c r="M50" i="1"/>
  <c r="K51" i="1"/>
  <c r="Q51" i="1" l="1"/>
  <c r="K52" i="1"/>
  <c r="M51" i="1"/>
  <c r="K53" i="1" l="1"/>
  <c r="M52" i="1"/>
  <c r="Q52" i="1"/>
  <c r="Q53" i="1" l="1"/>
  <c r="K54" i="1"/>
  <c r="M53" i="1"/>
  <c r="M54" i="1" l="1"/>
  <c r="Q54" i="1"/>
  <c r="K55" i="1"/>
  <c r="Q55" i="1" l="1"/>
  <c r="M55" i="1"/>
  <c r="K56" i="1"/>
  <c r="K57" i="1" l="1"/>
  <c r="Q56" i="1"/>
  <c r="M56" i="1"/>
  <c r="Q57" i="1" l="1"/>
  <c r="K58" i="1"/>
  <c r="M57" i="1"/>
  <c r="K59" i="1" l="1"/>
  <c r="M58" i="1"/>
  <c r="Q58" i="1"/>
  <c r="K60" i="1" l="1"/>
  <c r="M59" i="1"/>
  <c r="Q59" i="1"/>
  <c r="K61" i="1" l="1"/>
  <c r="M60" i="1"/>
  <c r="Q60" i="1"/>
  <c r="K62" i="1" l="1"/>
  <c r="Q61" i="1"/>
  <c r="M61" i="1"/>
  <c r="K63" i="1" l="1"/>
  <c r="M62" i="1"/>
  <c r="Q62" i="1"/>
  <c r="K64" i="1" l="1"/>
  <c r="M63" i="1"/>
  <c r="Q63" i="1"/>
  <c r="K65" i="1" l="1"/>
  <c r="Q64" i="1"/>
  <c r="M64" i="1"/>
  <c r="K66" i="1" l="1"/>
  <c r="M65" i="1"/>
  <c r="M66" i="1" l="1"/>
  <c r="K67" i="1"/>
  <c r="Q67" i="1" s="1"/>
  <c r="M67" i="1" l="1"/>
  <c r="K68" i="1"/>
  <c r="Q68" i="1" s="1"/>
  <c r="M68" i="1" l="1"/>
  <c r="K69" i="1"/>
  <c r="M69" i="1" l="1"/>
  <c r="Q69" i="1"/>
  <c r="K70" i="1"/>
  <c r="M70" i="1" l="1"/>
  <c r="K71" i="1"/>
  <c r="Q70" i="1"/>
  <c r="M71" i="1" l="1"/>
  <c r="K72" i="1"/>
  <c r="Q71" i="1"/>
  <c r="M72" i="1" l="1"/>
  <c r="K73" i="1"/>
  <c r="Q72" i="1"/>
  <c r="M73" i="1" l="1"/>
  <c r="Q73" i="1"/>
  <c r="K74" i="1"/>
  <c r="M74" i="1" l="1"/>
  <c r="K75" i="1"/>
  <c r="M75" i="1" l="1"/>
  <c r="K76" i="1"/>
  <c r="M76" i="1" l="1"/>
  <c r="K77" i="1"/>
  <c r="M77" i="1" l="1"/>
  <c r="K78" i="1"/>
  <c r="M78" i="1" l="1"/>
  <c r="K79" i="1"/>
  <c r="M79" i="1" l="1"/>
  <c r="K80" i="1"/>
  <c r="M80" i="1" l="1"/>
  <c r="K81" i="1"/>
  <c r="Q81" i="1" s="1"/>
  <c r="M81" i="1" l="1"/>
  <c r="K82" i="1"/>
  <c r="Q82" i="1" s="1"/>
  <c r="K83" i="1" l="1"/>
  <c r="M82" i="1"/>
  <c r="M83" i="1" l="1"/>
  <c r="Q83" i="1"/>
  <c r="K84" i="1"/>
  <c r="Q84" i="1" l="1"/>
  <c r="K85" i="1"/>
  <c r="M84" i="1"/>
  <c r="K86" i="1" l="1"/>
  <c r="M85" i="1"/>
  <c r="Q85" i="1"/>
  <c r="K87" i="1" l="1"/>
  <c r="M86" i="1"/>
  <c r="Q86" i="1"/>
  <c r="Q87" i="1" l="1"/>
  <c r="K88" i="1"/>
  <c r="M87" i="1"/>
  <c r="K89" i="1" l="1"/>
  <c r="M88" i="1"/>
  <c r="Q88" i="1"/>
  <c r="M89" i="1" l="1"/>
  <c r="K90" i="1"/>
  <c r="Q89" i="1"/>
  <c r="M90" i="1" l="1"/>
  <c r="Q90" i="1"/>
  <c r="K91" i="1"/>
  <c r="Q91" i="1" l="1"/>
  <c r="M91" i="1"/>
  <c r="K92" i="1"/>
  <c r="Q92" i="1" l="1"/>
  <c r="K93" i="1"/>
  <c r="M92" i="1"/>
  <c r="K94" i="1" l="1"/>
  <c r="M93" i="1"/>
  <c r="Q93" i="1"/>
  <c r="K95" i="1" l="1"/>
  <c r="Q94" i="1"/>
  <c r="M94" i="1"/>
  <c r="K96" i="1" l="1"/>
  <c r="M95" i="1"/>
  <c r="Q95" i="1"/>
  <c r="K97" i="1" l="1"/>
  <c r="M96" i="1"/>
  <c r="Q96" i="1"/>
  <c r="K98" i="1" l="1"/>
  <c r="Q97" i="1"/>
  <c r="M97" i="1"/>
  <c r="K99" i="1" l="1"/>
  <c r="M98" i="1"/>
  <c r="Q98" i="1"/>
  <c r="K100" i="1" l="1"/>
  <c r="M99" i="1"/>
  <c r="Q99" i="1"/>
  <c r="K101" i="1" l="1"/>
  <c r="M100" i="1"/>
  <c r="Q100" i="1"/>
  <c r="K102" i="1" l="1"/>
  <c r="Q101" i="1"/>
  <c r="M101" i="1"/>
  <c r="K103" i="1" l="1"/>
  <c r="Q102" i="1"/>
  <c r="M102" i="1"/>
  <c r="K104" i="1" l="1"/>
  <c r="M103" i="1"/>
  <c r="Q103" i="1"/>
  <c r="K105" i="1" l="1"/>
  <c r="M104" i="1"/>
  <c r="Q104" i="1"/>
  <c r="K106" i="1" l="1"/>
  <c r="Q105" i="1"/>
  <c r="M105" i="1"/>
  <c r="K107" i="1" l="1"/>
  <c r="M106" i="1"/>
  <c r="Q106" i="1"/>
  <c r="K108" i="1" l="1"/>
  <c r="M107" i="1"/>
  <c r="Q107" i="1"/>
  <c r="M108" i="1" l="1"/>
  <c r="Q108" i="1"/>
  <c r="K109" i="1"/>
  <c r="Q109" i="1" l="1"/>
  <c r="K110" i="1"/>
  <c r="M109" i="1"/>
  <c r="K111" i="1" l="1"/>
  <c r="M110" i="1"/>
  <c r="Q110" i="1"/>
  <c r="M111" i="1" l="1"/>
  <c r="Q111" i="1"/>
  <c r="K112" i="1"/>
  <c r="K113" i="1" l="1"/>
  <c r="M112" i="1"/>
  <c r="Q112" i="1"/>
  <c r="Q113" i="1" l="1"/>
  <c r="M113" i="1"/>
  <c r="K114" i="1"/>
  <c r="M114" i="1" l="1"/>
  <c r="Q114" i="1"/>
  <c r="K115" i="1"/>
  <c r="Q115" i="1" l="1"/>
  <c r="M115" i="1"/>
  <c r="K116" i="1"/>
  <c r="Q116" i="1" s="1"/>
  <c r="K117" i="1" l="1"/>
  <c r="Q117" i="1" s="1"/>
  <c r="M116" i="1"/>
  <c r="M117" i="1" l="1"/>
  <c r="K118" i="1"/>
  <c r="Q118" i="1" s="1"/>
  <c r="M118" i="1" l="1"/>
  <c r="K119" i="1"/>
  <c r="Q119" i="1" s="1"/>
  <c r="M119" i="1" l="1"/>
  <c r="K120" i="1"/>
  <c r="K121" i="1" l="1"/>
  <c r="M120" i="1"/>
  <c r="Q120" i="1"/>
  <c r="Q121" i="1" l="1"/>
  <c r="M121" i="1"/>
  <c r="K122" i="1"/>
  <c r="M122" i="1" l="1"/>
  <c r="Q122" i="1"/>
  <c r="K123" i="1"/>
  <c r="Q123" i="1" s="1"/>
  <c r="K124" i="1" l="1"/>
  <c r="M123" i="1"/>
  <c r="K125" i="1" l="1"/>
  <c r="M124" i="1"/>
  <c r="K126" i="1" l="1"/>
  <c r="M125" i="1"/>
  <c r="M126" i="1" l="1"/>
  <c r="K127" i="1"/>
  <c r="Q127" i="1" s="1"/>
  <c r="K128" i="1" l="1"/>
  <c r="M127" i="1"/>
  <c r="K129" i="1" l="1"/>
  <c r="M128" i="1"/>
  <c r="K130" i="1" l="1"/>
  <c r="M129" i="1"/>
  <c r="M130" i="1" l="1"/>
  <c r="K131" i="1"/>
  <c r="K132" i="1" l="1"/>
  <c r="M131" i="1"/>
  <c r="K133" i="1" l="1"/>
  <c r="M132" i="1"/>
  <c r="M133" i="1" l="1"/>
  <c r="K134" i="1"/>
  <c r="M134" i="1" l="1"/>
  <c r="K135" i="1"/>
  <c r="K136" i="1" l="1"/>
  <c r="M135" i="1"/>
  <c r="M136" i="1" l="1"/>
  <c r="K137" i="1"/>
  <c r="K138" i="1" l="1"/>
  <c r="M137" i="1"/>
  <c r="M138" i="1" l="1"/>
  <c r="K139" i="1"/>
  <c r="K140" i="1" l="1"/>
  <c r="M139" i="1"/>
  <c r="Q139" i="1"/>
  <c r="K141" i="1" l="1"/>
  <c r="M140" i="1"/>
  <c r="Q140" i="1"/>
  <c r="Q141" i="1" l="1"/>
  <c r="M141" i="1"/>
  <c r="K142" i="1"/>
  <c r="Q142" i="1" l="1"/>
  <c r="K143" i="1"/>
  <c r="M142" i="1"/>
  <c r="M143" i="1" l="1"/>
  <c r="K144" i="1"/>
  <c r="Q143" i="1"/>
  <c r="M144" i="1" l="1"/>
  <c r="K145" i="1"/>
  <c r="Q144" i="1"/>
  <c r="M145" i="1" l="1"/>
  <c r="Q145" i="1"/>
  <c r="K146" i="1"/>
  <c r="M146" i="1" l="1"/>
  <c r="Q146" i="1"/>
  <c r="K147" i="1"/>
  <c r="K148" i="1" l="1"/>
  <c r="M147" i="1"/>
  <c r="Q147" i="1"/>
  <c r="K149" i="1" l="1"/>
  <c r="M148" i="1"/>
  <c r="Q148" i="1"/>
  <c r="K150" i="1" l="1"/>
  <c r="M149" i="1"/>
  <c r="Q149" i="1"/>
  <c r="Q150" i="1" l="1"/>
  <c r="K151" i="1"/>
  <c r="M150" i="1"/>
  <c r="Q151" i="1" l="1"/>
  <c r="M151" i="1"/>
  <c r="K152" i="1"/>
  <c r="Q152" i="1" l="1"/>
  <c r="M152" i="1"/>
  <c r="K153" i="1"/>
  <c r="Q153" i="1" l="1"/>
  <c r="K154" i="1"/>
  <c r="M153" i="1"/>
  <c r="Q154" i="1" l="1"/>
  <c r="K155" i="1"/>
  <c r="M154" i="1"/>
  <c r="Q155" i="1" l="1"/>
  <c r="M155" i="1"/>
  <c r="K156" i="1"/>
  <c r="Q156" i="1" l="1"/>
  <c r="M156" i="1"/>
  <c r="K157" i="1"/>
  <c r="Q157" i="1" l="1"/>
  <c r="K158" i="1"/>
  <c r="Q158" i="1" s="1"/>
  <c r="M157" i="1"/>
  <c r="K159" i="1" l="1"/>
  <c r="Q159" i="1" s="1"/>
  <c r="M158" i="1"/>
  <c r="K160" i="1" l="1"/>
  <c r="Q160" i="1" s="1"/>
  <c r="M159" i="1"/>
  <c r="K161" i="1" l="1"/>
  <c r="M160" i="1"/>
  <c r="Q161" i="1" l="1"/>
  <c r="K162" i="1"/>
  <c r="M161" i="1"/>
  <c r="Q162" i="1" l="1"/>
  <c r="M162" i="1"/>
  <c r="K163" i="1"/>
  <c r="Q163" i="1" l="1"/>
  <c r="M163" i="1"/>
  <c r="K164" i="1"/>
  <c r="K165" i="1" l="1"/>
  <c r="Q164" i="1"/>
  <c r="M164" i="1"/>
  <c r="F111" i="1" l="1"/>
  <c r="E111" i="1" s="1"/>
  <c r="E94" i="1" s="1"/>
  <c r="F26" i="1"/>
  <c r="E26" i="1" s="1"/>
  <c r="E12" i="1" s="1"/>
  <c r="F82" i="1"/>
  <c r="E82" i="1" s="1"/>
  <c r="E65" i="1" s="1"/>
  <c r="F139" i="1"/>
  <c r="E139" i="1" s="1"/>
  <c r="E122" i="1" s="1"/>
  <c r="B60" i="1"/>
  <c r="B4" i="1"/>
  <c r="B32" i="1"/>
  <c r="F55" i="1"/>
  <c r="E55" i="1" s="1"/>
  <c r="E38" i="1" s="1"/>
  <c r="B116" i="1"/>
  <c r="F54" i="1"/>
  <c r="E54" i="1" s="1"/>
  <c r="E37" i="1" s="1"/>
  <c r="F27" i="1"/>
  <c r="E27" i="1" s="1"/>
  <c r="E13" i="1" s="1"/>
  <c r="B88" i="1"/>
  <c r="F138" i="1"/>
  <c r="E138" i="1" s="1"/>
  <c r="E121" i="1" s="1"/>
  <c r="F83" i="1"/>
  <c r="E83" i="1" s="1"/>
  <c r="E66" i="1" s="1"/>
  <c r="F110" i="1"/>
  <c r="E110" i="1" s="1"/>
  <c r="E93" i="1" s="1"/>
  <c r="K166" i="1"/>
  <c r="M165" i="1"/>
  <c r="Q165" i="1"/>
  <c r="B117" i="1" l="1"/>
  <c r="AS15" i="7"/>
  <c r="D119" i="3"/>
  <c r="AH15" i="7"/>
  <c r="B89" i="1"/>
  <c r="D90" i="3"/>
  <c r="B33" i="1"/>
  <c r="D32" i="3"/>
  <c r="L15" i="7"/>
  <c r="B5" i="1"/>
  <c r="D3" i="3"/>
  <c r="A15" i="7"/>
  <c r="B61" i="1"/>
  <c r="D61" i="3"/>
  <c r="W15" i="7"/>
  <c r="K167" i="1"/>
  <c r="M166" i="1"/>
  <c r="Q166" i="1"/>
  <c r="B6" i="1" l="1"/>
  <c r="A23" i="7"/>
  <c r="E3" i="3"/>
  <c r="B90" i="1"/>
  <c r="AH23" i="7"/>
  <c r="E90" i="3"/>
  <c r="B62" i="1"/>
  <c r="W23" i="7"/>
  <c r="E61" i="3"/>
  <c r="B34" i="1"/>
  <c r="E32" i="3"/>
  <c r="L23" i="7"/>
  <c r="B118" i="1"/>
  <c r="AS23" i="7"/>
  <c r="E119" i="3"/>
  <c r="Q167" i="1"/>
  <c r="M167" i="1"/>
  <c r="K168" i="1"/>
  <c r="B91" i="1" l="1"/>
  <c r="AH31" i="7"/>
  <c r="F90" i="3"/>
  <c r="B63" i="1"/>
  <c r="W31" i="7"/>
  <c r="F61" i="3"/>
  <c r="B7" i="1"/>
  <c r="A31" i="7"/>
  <c r="F3" i="3"/>
  <c r="B35" i="1"/>
  <c r="L31" i="7"/>
  <c r="F32" i="3"/>
  <c r="B119" i="1"/>
  <c r="AS31" i="7"/>
  <c r="F119" i="3"/>
  <c r="Q168" i="1"/>
  <c r="K169" i="1"/>
  <c r="M168" i="1"/>
  <c r="A39" i="7" l="1"/>
  <c r="G3" i="3"/>
  <c r="B64" i="1"/>
  <c r="W39" i="7"/>
  <c r="G61" i="3"/>
  <c r="B92" i="1"/>
  <c r="AH39" i="7"/>
  <c r="G90" i="3"/>
  <c r="B36" i="1"/>
  <c r="L39" i="7"/>
  <c r="G32" i="3"/>
  <c r="B120" i="1"/>
  <c r="AS39" i="7"/>
  <c r="G119" i="3"/>
  <c r="Q169" i="1"/>
  <c r="M169" i="1"/>
  <c r="K170" i="1"/>
  <c r="B37" i="1" l="1"/>
  <c r="L47" i="7"/>
  <c r="H32" i="3"/>
  <c r="B93" i="1"/>
  <c r="AH47" i="7"/>
  <c r="H90" i="3"/>
  <c r="B65" i="1"/>
  <c r="W47" i="7"/>
  <c r="H61" i="3"/>
  <c r="B121" i="1"/>
  <c r="AS47" i="7"/>
  <c r="H119" i="3"/>
  <c r="K171" i="1"/>
  <c r="M170" i="1"/>
  <c r="Q170" i="1"/>
  <c r="B122" i="1" l="1"/>
  <c r="AS64" i="7"/>
  <c r="I119" i="3"/>
  <c r="B94" i="1"/>
  <c r="AH64" i="7"/>
  <c r="I90" i="3"/>
  <c r="B66" i="1"/>
  <c r="W64" i="7"/>
  <c r="I61" i="3"/>
  <c r="B38" i="1"/>
  <c r="L64" i="7"/>
  <c r="I32" i="3"/>
  <c r="K172" i="1"/>
  <c r="M171" i="1"/>
  <c r="Q171" i="1"/>
  <c r="B95" i="1" l="1"/>
  <c r="AH72" i="7"/>
  <c r="J90" i="3"/>
  <c r="B39" i="1"/>
  <c r="L72" i="7"/>
  <c r="J32" i="3"/>
  <c r="B67" i="1"/>
  <c r="W72" i="7"/>
  <c r="J61" i="3"/>
  <c r="B123" i="1"/>
  <c r="AS72" i="7"/>
  <c r="J119" i="3"/>
  <c r="K173" i="1"/>
  <c r="Q173" i="1" s="1"/>
  <c r="M172" i="1"/>
  <c r="Q172" i="1"/>
  <c r="B40" i="1" l="1"/>
  <c r="L80" i="7"/>
  <c r="K32" i="3"/>
  <c r="B124" i="1"/>
  <c r="AS80" i="7"/>
  <c r="K119" i="3"/>
  <c r="B68" i="1"/>
  <c r="W80" i="7"/>
  <c r="K61" i="3"/>
  <c r="B96" i="1"/>
  <c r="AH80" i="7"/>
  <c r="K90" i="3"/>
  <c r="K174" i="1"/>
  <c r="Q174" i="1" s="1"/>
  <c r="M173" i="1"/>
  <c r="B69" i="1" l="1"/>
  <c r="W88" i="7"/>
  <c r="L61" i="3"/>
  <c r="B125" i="1"/>
  <c r="AS88" i="7"/>
  <c r="L119" i="3"/>
  <c r="B97" i="1"/>
  <c r="AH88" i="7"/>
  <c r="L90" i="3"/>
  <c r="B41" i="1"/>
  <c r="L88" i="7"/>
  <c r="L32" i="3"/>
  <c r="K175" i="1"/>
  <c r="Q175" i="1" s="1"/>
  <c r="M174" i="1"/>
  <c r="B126" i="1" l="1"/>
  <c r="AS96" i="7"/>
  <c r="M119" i="3"/>
  <c r="B42" i="1"/>
  <c r="L96" i="7"/>
  <c r="M32" i="3"/>
  <c r="B98" i="1"/>
  <c r="AH96" i="7"/>
  <c r="M90" i="3"/>
  <c r="B70" i="1"/>
  <c r="W96" i="7"/>
  <c r="M61" i="3"/>
  <c r="M175" i="1"/>
  <c r="K176" i="1"/>
  <c r="Q176" i="1" s="1"/>
  <c r="B43" i="1" l="1"/>
  <c r="L113" i="7"/>
  <c r="N32" i="3"/>
  <c r="B99" i="1"/>
  <c r="AH113" i="7"/>
  <c r="N90" i="3"/>
  <c r="B71" i="1"/>
  <c r="W113" i="7"/>
  <c r="N61" i="3"/>
  <c r="B127" i="1"/>
  <c r="AS113" i="7"/>
  <c r="N119" i="3"/>
  <c r="K177" i="1"/>
  <c r="Q177" i="1" s="1"/>
  <c r="M176" i="1"/>
  <c r="B100" i="1" l="1"/>
  <c r="AH121" i="7"/>
  <c r="O90" i="3"/>
  <c r="B72" i="1"/>
  <c r="W121" i="7"/>
  <c r="O61" i="3"/>
  <c r="B44" i="1"/>
  <c r="L121" i="7"/>
  <c r="O32" i="3"/>
  <c r="B128" i="1"/>
  <c r="AS121" i="7"/>
  <c r="O119" i="3"/>
  <c r="K178" i="1"/>
  <c r="Q178" i="1" s="1"/>
  <c r="M177" i="1"/>
  <c r="B45" i="1" l="1"/>
  <c r="L129" i="7"/>
  <c r="P32" i="3"/>
  <c r="B73" i="1"/>
  <c r="W129" i="7"/>
  <c r="P61" i="3"/>
  <c r="B101" i="1"/>
  <c r="AH129" i="7"/>
  <c r="P90" i="3"/>
  <c r="B129" i="1"/>
  <c r="AS129" i="7"/>
  <c r="P119" i="3"/>
  <c r="M178" i="1"/>
  <c r="K179" i="1"/>
  <c r="Q179" i="1" s="1"/>
  <c r="B102" i="1" l="1"/>
  <c r="AH137" i="7"/>
  <c r="Q90" i="3"/>
  <c r="B74" i="1"/>
  <c r="W137" i="7"/>
  <c r="Q61" i="3"/>
  <c r="B130" i="1"/>
  <c r="AS137" i="7"/>
  <c r="Q119" i="3"/>
  <c r="B46" i="1"/>
  <c r="L137" i="7"/>
  <c r="Q32" i="3"/>
  <c r="M179" i="1"/>
  <c r="K180" i="1"/>
  <c r="Q180" i="1" s="1"/>
  <c r="B75" i="1" l="1"/>
  <c r="W145" i="7"/>
  <c r="R61" i="3"/>
  <c r="B47" i="1"/>
  <c r="L145" i="7"/>
  <c r="R32" i="3"/>
  <c r="B131" i="1"/>
  <c r="AS145" i="7"/>
  <c r="R119" i="3"/>
  <c r="B103" i="1"/>
  <c r="AH145" i="7"/>
  <c r="R90" i="3"/>
  <c r="M180" i="1"/>
  <c r="K181" i="1"/>
  <c r="B48" i="1" l="1"/>
  <c r="L162" i="7"/>
  <c r="S32" i="3"/>
  <c r="B132" i="1"/>
  <c r="AS162" i="7"/>
  <c r="S119" i="3"/>
  <c r="B104" i="1"/>
  <c r="AH162" i="7"/>
  <c r="S90" i="3"/>
  <c r="B76" i="1"/>
  <c r="W162" i="7"/>
  <c r="S61" i="3"/>
  <c r="M181" i="1"/>
  <c r="Q181" i="1"/>
  <c r="K182" i="1"/>
  <c r="B105" i="1" l="1"/>
  <c r="AH170" i="7"/>
  <c r="T90" i="3"/>
  <c r="B49" i="1"/>
  <c r="L170" i="7"/>
  <c r="T32" i="3"/>
  <c r="B133" i="1"/>
  <c r="AS170" i="7"/>
  <c r="T119" i="3"/>
  <c r="B77" i="1"/>
  <c r="W170" i="7"/>
  <c r="T61" i="3"/>
  <c r="M182" i="1"/>
  <c r="Q182" i="1"/>
  <c r="K183" i="1"/>
  <c r="B106" i="1" l="1"/>
  <c r="AH178" i="7"/>
  <c r="U90" i="3"/>
  <c r="B134" i="1"/>
  <c r="AS178" i="7"/>
  <c r="U119" i="3"/>
  <c r="B50" i="1"/>
  <c r="L178" i="7"/>
  <c r="U32" i="3"/>
  <c r="B78" i="1"/>
  <c r="W178" i="7"/>
  <c r="U61" i="3"/>
  <c r="M183" i="1"/>
  <c r="K184" i="1"/>
  <c r="Q183" i="1"/>
  <c r="B51" i="1" l="1"/>
  <c r="L186" i="7"/>
  <c r="V32" i="3"/>
  <c r="B107" i="1"/>
  <c r="AH186" i="7"/>
  <c r="V90" i="3"/>
  <c r="B135" i="1"/>
  <c r="AS186" i="7"/>
  <c r="V119" i="3"/>
  <c r="B79" i="1"/>
  <c r="W186" i="7"/>
  <c r="V61" i="3"/>
  <c r="M184" i="1"/>
  <c r="K185" i="1"/>
  <c r="Q184" i="1"/>
  <c r="AS194" i="7" l="1"/>
  <c r="W119" i="3"/>
  <c r="A37" i="5"/>
  <c r="AS3" i="7"/>
  <c r="AH194" i="7"/>
  <c r="W90" i="3"/>
  <c r="AH3" i="7"/>
  <c r="A28" i="5"/>
  <c r="W194" i="7"/>
  <c r="W61" i="3"/>
  <c r="A19" i="5"/>
  <c r="W3" i="7"/>
  <c r="L194" i="7"/>
  <c r="W32" i="3"/>
  <c r="L3" i="7"/>
  <c r="A10" i="5"/>
  <c r="M185" i="1"/>
  <c r="Q185" i="1"/>
  <c r="K186" i="1"/>
  <c r="R54" i="7" l="1"/>
  <c r="R103" i="7"/>
  <c r="R152" i="7"/>
  <c r="R5" i="7"/>
  <c r="AN152" i="7"/>
  <c r="AN103" i="7"/>
  <c r="AN5" i="7"/>
  <c r="AN54" i="7"/>
  <c r="AC54" i="7"/>
  <c r="AC5" i="7"/>
  <c r="AC152" i="7"/>
  <c r="AC103" i="7"/>
  <c r="AY54" i="7"/>
  <c r="AY5" i="7"/>
  <c r="AY103" i="7"/>
  <c r="AY152" i="7"/>
  <c r="M186" i="1"/>
  <c r="Q186" i="1"/>
  <c r="K187" i="1"/>
  <c r="M187" i="1" l="1"/>
  <c r="K188" i="1"/>
  <c r="Q187" i="1"/>
  <c r="M188" i="1" l="1"/>
  <c r="K189" i="1"/>
  <c r="Q188" i="1"/>
  <c r="M189" i="1" l="1"/>
  <c r="Q189" i="1"/>
  <c r="K190" i="1"/>
  <c r="M190" i="1" l="1"/>
  <c r="Q190" i="1"/>
  <c r="K191" i="1"/>
  <c r="M191" i="1" l="1"/>
  <c r="K192" i="1"/>
  <c r="Q191" i="1"/>
  <c r="B8" i="1" s="1"/>
  <c r="A47" i="7" l="1"/>
  <c r="H3" i="3"/>
  <c r="Q192" i="1"/>
  <c r="M192" i="1"/>
  <c r="K193" i="1"/>
  <c r="Q193" i="1" l="1"/>
  <c r="M193" i="1"/>
  <c r="K194" i="1"/>
  <c r="Q194" i="1" l="1"/>
  <c r="B9" i="1" s="1"/>
  <c r="M194" i="1"/>
  <c r="K195" i="1"/>
  <c r="A64" i="7" l="1"/>
  <c r="I3" i="3"/>
  <c r="M195" i="1"/>
  <c r="K196" i="1"/>
  <c r="Q195" i="1"/>
  <c r="B10" i="1" s="1"/>
  <c r="A72" i="7" l="1"/>
  <c r="J3" i="3"/>
  <c r="Q196" i="1"/>
  <c r="B11" i="1" s="1"/>
  <c r="K197" i="1"/>
  <c r="M196" i="1"/>
  <c r="A80" i="7" l="1"/>
  <c r="K3" i="3"/>
  <c r="K198" i="1"/>
  <c r="M197" i="1"/>
  <c r="Q197" i="1"/>
  <c r="B12" i="1" s="1"/>
  <c r="A88" i="7" l="1"/>
  <c r="L3" i="3"/>
  <c r="K199" i="1"/>
  <c r="M198" i="1"/>
  <c r="Q198" i="1"/>
  <c r="B13" i="1" s="1"/>
  <c r="A96" i="7" l="1"/>
  <c r="B14" i="1"/>
  <c r="M3" i="3"/>
  <c r="K200" i="1"/>
  <c r="M199" i="1"/>
  <c r="Q199" i="1"/>
  <c r="A113" i="7" l="1"/>
  <c r="N3" i="3"/>
  <c r="B15" i="1"/>
  <c r="O3" i="3" s="1"/>
  <c r="M200" i="1"/>
  <c r="Q200" i="1"/>
  <c r="K201" i="1"/>
  <c r="A121" i="7" l="1"/>
  <c r="B16" i="1"/>
  <c r="M201" i="1"/>
  <c r="Q201" i="1"/>
  <c r="K202" i="1"/>
  <c r="A129" i="7" l="1"/>
  <c r="B17" i="1"/>
  <c r="P3" i="3"/>
  <c r="Q202" i="1"/>
  <c r="K203" i="1"/>
  <c r="M202" i="1"/>
  <c r="A137" i="7" l="1"/>
  <c r="B18" i="1"/>
  <c r="Q3" i="3"/>
  <c r="K204" i="1"/>
  <c r="M203" i="1"/>
  <c r="Q203" i="1"/>
  <c r="A145" i="7" l="1"/>
  <c r="B19" i="1"/>
  <c r="R3" i="3"/>
  <c r="Q204" i="1"/>
  <c r="K205" i="1"/>
  <c r="M204" i="1"/>
  <c r="A162" i="7" l="1"/>
  <c r="S3" i="3"/>
  <c r="B20" i="1"/>
  <c r="K206" i="1"/>
  <c r="M205" i="1"/>
  <c r="Q205" i="1"/>
  <c r="A170" i="7" l="1"/>
  <c r="B21" i="1"/>
  <c r="T3" i="3"/>
  <c r="K207" i="1"/>
  <c r="Q207" i="1" s="1"/>
  <c r="M206" i="1"/>
  <c r="Q206" i="1"/>
  <c r="A178" i="7" l="1"/>
  <c r="U3" i="3"/>
  <c r="B22" i="1"/>
  <c r="K208" i="1"/>
  <c r="Q208" i="1" s="1"/>
  <c r="M207" i="1"/>
  <c r="A186" i="7" l="1"/>
  <c r="V3" i="3"/>
  <c r="B23" i="1"/>
  <c r="A3" i="7" s="1"/>
  <c r="K209" i="1"/>
  <c r="Q209" i="1" s="1"/>
  <c r="M208" i="1"/>
  <c r="A194" i="7" l="1"/>
  <c r="A1" i="5"/>
  <c r="W3" i="3"/>
  <c r="K210" i="1"/>
  <c r="M209" i="1"/>
  <c r="G5" i="7" l="1"/>
  <c r="G152" i="7"/>
  <c r="G103" i="7"/>
  <c r="G54" i="7"/>
  <c r="K211" i="1"/>
  <c r="M210" i="1"/>
  <c r="Q210" i="1"/>
  <c r="K212" i="1" l="1"/>
  <c r="M211" i="1"/>
  <c r="Q211" i="1"/>
  <c r="K213" i="1" l="1"/>
  <c r="Q212" i="1"/>
  <c r="M212" i="1"/>
  <c r="K214" i="1" l="1"/>
  <c r="M213" i="1"/>
  <c r="Q213" i="1"/>
  <c r="K215" i="1" l="1"/>
  <c r="M214" i="1"/>
  <c r="Q214" i="1"/>
  <c r="K216" i="1" l="1"/>
  <c r="M215" i="1"/>
  <c r="Q215" i="1"/>
  <c r="K217" i="1" l="1"/>
  <c r="Q216" i="1"/>
  <c r="M216" i="1"/>
  <c r="K218" i="1" l="1"/>
  <c r="Q217" i="1"/>
  <c r="M217" i="1"/>
  <c r="K219" i="1" l="1"/>
  <c r="M218" i="1"/>
  <c r="Q218" i="1"/>
  <c r="M219" i="1" l="1"/>
  <c r="Q219" i="1"/>
  <c r="K220" i="1"/>
  <c r="M220" i="1" l="1"/>
  <c r="K221" i="1"/>
  <c r="Q221" i="1" s="1"/>
  <c r="Q220" i="1"/>
  <c r="K222" i="1" l="1"/>
  <c r="Q222" i="1" s="1"/>
  <c r="M221" i="1"/>
  <c r="K223" i="1" l="1"/>
  <c r="Q223" i="1" s="1"/>
  <c r="M222" i="1"/>
  <c r="M223" i="1" l="1"/>
  <c r="K224" i="1"/>
  <c r="Q224" i="1" s="1"/>
  <c r="K225" i="1" l="1"/>
  <c r="Q225" i="1" s="1"/>
  <c r="M224" i="1"/>
  <c r="K226" i="1" l="1"/>
  <c r="M225" i="1"/>
  <c r="M226" i="1" l="1"/>
  <c r="K227" i="1"/>
  <c r="M227" i="1" l="1"/>
  <c r="K228" i="1"/>
  <c r="M228" i="1" l="1"/>
  <c r="K229" i="1"/>
  <c r="M229" i="1" l="1"/>
  <c r="K230" i="1"/>
  <c r="M230" i="1" l="1"/>
  <c r="K231" i="1"/>
  <c r="K232" i="1" l="1"/>
  <c r="M231" i="1"/>
  <c r="K233" i="1" l="1"/>
  <c r="M232" i="1"/>
  <c r="K234" i="1" l="1"/>
  <c r="M233" i="1"/>
  <c r="M234" i="1" l="1"/>
  <c r="K235" i="1"/>
  <c r="M235" i="1" l="1"/>
  <c r="K236" i="1"/>
  <c r="K237" i="1" l="1"/>
  <c r="M236" i="1"/>
  <c r="K238" i="1" l="1"/>
  <c r="M237" i="1"/>
  <c r="Q237" i="1"/>
  <c r="M238" i="1" l="1"/>
  <c r="K239" i="1"/>
  <c r="Q238" i="1"/>
  <c r="M239" i="1" l="1"/>
  <c r="Q239" i="1"/>
  <c r="K240" i="1"/>
  <c r="Q240" i="1" l="1"/>
  <c r="K241" i="1"/>
  <c r="M240" i="1"/>
  <c r="F194" i="1" l="1"/>
  <c r="E194" i="1" s="1"/>
  <c r="E177" i="1" s="1"/>
  <c r="B144" i="1"/>
  <c r="F195" i="1"/>
  <c r="E195" i="1" s="1"/>
  <c r="E178" i="1" s="1"/>
  <c r="B200" i="1"/>
  <c r="B172" i="1"/>
  <c r="F167" i="1"/>
  <c r="E167" i="1" s="1"/>
  <c r="E150" i="1" s="1"/>
  <c r="F222" i="1"/>
  <c r="E222" i="1" s="1"/>
  <c r="E205" i="1" s="1"/>
  <c r="F166" i="1"/>
  <c r="E166" i="1" s="1"/>
  <c r="E149" i="1" s="1"/>
  <c r="K242" i="1"/>
  <c r="Q241" i="1"/>
  <c r="M241" i="1"/>
  <c r="B201" i="1" l="1"/>
  <c r="D206" i="3"/>
  <c r="BZ15" i="7"/>
  <c r="BD15" i="7"/>
  <c r="B145" i="1"/>
  <c r="D148" i="3"/>
  <c r="B173" i="1"/>
  <c r="D177" i="3"/>
  <c r="BO15" i="7"/>
  <c r="M242" i="1"/>
  <c r="Q242" i="1"/>
  <c r="K243" i="1"/>
  <c r="B146" i="1" l="1"/>
  <c r="BD23" i="7"/>
  <c r="E148" i="3"/>
  <c r="B174" i="1"/>
  <c r="E177" i="3"/>
  <c r="BO23" i="7"/>
  <c r="BZ23" i="7"/>
  <c r="E206" i="3"/>
  <c r="M243" i="1"/>
  <c r="Q243" i="1"/>
  <c r="K244" i="1"/>
  <c r="B175" i="1" l="1"/>
  <c r="BO31" i="7"/>
  <c r="F177" i="3"/>
  <c r="B147" i="1"/>
  <c r="BD31" i="7"/>
  <c r="F148" i="3"/>
  <c r="Q244" i="1"/>
  <c r="K245" i="1"/>
  <c r="M244" i="1"/>
  <c r="B148" i="1" l="1"/>
  <c r="BD39" i="7"/>
  <c r="G148" i="3"/>
  <c r="B176" i="1"/>
  <c r="BO39" i="7"/>
  <c r="G177" i="3"/>
  <c r="K246" i="1"/>
  <c r="M245" i="1"/>
  <c r="Q245" i="1"/>
  <c r="B177" i="1" l="1"/>
  <c r="BO47" i="7"/>
  <c r="H177" i="3"/>
  <c r="B149" i="1"/>
  <c r="BD47" i="7"/>
  <c r="H148" i="3"/>
  <c r="M246" i="1"/>
  <c r="K247" i="1"/>
  <c r="Q246" i="1"/>
  <c r="B178" i="1" l="1"/>
  <c r="BO64" i="7"/>
  <c r="I177" i="3"/>
  <c r="B150" i="1"/>
  <c r="BD64" i="7"/>
  <c r="I148" i="3"/>
  <c r="K248" i="1"/>
  <c r="M247" i="1"/>
  <c r="Q247" i="1"/>
  <c r="B151" i="1" l="1"/>
  <c r="J148" i="3"/>
  <c r="BD72" i="7"/>
  <c r="B179" i="1"/>
  <c r="BO72" i="7"/>
  <c r="J177" i="3"/>
  <c r="K249" i="1"/>
  <c r="M248" i="1"/>
  <c r="Q248" i="1"/>
  <c r="B152" i="1" l="1"/>
  <c r="K148" i="3"/>
  <c r="BD80" i="7"/>
  <c r="B180" i="1"/>
  <c r="BO80" i="7"/>
  <c r="K177" i="3"/>
  <c r="K250" i="1"/>
  <c r="M249" i="1"/>
  <c r="Q249" i="1"/>
  <c r="B153" i="1" l="1"/>
  <c r="L148" i="3"/>
  <c r="BD88" i="7"/>
  <c r="B181" i="1"/>
  <c r="BO88" i="7"/>
  <c r="L177" i="3"/>
  <c r="K251" i="1"/>
  <c r="M250" i="1"/>
  <c r="Q250" i="1"/>
  <c r="B182" i="1" l="1"/>
  <c r="BO96" i="7"/>
  <c r="M177" i="3"/>
  <c r="B154" i="1"/>
  <c r="M148" i="3"/>
  <c r="BD96" i="7"/>
  <c r="K252" i="1"/>
  <c r="M251" i="1"/>
  <c r="Q251" i="1"/>
  <c r="B155" i="1" l="1"/>
  <c r="N148" i="3"/>
  <c r="BD113" i="7"/>
  <c r="B183" i="1"/>
  <c r="BO113" i="7"/>
  <c r="N177" i="3"/>
  <c r="Q252" i="1"/>
  <c r="M252" i="1"/>
  <c r="K253" i="1"/>
  <c r="B184" i="1" l="1"/>
  <c r="BO121" i="7"/>
  <c r="O177" i="3"/>
  <c r="B156" i="1"/>
  <c r="O148" i="3"/>
  <c r="BD121" i="7"/>
  <c r="M253" i="1"/>
  <c r="Q253" i="1"/>
  <c r="K254" i="1"/>
  <c r="B157" i="1" l="1"/>
  <c r="P148" i="3"/>
  <c r="BD129" i="7"/>
  <c r="B185" i="1"/>
  <c r="BO129" i="7"/>
  <c r="P177" i="3"/>
  <c r="Q254" i="1"/>
  <c r="M254" i="1"/>
  <c r="K255" i="1"/>
  <c r="B158" i="1" l="1"/>
  <c r="Q148" i="3"/>
  <c r="BD137" i="7"/>
  <c r="B186" i="1"/>
  <c r="BO137" i="7"/>
  <c r="Q177" i="3"/>
  <c r="M255" i="1"/>
  <c r="Q255" i="1"/>
  <c r="K256" i="1"/>
  <c r="B187" i="1" l="1"/>
  <c r="BO145" i="7"/>
  <c r="R177" i="3"/>
  <c r="B159" i="1"/>
  <c r="R148" i="3"/>
  <c r="BD145" i="7"/>
  <c r="M256" i="1"/>
  <c r="K257" i="1"/>
  <c r="Q256" i="1"/>
  <c r="B160" i="1" l="1"/>
  <c r="S148" i="3"/>
  <c r="BD162" i="7"/>
  <c r="B188" i="1"/>
  <c r="BO162" i="7"/>
  <c r="S177" i="3"/>
  <c r="M257" i="1"/>
  <c r="K258" i="1"/>
  <c r="Q257" i="1"/>
  <c r="B189" i="1" l="1"/>
  <c r="BO170" i="7"/>
  <c r="T177" i="3"/>
  <c r="B161" i="1"/>
  <c r="BD170" i="7"/>
  <c r="T148" i="3"/>
  <c r="M258" i="1"/>
  <c r="Q258" i="1"/>
  <c r="K259" i="1"/>
  <c r="B162" i="1" l="1"/>
  <c r="BD178" i="7"/>
  <c r="U148" i="3"/>
  <c r="B190" i="1"/>
  <c r="BO178" i="7"/>
  <c r="U177" i="3"/>
  <c r="K260" i="1"/>
  <c r="Q260" i="1" s="1"/>
  <c r="M259" i="1"/>
  <c r="Q259" i="1"/>
  <c r="B191" i="1" l="1"/>
  <c r="BO186" i="7"/>
  <c r="V177" i="3"/>
  <c r="B163" i="1"/>
  <c r="BD186" i="7"/>
  <c r="V148" i="3"/>
  <c r="K261" i="1"/>
  <c r="Q261" i="1" s="1"/>
  <c r="M260" i="1"/>
  <c r="BD194" i="7" l="1"/>
  <c r="W148" i="3"/>
  <c r="BD3" i="7"/>
  <c r="A46" i="5"/>
  <c r="BO194" i="7"/>
  <c r="W177" i="3"/>
  <c r="A55" i="5"/>
  <c r="BO3" i="7"/>
  <c r="M261" i="1"/>
  <c r="K262" i="1"/>
  <c r="Q262" i="1" s="1"/>
  <c r="BU152" i="7" l="1"/>
  <c r="BU54" i="7"/>
  <c r="BU5" i="7"/>
  <c r="BU103" i="7"/>
  <c r="BJ5" i="7"/>
  <c r="BJ54" i="7"/>
  <c r="BJ103" i="7"/>
  <c r="BJ152" i="7"/>
  <c r="M262" i="1"/>
  <c r="K263" i="1"/>
  <c r="Q263" i="1" s="1"/>
  <c r="M263" i="1" l="1"/>
  <c r="K264" i="1"/>
  <c r="Q264" i="1" s="1"/>
  <c r="M264" i="1" l="1"/>
  <c r="K265" i="1"/>
  <c r="Q265" i="1" l="1"/>
  <c r="M265" i="1"/>
  <c r="K266" i="1"/>
  <c r="Q266" i="1" l="1"/>
  <c r="K267" i="1"/>
  <c r="M266" i="1"/>
  <c r="Q267" i="1" l="1"/>
  <c r="K268" i="1"/>
  <c r="M267" i="1"/>
  <c r="Q268" i="1" l="1"/>
  <c r="M268" i="1"/>
  <c r="K269" i="1"/>
  <c r="Q269" i="1" l="1"/>
  <c r="M269" i="1"/>
  <c r="K270" i="1"/>
  <c r="Q270" i="1" s="1"/>
  <c r="M270" i="1" l="1"/>
  <c r="K271" i="1"/>
  <c r="Q271" i="1" s="1"/>
  <c r="K272" i="1" l="1"/>
  <c r="Q272" i="1" s="1"/>
  <c r="M271" i="1"/>
  <c r="K273" i="1" l="1"/>
  <c r="M272" i="1"/>
  <c r="Q273" i="1" l="1"/>
  <c r="K274" i="1"/>
  <c r="M273" i="1"/>
  <c r="Q274" i="1" l="1"/>
  <c r="K275" i="1"/>
  <c r="M274" i="1"/>
  <c r="Q275" i="1" l="1"/>
  <c r="M275" i="1"/>
  <c r="K276" i="1"/>
  <c r="K277" i="1" l="1"/>
  <c r="Q276" i="1"/>
  <c r="M276" i="1"/>
  <c r="K278" i="1" l="1"/>
  <c r="M277" i="1"/>
  <c r="Q277" i="1"/>
  <c r="K279" i="1" l="1"/>
  <c r="M278" i="1"/>
  <c r="Q278" i="1"/>
  <c r="F223" i="1" l="1"/>
  <c r="E223" i="1" s="1"/>
  <c r="E206" i="1" s="1"/>
  <c r="B228" i="1"/>
  <c r="F250" i="1"/>
  <c r="E250" i="1" s="1"/>
  <c r="E233" i="1" s="1"/>
  <c r="B202" i="1"/>
  <c r="Q279" i="1"/>
  <c r="M279" i="1"/>
  <c r="K280" i="1"/>
  <c r="B203" i="1" l="1"/>
  <c r="BZ31" i="7"/>
  <c r="F206" i="3"/>
  <c r="CK15" i="7"/>
  <c r="B229" i="1"/>
  <c r="D235" i="3"/>
  <c r="K281" i="1"/>
  <c r="M280" i="1"/>
  <c r="Q280" i="1"/>
  <c r="B230" i="1" l="1"/>
  <c r="CK23" i="7"/>
  <c r="E235" i="3"/>
  <c r="B204" i="1"/>
  <c r="BZ39" i="7"/>
  <c r="G206" i="3"/>
  <c r="K282" i="1"/>
  <c r="Q281" i="1"/>
  <c r="M281" i="1"/>
  <c r="B205" i="1" l="1"/>
  <c r="BZ47" i="7"/>
  <c r="H206" i="3"/>
  <c r="B231" i="1"/>
  <c r="CK31" i="7"/>
  <c r="F235" i="3"/>
  <c r="M282" i="1"/>
  <c r="Q282" i="1"/>
  <c r="K283" i="1"/>
  <c r="B206" i="1" l="1"/>
  <c r="BZ64" i="7"/>
  <c r="I206" i="3"/>
  <c r="B232" i="1"/>
  <c r="CK39" i="7"/>
  <c r="G235" i="3"/>
  <c r="Q283" i="1"/>
  <c r="K284" i="1"/>
  <c r="M283" i="1"/>
  <c r="B233" i="1" l="1"/>
  <c r="CK47" i="7"/>
  <c r="H235" i="3"/>
  <c r="B207" i="1"/>
  <c r="BZ72" i="7"/>
  <c r="J206" i="3"/>
  <c r="K285" i="1"/>
  <c r="M284" i="1"/>
  <c r="Q284" i="1"/>
  <c r="B234" i="1" l="1"/>
  <c r="CK64" i="7"/>
  <c r="I235" i="3"/>
  <c r="B208" i="1"/>
  <c r="BZ80" i="7"/>
  <c r="K206" i="3"/>
  <c r="Q285" i="1"/>
  <c r="K286" i="1"/>
  <c r="M285" i="1"/>
  <c r="B235" i="1" l="1"/>
  <c r="CK72" i="7"/>
  <c r="J235" i="3"/>
  <c r="B209" i="1"/>
  <c r="BZ88" i="7"/>
  <c r="L206" i="3"/>
  <c r="M286" i="1"/>
  <c r="Q286" i="1"/>
  <c r="K287" i="1"/>
  <c r="B210" i="1" l="1"/>
  <c r="BZ96" i="7"/>
  <c r="M206" i="3"/>
  <c r="B236" i="1"/>
  <c r="CK80" i="7"/>
  <c r="K235" i="3"/>
  <c r="Q287" i="1"/>
  <c r="M287" i="1"/>
  <c r="K288" i="1"/>
  <c r="B237" i="1" l="1"/>
  <c r="CK88" i="7"/>
  <c r="L235" i="3"/>
  <c r="B211" i="1"/>
  <c r="BZ113" i="7"/>
  <c r="N206" i="3"/>
  <c r="K289" i="1"/>
  <c r="Q288" i="1"/>
  <c r="M288" i="1"/>
  <c r="B212" i="1" l="1"/>
  <c r="BZ121" i="7"/>
  <c r="O206" i="3"/>
  <c r="B238" i="1"/>
  <c r="CK96" i="7"/>
  <c r="M235" i="3"/>
  <c r="M289" i="1"/>
  <c r="Q289" i="1"/>
  <c r="K290" i="1"/>
  <c r="B239" i="1" l="1"/>
  <c r="CK113" i="7"/>
  <c r="N235" i="3"/>
  <c r="B213" i="1"/>
  <c r="BZ129" i="7"/>
  <c r="P206" i="3"/>
  <c r="M290" i="1"/>
  <c r="K291" i="1"/>
  <c r="Q290" i="1"/>
  <c r="B214" i="1" l="1"/>
  <c r="BZ137" i="7"/>
  <c r="Q206" i="3"/>
  <c r="B240" i="1"/>
  <c r="CK121" i="7"/>
  <c r="O235" i="3"/>
  <c r="Q291" i="1"/>
  <c r="M291" i="1"/>
  <c r="K292" i="1"/>
  <c r="B215" i="1" l="1"/>
  <c r="BZ145" i="7"/>
  <c r="R206" i="3"/>
  <c r="B241" i="1"/>
  <c r="CK129" i="7"/>
  <c r="P235" i="3"/>
  <c r="K293" i="1"/>
  <c r="Q292" i="1"/>
  <c r="M292" i="1"/>
  <c r="B242" i="1" l="1"/>
  <c r="CK137" i="7"/>
  <c r="Q235" i="3"/>
  <c r="B216" i="1"/>
  <c r="S206" i="3"/>
  <c r="BZ162" i="7"/>
  <c r="M293" i="1"/>
  <c r="Q293" i="1"/>
  <c r="K294" i="1"/>
  <c r="B243" i="1" l="1"/>
  <c r="CK145" i="7"/>
  <c r="R235" i="3"/>
  <c r="B217" i="1"/>
  <c r="BZ170" i="7"/>
  <c r="T206" i="3"/>
  <c r="M294" i="1"/>
  <c r="Q294" i="1"/>
  <c r="K295" i="1"/>
  <c r="CK162" i="7" l="1"/>
  <c r="S235" i="3"/>
  <c r="B218" i="1"/>
  <c r="BZ178" i="7"/>
  <c r="U206" i="3"/>
  <c r="Q295" i="1"/>
  <c r="M295" i="1"/>
  <c r="K296" i="1"/>
  <c r="B219" i="1" l="1"/>
  <c r="BZ186" i="7"/>
  <c r="V206" i="3"/>
  <c r="K297" i="1"/>
  <c r="M296" i="1"/>
  <c r="Q296" i="1"/>
  <c r="BZ194" i="7" l="1"/>
  <c r="W206" i="3"/>
  <c r="A64" i="5"/>
  <c r="BZ3" i="7"/>
  <c r="K298" i="1"/>
  <c r="M297" i="1"/>
  <c r="Q297" i="1"/>
  <c r="F251" i="1" l="1"/>
  <c r="E251" i="1" s="1"/>
  <c r="E234" i="1" s="1"/>
  <c r="F278" i="1"/>
  <c r="E278" i="1" s="1"/>
  <c r="E261" i="1" s="1"/>
  <c r="B256" i="1"/>
  <c r="B244" i="1"/>
  <c r="CF152" i="7"/>
  <c r="CF5" i="7"/>
  <c r="CF54" i="7"/>
  <c r="CF103" i="7"/>
  <c r="M298" i="1"/>
  <c r="Q298" i="1"/>
  <c r="K299" i="1"/>
  <c r="B245" i="1" l="1"/>
  <c r="CK170" i="7"/>
  <c r="T235" i="3"/>
  <c r="CV15" i="7"/>
  <c r="B257" i="1"/>
  <c r="D264" i="3"/>
  <c r="Q299" i="1"/>
  <c r="K300" i="1"/>
  <c r="M299" i="1"/>
  <c r="B258" i="1" l="1"/>
  <c r="CV23" i="7"/>
  <c r="E264" i="3"/>
  <c r="B246" i="1"/>
  <c r="CK178" i="7"/>
  <c r="U235" i="3"/>
  <c r="K301" i="1"/>
  <c r="M300" i="1"/>
  <c r="Q300" i="1"/>
  <c r="B247" i="1" l="1"/>
  <c r="CK186" i="7"/>
  <c r="V235" i="3"/>
  <c r="B259" i="1"/>
  <c r="CV31" i="7"/>
  <c r="F264" i="3"/>
  <c r="Q301" i="1"/>
  <c r="K302" i="1"/>
  <c r="M301" i="1"/>
  <c r="B260" i="1" l="1"/>
  <c r="CV39" i="7"/>
  <c r="G264" i="3"/>
  <c r="CK194" i="7"/>
  <c r="W235" i="3"/>
  <c r="CK3" i="7"/>
  <c r="A73" i="5"/>
  <c r="M302" i="1"/>
  <c r="Q302" i="1"/>
  <c r="K303" i="1"/>
  <c r="CQ5" i="7" l="1"/>
  <c r="CQ54" i="7"/>
  <c r="CQ152" i="7"/>
  <c r="CQ103" i="7"/>
  <c r="B261" i="1"/>
  <c r="CV47" i="7"/>
  <c r="H264" i="3"/>
  <c r="Q303" i="1"/>
  <c r="M303" i="1"/>
  <c r="K304" i="1"/>
  <c r="B262" i="1" l="1"/>
  <c r="CV64" i="7"/>
  <c r="I264" i="3"/>
  <c r="K305" i="1"/>
  <c r="M304" i="1"/>
  <c r="Q304" i="1"/>
  <c r="CV72" i="7" l="1"/>
  <c r="J264" i="3"/>
  <c r="M305" i="1"/>
  <c r="Q305" i="1"/>
  <c r="K306" i="1"/>
  <c r="M306" i="1" l="1"/>
  <c r="K307" i="1"/>
  <c r="Q306" i="1"/>
  <c r="B263" i="1" l="1"/>
  <c r="Q307" i="1"/>
  <c r="M307" i="1"/>
  <c r="K308" i="1"/>
  <c r="B264" i="1" l="1"/>
  <c r="CV80" i="7"/>
  <c r="K264" i="3"/>
  <c r="K309" i="1"/>
  <c r="Q308" i="1"/>
  <c r="M308" i="1"/>
  <c r="B265" i="1" l="1"/>
  <c r="CV88" i="7"/>
  <c r="L264" i="3"/>
  <c r="M309" i="1"/>
  <c r="Q309" i="1"/>
  <c r="K310" i="1"/>
  <c r="B266" i="1" l="1"/>
  <c r="CV96" i="7"/>
  <c r="M264" i="3"/>
  <c r="M310" i="1"/>
  <c r="K311" i="1"/>
  <c r="B267" i="1" l="1"/>
  <c r="CV113" i="7"/>
  <c r="N264" i="3"/>
  <c r="K312" i="1"/>
  <c r="M311" i="1"/>
  <c r="B268" i="1" l="1"/>
  <c r="CV121" i="7"/>
  <c r="O264" i="3"/>
  <c r="K313" i="1"/>
  <c r="M312" i="1"/>
  <c r="B269" i="1" l="1"/>
  <c r="CV129" i="7"/>
  <c r="P264" i="3"/>
  <c r="K314" i="1"/>
  <c r="M313" i="1"/>
  <c r="B270" i="1" l="1"/>
  <c r="CV137" i="7"/>
  <c r="Q264" i="3"/>
  <c r="M314" i="1"/>
  <c r="K315" i="1"/>
  <c r="B271" i="1" l="1"/>
  <c r="CV145" i="7"/>
  <c r="R264" i="3"/>
  <c r="M315" i="1"/>
  <c r="K316" i="1"/>
  <c r="B272" i="1" l="1"/>
  <c r="CV162" i="7"/>
  <c r="S264" i="3"/>
  <c r="M316" i="1"/>
  <c r="F279" i="1" s="1"/>
  <c r="E279" i="1" s="1"/>
  <c r="E262" i="1" s="1"/>
  <c r="B273" i="1" l="1"/>
  <c r="CV170" i="7"/>
  <c r="T264" i="3"/>
  <c r="B274" i="1" l="1"/>
  <c r="CV178" i="7"/>
  <c r="U264" i="3"/>
  <c r="B275" i="1" l="1"/>
  <c r="CV186" i="7"/>
  <c r="V264" i="3"/>
  <c r="CV194" i="7" l="1"/>
  <c r="W264" i="3"/>
  <c r="A82" i="5"/>
  <c r="CV3" i="7"/>
  <c r="DB103" i="7" l="1"/>
  <c r="DB152" i="7"/>
  <c r="DB5" i="7"/>
  <c r="DB54" i="7"/>
</calcChain>
</file>

<file path=xl/comments1.xml><?xml version="1.0" encoding="utf-8"?>
<comments xmlns="http://schemas.openxmlformats.org/spreadsheetml/2006/main">
  <authors>
    <author>Domi</author>
  </authors>
  <commentList>
    <comment ref="C15" authorId="0">
      <text>
        <r>
          <rPr>
            <b/>
            <sz val="9"/>
            <color indexed="81"/>
            <rFont val="Tahoma"/>
            <family val="2"/>
          </rPr>
          <t>"a" si absent(e)
"np" si non présenté au professeur</t>
        </r>
      </text>
    </comment>
    <comment ref="N15" authorId="0">
      <text>
        <r>
          <rPr>
            <b/>
            <sz val="9"/>
            <color indexed="81"/>
            <rFont val="Tahoma"/>
            <family val="2"/>
          </rPr>
          <t>"a" si absent(e)
"np" si non présenté au professeur</t>
        </r>
      </text>
    </comment>
    <comment ref="Y15" authorId="0">
      <text>
        <r>
          <rPr>
            <b/>
            <sz val="9"/>
            <color indexed="81"/>
            <rFont val="Tahoma"/>
            <family val="2"/>
          </rPr>
          <t>"a" si absent(e)
"np" si non présenté au professeur</t>
        </r>
      </text>
    </comment>
    <comment ref="AJ15" authorId="0">
      <text>
        <r>
          <rPr>
            <b/>
            <sz val="9"/>
            <color indexed="81"/>
            <rFont val="Tahoma"/>
            <family val="2"/>
          </rPr>
          <t>"a" si absent(e)
"np" si non présenté au professeur</t>
        </r>
      </text>
    </comment>
    <comment ref="AU15" authorId="0">
      <text>
        <r>
          <rPr>
            <b/>
            <sz val="9"/>
            <color indexed="81"/>
            <rFont val="Tahoma"/>
            <family val="2"/>
          </rPr>
          <t>"a" si absent(e)
"np" si non présenté au professeur</t>
        </r>
      </text>
    </comment>
    <comment ref="BF15" authorId="0">
      <text>
        <r>
          <rPr>
            <b/>
            <sz val="9"/>
            <color indexed="81"/>
            <rFont val="Tahoma"/>
            <family val="2"/>
          </rPr>
          <t>"a" si absent(e)
"np" si non présenté au professeur</t>
        </r>
      </text>
    </comment>
    <comment ref="BQ15" authorId="0">
      <text>
        <r>
          <rPr>
            <b/>
            <sz val="9"/>
            <color indexed="81"/>
            <rFont val="Tahoma"/>
            <family val="2"/>
          </rPr>
          <t>"a" si absent(e)
"np" si non présenté au professeur</t>
        </r>
      </text>
    </comment>
    <comment ref="CB15" authorId="0">
      <text>
        <r>
          <rPr>
            <b/>
            <sz val="9"/>
            <color indexed="81"/>
            <rFont val="Tahoma"/>
            <family val="2"/>
          </rPr>
          <t>"a" si absent(e)
"np" si non présenté au professeur</t>
        </r>
      </text>
    </comment>
    <comment ref="CM15" authorId="0">
      <text>
        <r>
          <rPr>
            <b/>
            <sz val="9"/>
            <color indexed="81"/>
            <rFont val="Tahoma"/>
            <family val="2"/>
          </rPr>
          <t>"a" si absent(e)
"np" si non présenté au professeur</t>
        </r>
      </text>
    </comment>
    <comment ref="CX15" authorId="0">
      <text>
        <r>
          <rPr>
            <b/>
            <sz val="9"/>
            <color indexed="81"/>
            <rFont val="Tahoma"/>
            <family val="2"/>
          </rPr>
          <t>"a" si absent(e)
"np" si non présenté au professeur</t>
        </r>
      </text>
    </comment>
    <comment ref="C23" authorId="0">
      <text>
        <r>
          <rPr>
            <b/>
            <sz val="9"/>
            <color indexed="81"/>
            <rFont val="Tahoma"/>
            <family val="2"/>
          </rPr>
          <t>"a" si absent(e)
"np" si non présenté au professeur</t>
        </r>
      </text>
    </comment>
    <comment ref="N23" authorId="0">
      <text>
        <r>
          <rPr>
            <b/>
            <sz val="9"/>
            <color indexed="81"/>
            <rFont val="Tahoma"/>
            <family val="2"/>
          </rPr>
          <t>"a" si absent(e)
"np" si non présenté au professeur</t>
        </r>
      </text>
    </comment>
    <comment ref="Y23" authorId="0">
      <text>
        <r>
          <rPr>
            <b/>
            <sz val="9"/>
            <color indexed="81"/>
            <rFont val="Tahoma"/>
            <family val="2"/>
          </rPr>
          <t>"a" si absent(e)
"np" si non présenté au professeur</t>
        </r>
      </text>
    </comment>
    <comment ref="AJ23" authorId="0">
      <text>
        <r>
          <rPr>
            <b/>
            <sz val="9"/>
            <color indexed="81"/>
            <rFont val="Tahoma"/>
            <family val="2"/>
          </rPr>
          <t>"a" si absent(e)
"np" si non présenté au professeur</t>
        </r>
      </text>
    </comment>
    <comment ref="AU23" authorId="0">
      <text>
        <r>
          <rPr>
            <b/>
            <sz val="9"/>
            <color indexed="81"/>
            <rFont val="Tahoma"/>
            <family val="2"/>
          </rPr>
          <t>"a" si absent(e)
"np" si non présenté au professeur</t>
        </r>
      </text>
    </comment>
    <comment ref="BF23" authorId="0">
      <text>
        <r>
          <rPr>
            <b/>
            <sz val="9"/>
            <color indexed="81"/>
            <rFont val="Tahoma"/>
            <family val="2"/>
          </rPr>
          <t>"a" si absent(e)
"np" si non présenté au professeur</t>
        </r>
      </text>
    </comment>
    <comment ref="BQ23" authorId="0">
      <text>
        <r>
          <rPr>
            <b/>
            <sz val="9"/>
            <color indexed="81"/>
            <rFont val="Tahoma"/>
            <family val="2"/>
          </rPr>
          <t>"a" si absent(e)
"np" si non présenté au professeur</t>
        </r>
      </text>
    </comment>
    <comment ref="CB23" authorId="0">
      <text>
        <r>
          <rPr>
            <b/>
            <sz val="9"/>
            <color indexed="81"/>
            <rFont val="Tahoma"/>
            <family val="2"/>
          </rPr>
          <t>"a" si absent(e)
"np" si non présenté au professeur</t>
        </r>
      </text>
    </comment>
    <comment ref="CM23" authorId="0">
      <text>
        <r>
          <rPr>
            <b/>
            <sz val="9"/>
            <color indexed="81"/>
            <rFont val="Tahoma"/>
            <family val="2"/>
          </rPr>
          <t>"a" si absent(e)
"np" si non présenté au professeur</t>
        </r>
      </text>
    </comment>
    <comment ref="CX23" authorId="0">
      <text>
        <r>
          <rPr>
            <b/>
            <sz val="9"/>
            <color indexed="81"/>
            <rFont val="Tahoma"/>
            <family val="2"/>
          </rPr>
          <t>"a" si absent(e)
"np" si non présenté au professeur</t>
        </r>
      </text>
    </comment>
    <comment ref="C31" authorId="0">
      <text>
        <r>
          <rPr>
            <b/>
            <sz val="9"/>
            <color indexed="81"/>
            <rFont val="Tahoma"/>
            <family val="2"/>
          </rPr>
          <t>"a" si absent(e)
"np" si non présenté au professeur</t>
        </r>
      </text>
    </comment>
    <comment ref="N31" authorId="0">
      <text>
        <r>
          <rPr>
            <b/>
            <sz val="9"/>
            <color indexed="81"/>
            <rFont val="Tahoma"/>
            <family val="2"/>
          </rPr>
          <t>"a" si absent(e)
"np" si non présenté au professeur</t>
        </r>
      </text>
    </comment>
    <comment ref="Y31" authorId="0">
      <text>
        <r>
          <rPr>
            <b/>
            <sz val="9"/>
            <color indexed="81"/>
            <rFont val="Tahoma"/>
            <family val="2"/>
          </rPr>
          <t>"a" si absent(e)
"np" si non présenté au professeur</t>
        </r>
      </text>
    </comment>
    <comment ref="AJ31" authorId="0">
      <text>
        <r>
          <rPr>
            <b/>
            <sz val="9"/>
            <color indexed="81"/>
            <rFont val="Tahoma"/>
            <family val="2"/>
          </rPr>
          <t>"a" si absent(e)
"np" si non présenté au professeur</t>
        </r>
      </text>
    </comment>
    <comment ref="AU31" authorId="0">
      <text>
        <r>
          <rPr>
            <b/>
            <sz val="9"/>
            <color indexed="81"/>
            <rFont val="Tahoma"/>
            <family val="2"/>
          </rPr>
          <t>"a" si absent(e)
"np" si non présenté au professeur</t>
        </r>
      </text>
    </comment>
    <comment ref="BF31" authorId="0">
      <text>
        <r>
          <rPr>
            <b/>
            <sz val="9"/>
            <color indexed="81"/>
            <rFont val="Tahoma"/>
            <family val="2"/>
          </rPr>
          <t>"a" si absent(e)
"np" si non présenté au professeur</t>
        </r>
      </text>
    </comment>
    <comment ref="BQ31" authorId="0">
      <text>
        <r>
          <rPr>
            <b/>
            <sz val="9"/>
            <color indexed="81"/>
            <rFont val="Tahoma"/>
            <family val="2"/>
          </rPr>
          <t>"a" si absent(e)
"np" si non présenté au professeur</t>
        </r>
      </text>
    </comment>
    <comment ref="CB31" authorId="0">
      <text>
        <r>
          <rPr>
            <b/>
            <sz val="9"/>
            <color indexed="81"/>
            <rFont val="Tahoma"/>
            <family val="2"/>
          </rPr>
          <t>"a" si absent(e)
"np" si non présenté au professeur</t>
        </r>
      </text>
    </comment>
    <comment ref="CM31" authorId="0">
      <text>
        <r>
          <rPr>
            <b/>
            <sz val="9"/>
            <color indexed="81"/>
            <rFont val="Tahoma"/>
            <family val="2"/>
          </rPr>
          <t>"a" si absent(e)
"np" si non présenté au professeur</t>
        </r>
      </text>
    </comment>
    <comment ref="CX31" authorId="0">
      <text>
        <r>
          <rPr>
            <b/>
            <sz val="9"/>
            <color indexed="81"/>
            <rFont val="Tahoma"/>
            <family val="2"/>
          </rPr>
          <t>"a" si absent(e)
"np" si non présenté au professeur</t>
        </r>
      </text>
    </comment>
    <comment ref="C39" authorId="0">
      <text>
        <r>
          <rPr>
            <b/>
            <sz val="9"/>
            <color indexed="81"/>
            <rFont val="Tahoma"/>
            <family val="2"/>
          </rPr>
          <t>"a" si absent(e)
"np" si non présenté au professeur</t>
        </r>
      </text>
    </comment>
    <comment ref="N39" authorId="0">
      <text>
        <r>
          <rPr>
            <b/>
            <sz val="9"/>
            <color indexed="81"/>
            <rFont val="Tahoma"/>
            <family val="2"/>
          </rPr>
          <t>"a" si absent(e)
"np" si non présenté au professeur</t>
        </r>
      </text>
    </comment>
    <comment ref="Y39" authorId="0">
      <text>
        <r>
          <rPr>
            <b/>
            <sz val="9"/>
            <color indexed="81"/>
            <rFont val="Tahoma"/>
            <family val="2"/>
          </rPr>
          <t>"a" si absent(e)
"np" si non présenté au professeur</t>
        </r>
      </text>
    </comment>
    <comment ref="AJ39" authorId="0">
      <text>
        <r>
          <rPr>
            <b/>
            <sz val="9"/>
            <color indexed="81"/>
            <rFont val="Tahoma"/>
            <family val="2"/>
          </rPr>
          <t>"a" si absent(e)
"np" si non présenté au professeur</t>
        </r>
      </text>
    </comment>
    <comment ref="AU39" authorId="0">
      <text>
        <r>
          <rPr>
            <b/>
            <sz val="9"/>
            <color indexed="81"/>
            <rFont val="Tahoma"/>
            <family val="2"/>
          </rPr>
          <t>"a" si absent(e)
"np" si non présenté au professeur</t>
        </r>
      </text>
    </comment>
    <comment ref="BF39" authorId="0">
      <text>
        <r>
          <rPr>
            <b/>
            <sz val="9"/>
            <color indexed="81"/>
            <rFont val="Tahoma"/>
            <family val="2"/>
          </rPr>
          <t>"a" si absent(e)
"np" si non présenté au professeur</t>
        </r>
      </text>
    </comment>
    <comment ref="BQ39" authorId="0">
      <text>
        <r>
          <rPr>
            <b/>
            <sz val="9"/>
            <color indexed="81"/>
            <rFont val="Tahoma"/>
            <family val="2"/>
          </rPr>
          <t>"a" si absent(e)
"np" si non présenté au professeur</t>
        </r>
      </text>
    </comment>
    <comment ref="CB39" authorId="0">
      <text>
        <r>
          <rPr>
            <b/>
            <sz val="9"/>
            <color indexed="81"/>
            <rFont val="Tahoma"/>
            <family val="2"/>
          </rPr>
          <t>"a" si absent(e)
"np" si non présenté au professeur</t>
        </r>
      </text>
    </comment>
    <comment ref="CM39" authorId="0">
      <text>
        <r>
          <rPr>
            <b/>
            <sz val="9"/>
            <color indexed="81"/>
            <rFont val="Tahoma"/>
            <family val="2"/>
          </rPr>
          <t>"a" si absent(e)
"np" si non présenté au professeur</t>
        </r>
      </text>
    </comment>
    <comment ref="CX39" authorId="0">
      <text>
        <r>
          <rPr>
            <b/>
            <sz val="9"/>
            <color indexed="81"/>
            <rFont val="Tahoma"/>
            <family val="2"/>
          </rPr>
          <t>"a" si absent(e)
"np" si non présenté au professeur</t>
        </r>
      </text>
    </comment>
    <comment ref="C47" authorId="0">
      <text>
        <r>
          <rPr>
            <b/>
            <sz val="9"/>
            <color indexed="81"/>
            <rFont val="Tahoma"/>
            <family val="2"/>
          </rPr>
          <t>"a" si absent(e)
"np" si non présenté au professeur</t>
        </r>
      </text>
    </comment>
    <comment ref="N47" authorId="0">
      <text>
        <r>
          <rPr>
            <b/>
            <sz val="9"/>
            <color indexed="81"/>
            <rFont val="Tahoma"/>
            <family val="2"/>
          </rPr>
          <t>"a" si absent(e)
"np" si non présenté au professeur</t>
        </r>
      </text>
    </comment>
    <comment ref="Y47" authorId="0">
      <text>
        <r>
          <rPr>
            <b/>
            <sz val="9"/>
            <color indexed="81"/>
            <rFont val="Tahoma"/>
            <family val="2"/>
          </rPr>
          <t>"a" si absent(e)
"np" si non présenté au professeur</t>
        </r>
      </text>
    </comment>
    <comment ref="AJ47" authorId="0">
      <text>
        <r>
          <rPr>
            <b/>
            <sz val="9"/>
            <color indexed="81"/>
            <rFont val="Tahoma"/>
            <family val="2"/>
          </rPr>
          <t>"a" si absent(e)
"np" si non présenté au professeur</t>
        </r>
      </text>
    </comment>
    <comment ref="AU47" authorId="0">
      <text>
        <r>
          <rPr>
            <b/>
            <sz val="9"/>
            <color indexed="81"/>
            <rFont val="Tahoma"/>
            <family val="2"/>
          </rPr>
          <t>"a" si absent(e)
"np" si non présenté au professeur</t>
        </r>
      </text>
    </comment>
    <comment ref="BF47" authorId="0">
      <text>
        <r>
          <rPr>
            <b/>
            <sz val="9"/>
            <color indexed="81"/>
            <rFont val="Tahoma"/>
            <family val="2"/>
          </rPr>
          <t>"a" si absent(e)
"np" si non présenté au professeur</t>
        </r>
      </text>
    </comment>
    <comment ref="BQ47" authorId="0">
      <text>
        <r>
          <rPr>
            <b/>
            <sz val="9"/>
            <color indexed="81"/>
            <rFont val="Tahoma"/>
            <family val="2"/>
          </rPr>
          <t>"a" si absent(e)
"np" si non présenté au professeur</t>
        </r>
      </text>
    </comment>
    <comment ref="CB47" authorId="0">
      <text>
        <r>
          <rPr>
            <b/>
            <sz val="9"/>
            <color indexed="81"/>
            <rFont val="Tahoma"/>
            <family val="2"/>
          </rPr>
          <t>"a" si absent(e)
"np" si non présenté au professeur</t>
        </r>
      </text>
    </comment>
    <comment ref="CM47" authorId="0">
      <text>
        <r>
          <rPr>
            <b/>
            <sz val="9"/>
            <color indexed="81"/>
            <rFont val="Tahoma"/>
            <family val="2"/>
          </rPr>
          <t>"a" si absent(e)
"np" si non présenté au professeur</t>
        </r>
      </text>
    </comment>
    <comment ref="CX47" authorId="0">
      <text>
        <r>
          <rPr>
            <b/>
            <sz val="9"/>
            <color indexed="81"/>
            <rFont val="Tahoma"/>
            <family val="2"/>
          </rPr>
          <t>"a" si absent(e)
"np" si non présenté au professeur</t>
        </r>
      </text>
    </comment>
    <comment ref="C64" authorId="0">
      <text>
        <r>
          <rPr>
            <b/>
            <sz val="9"/>
            <color indexed="81"/>
            <rFont val="Tahoma"/>
            <family val="2"/>
          </rPr>
          <t>"a" si absent(e)
"np" si non présenté au professeur</t>
        </r>
      </text>
    </comment>
    <comment ref="N64" authorId="0">
      <text>
        <r>
          <rPr>
            <b/>
            <sz val="9"/>
            <color indexed="81"/>
            <rFont val="Tahoma"/>
            <family val="2"/>
          </rPr>
          <t>"a" si absent(e)
"np" si non présenté au professeur</t>
        </r>
      </text>
    </comment>
    <comment ref="Y64" authorId="0">
      <text>
        <r>
          <rPr>
            <b/>
            <sz val="9"/>
            <color indexed="81"/>
            <rFont val="Tahoma"/>
            <family val="2"/>
          </rPr>
          <t>"a" si absent(e)
"np" si non présenté au professeur</t>
        </r>
      </text>
    </comment>
    <comment ref="AJ64" authorId="0">
      <text>
        <r>
          <rPr>
            <b/>
            <sz val="9"/>
            <color indexed="81"/>
            <rFont val="Tahoma"/>
            <family val="2"/>
          </rPr>
          <t>"a" si absent(e)
"np" si non présenté au professeur</t>
        </r>
      </text>
    </comment>
    <comment ref="AU64" authorId="0">
      <text>
        <r>
          <rPr>
            <b/>
            <sz val="9"/>
            <color indexed="81"/>
            <rFont val="Tahoma"/>
            <family val="2"/>
          </rPr>
          <t>"a" si absent(e)
"np" si non présenté au professeur</t>
        </r>
      </text>
    </comment>
    <comment ref="BF64" authorId="0">
      <text>
        <r>
          <rPr>
            <b/>
            <sz val="9"/>
            <color indexed="81"/>
            <rFont val="Tahoma"/>
            <family val="2"/>
          </rPr>
          <t>"a" si absent(e)
"np" si non présenté au professeur</t>
        </r>
      </text>
    </comment>
    <comment ref="BQ64" authorId="0">
      <text>
        <r>
          <rPr>
            <b/>
            <sz val="9"/>
            <color indexed="81"/>
            <rFont val="Tahoma"/>
            <family val="2"/>
          </rPr>
          <t>"a" si absent(e)
"np" si non présenté au professeur</t>
        </r>
      </text>
    </comment>
    <comment ref="CB64" authorId="0">
      <text>
        <r>
          <rPr>
            <b/>
            <sz val="9"/>
            <color indexed="81"/>
            <rFont val="Tahoma"/>
            <family val="2"/>
          </rPr>
          <t>"a" si absent(e)
"np" si non présenté au professeur</t>
        </r>
      </text>
    </comment>
    <comment ref="CM64" authorId="0">
      <text>
        <r>
          <rPr>
            <b/>
            <sz val="9"/>
            <color indexed="81"/>
            <rFont val="Tahoma"/>
            <family val="2"/>
          </rPr>
          <t>"a" si absent(e)
"np" si non présenté au professeur</t>
        </r>
      </text>
    </comment>
    <comment ref="CX64" authorId="0">
      <text>
        <r>
          <rPr>
            <b/>
            <sz val="9"/>
            <color indexed="81"/>
            <rFont val="Tahoma"/>
            <family val="2"/>
          </rPr>
          <t>"a" si absent(e)
"np" si non présenté au professeur</t>
        </r>
      </text>
    </comment>
    <comment ref="C72" authorId="0">
      <text>
        <r>
          <rPr>
            <b/>
            <sz val="9"/>
            <color indexed="81"/>
            <rFont val="Tahoma"/>
            <family val="2"/>
          </rPr>
          <t>"a" si absent(e)
"np" si non présenté au professeur</t>
        </r>
      </text>
    </comment>
    <comment ref="N72" authorId="0">
      <text>
        <r>
          <rPr>
            <b/>
            <sz val="9"/>
            <color indexed="81"/>
            <rFont val="Tahoma"/>
            <family val="2"/>
          </rPr>
          <t>"a" si absent(e)
"np" si non présenté au professeur</t>
        </r>
      </text>
    </comment>
    <comment ref="Y72" authorId="0">
      <text>
        <r>
          <rPr>
            <b/>
            <sz val="9"/>
            <color indexed="81"/>
            <rFont val="Tahoma"/>
            <family val="2"/>
          </rPr>
          <t>"a" si absent(e)
"np" si non présenté au professeur</t>
        </r>
      </text>
    </comment>
    <comment ref="AJ72" authorId="0">
      <text>
        <r>
          <rPr>
            <b/>
            <sz val="9"/>
            <color indexed="81"/>
            <rFont val="Tahoma"/>
            <family val="2"/>
          </rPr>
          <t>"a" si absent(e)
"np" si non présenté au professeur</t>
        </r>
      </text>
    </comment>
    <comment ref="AU72" authorId="0">
      <text>
        <r>
          <rPr>
            <b/>
            <sz val="9"/>
            <color indexed="81"/>
            <rFont val="Tahoma"/>
            <family val="2"/>
          </rPr>
          <t>"a" si absent(e)
"np" si non présenté au professeur</t>
        </r>
      </text>
    </comment>
    <comment ref="BF72" authorId="0">
      <text>
        <r>
          <rPr>
            <b/>
            <sz val="9"/>
            <color indexed="81"/>
            <rFont val="Tahoma"/>
            <family val="2"/>
          </rPr>
          <t>"a" si absent(e)
"np" si non présenté au professeur</t>
        </r>
      </text>
    </comment>
    <comment ref="BQ72" authorId="0">
      <text>
        <r>
          <rPr>
            <b/>
            <sz val="9"/>
            <color indexed="81"/>
            <rFont val="Tahoma"/>
            <family val="2"/>
          </rPr>
          <t>"a" si absent(e)
"np" si non présenté au professeur</t>
        </r>
      </text>
    </comment>
    <comment ref="CB72" authorId="0">
      <text>
        <r>
          <rPr>
            <b/>
            <sz val="9"/>
            <color indexed="81"/>
            <rFont val="Tahoma"/>
            <family val="2"/>
          </rPr>
          <t>"a" si absent(e)
"np" si non présenté au professeur</t>
        </r>
      </text>
    </comment>
    <comment ref="CM72" authorId="0">
      <text>
        <r>
          <rPr>
            <b/>
            <sz val="9"/>
            <color indexed="81"/>
            <rFont val="Tahoma"/>
            <family val="2"/>
          </rPr>
          <t>"a" si absent(e)
"np" si non présenté au professeur</t>
        </r>
      </text>
    </comment>
    <comment ref="CX72" authorId="0">
      <text>
        <r>
          <rPr>
            <b/>
            <sz val="9"/>
            <color indexed="81"/>
            <rFont val="Tahoma"/>
            <family val="2"/>
          </rPr>
          <t>"a" si absent(e)
"np" si non présenté au professeur</t>
        </r>
      </text>
    </comment>
    <comment ref="C80" authorId="0">
      <text>
        <r>
          <rPr>
            <b/>
            <sz val="9"/>
            <color indexed="81"/>
            <rFont val="Tahoma"/>
            <family val="2"/>
          </rPr>
          <t>"a" si absent(e)
"np" si non présenté au professeur</t>
        </r>
      </text>
    </comment>
    <comment ref="N80" authorId="0">
      <text>
        <r>
          <rPr>
            <b/>
            <sz val="9"/>
            <color indexed="81"/>
            <rFont val="Tahoma"/>
            <family val="2"/>
          </rPr>
          <t>"a" si absent(e)
"np" si non présenté au professeur</t>
        </r>
      </text>
    </comment>
    <comment ref="Y80" authorId="0">
      <text>
        <r>
          <rPr>
            <b/>
            <sz val="9"/>
            <color indexed="81"/>
            <rFont val="Tahoma"/>
            <family val="2"/>
          </rPr>
          <t>"a" si absent(e)
"np" si non présenté au professeur</t>
        </r>
      </text>
    </comment>
    <comment ref="AJ80" authorId="0">
      <text>
        <r>
          <rPr>
            <b/>
            <sz val="9"/>
            <color indexed="81"/>
            <rFont val="Tahoma"/>
            <family val="2"/>
          </rPr>
          <t>"a" si absent(e)
"np" si non présenté au professeur</t>
        </r>
      </text>
    </comment>
    <comment ref="AU80" authorId="0">
      <text>
        <r>
          <rPr>
            <b/>
            <sz val="9"/>
            <color indexed="81"/>
            <rFont val="Tahoma"/>
            <family val="2"/>
          </rPr>
          <t>"a" si absent(e)
"np" si non présenté au professeur</t>
        </r>
      </text>
    </comment>
    <comment ref="BF80" authorId="0">
      <text>
        <r>
          <rPr>
            <b/>
            <sz val="9"/>
            <color indexed="81"/>
            <rFont val="Tahoma"/>
            <family val="2"/>
          </rPr>
          <t>"a" si absent(e)
"np" si non présenté au professeur</t>
        </r>
      </text>
    </comment>
    <comment ref="BQ80" authorId="0">
      <text>
        <r>
          <rPr>
            <b/>
            <sz val="9"/>
            <color indexed="81"/>
            <rFont val="Tahoma"/>
            <family val="2"/>
          </rPr>
          <t>"a" si absent(e)
"np" si non présenté au professeur</t>
        </r>
      </text>
    </comment>
    <comment ref="CB80" authorId="0">
      <text>
        <r>
          <rPr>
            <b/>
            <sz val="9"/>
            <color indexed="81"/>
            <rFont val="Tahoma"/>
            <family val="2"/>
          </rPr>
          <t>"a" si absent(e)
"np" si non présenté au professeur</t>
        </r>
      </text>
    </comment>
    <comment ref="CM80" authorId="0">
      <text>
        <r>
          <rPr>
            <b/>
            <sz val="9"/>
            <color indexed="81"/>
            <rFont val="Tahoma"/>
            <family val="2"/>
          </rPr>
          <t>"a" si absent(e)
"np" si non présenté au professeur</t>
        </r>
      </text>
    </comment>
    <comment ref="CX80" authorId="0">
      <text>
        <r>
          <rPr>
            <b/>
            <sz val="9"/>
            <color indexed="81"/>
            <rFont val="Tahoma"/>
            <family val="2"/>
          </rPr>
          <t>"a" si absent(e)
"np" si non présenté au professeur</t>
        </r>
      </text>
    </comment>
    <comment ref="C88" authorId="0">
      <text>
        <r>
          <rPr>
            <b/>
            <sz val="9"/>
            <color indexed="81"/>
            <rFont val="Tahoma"/>
            <family val="2"/>
          </rPr>
          <t>"a" si absent(e)
"np" si non présenté au professeur</t>
        </r>
      </text>
    </comment>
    <comment ref="N88" authorId="0">
      <text>
        <r>
          <rPr>
            <b/>
            <sz val="9"/>
            <color indexed="81"/>
            <rFont val="Tahoma"/>
            <family val="2"/>
          </rPr>
          <t>"a" si absent(e)
"np" si non présenté au professeur</t>
        </r>
      </text>
    </comment>
    <comment ref="Y88" authorId="0">
      <text>
        <r>
          <rPr>
            <b/>
            <sz val="9"/>
            <color indexed="81"/>
            <rFont val="Tahoma"/>
            <family val="2"/>
          </rPr>
          <t>"a" si absent(e)
"np" si non présenté au professeur</t>
        </r>
      </text>
    </comment>
    <comment ref="AJ88" authorId="0">
      <text>
        <r>
          <rPr>
            <b/>
            <sz val="9"/>
            <color indexed="81"/>
            <rFont val="Tahoma"/>
            <family val="2"/>
          </rPr>
          <t>"a" si absent(e)
"np" si non présenté au professeur</t>
        </r>
      </text>
    </comment>
    <comment ref="AU88" authorId="0">
      <text>
        <r>
          <rPr>
            <b/>
            <sz val="9"/>
            <color indexed="81"/>
            <rFont val="Tahoma"/>
            <family val="2"/>
          </rPr>
          <t>"a" si absent(e)
"np" si non présenté au professeur</t>
        </r>
      </text>
    </comment>
    <comment ref="BF88" authorId="0">
      <text>
        <r>
          <rPr>
            <b/>
            <sz val="9"/>
            <color indexed="81"/>
            <rFont val="Tahoma"/>
            <family val="2"/>
          </rPr>
          <t>"a" si absent(e)
"np" si non présenté au professeur</t>
        </r>
      </text>
    </comment>
    <comment ref="BQ88" authorId="0">
      <text>
        <r>
          <rPr>
            <b/>
            <sz val="9"/>
            <color indexed="81"/>
            <rFont val="Tahoma"/>
            <family val="2"/>
          </rPr>
          <t>"a" si absent(e)
"np" si non présenté au professeur</t>
        </r>
      </text>
    </comment>
    <comment ref="CB88" authorId="0">
      <text>
        <r>
          <rPr>
            <b/>
            <sz val="9"/>
            <color indexed="81"/>
            <rFont val="Tahoma"/>
            <family val="2"/>
          </rPr>
          <t>"a" si absent(e)
"np" si non présenté au professeur</t>
        </r>
      </text>
    </comment>
    <comment ref="CM88" authorId="0">
      <text>
        <r>
          <rPr>
            <b/>
            <sz val="9"/>
            <color indexed="81"/>
            <rFont val="Tahoma"/>
            <family val="2"/>
          </rPr>
          <t>"a" si absent(e)
"np" si non présenté au professeur</t>
        </r>
      </text>
    </comment>
    <comment ref="CX88" authorId="0">
      <text>
        <r>
          <rPr>
            <b/>
            <sz val="9"/>
            <color indexed="81"/>
            <rFont val="Tahoma"/>
            <family val="2"/>
          </rPr>
          <t>"a" si absent(e)
"np" si non présenté au professeur</t>
        </r>
      </text>
    </comment>
    <comment ref="C96" authorId="0">
      <text>
        <r>
          <rPr>
            <b/>
            <sz val="9"/>
            <color indexed="81"/>
            <rFont val="Tahoma"/>
            <family val="2"/>
          </rPr>
          <t>"a" si absent(e)
"np" si non présenté au professeur</t>
        </r>
      </text>
    </comment>
    <comment ref="N96" authorId="0">
      <text>
        <r>
          <rPr>
            <b/>
            <sz val="9"/>
            <color indexed="81"/>
            <rFont val="Tahoma"/>
            <family val="2"/>
          </rPr>
          <t>"a" si absent(e)
"np" si non présenté au professeur</t>
        </r>
      </text>
    </comment>
    <comment ref="Y96" authorId="0">
      <text>
        <r>
          <rPr>
            <b/>
            <sz val="9"/>
            <color indexed="81"/>
            <rFont val="Tahoma"/>
            <family val="2"/>
          </rPr>
          <t>"a" si absent(e)
"np" si non présenté au professeur</t>
        </r>
      </text>
    </comment>
    <comment ref="AJ96" authorId="0">
      <text>
        <r>
          <rPr>
            <b/>
            <sz val="9"/>
            <color indexed="81"/>
            <rFont val="Tahoma"/>
            <family val="2"/>
          </rPr>
          <t>"a" si absent(e)
"np" si non présenté au professeur</t>
        </r>
      </text>
    </comment>
    <comment ref="AU96" authorId="0">
      <text>
        <r>
          <rPr>
            <b/>
            <sz val="9"/>
            <color indexed="81"/>
            <rFont val="Tahoma"/>
            <family val="2"/>
          </rPr>
          <t>"a" si absent(e)
"np" si non présenté au professeur</t>
        </r>
      </text>
    </comment>
    <comment ref="BF96" authorId="0">
      <text>
        <r>
          <rPr>
            <b/>
            <sz val="9"/>
            <color indexed="81"/>
            <rFont val="Tahoma"/>
            <family val="2"/>
          </rPr>
          <t>"a" si absent(e)
"np" si non présenté au professeur</t>
        </r>
      </text>
    </comment>
    <comment ref="BQ96" authorId="0">
      <text>
        <r>
          <rPr>
            <b/>
            <sz val="9"/>
            <color indexed="81"/>
            <rFont val="Tahoma"/>
            <family val="2"/>
          </rPr>
          <t>"a" si absent(e)
"np" si non présenté au professeur</t>
        </r>
      </text>
    </comment>
    <comment ref="CB96" authorId="0">
      <text>
        <r>
          <rPr>
            <b/>
            <sz val="9"/>
            <color indexed="81"/>
            <rFont val="Tahoma"/>
            <family val="2"/>
          </rPr>
          <t>"a" si absent(e)
"np" si non présenté au professeur</t>
        </r>
      </text>
    </comment>
    <comment ref="CM96" authorId="0">
      <text>
        <r>
          <rPr>
            <b/>
            <sz val="9"/>
            <color indexed="81"/>
            <rFont val="Tahoma"/>
            <family val="2"/>
          </rPr>
          <t>"a" si absent(e)
"np" si non présenté au professeur</t>
        </r>
      </text>
    </comment>
    <comment ref="CX96" authorId="0">
      <text>
        <r>
          <rPr>
            <b/>
            <sz val="9"/>
            <color indexed="81"/>
            <rFont val="Tahoma"/>
            <family val="2"/>
          </rPr>
          <t>"a" si absent(e)
"np" si non présenté au professeur</t>
        </r>
      </text>
    </comment>
    <comment ref="C113" authorId="0">
      <text>
        <r>
          <rPr>
            <b/>
            <sz val="9"/>
            <color indexed="81"/>
            <rFont val="Tahoma"/>
            <family val="2"/>
          </rPr>
          <t>"a" si absent(e)
"np" si non présenté au professeur</t>
        </r>
      </text>
    </comment>
    <comment ref="N113" authorId="0">
      <text>
        <r>
          <rPr>
            <b/>
            <sz val="9"/>
            <color indexed="81"/>
            <rFont val="Tahoma"/>
            <family val="2"/>
          </rPr>
          <t>"a" si absent(e)
"np" si non présenté au professeur</t>
        </r>
      </text>
    </comment>
    <comment ref="Y113" authorId="0">
      <text>
        <r>
          <rPr>
            <b/>
            <sz val="9"/>
            <color indexed="81"/>
            <rFont val="Tahoma"/>
            <family val="2"/>
          </rPr>
          <t>"a" si absent(e)
"np" si non présenté au professeur</t>
        </r>
      </text>
    </comment>
    <comment ref="AJ113" authorId="0">
      <text>
        <r>
          <rPr>
            <b/>
            <sz val="9"/>
            <color indexed="81"/>
            <rFont val="Tahoma"/>
            <family val="2"/>
          </rPr>
          <t>"a" si absent(e)
"np" si non présenté au professeur</t>
        </r>
      </text>
    </comment>
    <comment ref="AU113" authorId="0">
      <text>
        <r>
          <rPr>
            <b/>
            <sz val="9"/>
            <color indexed="81"/>
            <rFont val="Tahoma"/>
            <family val="2"/>
          </rPr>
          <t>"a" si absent(e)
"np" si non présenté au professeur</t>
        </r>
      </text>
    </comment>
    <comment ref="BF113" authorId="0">
      <text>
        <r>
          <rPr>
            <b/>
            <sz val="9"/>
            <color indexed="81"/>
            <rFont val="Tahoma"/>
            <family val="2"/>
          </rPr>
          <t>"a" si absent(e)
"np" si non présenté au professeur</t>
        </r>
      </text>
    </comment>
    <comment ref="BQ113" authorId="0">
      <text>
        <r>
          <rPr>
            <b/>
            <sz val="9"/>
            <color indexed="81"/>
            <rFont val="Tahoma"/>
            <family val="2"/>
          </rPr>
          <t>"a" si absent(e)
"np" si non présenté au professeur</t>
        </r>
      </text>
    </comment>
    <comment ref="CB113" authorId="0">
      <text>
        <r>
          <rPr>
            <b/>
            <sz val="9"/>
            <color indexed="81"/>
            <rFont val="Tahoma"/>
            <family val="2"/>
          </rPr>
          <t>"a" si absent(e)
"np" si non présenté au professeur</t>
        </r>
      </text>
    </comment>
    <comment ref="CM113" authorId="0">
      <text>
        <r>
          <rPr>
            <b/>
            <sz val="9"/>
            <color indexed="81"/>
            <rFont val="Tahoma"/>
            <family val="2"/>
          </rPr>
          <t>"a" si absent(e)
"np" si non présenté au professeur</t>
        </r>
      </text>
    </comment>
    <comment ref="CX113" authorId="0">
      <text>
        <r>
          <rPr>
            <b/>
            <sz val="9"/>
            <color indexed="81"/>
            <rFont val="Tahoma"/>
            <family val="2"/>
          </rPr>
          <t>"a" si absent(e)
"np" si non présenté au professeur</t>
        </r>
      </text>
    </comment>
    <comment ref="C121" authorId="0">
      <text>
        <r>
          <rPr>
            <b/>
            <sz val="9"/>
            <color indexed="81"/>
            <rFont val="Tahoma"/>
            <family val="2"/>
          </rPr>
          <t>"a" si absent(e)
"np" si non présenté au professeur</t>
        </r>
      </text>
    </comment>
    <comment ref="N121" authorId="0">
      <text>
        <r>
          <rPr>
            <b/>
            <sz val="9"/>
            <color indexed="81"/>
            <rFont val="Tahoma"/>
            <family val="2"/>
          </rPr>
          <t>"a" si absent(e)
"np" si non présenté au professeur</t>
        </r>
      </text>
    </comment>
    <comment ref="Y121" authorId="0">
      <text>
        <r>
          <rPr>
            <b/>
            <sz val="9"/>
            <color indexed="81"/>
            <rFont val="Tahoma"/>
            <family val="2"/>
          </rPr>
          <t>"a" si absent(e)
"np" si non présenté au professeur</t>
        </r>
      </text>
    </comment>
    <comment ref="AJ121" authorId="0">
      <text>
        <r>
          <rPr>
            <b/>
            <sz val="9"/>
            <color indexed="81"/>
            <rFont val="Tahoma"/>
            <family val="2"/>
          </rPr>
          <t>"a" si absent(e)
"np" si non présenté au professeur</t>
        </r>
      </text>
    </comment>
    <comment ref="AU121" authorId="0">
      <text>
        <r>
          <rPr>
            <b/>
            <sz val="9"/>
            <color indexed="81"/>
            <rFont val="Tahoma"/>
            <family val="2"/>
          </rPr>
          <t>"a" si absent(e)
"np" si non présenté au professeur</t>
        </r>
      </text>
    </comment>
    <comment ref="BF121" authorId="0">
      <text>
        <r>
          <rPr>
            <b/>
            <sz val="9"/>
            <color indexed="81"/>
            <rFont val="Tahoma"/>
            <family val="2"/>
          </rPr>
          <t>"a" si absent(e)
"np" si non présenté au professeur</t>
        </r>
      </text>
    </comment>
    <comment ref="BQ121" authorId="0">
      <text>
        <r>
          <rPr>
            <b/>
            <sz val="9"/>
            <color indexed="81"/>
            <rFont val="Tahoma"/>
            <family val="2"/>
          </rPr>
          <t>"a" si absent(e)
"np" si non présenté au professeur</t>
        </r>
      </text>
    </comment>
    <comment ref="CB121" authorId="0">
      <text>
        <r>
          <rPr>
            <b/>
            <sz val="9"/>
            <color indexed="81"/>
            <rFont val="Tahoma"/>
            <family val="2"/>
          </rPr>
          <t>"a" si absent(e)
"np" si non présenté au professeur</t>
        </r>
      </text>
    </comment>
    <comment ref="CM121" authorId="0">
      <text>
        <r>
          <rPr>
            <b/>
            <sz val="9"/>
            <color indexed="81"/>
            <rFont val="Tahoma"/>
            <family val="2"/>
          </rPr>
          <t>"a" si absent(e)
"np" si non présenté au professeur</t>
        </r>
      </text>
    </comment>
    <comment ref="CX121" authorId="0">
      <text>
        <r>
          <rPr>
            <b/>
            <sz val="9"/>
            <color indexed="81"/>
            <rFont val="Tahoma"/>
            <family val="2"/>
          </rPr>
          <t>"a" si absent(e)
"np" si non présenté au professeur</t>
        </r>
      </text>
    </comment>
    <comment ref="C129" authorId="0">
      <text>
        <r>
          <rPr>
            <b/>
            <sz val="9"/>
            <color indexed="81"/>
            <rFont val="Tahoma"/>
            <family val="2"/>
          </rPr>
          <t>"a" si absent(e)
"np" si non présenté au professeur</t>
        </r>
      </text>
    </comment>
    <comment ref="N129" authorId="0">
      <text>
        <r>
          <rPr>
            <b/>
            <sz val="9"/>
            <color indexed="81"/>
            <rFont val="Tahoma"/>
            <family val="2"/>
          </rPr>
          <t>"a" si absent(e)
"np" si non présenté au professeur</t>
        </r>
      </text>
    </comment>
    <comment ref="Y129" authorId="0">
      <text>
        <r>
          <rPr>
            <b/>
            <sz val="9"/>
            <color indexed="81"/>
            <rFont val="Tahoma"/>
            <family val="2"/>
          </rPr>
          <t>"a" si absent(e)
"np" si non présenté au professeur</t>
        </r>
      </text>
    </comment>
    <comment ref="AJ129" authorId="0">
      <text>
        <r>
          <rPr>
            <b/>
            <sz val="9"/>
            <color indexed="81"/>
            <rFont val="Tahoma"/>
            <family val="2"/>
          </rPr>
          <t>"a" si absent(e)
"np" si non présenté au professeur</t>
        </r>
      </text>
    </comment>
    <comment ref="AU129" authorId="0">
      <text>
        <r>
          <rPr>
            <b/>
            <sz val="9"/>
            <color indexed="81"/>
            <rFont val="Tahoma"/>
            <family val="2"/>
          </rPr>
          <t>"a" si absent(e)
"np" si non présenté au professeur</t>
        </r>
      </text>
    </comment>
    <comment ref="BF129" authorId="0">
      <text>
        <r>
          <rPr>
            <b/>
            <sz val="9"/>
            <color indexed="81"/>
            <rFont val="Tahoma"/>
            <family val="2"/>
          </rPr>
          <t>"a" si absent(e)
"np" si non présenté au professeur</t>
        </r>
      </text>
    </comment>
    <comment ref="BQ129" authorId="0">
      <text>
        <r>
          <rPr>
            <b/>
            <sz val="9"/>
            <color indexed="81"/>
            <rFont val="Tahoma"/>
            <family val="2"/>
          </rPr>
          <t>"a" si absent(e)
"np" si non présenté au professeur</t>
        </r>
      </text>
    </comment>
    <comment ref="CB129" authorId="0">
      <text>
        <r>
          <rPr>
            <b/>
            <sz val="9"/>
            <color indexed="81"/>
            <rFont val="Tahoma"/>
            <family val="2"/>
          </rPr>
          <t>"a" si absent(e)
"np" si non présenté au professeur</t>
        </r>
      </text>
    </comment>
    <comment ref="CM129" authorId="0">
      <text>
        <r>
          <rPr>
            <b/>
            <sz val="9"/>
            <color indexed="81"/>
            <rFont val="Tahoma"/>
            <family val="2"/>
          </rPr>
          <t>"a" si absent(e)
"np" si non présenté au professeur</t>
        </r>
      </text>
    </comment>
    <comment ref="CX129" authorId="0">
      <text>
        <r>
          <rPr>
            <b/>
            <sz val="9"/>
            <color indexed="81"/>
            <rFont val="Tahoma"/>
            <family val="2"/>
          </rPr>
          <t>"a" si absent(e)
"np" si non présenté au professeur</t>
        </r>
      </text>
    </comment>
    <comment ref="C137" authorId="0">
      <text>
        <r>
          <rPr>
            <b/>
            <sz val="9"/>
            <color indexed="81"/>
            <rFont val="Tahoma"/>
            <family val="2"/>
          </rPr>
          <t>"a" si absent(e)
"np" si non présenté au professeur</t>
        </r>
      </text>
    </comment>
    <comment ref="N137" authorId="0">
      <text>
        <r>
          <rPr>
            <b/>
            <sz val="9"/>
            <color indexed="81"/>
            <rFont val="Tahoma"/>
            <family val="2"/>
          </rPr>
          <t>"a" si absent(e)
"np" si non présenté au professeur</t>
        </r>
      </text>
    </comment>
    <comment ref="Y137" authorId="0">
      <text>
        <r>
          <rPr>
            <b/>
            <sz val="9"/>
            <color indexed="81"/>
            <rFont val="Tahoma"/>
            <family val="2"/>
          </rPr>
          <t>"a" si absent(e)
"np" si non présenté au professeur</t>
        </r>
      </text>
    </comment>
    <comment ref="AJ137" authorId="0">
      <text>
        <r>
          <rPr>
            <b/>
            <sz val="9"/>
            <color indexed="81"/>
            <rFont val="Tahoma"/>
            <family val="2"/>
          </rPr>
          <t>"a" si absent(e)
"np" si non présenté au professeur</t>
        </r>
      </text>
    </comment>
    <comment ref="AU137" authorId="0">
      <text>
        <r>
          <rPr>
            <b/>
            <sz val="9"/>
            <color indexed="81"/>
            <rFont val="Tahoma"/>
            <family val="2"/>
          </rPr>
          <t>"a" si absent(e)
"np" si non présenté au professeur</t>
        </r>
      </text>
    </comment>
    <comment ref="BF137" authorId="0">
      <text>
        <r>
          <rPr>
            <b/>
            <sz val="9"/>
            <color indexed="81"/>
            <rFont val="Tahoma"/>
            <family val="2"/>
          </rPr>
          <t>"a" si absent(e)
"np" si non présenté au professeur</t>
        </r>
      </text>
    </comment>
    <comment ref="BQ137" authorId="0">
      <text>
        <r>
          <rPr>
            <b/>
            <sz val="9"/>
            <color indexed="81"/>
            <rFont val="Tahoma"/>
            <family val="2"/>
          </rPr>
          <t>"a" si absent(e)
"np" si non présenté au professeur</t>
        </r>
      </text>
    </comment>
    <comment ref="CB137" authorId="0">
      <text>
        <r>
          <rPr>
            <b/>
            <sz val="9"/>
            <color indexed="81"/>
            <rFont val="Tahoma"/>
            <family val="2"/>
          </rPr>
          <t>"a" si absent(e)
"np" si non présenté au professeur</t>
        </r>
      </text>
    </comment>
    <comment ref="CM137" authorId="0">
      <text>
        <r>
          <rPr>
            <b/>
            <sz val="9"/>
            <color indexed="81"/>
            <rFont val="Tahoma"/>
            <family val="2"/>
          </rPr>
          <t>"a" si absent(e)
"np" si non présenté au professeur</t>
        </r>
      </text>
    </comment>
    <comment ref="CX137" authorId="0">
      <text>
        <r>
          <rPr>
            <b/>
            <sz val="9"/>
            <color indexed="81"/>
            <rFont val="Tahoma"/>
            <family val="2"/>
          </rPr>
          <t>"a" si absent(e)
"np" si non présenté au professeur</t>
        </r>
      </text>
    </comment>
    <comment ref="C145" authorId="0">
      <text>
        <r>
          <rPr>
            <b/>
            <sz val="9"/>
            <color indexed="81"/>
            <rFont val="Tahoma"/>
            <family val="2"/>
          </rPr>
          <t>"a" si absent(e)
"np" si non présenté au professeur</t>
        </r>
      </text>
    </comment>
    <comment ref="N145" authorId="0">
      <text>
        <r>
          <rPr>
            <b/>
            <sz val="9"/>
            <color indexed="81"/>
            <rFont val="Tahoma"/>
            <family val="2"/>
          </rPr>
          <t>"a" si absent(e)
"np" si non présenté au professeur</t>
        </r>
      </text>
    </comment>
    <comment ref="Y145" authorId="0">
      <text>
        <r>
          <rPr>
            <b/>
            <sz val="9"/>
            <color indexed="81"/>
            <rFont val="Tahoma"/>
            <family val="2"/>
          </rPr>
          <t>"a" si absent(e)
"np" si non présenté au professeur</t>
        </r>
      </text>
    </comment>
    <comment ref="AJ145" authorId="0">
      <text>
        <r>
          <rPr>
            <b/>
            <sz val="9"/>
            <color indexed="81"/>
            <rFont val="Tahoma"/>
            <family val="2"/>
          </rPr>
          <t>"a" si absent(e)
"np" si non présenté au professeur</t>
        </r>
      </text>
    </comment>
    <comment ref="AU145" authorId="0">
      <text>
        <r>
          <rPr>
            <b/>
            <sz val="9"/>
            <color indexed="81"/>
            <rFont val="Tahoma"/>
            <family val="2"/>
          </rPr>
          <t>"a" si absent(e)
"np" si non présenté au professeur</t>
        </r>
      </text>
    </comment>
    <comment ref="BF145" authorId="0">
      <text>
        <r>
          <rPr>
            <b/>
            <sz val="9"/>
            <color indexed="81"/>
            <rFont val="Tahoma"/>
            <family val="2"/>
          </rPr>
          <t>"a" si absent(e)
"np" si non présenté au professeur</t>
        </r>
      </text>
    </comment>
    <comment ref="BQ145" authorId="0">
      <text>
        <r>
          <rPr>
            <b/>
            <sz val="9"/>
            <color indexed="81"/>
            <rFont val="Tahoma"/>
            <family val="2"/>
          </rPr>
          <t>"a" si absent(e)
"np" si non présenté au professeur</t>
        </r>
      </text>
    </comment>
    <comment ref="CB145" authorId="0">
      <text>
        <r>
          <rPr>
            <b/>
            <sz val="9"/>
            <color indexed="81"/>
            <rFont val="Tahoma"/>
            <family val="2"/>
          </rPr>
          <t>"a" si absent(e)
"np" si non présenté au professeur</t>
        </r>
      </text>
    </comment>
    <comment ref="CM145" authorId="0">
      <text>
        <r>
          <rPr>
            <b/>
            <sz val="9"/>
            <color indexed="81"/>
            <rFont val="Tahoma"/>
            <family val="2"/>
          </rPr>
          <t>"a" si absent(e)
"np" si non présenté au professeur</t>
        </r>
      </text>
    </comment>
    <comment ref="CX145" authorId="0">
      <text>
        <r>
          <rPr>
            <b/>
            <sz val="9"/>
            <color indexed="81"/>
            <rFont val="Tahoma"/>
            <family val="2"/>
          </rPr>
          <t>"a" si absent(e)
"np" si non présenté au professeur</t>
        </r>
      </text>
    </comment>
    <comment ref="C162" authorId="0">
      <text>
        <r>
          <rPr>
            <b/>
            <sz val="9"/>
            <color indexed="81"/>
            <rFont val="Tahoma"/>
            <family val="2"/>
          </rPr>
          <t>"a" si absent(e)
"np" si non présenté au professeur</t>
        </r>
      </text>
    </comment>
    <comment ref="N162" authorId="0">
      <text>
        <r>
          <rPr>
            <b/>
            <sz val="9"/>
            <color indexed="81"/>
            <rFont val="Tahoma"/>
            <family val="2"/>
          </rPr>
          <t>"a" si absent(e)
"np" si non présenté au professeur</t>
        </r>
      </text>
    </comment>
    <comment ref="Y162" authorId="0">
      <text>
        <r>
          <rPr>
            <b/>
            <sz val="9"/>
            <color indexed="81"/>
            <rFont val="Tahoma"/>
            <family val="2"/>
          </rPr>
          <t>"a" si absent(e)
"np" si non présenté au professeur</t>
        </r>
      </text>
    </comment>
    <comment ref="AJ162" authorId="0">
      <text>
        <r>
          <rPr>
            <b/>
            <sz val="9"/>
            <color indexed="81"/>
            <rFont val="Tahoma"/>
            <family val="2"/>
          </rPr>
          <t>"a" si absent(e)
"np" si non présenté au professeur</t>
        </r>
      </text>
    </comment>
    <comment ref="AU162" authorId="0">
      <text>
        <r>
          <rPr>
            <b/>
            <sz val="9"/>
            <color indexed="81"/>
            <rFont val="Tahoma"/>
            <family val="2"/>
          </rPr>
          <t>"a" si absent(e)
"np" si non présenté au professeur</t>
        </r>
      </text>
    </comment>
    <comment ref="BF162" authorId="0">
      <text>
        <r>
          <rPr>
            <b/>
            <sz val="9"/>
            <color indexed="81"/>
            <rFont val="Tahoma"/>
            <family val="2"/>
          </rPr>
          <t>"a" si absent(e)
"np" si non présenté au professeur</t>
        </r>
      </text>
    </comment>
    <comment ref="BQ162" authorId="0">
      <text>
        <r>
          <rPr>
            <b/>
            <sz val="9"/>
            <color indexed="81"/>
            <rFont val="Tahoma"/>
            <family val="2"/>
          </rPr>
          <t>"a" si absent(e)
"np" si non présenté au professeur</t>
        </r>
      </text>
    </comment>
    <comment ref="CB162" authorId="0">
      <text>
        <r>
          <rPr>
            <b/>
            <sz val="9"/>
            <color indexed="81"/>
            <rFont val="Tahoma"/>
            <family val="2"/>
          </rPr>
          <t>"a" si absent(e)
"np" si non présenté au professeur</t>
        </r>
      </text>
    </comment>
    <comment ref="CM162" authorId="0">
      <text>
        <r>
          <rPr>
            <b/>
            <sz val="9"/>
            <color indexed="81"/>
            <rFont val="Tahoma"/>
            <family val="2"/>
          </rPr>
          <t>"a" si absent(e)
"np" si non présenté au professeur</t>
        </r>
      </text>
    </comment>
    <comment ref="CX162" authorId="0">
      <text>
        <r>
          <rPr>
            <b/>
            <sz val="9"/>
            <color indexed="81"/>
            <rFont val="Tahoma"/>
            <family val="2"/>
          </rPr>
          <t>"a" si absent(e)
"np" si non présenté au professeur</t>
        </r>
      </text>
    </comment>
    <comment ref="C170" authorId="0">
      <text>
        <r>
          <rPr>
            <b/>
            <sz val="9"/>
            <color indexed="81"/>
            <rFont val="Tahoma"/>
            <family val="2"/>
          </rPr>
          <t>"a" si absent(e)
"np" si non présenté au professeur</t>
        </r>
      </text>
    </comment>
    <comment ref="N170" authorId="0">
      <text>
        <r>
          <rPr>
            <b/>
            <sz val="9"/>
            <color indexed="81"/>
            <rFont val="Tahoma"/>
            <family val="2"/>
          </rPr>
          <t>"a" si absent(e)
"np" si non présenté au professeur</t>
        </r>
      </text>
    </comment>
    <comment ref="Y170" authorId="0">
      <text>
        <r>
          <rPr>
            <b/>
            <sz val="9"/>
            <color indexed="81"/>
            <rFont val="Tahoma"/>
            <family val="2"/>
          </rPr>
          <t>"a" si absent(e)
"np" si non présenté au professeur</t>
        </r>
      </text>
    </comment>
    <comment ref="AJ170" authorId="0">
      <text>
        <r>
          <rPr>
            <b/>
            <sz val="9"/>
            <color indexed="81"/>
            <rFont val="Tahoma"/>
            <family val="2"/>
          </rPr>
          <t>"a" si absent(e)
"np" si non présenté au professeur</t>
        </r>
      </text>
    </comment>
    <comment ref="AU170" authorId="0">
      <text>
        <r>
          <rPr>
            <b/>
            <sz val="9"/>
            <color indexed="81"/>
            <rFont val="Tahoma"/>
            <family val="2"/>
          </rPr>
          <t>"a" si absent(e)
"np" si non présenté au professeur</t>
        </r>
      </text>
    </comment>
    <comment ref="BF170" authorId="0">
      <text>
        <r>
          <rPr>
            <b/>
            <sz val="9"/>
            <color indexed="81"/>
            <rFont val="Tahoma"/>
            <family val="2"/>
          </rPr>
          <t>"a" si absent(e)
"np" si non présenté au professeur</t>
        </r>
      </text>
    </comment>
    <comment ref="BQ170" authorId="0">
      <text>
        <r>
          <rPr>
            <b/>
            <sz val="9"/>
            <color indexed="81"/>
            <rFont val="Tahoma"/>
            <family val="2"/>
          </rPr>
          <t>"a" si absent(e)
"np" si non présenté au professeur</t>
        </r>
      </text>
    </comment>
    <comment ref="CB170" authorId="0">
      <text>
        <r>
          <rPr>
            <b/>
            <sz val="9"/>
            <color indexed="81"/>
            <rFont val="Tahoma"/>
            <family val="2"/>
          </rPr>
          <t>"a" si absent(e)
"np" si non présenté au professeur</t>
        </r>
      </text>
    </comment>
    <comment ref="CM170" authorId="0">
      <text>
        <r>
          <rPr>
            <b/>
            <sz val="9"/>
            <color indexed="81"/>
            <rFont val="Tahoma"/>
            <family val="2"/>
          </rPr>
          <t>"a" si absent(e)
"np" si non présenté au professeur</t>
        </r>
      </text>
    </comment>
    <comment ref="CX170" authorId="0">
      <text>
        <r>
          <rPr>
            <b/>
            <sz val="9"/>
            <color indexed="81"/>
            <rFont val="Tahoma"/>
            <family val="2"/>
          </rPr>
          <t>"a" si absent(e)
"np" si non présenté au professeur</t>
        </r>
      </text>
    </comment>
    <comment ref="C178" authorId="0">
      <text>
        <r>
          <rPr>
            <b/>
            <sz val="9"/>
            <color indexed="81"/>
            <rFont val="Tahoma"/>
            <family val="2"/>
          </rPr>
          <t>"a" si absent(e)
"np" si non présenté au professeur</t>
        </r>
      </text>
    </comment>
    <comment ref="N178" authorId="0">
      <text>
        <r>
          <rPr>
            <b/>
            <sz val="9"/>
            <color indexed="81"/>
            <rFont val="Tahoma"/>
            <family val="2"/>
          </rPr>
          <t>"a" si absent(e)
"np" si non présenté au professeur</t>
        </r>
      </text>
    </comment>
    <comment ref="Y178" authorId="0">
      <text>
        <r>
          <rPr>
            <b/>
            <sz val="9"/>
            <color indexed="81"/>
            <rFont val="Tahoma"/>
            <family val="2"/>
          </rPr>
          <t>"a" si absent(e)
"np" si non présenté au professeur</t>
        </r>
      </text>
    </comment>
    <comment ref="AJ178" authorId="0">
      <text>
        <r>
          <rPr>
            <b/>
            <sz val="9"/>
            <color indexed="81"/>
            <rFont val="Tahoma"/>
            <family val="2"/>
          </rPr>
          <t>"a" si absent(e)
"np" si non présenté au professeur</t>
        </r>
      </text>
    </comment>
    <comment ref="AU178" authorId="0">
      <text>
        <r>
          <rPr>
            <b/>
            <sz val="9"/>
            <color indexed="81"/>
            <rFont val="Tahoma"/>
            <family val="2"/>
          </rPr>
          <t>"a" si absent(e)
"np" si non présenté au professeur</t>
        </r>
      </text>
    </comment>
    <comment ref="BF178" authorId="0">
      <text>
        <r>
          <rPr>
            <b/>
            <sz val="9"/>
            <color indexed="81"/>
            <rFont val="Tahoma"/>
            <family val="2"/>
          </rPr>
          <t>"a" si absent(e)
"np" si non présenté au professeur</t>
        </r>
      </text>
    </comment>
    <comment ref="BQ178" authorId="0">
      <text>
        <r>
          <rPr>
            <b/>
            <sz val="9"/>
            <color indexed="81"/>
            <rFont val="Tahoma"/>
            <family val="2"/>
          </rPr>
          <t>"a" si absent(e)
"np" si non présenté au professeur</t>
        </r>
      </text>
    </comment>
    <comment ref="CB178" authorId="0">
      <text>
        <r>
          <rPr>
            <b/>
            <sz val="9"/>
            <color indexed="81"/>
            <rFont val="Tahoma"/>
            <family val="2"/>
          </rPr>
          <t>"a" si absent(e)
"np" si non présenté au professeur</t>
        </r>
      </text>
    </comment>
    <comment ref="CM178" authorId="0">
      <text>
        <r>
          <rPr>
            <b/>
            <sz val="9"/>
            <color indexed="81"/>
            <rFont val="Tahoma"/>
            <family val="2"/>
          </rPr>
          <t>"a" si absent(e)
"np" si non présenté au professeur</t>
        </r>
      </text>
    </comment>
    <comment ref="CX178" authorId="0">
      <text>
        <r>
          <rPr>
            <b/>
            <sz val="9"/>
            <color indexed="81"/>
            <rFont val="Tahoma"/>
            <family val="2"/>
          </rPr>
          <t>"a" si absent(e)
"np" si non présenté au professeur</t>
        </r>
      </text>
    </comment>
    <comment ref="C186" authorId="0">
      <text>
        <r>
          <rPr>
            <b/>
            <sz val="9"/>
            <color indexed="81"/>
            <rFont val="Tahoma"/>
            <family val="2"/>
          </rPr>
          <t>"a" si absent(e)
"np" si non présenté au professeur</t>
        </r>
      </text>
    </comment>
    <comment ref="N186" authorId="0">
      <text>
        <r>
          <rPr>
            <b/>
            <sz val="9"/>
            <color indexed="81"/>
            <rFont val="Tahoma"/>
            <family val="2"/>
          </rPr>
          <t>"a" si absent(e)
"np" si non présenté au professeur</t>
        </r>
      </text>
    </comment>
    <comment ref="Y186" authorId="0">
      <text>
        <r>
          <rPr>
            <b/>
            <sz val="9"/>
            <color indexed="81"/>
            <rFont val="Tahoma"/>
            <family val="2"/>
          </rPr>
          <t>"a" si absent(e)
"np" si non présenté au professeur</t>
        </r>
      </text>
    </comment>
    <comment ref="AJ186" authorId="0">
      <text>
        <r>
          <rPr>
            <b/>
            <sz val="9"/>
            <color indexed="81"/>
            <rFont val="Tahoma"/>
            <family val="2"/>
          </rPr>
          <t>"a" si absent(e)
"np" si non présenté au professeur</t>
        </r>
      </text>
    </comment>
    <comment ref="AU186" authorId="0">
      <text>
        <r>
          <rPr>
            <b/>
            <sz val="9"/>
            <color indexed="81"/>
            <rFont val="Tahoma"/>
            <family val="2"/>
          </rPr>
          <t>"a" si absent(e)
"np" si non présenté au professeur</t>
        </r>
      </text>
    </comment>
    <comment ref="BF186" authorId="0">
      <text>
        <r>
          <rPr>
            <b/>
            <sz val="9"/>
            <color indexed="81"/>
            <rFont val="Tahoma"/>
            <family val="2"/>
          </rPr>
          <t>"a" si absent(e)
"np" si non présenté au professeur</t>
        </r>
      </text>
    </comment>
    <comment ref="BQ186" authorId="0">
      <text>
        <r>
          <rPr>
            <b/>
            <sz val="9"/>
            <color indexed="81"/>
            <rFont val="Tahoma"/>
            <family val="2"/>
          </rPr>
          <t>"a" si absent(e)
"np" si non présenté au professeur</t>
        </r>
      </text>
    </comment>
    <comment ref="CB186" authorId="0">
      <text>
        <r>
          <rPr>
            <b/>
            <sz val="9"/>
            <color indexed="81"/>
            <rFont val="Tahoma"/>
            <family val="2"/>
          </rPr>
          <t>"a" si absent(e)
"np" si non présenté au professeur</t>
        </r>
      </text>
    </comment>
    <comment ref="CM186" authorId="0">
      <text>
        <r>
          <rPr>
            <b/>
            <sz val="9"/>
            <color indexed="81"/>
            <rFont val="Tahoma"/>
            <family val="2"/>
          </rPr>
          <t>"a" si absent(e)
"np" si non présenté au professeur</t>
        </r>
      </text>
    </comment>
    <comment ref="CX186" authorId="0">
      <text>
        <r>
          <rPr>
            <b/>
            <sz val="9"/>
            <color indexed="81"/>
            <rFont val="Tahoma"/>
            <family val="2"/>
          </rPr>
          <t>"a" si absent(e)
"np" si non présenté au professeur</t>
        </r>
      </text>
    </comment>
    <comment ref="C194" authorId="0">
      <text>
        <r>
          <rPr>
            <b/>
            <sz val="9"/>
            <color indexed="81"/>
            <rFont val="Tahoma"/>
            <family val="2"/>
          </rPr>
          <t>"a" si absent(e)
"np" si non présenté au professeur</t>
        </r>
      </text>
    </comment>
    <comment ref="N194" authorId="0">
      <text>
        <r>
          <rPr>
            <b/>
            <sz val="9"/>
            <color indexed="81"/>
            <rFont val="Tahoma"/>
            <family val="2"/>
          </rPr>
          <t>"a" si absent(e)
"np" si non présenté au professeur</t>
        </r>
      </text>
    </comment>
    <comment ref="Y194" authorId="0">
      <text>
        <r>
          <rPr>
            <b/>
            <sz val="9"/>
            <color indexed="81"/>
            <rFont val="Tahoma"/>
            <family val="2"/>
          </rPr>
          <t>"a" si absent(e)
"np" si non présenté au professeur</t>
        </r>
      </text>
    </comment>
    <comment ref="AJ194" authorId="0">
      <text>
        <r>
          <rPr>
            <b/>
            <sz val="9"/>
            <color indexed="81"/>
            <rFont val="Tahoma"/>
            <family val="2"/>
          </rPr>
          <t>"a" si absent(e)
"np" si non présenté au professeur</t>
        </r>
      </text>
    </comment>
    <comment ref="AU194" authorId="0">
      <text>
        <r>
          <rPr>
            <b/>
            <sz val="9"/>
            <color indexed="81"/>
            <rFont val="Tahoma"/>
            <family val="2"/>
          </rPr>
          <t>"a" si absent(e)
"np" si non présenté au professeur</t>
        </r>
      </text>
    </comment>
    <comment ref="BF194" authorId="0">
      <text>
        <r>
          <rPr>
            <b/>
            <sz val="9"/>
            <color indexed="81"/>
            <rFont val="Tahoma"/>
            <family val="2"/>
          </rPr>
          <t>"a" si absent(e)
"np" si non présenté au professeur</t>
        </r>
      </text>
    </comment>
    <comment ref="BQ194" authorId="0">
      <text>
        <r>
          <rPr>
            <b/>
            <sz val="9"/>
            <color indexed="81"/>
            <rFont val="Tahoma"/>
            <family val="2"/>
          </rPr>
          <t>"a" si absent(e)
"np" si non présenté au professeur</t>
        </r>
      </text>
    </comment>
    <comment ref="CB194" authorId="0">
      <text>
        <r>
          <rPr>
            <b/>
            <sz val="9"/>
            <color indexed="81"/>
            <rFont val="Tahoma"/>
            <family val="2"/>
          </rPr>
          <t>"a" si absent(e)
"np" si non présenté au professeur</t>
        </r>
      </text>
    </comment>
    <comment ref="CM194" authorId="0">
      <text>
        <r>
          <rPr>
            <b/>
            <sz val="9"/>
            <color indexed="81"/>
            <rFont val="Tahoma"/>
            <family val="2"/>
          </rPr>
          <t>"a" si absent(e)
"np" si non présenté au professeur</t>
        </r>
      </text>
    </comment>
    <comment ref="CX194" authorId="0">
      <text>
        <r>
          <rPr>
            <b/>
            <sz val="9"/>
            <color indexed="81"/>
            <rFont val="Tahoma"/>
            <family val="2"/>
          </rPr>
          <t>"a" si absent(e)
"np" si non présenté au professeur</t>
        </r>
      </text>
    </comment>
  </commentList>
</comments>
</file>

<file path=xl/sharedStrings.xml><?xml version="1.0" encoding="utf-8"?>
<sst xmlns="http://schemas.openxmlformats.org/spreadsheetml/2006/main" count="1227" uniqueCount="194">
  <si>
    <t>Nom :</t>
  </si>
  <si>
    <t>Compétences :</t>
  </si>
  <si>
    <t>1.</t>
  </si>
  <si>
    <t>CONTRAT    1</t>
  </si>
  <si>
    <t>Jour de la semaine</t>
  </si>
  <si>
    <r>
      <t>Pour indiquer les jours de congé</t>
    </r>
    <r>
      <rPr>
        <sz val="10"/>
        <rFont val="Arial"/>
        <family val="2"/>
        <charset val="1"/>
      </rPr>
      <t>: écrire "1" à côté du dernier jour du congé puis remonter jusqu'au premier en écrivant "2", puis "3", et ainsi de suite…</t>
    </r>
    <r>
      <rPr>
        <b/>
        <sz val="10"/>
        <color rgb="FFFF0000"/>
        <rFont val="Arial"/>
        <family val="2"/>
        <charset val="1"/>
      </rPr>
      <t>jusqu'au premier jour du congé (weekends compris)!</t>
    </r>
  </si>
  <si>
    <t>Prénom :</t>
  </si>
  <si>
    <t>2.</t>
  </si>
  <si>
    <t>Classe :</t>
  </si>
  <si>
    <t>3.</t>
  </si>
  <si>
    <t>Dates :</t>
  </si>
  <si>
    <t>Ne remplir que les cases</t>
  </si>
  <si>
    <t>nom</t>
  </si>
  <si>
    <t>prénom</t>
  </si>
  <si>
    <t>classe</t>
  </si>
  <si>
    <t>&lt; Date de début du contrat</t>
  </si>
  <si>
    <t>&lt; Date de fin du contrat</t>
  </si>
  <si>
    <t>CONTRAT    2</t>
  </si>
  <si>
    <t>CONTRAT    3</t>
  </si>
  <si>
    <t>CONTRAT    4</t>
  </si>
  <si>
    <t>CONTRAT    5</t>
  </si>
  <si>
    <t>CONTRAT    6</t>
  </si>
  <si>
    <t>CONTRAT    7</t>
  </si>
  <si>
    <t>CONTRAT    8</t>
  </si>
  <si>
    <t>CONTRAT    9</t>
  </si>
  <si>
    <t>CONTRAT    10</t>
  </si>
  <si>
    <t>Heures</t>
  </si>
  <si>
    <t>Compétence 1</t>
  </si>
  <si>
    <t>Compétence 2</t>
  </si>
  <si>
    <t>Compétence 3</t>
  </si>
  <si>
    <t>Notations possibles :</t>
  </si>
  <si>
    <t>TI</t>
  </si>
  <si>
    <t>I</t>
  </si>
  <si>
    <t>S</t>
  </si>
  <si>
    <t>B</t>
  </si>
  <si>
    <t>5/6</t>
  </si>
  <si>
    <t>TB</t>
  </si>
  <si>
    <t>-</t>
  </si>
  <si>
    <t>CONTRAT     1</t>
  </si>
  <si>
    <t>CONTRAT     2</t>
  </si>
  <si>
    <t>CONTRAT     3</t>
  </si>
  <si>
    <t>CONTRAT     4</t>
  </si>
  <si>
    <t>CONTRAT     5</t>
  </si>
  <si>
    <t>CONTRAT     6</t>
  </si>
  <si>
    <t>CONTRAT     7</t>
  </si>
  <si>
    <t>CONTRAT     8</t>
  </si>
  <si>
    <t>CONTRAT     9</t>
  </si>
  <si>
    <t>CONTRAT     10</t>
  </si>
  <si>
    <t>Contrat 1</t>
  </si>
  <si>
    <t>Contrat 2</t>
  </si>
  <si>
    <t>Contrat 3</t>
  </si>
  <si>
    <t>Contrat 4</t>
  </si>
  <si>
    <t>Contrat 5</t>
  </si>
  <si>
    <t>Contrat 6</t>
  </si>
  <si>
    <t>Contrat 7</t>
  </si>
  <si>
    <t>Contrat 8</t>
  </si>
  <si>
    <t>Contrat 9</t>
  </si>
  <si>
    <t>Contrat 10</t>
  </si>
  <si>
    <t>Codes</t>
  </si>
  <si>
    <t>Libellés</t>
  </si>
  <si>
    <t>1. RESPECT DES CONSIGNES</t>
  </si>
  <si>
    <t>Je respecte les consignes écrites ou orales.</t>
  </si>
  <si>
    <t>Je respecte les consignes de sécurité.</t>
  </si>
  <si>
    <t>Je respecte les consignes de travail.</t>
  </si>
  <si>
    <t>Je respecte les règles du jeu.</t>
  </si>
  <si>
    <t>Je respecte le règlement de l'école.</t>
  </si>
  <si>
    <t>J'accepte les remarques et les sanctions sans les remettre en cause.</t>
  </si>
  <si>
    <t>Je respecte le règlement de l'atelier.</t>
  </si>
  <si>
    <t>J'écoute ou je lis la consigne jusqu'au bout avant de commencer à travailler.</t>
  </si>
  <si>
    <t>J'écoute ou je lis la consigne jusqu'au bout avant de poser une question.</t>
  </si>
  <si>
    <t>Je suis particulièrement attentif lorsque le professeur donne une consigne.</t>
  </si>
  <si>
    <t>Je fais ce que le professeur me demande même si je n'en ai pas envie ou si j'éprouve des difficultés.</t>
  </si>
  <si>
    <t>2. RESPECT DES PERSONNES</t>
  </si>
  <si>
    <t>Je respecte mes condisciples (mots et gestes).</t>
  </si>
  <si>
    <t>Je respecte les membres du personnel de l'école.</t>
  </si>
  <si>
    <t>Je maitrise mes réactions à l'égard de l'autre.</t>
  </si>
  <si>
    <t>Je travaille dans le calme.</t>
  </si>
  <si>
    <t>Je respecte le matériel.</t>
  </si>
  <si>
    <t>Je respecte mon travail.</t>
  </si>
  <si>
    <t>Je respecte le travail de l'autre.</t>
  </si>
  <si>
    <t>Je respecte le matériel de l'autre.</t>
  </si>
  <si>
    <t>Je respecte le partenaire et l'adversaire.</t>
  </si>
  <si>
    <t>Je reconnais les points positifs de l'autre.</t>
  </si>
  <si>
    <t>Je travaille avec un ou plusieurs condisciple(s).</t>
  </si>
  <si>
    <t>3. COMMUNICATION</t>
  </si>
  <si>
    <t>Je laisse s'exprimer tout interlocuteur sans l'interrompre.</t>
  </si>
  <si>
    <t>Je pose une question précise et ciblée lorsque je n'ai pas compris.</t>
  </si>
  <si>
    <t>Je demande un renseignement.</t>
  </si>
  <si>
    <t>Je dis ce que je ressens.</t>
  </si>
  <si>
    <t>Je demande un avis, un conseil.</t>
  </si>
  <si>
    <t>Je laisse s'exprimer un membre de l'équipe éducative.</t>
  </si>
  <si>
    <t>J'écoute et j'applique les consignes.</t>
  </si>
  <si>
    <t>Je demande de l'aide.</t>
  </si>
  <si>
    <t>Je parle sur un ton approprié.</t>
  </si>
  <si>
    <t>Je parle uniquement de ce qui concerne le cours.</t>
  </si>
  <si>
    <t>J'écoute la remarque de l'adulte et j'en tiens compte immédiatement sans répondre.</t>
  </si>
  <si>
    <t>Je me tais en classe.</t>
  </si>
  <si>
    <t>J'écoute les explications données par le professeur.</t>
  </si>
  <si>
    <t>Je suis la leçon et peux répondre quand le professeur me pose une question.</t>
  </si>
  <si>
    <t>Je me concentre sur ce que le professeur dit et non sur ce qu'un autre élève dit.</t>
  </si>
  <si>
    <t>Je réponds avec précision à une question posée (je fais des phrases complètes).</t>
  </si>
  <si>
    <t>Je peux reformuler avec mes propres mots ce qui vient d'être dit.</t>
  </si>
  <si>
    <t>4. AUTONOMIE</t>
  </si>
  <si>
    <t>J'adapte ma tenue vestimentaire aux circonstances.</t>
  </si>
  <si>
    <t>Je maitrise mes réactions.</t>
  </si>
  <si>
    <t>Je présente un travail avec soin, je procède avec méthode.</t>
  </si>
  <si>
    <t>Je me renseigne quant à un travail à effectuer.</t>
  </si>
  <si>
    <t>Je donne mon opinion sur un point bien précis.</t>
  </si>
  <si>
    <t>Je donne et justifie mon opinion sur un point bien précis.</t>
  </si>
  <si>
    <t>Je justifie mon comportement.</t>
  </si>
  <si>
    <t>Je mène mon travail à son terme, sans aide.</t>
  </si>
  <si>
    <t>Je travaille seul.</t>
  </si>
  <si>
    <t>J'ose m'exprimer.</t>
  </si>
  <si>
    <t>J'essaie de répondre aux questions posées par le professeur.</t>
  </si>
  <si>
    <t>J'utilise un langage correct.</t>
  </si>
  <si>
    <t>Je prends des décisions.</t>
  </si>
  <si>
    <t>Je prends des initiatives.</t>
  </si>
  <si>
    <t>Je m'adapte à des situations nouvelles.</t>
  </si>
  <si>
    <t>Je développe des projets personnels qui m'aideront à m'épanouir.</t>
  </si>
  <si>
    <t>Je recherche mes erreurs pour les corriger.</t>
  </si>
  <si>
    <t>Je tire des leçons positives de mes erreurs.</t>
  </si>
  <si>
    <t>Je distingue l'essentiel de l'accessoire.</t>
  </si>
  <si>
    <t>Je prends note de ce qui est écrit au tableau.</t>
  </si>
  <si>
    <t>Je me construis un projet personnel en tenant compte de mes ressources, des mes résultats et de mes difficultés.</t>
  </si>
  <si>
    <t>Je suis attentif(ve) en classe.</t>
  </si>
  <si>
    <t>Je me concentre uniquement sur mon travail.</t>
  </si>
  <si>
    <t>Je suis persévérant(e) dans chaque cours même si j'éprouve des difficultés de compréhension.</t>
  </si>
  <si>
    <t>5. ORDRE</t>
  </si>
  <si>
    <t>Je tiens correctement mon journal de classe.</t>
  </si>
  <si>
    <t>Je tiens en ordre mes cahiers et mes classeurs.</t>
  </si>
  <si>
    <t>Je possède mon équipement et mon matériel scolaire.</t>
  </si>
  <si>
    <t>Je possède mon journal de classe.</t>
  </si>
  <si>
    <t>Je range soigneusement et correctement mon matériel.</t>
  </si>
  <si>
    <t>Je mets en ordre le local ou l'atelier.</t>
  </si>
  <si>
    <t>J'ai mon matériel et mes documents au bon moment.</t>
  </si>
  <si>
    <t>Je classe directement et au bon endroit les feuilles distribuées par le professeur.</t>
  </si>
  <si>
    <t>Je me remets directement en ordre après une absence.</t>
  </si>
  <si>
    <t>J'écris lisiblement.</t>
  </si>
  <si>
    <t>Je présente des travaux propres, soignés et lisibles.</t>
  </si>
  <si>
    <t>Je me fixe des priorités afin de mieux organiser mon travail (planning).</t>
  </si>
  <si>
    <t>Je complète les documents demandés.</t>
  </si>
  <si>
    <t>6. RESPECT DE L'ENVIRONNEMENT</t>
  </si>
  <si>
    <t>Je respecte l'environnement naturel de l'école.</t>
  </si>
  <si>
    <t>Je respecte les bâtiments de l'école.</t>
  </si>
  <si>
    <t>Je respecte la classe.</t>
  </si>
  <si>
    <t>Je respecte le matériel et l'équipement.</t>
  </si>
  <si>
    <t>Je respecte les lieux d'activités et de travail hors école.</t>
  </si>
  <si>
    <t>Je trie mes déchets.</t>
  </si>
  <si>
    <t>Je me tiens correctement sur ma chaise.</t>
  </si>
  <si>
    <t>7. PONCTUALITE</t>
  </si>
  <si>
    <t>Je respecte l'horaire du début à la fin du cours.</t>
  </si>
  <si>
    <t>Je respecte l'horaire de la journée scolaire (début et fin).</t>
  </si>
  <si>
    <t>Je respecte l'horaire des activités extra-scolaires.</t>
  </si>
  <si>
    <t>Je suis à l'heure dans mon rang.</t>
  </si>
  <si>
    <t>8. TRAVAIL</t>
  </si>
  <si>
    <t>Je réalise les travaux demandés dans chaque cours.</t>
  </si>
  <si>
    <t>Je réalise les travaux demandés pour la date convenue.</t>
  </si>
  <si>
    <t>Je réalise les travaux demandés jusqu'au bout.</t>
  </si>
  <si>
    <t>Je réalise immédiatement le travail demandé en classe.</t>
  </si>
  <si>
    <t>J'étudie les notions théoriques et réussis la partie "connaissance" lors des évaluations.</t>
  </si>
  <si>
    <t>Je prépare chaque évaluation avec sérieux.</t>
  </si>
  <si>
    <t>Je travaille régulièrement en classe comme à domicile.</t>
  </si>
  <si>
    <t>Je participe activement aux différents cours.</t>
  </si>
  <si>
    <t>Je manifeste de la bonne volonté face au travail.</t>
  </si>
  <si>
    <r>
      <t xml:space="preserve">codes des compétences </t>
    </r>
    <r>
      <rPr>
        <sz val="10"/>
        <color rgb="FFFF0000"/>
        <rFont val="Arial"/>
        <family val="2"/>
        <charset val="1"/>
      </rPr>
      <t>(à droite des cases "compétences")</t>
    </r>
  </si>
  <si>
    <r>
      <t xml:space="preserve">date de début </t>
    </r>
    <r>
      <rPr>
        <sz val="10"/>
        <color rgb="FFFF0000"/>
        <rFont val="Arial"/>
        <family val="2"/>
        <charset val="1"/>
      </rPr>
      <t>valide</t>
    </r>
  </si>
  <si>
    <r>
      <t xml:space="preserve">date de fin </t>
    </r>
    <r>
      <rPr>
        <sz val="10"/>
        <color rgb="FFFF0000"/>
        <rFont val="Arial"/>
        <family val="2"/>
        <charset val="1"/>
      </rPr>
      <t>valide</t>
    </r>
  </si>
  <si>
    <t>Je lève le doigt pour demander la parole et j'attends que le professeur m'interroge pour répondre.</t>
  </si>
  <si>
    <r>
      <t xml:space="preserve">Jours de l'année scolaire </t>
    </r>
    <r>
      <rPr>
        <sz val="10"/>
        <rFont val="Arial"/>
        <family val="2"/>
        <charset val="1"/>
      </rPr>
      <t>(écrire le 1er jour seulement)</t>
    </r>
  </si>
  <si>
    <t>tb</t>
  </si>
  <si>
    <t>Bollaerts</t>
  </si>
  <si>
    <t>Dominique</t>
  </si>
  <si>
    <t>2F</t>
  </si>
  <si>
    <t>np</t>
  </si>
  <si>
    <t>Comp. 1</t>
  </si>
  <si>
    <t>Comp. 2</t>
  </si>
  <si>
    <t>Comp. 3</t>
  </si>
  <si>
    <t>Nom du professeur, paraphe                         et commentaire éventuel</t>
  </si>
  <si>
    <t>b</t>
  </si>
  <si>
    <t>i</t>
  </si>
  <si>
    <t>ti</t>
  </si>
  <si>
    <t>s</t>
  </si>
  <si>
    <t>a</t>
  </si>
  <si>
    <t>http://excel.engalere.com/question/2992-ignorer-des-cases-dont-le-nombre-varie</t>
  </si>
  <si>
    <t>Bonjour les experts en Excel,</t>
  </si>
  <si>
    <t>Pour l'école, je fais un tableau que les élèves doivent faire compléter par leur enseignant chaque jour. La période ne commence pas forcément un lundi, mais j'aimerais que chaque feuille d'élève couvre une semaine complète (et donc, noircisse par exemple les jours précédant la période voulue). Cela me semble faisable, même à mon niveau.</t>
  </si>
  <si>
    <t>Là où je coince, c'est pour l'interprétation des résultats, que je voudrais mettre en graphique. Y a-t-il moyen de forcer Excel à ne pas prendre les premières cases si les jours concernés ne font pas partie de la période ? Autrement dit, comment puis-je indiquer à ma page de résultats qu'il y a des cases à ignorer et où se trouvent les résultats à prendre en compte ?</t>
  </si>
  <si>
    <t>Je ne sais pas si ma question est bien claire...</t>
  </si>
  <si>
    <t>Pour que vous puissiez mieux vous rendre compte de mon problème, voici le lien par lequel vous trouverez le document dont je parle : http://www.cjoint.com/c/GAppy5qFumQ</t>
  </si>
  <si>
    <t>avec "Paramètres", là où je définis les critères de la fiche de l'élève</t>
  </si>
  <si>
    <t>avec "Exemplaire élève" les feuilles qui se génèrent pour l'élève. Je voudrais que chacune des feuilles couvre une semaine même si la période de test ne commence pas un lundi.</t>
  </si>
  <si>
    <t>avec "Résultats" la feuille sur laquelle les encodages des appréciations des profs se transforment en cotes. C'est là que je voudrais forcer l'ordi à ignorer les premières cases de la feuille "Ex. él." si les jours sont "hors période"...</t>
  </si>
  <si>
    <t>Evidemment, toutes vos suggestions pour améliorer sont les bienvenues :-)</t>
  </si>
  <si>
    <t>Merci déjà de ce que vous pourrez faire pour moi...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</si>
</sst>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d\ d\ mmmm\ yyyy;@"/>
    <numFmt numFmtId="165" formatCode="d\ mmmm\ yyyy;@"/>
    <numFmt numFmtId="166" formatCode="d/mm/yyyy;@"/>
    <numFmt numFmtId="167" formatCode="[$-F800]dddd\,\ mmmm\ dd\,\ yyyy"/>
  </numFmts>
  <fonts count="36" x14ac:knownFonts="1">
    <font>
      <sz val="10"/>
      <name val="Arial"/>
      <family val="2"/>
      <charset val="1"/>
    </font>
    <font>
      <sz val="8"/>
      <name val="Arial"/>
      <family val="2"/>
      <charset val="1"/>
    </font>
    <font>
      <b/>
      <sz val="36"/>
      <color rgb="FFFF9900"/>
      <name val="Arial"/>
      <family val="2"/>
      <charset val="1"/>
    </font>
    <font>
      <b/>
      <sz val="10"/>
      <name val="Arial"/>
      <family val="2"/>
      <charset val="1"/>
    </font>
    <font>
      <b/>
      <sz val="10"/>
      <color rgb="FFFF0000"/>
      <name val="Arial"/>
      <family val="2"/>
      <charset val="1"/>
    </font>
    <font>
      <sz val="10"/>
      <color rgb="FFFF0000"/>
      <name val="Arial"/>
      <family val="2"/>
      <charset val="1"/>
    </font>
    <font>
      <sz val="10"/>
      <color rgb="FF808080"/>
      <name val="Arial"/>
      <family val="2"/>
      <charset val="1"/>
    </font>
    <font>
      <sz val="10"/>
      <color rgb="FFFFFFFF"/>
      <name val="Arial"/>
      <family val="2"/>
      <charset val="1"/>
    </font>
    <font>
      <b/>
      <sz val="10"/>
      <color rgb="FFFF6600"/>
      <name val="Arial"/>
      <family val="2"/>
      <charset val="1"/>
    </font>
    <font>
      <sz val="12"/>
      <name val="Comic Sans MS"/>
      <family val="4"/>
      <charset val="1"/>
    </font>
    <font>
      <b/>
      <sz val="20"/>
      <color rgb="FF3366FF"/>
      <name val="Arial"/>
      <family val="2"/>
      <charset val="1"/>
    </font>
    <font>
      <b/>
      <sz val="12"/>
      <name val="Comic Sans MS"/>
      <family val="4"/>
      <charset val="1"/>
    </font>
    <font>
      <sz val="10"/>
      <name val="Comic Sans MS"/>
      <family val="4"/>
      <charset val="1"/>
    </font>
    <font>
      <sz val="8"/>
      <name val="Comic Sans MS"/>
      <family val="4"/>
      <charset val="1"/>
    </font>
    <font>
      <sz val="12"/>
      <color rgb="FF808080"/>
      <name val="Comic Sans MS"/>
      <family val="4"/>
      <charset val="1"/>
    </font>
    <font>
      <i/>
      <sz val="10"/>
      <name val="Comic Sans MS"/>
      <family val="4"/>
      <charset val="1"/>
    </font>
    <font>
      <i/>
      <sz val="10"/>
      <color rgb="FF808080"/>
      <name val="Comic Sans MS"/>
      <family val="4"/>
      <charset val="1"/>
    </font>
    <font>
      <b/>
      <sz val="20"/>
      <color rgb="FF0000FF"/>
      <name val="Arial"/>
      <family val="2"/>
      <charset val="1"/>
    </font>
    <font>
      <b/>
      <sz val="10"/>
      <color rgb="FF3366FF"/>
      <name val="Arial"/>
      <family val="2"/>
      <charset val="1"/>
    </font>
    <font>
      <sz val="20"/>
      <name val="Comic Sans MS"/>
      <family val="4"/>
      <charset val="1"/>
    </font>
    <font>
      <b/>
      <i/>
      <sz val="10"/>
      <color rgb="FF808080"/>
      <name val="Arial"/>
      <family val="2"/>
      <charset val="1"/>
    </font>
    <font>
      <b/>
      <sz val="20"/>
      <color rgb="FFFF9900"/>
      <name val="Arial"/>
      <family val="2"/>
      <charset val="1"/>
    </font>
    <font>
      <i/>
      <sz val="10"/>
      <name val="Arial"/>
      <family val="2"/>
      <charset val="1"/>
    </font>
    <font>
      <b/>
      <sz val="10"/>
      <color rgb="FF00B050"/>
      <name val="Arial"/>
      <family val="2"/>
      <charset val="1"/>
    </font>
    <font>
      <sz val="10"/>
      <color rgb="FF808080"/>
      <name val="Comic Sans MS"/>
      <family val="4"/>
      <charset val="1"/>
    </font>
    <font>
      <u/>
      <sz val="10"/>
      <name val="Comic Sans MS"/>
      <family val="4"/>
      <charset val="1"/>
    </font>
    <font>
      <b/>
      <sz val="9"/>
      <color indexed="81"/>
      <name val="Tahoma"/>
      <family val="2"/>
    </font>
    <font>
      <b/>
      <sz val="10"/>
      <name val="Comic Sans MS"/>
      <family val="4"/>
    </font>
    <font>
      <b/>
      <sz val="10"/>
      <color rgb="FF808080"/>
      <name val="Comic Sans MS"/>
      <family val="4"/>
    </font>
    <font>
      <b/>
      <sz val="9"/>
      <name val="Comic Sans MS"/>
      <family val="4"/>
    </font>
    <font>
      <b/>
      <sz val="7"/>
      <name val="Comic Sans MS"/>
      <family val="4"/>
    </font>
    <font>
      <b/>
      <sz val="14"/>
      <name val="Arial"/>
      <family val="2"/>
    </font>
    <font>
      <b/>
      <sz val="16"/>
      <name val="Arial"/>
      <family val="2"/>
    </font>
    <font>
      <b/>
      <sz val="18"/>
      <color rgb="FFFF9900"/>
      <name val="Arial"/>
      <family val="2"/>
      <charset val="1"/>
    </font>
    <font>
      <u/>
      <sz val="10"/>
      <color theme="10"/>
      <name val="Arial"/>
      <family val="2"/>
      <charset val="1"/>
    </font>
    <font>
      <sz val="8"/>
      <color rgb="FF333333"/>
      <name val="Arial"/>
      <family val="2"/>
    </font>
  </fonts>
  <fills count="9">
    <fill>
      <patternFill patternType="none"/>
    </fill>
    <fill>
      <patternFill patternType="gray125"/>
    </fill>
    <fill>
      <patternFill patternType="solid">
        <fgColor rgb="FFFFFF00"/>
        <bgColor rgb="FFFFFF00"/>
      </patternFill>
    </fill>
    <fill>
      <patternFill patternType="solid">
        <fgColor rgb="FF339966"/>
        <bgColor rgb="FF008080"/>
      </patternFill>
    </fill>
    <fill>
      <patternFill patternType="solid">
        <fgColor rgb="FFCCFFCC"/>
        <bgColor rgb="FFCCFFFF"/>
      </patternFill>
    </fill>
    <fill>
      <patternFill patternType="solid">
        <fgColor rgb="FF000000"/>
        <bgColor rgb="FF003300"/>
      </patternFill>
    </fill>
    <fill>
      <patternFill patternType="solid">
        <fgColor theme="0" tint="-0.14999847407452621"/>
        <bgColor indexed="64"/>
      </patternFill>
    </fill>
    <fill>
      <patternFill patternType="solid">
        <fgColor rgb="FFFCF1E4"/>
        <bgColor indexed="64"/>
      </patternFill>
    </fill>
    <fill>
      <patternFill patternType="solid">
        <fgColor theme="1"/>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808080"/>
      </bottom>
      <diagonal/>
    </border>
    <border>
      <left style="thin">
        <color auto="1"/>
      </left>
      <right style="thin">
        <color auto="1"/>
      </right>
      <top style="thin">
        <color rgb="FF808080"/>
      </top>
      <bottom style="thin">
        <color rgb="FF808080"/>
      </bottom>
      <diagonal/>
    </border>
    <border>
      <left style="thin">
        <color auto="1"/>
      </left>
      <right style="thin">
        <color auto="1"/>
      </right>
      <top style="thin">
        <color rgb="FF808080"/>
      </top>
      <bottom style="thin">
        <color auto="1"/>
      </bottom>
      <diagonal/>
    </border>
    <border>
      <left style="thin">
        <color auto="1"/>
      </left>
      <right/>
      <top style="thin">
        <color auto="1"/>
      </top>
      <bottom style="thin">
        <color rgb="FF808080"/>
      </bottom>
      <diagonal/>
    </border>
    <border>
      <left/>
      <right style="thin">
        <color auto="1"/>
      </right>
      <top style="thin">
        <color auto="1"/>
      </top>
      <bottom style="thin">
        <color rgb="FF808080"/>
      </bottom>
      <diagonal/>
    </border>
    <border>
      <left style="thin">
        <color auto="1"/>
      </left>
      <right/>
      <top style="thin">
        <color rgb="FF808080"/>
      </top>
      <bottom style="thin">
        <color auto="1"/>
      </bottom>
      <diagonal/>
    </border>
    <border>
      <left/>
      <right style="thin">
        <color auto="1"/>
      </right>
      <top style="thin">
        <color rgb="FF808080"/>
      </top>
      <bottom style="thin">
        <color auto="1"/>
      </bottom>
      <diagonal/>
    </border>
    <border>
      <left style="thin">
        <color rgb="FF808080"/>
      </left>
      <right style="thin">
        <color rgb="FF808080"/>
      </right>
      <top style="thin">
        <color rgb="FF808080"/>
      </top>
      <bottom style="thin">
        <color rgb="FF808080"/>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auto="1"/>
      </bottom>
      <diagonal/>
    </border>
    <border>
      <left/>
      <right/>
      <top style="thin">
        <color auto="1"/>
      </top>
      <bottom/>
      <diagonal/>
    </border>
    <border>
      <left style="medium">
        <color rgb="FF969696"/>
      </left>
      <right style="medium">
        <color rgb="FF969696"/>
      </right>
      <top style="medium">
        <color rgb="FF969696"/>
      </top>
      <bottom style="medium">
        <color rgb="FF969696"/>
      </bottom>
      <diagonal/>
    </border>
    <border>
      <left style="medium">
        <color rgb="FF969696"/>
      </left>
      <right/>
      <top/>
      <bottom/>
      <diagonal/>
    </border>
    <border>
      <left/>
      <right/>
      <top/>
      <bottom style="thin">
        <color rgb="FF969696"/>
      </bottom>
      <diagonal/>
    </border>
    <border>
      <left style="thin">
        <color rgb="FF969696"/>
      </left>
      <right style="thin">
        <color rgb="FF969696"/>
      </right>
      <top style="thin">
        <color rgb="FF969696"/>
      </top>
      <bottom style="thin">
        <color rgb="FF969696"/>
      </bottom>
      <diagonal/>
    </border>
    <border>
      <left style="thin">
        <color rgb="FF969696"/>
      </left>
      <right/>
      <top/>
      <bottom/>
      <diagonal/>
    </border>
    <border>
      <left/>
      <right/>
      <top style="thin">
        <color rgb="FF969696"/>
      </top>
      <bottom/>
      <diagonal/>
    </border>
    <border>
      <left/>
      <right/>
      <top style="thin">
        <color rgb="FF969696"/>
      </top>
      <bottom style="thin">
        <color rgb="FF969696"/>
      </bottom>
      <diagonal/>
    </border>
    <border>
      <left style="thin">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808080"/>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style="thin">
        <color auto="1"/>
      </left>
      <right style="thin">
        <color rgb="FF808080"/>
      </right>
      <top style="thin">
        <color auto="1"/>
      </top>
      <bottom style="thin">
        <color theme="0" tint="-0.34998626667073579"/>
      </bottom>
      <diagonal/>
    </border>
    <border>
      <left style="thin">
        <color auto="1"/>
      </left>
      <right style="thin">
        <color rgb="FF808080"/>
      </right>
      <top style="thin">
        <color theme="0" tint="-0.34998626667073579"/>
      </top>
      <bottom style="thin">
        <color theme="0" tint="-0.34998626667073579"/>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thick">
        <color auto="1"/>
      </left>
      <right/>
      <top style="thin">
        <color auto="1"/>
      </top>
      <bottom style="thin">
        <color auto="1"/>
      </bottom>
      <diagonal/>
    </border>
  </borders>
  <cellStyleXfs count="2">
    <xf numFmtId="0" fontId="0" fillId="0" borderId="0"/>
    <xf numFmtId="0" fontId="34" fillId="0" borderId="0" applyNumberFormat="0" applyFill="0" applyBorder="0" applyAlignment="0" applyProtection="0"/>
  </cellStyleXfs>
  <cellXfs count="150">
    <xf numFmtId="0" fontId="0" fillId="0" borderId="0" xfId="0"/>
    <xf numFmtId="0" fontId="0" fillId="0" borderId="0" xfId="0" applyProtection="1">
      <protection hidden="1"/>
    </xf>
    <xf numFmtId="0" fontId="0" fillId="0" borderId="0" xfId="0" applyAlignment="1" applyProtection="1">
      <alignment horizontal="center"/>
      <protection hidden="1"/>
    </xf>
    <xf numFmtId="0" fontId="0" fillId="0" borderId="1" xfId="0" applyFont="1" applyBorder="1" applyProtection="1">
      <protection hidden="1"/>
    </xf>
    <xf numFmtId="0" fontId="0" fillId="2" borderId="1" xfId="0" applyFill="1" applyBorder="1" applyProtection="1">
      <protection locked="0"/>
    </xf>
    <xf numFmtId="0" fontId="0" fillId="2" borderId="1" xfId="0" applyFill="1" applyBorder="1" applyProtection="1">
      <protection hidden="1"/>
    </xf>
    <xf numFmtId="0" fontId="1" fillId="0" borderId="0" xfId="0" applyFont="1" applyProtection="1">
      <protection locked="0"/>
    </xf>
    <xf numFmtId="164" fontId="0" fillId="2" borderId="2" xfId="0" applyNumberFormat="1" applyFill="1" applyBorder="1" applyProtection="1">
      <protection hidden="1"/>
    </xf>
    <xf numFmtId="164" fontId="0" fillId="2" borderId="3" xfId="0" applyNumberFormat="1" applyFill="1" applyBorder="1" applyProtection="1">
      <protection hidden="1"/>
    </xf>
    <xf numFmtId="0" fontId="5" fillId="0" borderId="0" xfId="0" applyFont="1" applyProtection="1">
      <protection hidden="1"/>
    </xf>
    <xf numFmtId="0" fontId="4" fillId="0" borderId="0" xfId="0" applyFont="1" applyProtection="1">
      <protection hidden="1"/>
    </xf>
    <xf numFmtId="165" fontId="0" fillId="0" borderId="1" xfId="0" applyNumberFormat="1" applyBorder="1" applyAlignment="1" applyProtection="1">
      <alignment horizontal="center"/>
      <protection locked="0"/>
    </xf>
    <xf numFmtId="0" fontId="0" fillId="0" borderId="0" xfId="0" applyProtection="1"/>
    <xf numFmtId="0" fontId="6" fillId="0" borderId="1" xfId="0" applyFont="1" applyBorder="1" applyAlignment="1" applyProtection="1">
      <alignment horizontal="center"/>
    </xf>
    <xf numFmtId="0" fontId="0" fillId="0" borderId="1" xfId="0" applyBorder="1" applyAlignment="1" applyProtection="1">
      <alignment horizontal="center"/>
      <protection locked="0"/>
    </xf>
    <xf numFmtId="0" fontId="0" fillId="0" borderId="1" xfId="0" applyBorder="1" applyAlignment="1" applyProtection="1">
      <alignment horizontal="center"/>
    </xf>
    <xf numFmtId="165" fontId="0" fillId="0" borderId="1" xfId="0" applyNumberFormat="1" applyBorder="1" applyAlignment="1" applyProtection="1">
      <alignment horizontal="center"/>
    </xf>
    <xf numFmtId="164" fontId="0" fillId="2" borderId="4" xfId="0" applyNumberFormat="1" applyFill="1" applyBorder="1" applyProtection="1">
      <protection hidden="1"/>
    </xf>
    <xf numFmtId="0" fontId="7" fillId="0" borderId="0" xfId="0" applyFont="1" applyAlignment="1" applyProtection="1">
      <alignment horizontal="center"/>
      <protection hidden="1"/>
    </xf>
    <xf numFmtId="164" fontId="0" fillId="4" borderId="5" xfId="0" applyNumberFormat="1" applyFill="1" applyBorder="1" applyProtection="1">
      <protection locked="0"/>
    </xf>
    <xf numFmtId="0" fontId="3" fillId="0" borderId="0" xfId="0" applyFont="1" applyAlignment="1" applyProtection="1">
      <alignment horizontal="center"/>
      <protection hidden="1"/>
    </xf>
    <xf numFmtId="0" fontId="8" fillId="0" borderId="0" xfId="0" applyFont="1" applyProtection="1">
      <protection hidden="1"/>
    </xf>
    <xf numFmtId="164" fontId="0" fillId="4" borderId="7" xfId="0" applyNumberFormat="1" applyFill="1" applyBorder="1" applyProtection="1">
      <protection locked="0"/>
    </xf>
    <xf numFmtId="0" fontId="0" fillId="5" borderId="0" xfId="0" applyFill="1" applyProtection="1">
      <protection hidden="1"/>
    </xf>
    <xf numFmtId="0" fontId="0" fillId="0" borderId="0" xfId="0" applyProtection="1">
      <protection locked="0"/>
    </xf>
    <xf numFmtId="0" fontId="9" fillId="0" borderId="0" xfId="0" applyFont="1" applyAlignment="1" applyProtection="1">
      <alignment vertical="center" wrapText="1"/>
      <protection hidden="1"/>
    </xf>
    <xf numFmtId="0" fontId="9" fillId="0" borderId="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hidden="1"/>
    </xf>
    <xf numFmtId="0" fontId="17" fillId="0" borderId="0" xfId="0" applyFont="1" applyAlignment="1" applyProtection="1">
      <protection hidden="1"/>
    </xf>
    <xf numFmtId="0" fontId="0" fillId="0" borderId="0" xfId="0" applyAlignment="1" applyProtection="1">
      <protection hidden="1"/>
    </xf>
    <xf numFmtId="14" fontId="0" fillId="0" borderId="0" xfId="0" applyNumberFormat="1" applyAlignment="1" applyProtection="1">
      <alignment horizontal="center"/>
      <protection hidden="1"/>
    </xf>
    <xf numFmtId="2" fontId="18" fillId="0" borderId="13" xfId="0" applyNumberFormat="1" applyFont="1" applyBorder="1" applyAlignment="1" applyProtection="1">
      <alignment horizontal="center"/>
      <protection hidden="1"/>
    </xf>
    <xf numFmtId="2" fontId="18" fillId="0" borderId="14" xfId="0" applyNumberFormat="1" applyFont="1" applyBorder="1" applyAlignment="1" applyProtection="1">
      <alignment horizontal="center"/>
      <protection hidden="1"/>
    </xf>
    <xf numFmtId="2" fontId="18" fillId="0" borderId="15" xfId="0" applyNumberFormat="1" applyFont="1" applyBorder="1" applyAlignment="1" applyProtection="1">
      <alignment horizontal="center"/>
      <protection hidden="1"/>
    </xf>
    <xf numFmtId="14" fontId="0" fillId="0" borderId="16" xfId="0" applyNumberFormat="1" applyBorder="1" applyAlignment="1" applyProtection="1">
      <alignment horizontal="center"/>
      <protection hidden="1"/>
    </xf>
    <xf numFmtId="0" fontId="0" fillId="0" borderId="16" xfId="0" applyBorder="1" applyAlignment="1" applyProtection="1">
      <alignment horizontal="center"/>
      <protection hidden="1"/>
    </xf>
    <xf numFmtId="49" fontId="0" fillId="0" borderId="0" xfId="0" applyNumberFormat="1" applyProtection="1">
      <protection hidden="1"/>
    </xf>
    <xf numFmtId="0" fontId="15" fillId="0" borderId="0" xfId="0" applyFont="1" applyAlignment="1" applyProtection="1">
      <alignment horizontal="center"/>
      <protection hidden="1"/>
    </xf>
    <xf numFmtId="0" fontId="12" fillId="0" borderId="0" xfId="0" applyFont="1" applyProtection="1">
      <protection hidden="1"/>
    </xf>
    <xf numFmtId="0" fontId="13" fillId="0" borderId="0" xfId="0" applyFont="1" applyAlignment="1" applyProtection="1">
      <alignment horizontal="right" indent="1"/>
      <protection hidden="1"/>
    </xf>
    <xf numFmtId="0" fontId="0" fillId="0" borderId="0" xfId="0" applyAlignment="1" applyProtection="1">
      <alignment textRotation="90"/>
      <protection hidden="1"/>
    </xf>
    <xf numFmtId="49" fontId="20" fillId="0" borderId="0" xfId="0" applyNumberFormat="1" applyFont="1" applyAlignment="1" applyProtection="1">
      <alignment horizontal="right"/>
      <protection hidden="1"/>
    </xf>
    <xf numFmtId="165" fontId="0" fillId="0" borderId="0" xfId="0" applyNumberFormat="1" applyAlignment="1" applyProtection="1">
      <alignment wrapText="1"/>
      <protection hidden="1"/>
    </xf>
    <xf numFmtId="0" fontId="1" fillId="0" borderId="0" xfId="0" applyFont="1" applyProtection="1">
      <protection hidden="1"/>
    </xf>
    <xf numFmtId="0" fontId="0" fillId="0" borderId="0" xfId="0" applyBorder="1"/>
    <xf numFmtId="0" fontId="0" fillId="0" borderId="18" xfId="0" applyFont="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23" fillId="0" borderId="0" xfId="0" applyFont="1" applyProtection="1">
      <protection hidden="1"/>
    </xf>
    <xf numFmtId="0" fontId="0" fillId="0" borderId="0" xfId="0" applyBorder="1" applyAlignment="1" applyProtection="1">
      <alignment horizontal="center" vertical="center" textRotation="90" wrapText="1"/>
      <protection hidden="1"/>
    </xf>
    <xf numFmtId="166" fontId="0" fillId="0" borderId="0" xfId="0" applyNumberFormat="1" applyAlignment="1" applyProtection="1">
      <alignment horizontal="center"/>
      <protection hidden="1"/>
    </xf>
    <xf numFmtId="0" fontId="24" fillId="0" borderId="0" xfId="0" applyFont="1" applyAlignment="1" applyProtection="1">
      <alignment horizontal="left" wrapText="1"/>
      <protection hidden="1"/>
    </xf>
    <xf numFmtId="0" fontId="25" fillId="0" borderId="0" xfId="0" applyFont="1" applyAlignment="1" applyProtection="1">
      <alignment vertical="center" wrapText="1"/>
      <protection hidden="1"/>
    </xf>
    <xf numFmtId="0" fontId="24" fillId="0" borderId="0" xfId="0" applyFont="1" applyBorder="1" applyAlignment="1" applyProtection="1">
      <alignment horizontal="left" wrapText="1"/>
      <protection hidden="1"/>
    </xf>
    <xf numFmtId="0" fontId="14" fillId="0" borderId="0" xfId="0" applyFont="1" applyBorder="1" applyAlignment="1" applyProtection="1">
      <alignment horizontal="center" vertical="center" wrapText="1"/>
      <protection hidden="1"/>
    </xf>
    <xf numFmtId="49" fontId="27" fillId="0" borderId="10" xfId="0" applyNumberFormat="1" applyFont="1" applyBorder="1" applyAlignment="1" applyProtection="1">
      <alignment horizontal="center" vertical="center" wrapText="1"/>
      <protection hidden="1"/>
    </xf>
    <xf numFmtId="49" fontId="27" fillId="0" borderId="11" xfId="0" applyNumberFormat="1" applyFont="1" applyBorder="1" applyAlignment="1" applyProtection="1">
      <alignment horizontal="center" vertical="center" wrapText="1"/>
      <protection hidden="1"/>
    </xf>
    <xf numFmtId="0" fontId="16" fillId="0" borderId="0" xfId="0" applyFont="1" applyBorder="1" applyAlignment="1" applyProtection="1">
      <alignment horizontal="center" vertical="center" wrapText="1"/>
      <protection hidden="1"/>
    </xf>
    <xf numFmtId="0" fontId="27" fillId="0" borderId="0" xfId="0" applyFont="1" applyBorder="1" applyAlignment="1" applyProtection="1">
      <alignment horizontal="center" vertical="center" wrapText="1"/>
      <protection hidden="1"/>
    </xf>
    <xf numFmtId="0" fontId="13" fillId="0" borderId="0" xfId="0" applyFont="1" applyAlignment="1" applyProtection="1">
      <alignment horizontal="left" vertical="center" wrapText="1"/>
      <protection hidden="1"/>
    </xf>
    <xf numFmtId="0" fontId="28" fillId="0" borderId="9" xfId="0" applyFont="1" applyBorder="1" applyAlignment="1" applyProtection="1">
      <alignment horizontal="center" vertical="center" wrapText="1"/>
      <protection hidden="1"/>
    </xf>
    <xf numFmtId="49" fontId="27" fillId="0" borderId="41" xfId="0" applyNumberFormat="1" applyFont="1" applyBorder="1" applyAlignment="1" applyProtection="1">
      <alignment horizontal="center" vertical="center" wrapText="1"/>
      <protection hidden="1"/>
    </xf>
    <xf numFmtId="0" fontId="9" fillId="7" borderId="42" xfId="0" applyFont="1" applyFill="1" applyBorder="1" applyAlignment="1" applyProtection="1">
      <alignment horizontal="center" vertical="center" wrapText="1"/>
      <protection locked="0"/>
    </xf>
    <xf numFmtId="0" fontId="9" fillId="0" borderId="42" xfId="0" applyFont="1" applyBorder="1" applyAlignment="1" applyProtection="1">
      <alignment horizontal="center" vertical="center" wrapText="1"/>
      <protection locked="0"/>
    </xf>
    <xf numFmtId="167" fontId="27" fillId="0" borderId="0" xfId="0" applyNumberFormat="1" applyFont="1" applyFill="1" applyBorder="1" applyAlignment="1" applyProtection="1">
      <alignment vertical="center" textRotation="90" wrapText="1"/>
      <protection hidden="1"/>
    </xf>
    <xf numFmtId="167" fontId="27" fillId="0" borderId="30" xfId="0" applyNumberFormat="1" applyFont="1" applyFill="1" applyBorder="1" applyAlignment="1" applyProtection="1">
      <alignment vertical="center" textRotation="90" wrapText="1"/>
      <protection hidden="1"/>
    </xf>
    <xf numFmtId="0" fontId="29" fillId="0" borderId="13" xfId="0" applyFont="1" applyBorder="1" applyAlignment="1" applyProtection="1">
      <alignment horizontal="center" vertical="center" wrapText="1"/>
      <protection hidden="1"/>
    </xf>
    <xf numFmtId="0" fontId="29" fillId="0" borderId="14" xfId="0" applyFont="1" applyBorder="1" applyAlignment="1" applyProtection="1">
      <alignment horizontal="center" vertical="center" wrapText="1"/>
      <protection hidden="1"/>
    </xf>
    <xf numFmtId="0" fontId="10" fillId="0" borderId="0" xfId="0" applyFont="1" applyBorder="1" applyAlignment="1" applyProtection="1">
      <alignment vertical="center" wrapText="1"/>
      <protection hidden="1"/>
    </xf>
    <xf numFmtId="0" fontId="9" fillId="0" borderId="0"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wrapText="1"/>
      <protection hidden="1"/>
    </xf>
    <xf numFmtId="0" fontId="9" fillId="0" borderId="36" xfId="0" applyFont="1" applyBorder="1" applyAlignment="1" applyProtection="1">
      <alignment horizontal="center" vertical="center" wrapText="1"/>
      <protection hidden="1"/>
    </xf>
    <xf numFmtId="0" fontId="0" fillId="0" borderId="49"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0" xfId="0" applyAlignment="1">
      <alignment horizontal="center" vertical="center" textRotation="90" wrapText="1"/>
    </xf>
    <xf numFmtId="0" fontId="22" fillId="0" borderId="0" xfId="0" applyFont="1" applyAlignment="1" applyProtection="1">
      <alignment vertical="center" wrapText="1"/>
      <protection hidden="1"/>
    </xf>
    <xf numFmtId="0" fontId="0" fillId="0" borderId="0" xfId="0" applyAlignment="1">
      <alignment horizontal="center"/>
    </xf>
    <xf numFmtId="167" fontId="0" fillId="0" borderId="0" xfId="0" applyNumberFormat="1" applyAlignment="1">
      <alignment horizontal="right"/>
    </xf>
    <xf numFmtId="167" fontId="0" fillId="0" borderId="0" xfId="0" applyNumberFormat="1" applyAlignment="1">
      <alignment horizontal="left"/>
    </xf>
    <xf numFmtId="0" fontId="32" fillId="0" borderId="0" xfId="0" applyFont="1" applyAlignment="1">
      <alignment horizontal="center" vertical="center" wrapText="1"/>
    </xf>
    <xf numFmtId="0" fontId="0" fillId="0" borderId="54" xfId="0" applyBorder="1" applyAlignment="1">
      <alignment vertical="top"/>
    </xf>
    <xf numFmtId="0" fontId="0" fillId="8" borderId="0" xfId="0" applyFill="1"/>
    <xf numFmtId="0" fontId="0" fillId="0" borderId="0" xfId="0" applyBorder="1" applyAlignment="1">
      <alignment vertical="top"/>
    </xf>
    <xf numFmtId="0" fontId="0" fillId="0" borderId="0" xfId="0" applyBorder="1" applyAlignment="1">
      <alignment vertical="top" wrapText="1"/>
    </xf>
    <xf numFmtId="0" fontId="32" fillId="8" borderId="0" xfId="0" applyFont="1" applyFill="1" applyAlignment="1">
      <alignment horizontal="center" vertical="center" wrapText="1"/>
    </xf>
    <xf numFmtId="0" fontId="0" fillId="8" borderId="0" xfId="0" applyFill="1" applyBorder="1" applyAlignment="1">
      <alignment vertical="top"/>
    </xf>
    <xf numFmtId="0" fontId="0" fillId="8" borderId="0" xfId="0" applyFill="1" applyBorder="1" applyAlignment="1">
      <alignment vertical="top" wrapText="1"/>
    </xf>
    <xf numFmtId="0" fontId="34" fillId="0" borderId="0" xfId="1"/>
    <xf numFmtId="0" fontId="0" fillId="0" borderId="0" xfId="0" applyAlignment="1">
      <alignment horizontal="left" vertical="center" indent="3"/>
    </xf>
    <xf numFmtId="0" fontId="35" fillId="0" borderId="0" xfId="0" applyFont="1" applyAlignment="1">
      <alignment horizontal="left" vertical="center" indent="3"/>
    </xf>
    <xf numFmtId="0" fontId="34" fillId="0" borderId="0" xfId="1" applyAlignment="1">
      <alignment horizontal="left" vertical="center" indent="3"/>
    </xf>
    <xf numFmtId="0" fontId="35" fillId="0" borderId="0" xfId="0" applyFont="1" applyAlignment="1">
      <alignment horizontal="left" vertical="center" indent="4"/>
    </xf>
    <xf numFmtId="49" fontId="2" fillId="3" borderId="0" xfId="0" applyNumberFormat="1" applyFont="1" applyFill="1" applyBorder="1" applyAlignment="1" applyProtection="1">
      <alignment horizontal="center" vertical="center" textRotation="180"/>
      <protection hidden="1"/>
    </xf>
    <xf numFmtId="0" fontId="0" fillId="0" borderId="1" xfId="0" applyFont="1" applyBorder="1" applyAlignment="1" applyProtection="1">
      <alignment horizontal="center" vertical="center"/>
      <protection hidden="1"/>
    </xf>
    <xf numFmtId="0" fontId="0" fillId="4" borderId="6" xfId="0" applyFont="1" applyFill="1" applyBorder="1" applyAlignment="1" applyProtection="1">
      <alignment horizontal="left"/>
      <protection hidden="1"/>
    </xf>
    <xf numFmtId="0" fontId="0" fillId="4" borderId="8" xfId="0" applyFont="1" applyFill="1" applyBorder="1" applyAlignment="1" applyProtection="1">
      <alignment horizontal="left"/>
      <protection hidden="1"/>
    </xf>
    <xf numFmtId="0" fontId="3" fillId="0" borderId="1" xfId="0" applyFont="1" applyBorder="1" applyAlignment="1" applyProtection="1">
      <alignment horizontal="center" vertical="center" wrapText="1"/>
      <protection hidden="1"/>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167" fontId="30" fillId="6" borderId="31" xfId="0" applyNumberFormat="1" applyFont="1" applyFill="1" applyBorder="1" applyAlignment="1" applyProtection="1">
      <alignment horizontal="center" vertical="center" textRotation="90" wrapText="1"/>
      <protection hidden="1"/>
    </xf>
    <xf numFmtId="167" fontId="30" fillId="6" borderId="32" xfId="0" applyNumberFormat="1" applyFont="1" applyFill="1" applyBorder="1" applyAlignment="1" applyProtection="1">
      <alignment horizontal="center" vertical="center" textRotation="90" wrapText="1"/>
      <protection hidden="1"/>
    </xf>
    <xf numFmtId="167" fontId="30" fillId="6" borderId="33" xfId="0" applyNumberFormat="1" applyFont="1" applyFill="1" applyBorder="1" applyAlignment="1" applyProtection="1">
      <alignment horizontal="center" vertical="center" textRotation="90" wrapText="1"/>
      <protection hidden="1"/>
    </xf>
    <xf numFmtId="0" fontId="9" fillId="0" borderId="43"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24" fillId="0" borderId="0" xfId="0" applyFont="1" applyBorder="1" applyAlignment="1" applyProtection="1">
      <alignment horizontal="right" vertical="center" wrapText="1"/>
      <protection hidden="1"/>
    </xf>
    <xf numFmtId="0" fontId="24" fillId="0" borderId="29" xfId="0" applyFont="1" applyBorder="1" applyAlignment="1" applyProtection="1">
      <alignment horizontal="right" vertical="center" wrapText="1"/>
      <protection hidden="1"/>
    </xf>
    <xf numFmtId="0" fontId="29" fillId="0" borderId="38" xfId="0" applyFont="1" applyBorder="1" applyAlignment="1" applyProtection="1">
      <alignment horizontal="center" vertical="center" wrapText="1"/>
      <protection hidden="1"/>
    </xf>
    <xf numFmtId="0" fontId="29" fillId="0" borderId="39" xfId="0" applyFont="1" applyBorder="1" applyAlignment="1" applyProtection="1">
      <alignment horizontal="center" vertical="center" wrapText="1"/>
      <protection hidden="1"/>
    </xf>
    <xf numFmtId="0" fontId="29" fillId="0" borderId="40" xfId="0" applyFont="1" applyBorder="1" applyAlignment="1" applyProtection="1">
      <alignment horizontal="center" vertical="center" wrapText="1"/>
      <protection hidden="1"/>
    </xf>
    <xf numFmtId="0" fontId="16" fillId="0" borderId="25" xfId="0" applyFont="1" applyBorder="1" applyAlignment="1" applyProtection="1">
      <alignment horizontal="right" vertical="center" wrapText="1"/>
      <protection hidden="1"/>
    </xf>
    <xf numFmtId="0" fontId="16" fillId="0" borderId="0" xfId="0" applyFont="1" applyBorder="1" applyAlignment="1" applyProtection="1">
      <alignment horizontal="right" vertical="center" wrapText="1"/>
      <protection hidden="1"/>
    </xf>
    <xf numFmtId="0" fontId="11" fillId="0" borderId="26"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wrapText="1"/>
      <protection hidden="1"/>
    </xf>
    <xf numFmtId="0" fontId="11" fillId="0" borderId="28" xfId="0" applyFont="1" applyBorder="1" applyAlignment="1" applyProtection="1">
      <alignment horizontal="center" vertical="center" wrapText="1"/>
      <protection hidden="1"/>
    </xf>
    <xf numFmtId="0" fontId="13" fillId="0" borderId="0" xfId="0" applyFont="1" applyAlignment="1" applyProtection="1">
      <alignment horizontal="left" vertical="center" wrapText="1"/>
      <protection locked="0"/>
    </xf>
    <xf numFmtId="0" fontId="10" fillId="0" borderId="0" xfId="0" applyFont="1" applyBorder="1" applyAlignment="1" applyProtection="1">
      <alignment horizontal="center" vertical="center" wrapText="1"/>
      <protection hidden="1"/>
    </xf>
    <xf numFmtId="49" fontId="2" fillId="3" borderId="46" xfId="0" applyNumberFormat="1" applyFont="1" applyFill="1" applyBorder="1" applyAlignment="1" applyProtection="1">
      <alignment horizontal="center" vertical="center"/>
      <protection hidden="1"/>
    </xf>
    <xf numFmtId="49" fontId="2" fillId="3" borderId="47" xfId="0" applyNumberFormat="1" applyFont="1" applyFill="1" applyBorder="1" applyAlignment="1" applyProtection="1">
      <alignment horizontal="center" vertical="center"/>
      <protection hidden="1"/>
    </xf>
    <xf numFmtId="49" fontId="2" fillId="3" borderId="48" xfId="0" applyNumberFormat="1" applyFont="1" applyFill="1" applyBorder="1" applyAlignment="1" applyProtection="1">
      <alignment horizontal="center" vertical="center"/>
      <protection hidden="1"/>
    </xf>
    <xf numFmtId="49" fontId="2" fillId="3" borderId="0" xfId="0" applyNumberFormat="1" applyFont="1" applyFill="1" applyBorder="1" applyAlignment="1" applyProtection="1">
      <alignment horizontal="center" vertical="center" textRotation="90"/>
      <protection hidden="1"/>
    </xf>
    <xf numFmtId="0" fontId="12" fillId="0" borderId="0" xfId="0" applyFont="1" applyBorder="1" applyAlignment="1" applyProtection="1">
      <alignment horizontal="left"/>
      <protection hidden="1"/>
    </xf>
    <xf numFmtId="0" fontId="19" fillId="0" borderId="1" xfId="0" applyFont="1" applyBorder="1" applyAlignment="1" applyProtection="1">
      <alignment horizontal="center"/>
      <protection hidden="1"/>
    </xf>
    <xf numFmtId="164" fontId="15" fillId="0" borderId="17" xfId="0" applyNumberFormat="1" applyFont="1" applyBorder="1" applyAlignment="1" applyProtection="1">
      <alignment horizontal="right"/>
      <protection hidden="1"/>
    </xf>
    <xf numFmtId="164" fontId="15" fillId="0" borderId="17" xfId="0" applyNumberFormat="1" applyFont="1" applyBorder="1" applyAlignment="1" applyProtection="1">
      <alignment horizontal="left"/>
      <protection hidden="1"/>
    </xf>
    <xf numFmtId="0" fontId="12" fillId="0" borderId="0" xfId="0" applyFont="1" applyBorder="1" applyAlignment="1" applyProtection="1">
      <alignment horizontal="right"/>
      <protection hidden="1"/>
    </xf>
    <xf numFmtId="49" fontId="2" fillId="3" borderId="51" xfId="0" applyNumberFormat="1" applyFont="1" applyFill="1" applyBorder="1" applyAlignment="1" applyProtection="1">
      <alignment horizontal="center" vertical="center" textRotation="180"/>
      <protection hidden="1"/>
    </xf>
    <xf numFmtId="49" fontId="2" fillId="3" borderId="52" xfId="0" applyNumberFormat="1" applyFont="1" applyFill="1" applyBorder="1" applyAlignment="1" applyProtection="1">
      <alignment horizontal="center" vertical="center" textRotation="180"/>
      <protection hidden="1"/>
    </xf>
    <xf numFmtId="49" fontId="2" fillId="3" borderId="53" xfId="0" applyNumberFormat="1" applyFont="1" applyFill="1" applyBorder="1" applyAlignment="1" applyProtection="1">
      <alignment horizontal="center" vertical="center" textRotation="180"/>
      <protection hidden="1"/>
    </xf>
    <xf numFmtId="49" fontId="21" fillId="3" borderId="0" xfId="0" applyNumberFormat="1" applyFont="1" applyFill="1" applyBorder="1" applyAlignment="1" applyProtection="1">
      <alignment horizontal="center" vertical="center" textRotation="180"/>
      <protection hidden="1"/>
    </xf>
    <xf numFmtId="49" fontId="31" fillId="0" borderId="0" xfId="0" applyNumberFormat="1" applyFont="1" applyAlignment="1">
      <alignment horizontal="center"/>
    </xf>
    <xf numFmtId="0" fontId="31" fillId="0" borderId="0" xfId="0" applyFont="1" applyAlignment="1">
      <alignment horizontal="center"/>
    </xf>
    <xf numFmtId="0" fontId="32" fillId="0" borderId="0" xfId="0" applyFont="1" applyAlignment="1">
      <alignment horizontal="center" vertical="center" wrapText="1"/>
    </xf>
    <xf numFmtId="49" fontId="33" fillId="3" borderId="0" xfId="0" applyNumberFormat="1" applyFont="1" applyFill="1" applyBorder="1" applyAlignment="1" applyProtection="1">
      <alignment horizontal="center" vertical="center" textRotation="180"/>
      <protection hidden="1"/>
    </xf>
    <xf numFmtId="0" fontId="0" fillId="0" borderId="27" xfId="0" applyBorder="1" applyAlignment="1">
      <alignment vertical="top" wrapText="1"/>
    </xf>
    <xf numFmtId="0" fontId="0" fillId="0" borderId="28" xfId="0" applyBorder="1" applyAlignment="1">
      <alignment vertical="top" wrapText="1"/>
    </xf>
    <xf numFmtId="0" fontId="0" fillId="0" borderId="21" xfId="0" applyFont="1" applyBorder="1" applyAlignment="1">
      <alignment horizontal="left"/>
    </xf>
    <xf numFmtId="0" fontId="0" fillId="0" borderId="24" xfId="0" applyBorder="1" applyAlignment="1">
      <alignment horizontal="left"/>
    </xf>
    <xf numFmtId="0" fontId="3" fillId="0" borderId="21" xfId="0" applyFont="1" applyBorder="1" applyAlignment="1">
      <alignment horizontal="left"/>
    </xf>
    <xf numFmtId="0" fontId="0" fillId="0" borderId="21" xfId="0" applyBorder="1" applyAlignment="1">
      <alignment horizontal="left"/>
    </xf>
    <xf numFmtId="0" fontId="0" fillId="0" borderId="18" xfId="0" applyFont="1" applyBorder="1" applyAlignment="1">
      <alignment horizontal="left"/>
    </xf>
  </cellXfs>
  <cellStyles count="2">
    <cellStyle name="Lien hypertexte" xfId="1" builtinId="8"/>
    <cellStyle name="Normal" xfId="0" builtinId="0"/>
  </cellStyles>
  <dxfs count="1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878787"/>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CF1E4"/>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Compétence 1</c:v>
          </c:tx>
          <c:spPr>
            <a:solidFill>
              <a:srgbClr val="FF00FF"/>
            </a:solidFill>
            <a:ln w="12600">
              <a:solidFill>
                <a:srgbClr val="FF00FF"/>
              </a:solidFill>
              <a:round/>
            </a:ln>
          </c:spPr>
          <c:invertIfNegative val="0"/>
          <c:cat>
            <c:strRef>
              <c:f>Résultats!$D$3:$X$3</c:f>
              <c:strCache>
                <c:ptCount val="20"/>
                <c:pt idx="0">
                  <c:v>1/09/2016</c:v>
                </c:pt>
                <c:pt idx="1">
                  <c:v>2/09/2016</c:v>
                </c:pt>
                <c:pt idx="2">
                  <c:v>5/09/2016</c:v>
                </c:pt>
                <c:pt idx="3">
                  <c:v>6/09/2016</c:v>
                </c:pt>
                <c:pt idx="4">
                  <c:v>7/09/2016</c:v>
                </c:pt>
                <c:pt idx="5">
                  <c:v>8/09/2016</c:v>
                </c:pt>
                <c:pt idx="6">
                  <c:v>9/09/2016</c:v>
                </c:pt>
                <c:pt idx="7">
                  <c:v>12/09/2016</c:v>
                </c:pt>
                <c:pt idx="8">
                  <c:v>13/09/2016</c:v>
                </c:pt>
                <c:pt idx="9">
                  <c:v>14/09/2016</c:v>
                </c:pt>
                <c:pt idx="10">
                  <c:v>15/09/2016</c:v>
                </c:pt>
                <c:pt idx="11">
                  <c:v>16/09/2016</c:v>
                </c:pt>
                <c:pt idx="12">
                  <c:v>19/09/2016</c:v>
                </c:pt>
                <c:pt idx="13">
                  <c:v>20/09/2016</c:v>
                </c:pt>
                <c:pt idx="14">
                  <c:v>21/09/2016</c:v>
                </c:pt>
                <c:pt idx="15">
                  <c:v>22/09/2016</c:v>
                </c:pt>
                <c:pt idx="16">
                  <c:v>23/09/2016</c:v>
                </c:pt>
                <c:pt idx="17">
                  <c:v>28/09/2016</c:v>
                </c:pt>
                <c:pt idx="18">
                  <c:v>29/09/2016</c:v>
                </c:pt>
                <c:pt idx="19">
                  <c:v>30/09/2016</c:v>
                </c:pt>
              </c:strCache>
            </c:strRef>
          </c:cat>
          <c:val>
            <c:numRef>
              <c:f>Résultats!$D$11:$W$11</c:f>
              <c:numCache>
                <c:formatCode>0.00</c:formatCode>
                <c:ptCount val="20"/>
                <c:pt idx="0">
                  <c:v>0</c:v>
                </c:pt>
                <c:pt idx="1">
                  <c:v>1</c:v>
                </c:pt>
                <c:pt idx="2">
                  <c:v>2</c:v>
                </c:pt>
                <c:pt idx="3">
                  <c:v>3</c:v>
                </c:pt>
                <c:pt idx="4">
                  <c:v>4</c:v>
                </c:pt>
                <c:pt idx="5">
                  <c:v>5</c:v>
                </c:pt>
                <c:pt idx="6">
                  <c:v>2</c:v>
                </c:pt>
                <c:pt idx="7">
                  <c:v>3</c:v>
                </c:pt>
                <c:pt idx="8">
                  <c:v>3</c:v>
                </c:pt>
                <c:pt idx="9">
                  <c:v>3</c:v>
                </c:pt>
                <c:pt idx="10">
                  <c:v>0</c:v>
                </c:pt>
                <c:pt idx="11">
                  <c:v>3</c:v>
                </c:pt>
                <c:pt idx="12">
                  <c:v>3</c:v>
                </c:pt>
                <c:pt idx="13">
                  <c:v>3</c:v>
                </c:pt>
                <c:pt idx="14">
                  <c:v>1</c:v>
                </c:pt>
                <c:pt idx="15">
                  <c:v>2</c:v>
                </c:pt>
                <c:pt idx="16">
                  <c:v>3</c:v>
                </c:pt>
                <c:pt idx="17">
                  <c:v>4</c:v>
                </c:pt>
                <c:pt idx="18">
                  <c:v>3.2857142857142856</c:v>
                </c:pt>
                <c:pt idx="19">
                  <c:v>5</c:v>
                </c:pt>
              </c:numCache>
            </c:numRef>
          </c:val>
        </c:ser>
        <c:ser>
          <c:idx val="1"/>
          <c:order val="1"/>
          <c:tx>
            <c:v>Compétence 2</c:v>
          </c:tx>
          <c:spPr>
            <a:solidFill>
              <a:srgbClr val="339966"/>
            </a:solidFill>
            <a:ln w="12600">
              <a:solidFill>
                <a:srgbClr val="339966"/>
              </a:solidFill>
              <a:round/>
            </a:ln>
          </c:spPr>
          <c:invertIfNegative val="0"/>
          <c:cat>
            <c:strRef>
              <c:f>Résultats!$D$3:$X$3</c:f>
              <c:strCache>
                <c:ptCount val="20"/>
                <c:pt idx="0">
                  <c:v>1/09/2016</c:v>
                </c:pt>
                <c:pt idx="1">
                  <c:v>2/09/2016</c:v>
                </c:pt>
                <c:pt idx="2">
                  <c:v>5/09/2016</c:v>
                </c:pt>
                <c:pt idx="3">
                  <c:v>6/09/2016</c:v>
                </c:pt>
                <c:pt idx="4">
                  <c:v>7/09/2016</c:v>
                </c:pt>
                <c:pt idx="5">
                  <c:v>8/09/2016</c:v>
                </c:pt>
                <c:pt idx="6">
                  <c:v>9/09/2016</c:v>
                </c:pt>
                <c:pt idx="7">
                  <c:v>12/09/2016</c:v>
                </c:pt>
                <c:pt idx="8">
                  <c:v>13/09/2016</c:v>
                </c:pt>
                <c:pt idx="9">
                  <c:v>14/09/2016</c:v>
                </c:pt>
                <c:pt idx="10">
                  <c:v>15/09/2016</c:v>
                </c:pt>
                <c:pt idx="11">
                  <c:v>16/09/2016</c:v>
                </c:pt>
                <c:pt idx="12">
                  <c:v>19/09/2016</c:v>
                </c:pt>
                <c:pt idx="13">
                  <c:v>20/09/2016</c:v>
                </c:pt>
                <c:pt idx="14">
                  <c:v>21/09/2016</c:v>
                </c:pt>
                <c:pt idx="15">
                  <c:v>22/09/2016</c:v>
                </c:pt>
                <c:pt idx="16">
                  <c:v>23/09/2016</c:v>
                </c:pt>
                <c:pt idx="17">
                  <c:v>28/09/2016</c:v>
                </c:pt>
                <c:pt idx="18">
                  <c:v>29/09/2016</c:v>
                </c:pt>
                <c:pt idx="19">
                  <c:v>30/09/2016</c:v>
                </c:pt>
              </c:strCache>
            </c:strRef>
          </c:cat>
          <c:val>
            <c:numRef>
              <c:f>Résultats!$D$20:$W$20</c:f>
              <c:numCache>
                <c:formatCode>0.00</c:formatCode>
                <c:ptCount val="20"/>
                <c:pt idx="0">
                  <c:v>0</c:v>
                </c:pt>
                <c:pt idx="1">
                  <c:v>2</c:v>
                </c:pt>
                <c:pt idx="2">
                  <c:v>4</c:v>
                </c:pt>
                <c:pt idx="3">
                  <c:v>0</c:v>
                </c:pt>
                <c:pt idx="4">
                  <c:v>0</c:v>
                </c:pt>
                <c:pt idx="5">
                  <c:v>0</c:v>
                </c:pt>
                <c:pt idx="6">
                  <c:v>2</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Compétence 3</c:v>
          </c:tx>
          <c:spPr>
            <a:solidFill>
              <a:srgbClr val="FFCC00"/>
            </a:solidFill>
            <a:ln w="12600">
              <a:solidFill>
                <a:srgbClr val="FFCC00"/>
              </a:solidFill>
              <a:round/>
            </a:ln>
          </c:spPr>
          <c:invertIfNegative val="0"/>
          <c:cat>
            <c:strRef>
              <c:f>Résultats!$D$3:$X$3</c:f>
              <c:strCache>
                <c:ptCount val="20"/>
                <c:pt idx="0">
                  <c:v>1/09/2016</c:v>
                </c:pt>
                <c:pt idx="1">
                  <c:v>2/09/2016</c:v>
                </c:pt>
                <c:pt idx="2">
                  <c:v>5/09/2016</c:v>
                </c:pt>
                <c:pt idx="3">
                  <c:v>6/09/2016</c:v>
                </c:pt>
                <c:pt idx="4">
                  <c:v>7/09/2016</c:v>
                </c:pt>
                <c:pt idx="5">
                  <c:v>8/09/2016</c:v>
                </c:pt>
                <c:pt idx="6">
                  <c:v>9/09/2016</c:v>
                </c:pt>
                <c:pt idx="7">
                  <c:v>12/09/2016</c:v>
                </c:pt>
                <c:pt idx="8">
                  <c:v>13/09/2016</c:v>
                </c:pt>
                <c:pt idx="9">
                  <c:v>14/09/2016</c:v>
                </c:pt>
                <c:pt idx="10">
                  <c:v>15/09/2016</c:v>
                </c:pt>
                <c:pt idx="11">
                  <c:v>16/09/2016</c:v>
                </c:pt>
                <c:pt idx="12">
                  <c:v>19/09/2016</c:v>
                </c:pt>
                <c:pt idx="13">
                  <c:v>20/09/2016</c:v>
                </c:pt>
                <c:pt idx="14">
                  <c:v>21/09/2016</c:v>
                </c:pt>
                <c:pt idx="15">
                  <c:v>22/09/2016</c:v>
                </c:pt>
                <c:pt idx="16">
                  <c:v>23/09/2016</c:v>
                </c:pt>
                <c:pt idx="17">
                  <c:v>28/09/2016</c:v>
                </c:pt>
                <c:pt idx="18">
                  <c:v>29/09/2016</c:v>
                </c:pt>
                <c:pt idx="19">
                  <c:v>30/09/2016</c:v>
                </c:pt>
              </c:strCache>
            </c:strRef>
          </c:cat>
          <c:val>
            <c:numRef>
              <c:f>Résultats!$D$29:$W$29</c:f>
              <c:numCache>
                <c:formatCode>0.00</c:formatCode>
                <c:ptCount val="20"/>
                <c:pt idx="0">
                  <c:v>0</c:v>
                </c:pt>
                <c:pt idx="1">
                  <c:v>3</c:v>
                </c:pt>
                <c:pt idx="2">
                  <c:v>5</c:v>
                </c:pt>
                <c:pt idx="3">
                  <c:v>0</c:v>
                </c:pt>
                <c:pt idx="4">
                  <c:v>0</c:v>
                </c:pt>
                <c:pt idx="5">
                  <c:v>0</c:v>
                </c:pt>
                <c:pt idx="6">
                  <c:v>2</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96977408"/>
        <c:axId val="196978944"/>
      </c:barChart>
      <c:catAx>
        <c:axId val="196977408"/>
        <c:scaling>
          <c:orientation val="minMax"/>
        </c:scaling>
        <c:delete val="0"/>
        <c:axPos val="b"/>
        <c:majorTickMark val="out"/>
        <c:minorTickMark val="none"/>
        <c:tickLblPos val="nextTo"/>
        <c:spPr>
          <a:ln w="3240">
            <a:solidFill>
              <a:srgbClr val="000000"/>
            </a:solidFill>
            <a:round/>
          </a:ln>
        </c:spPr>
        <c:txPr>
          <a:bodyPr rot="-5400000" vert="horz"/>
          <a:lstStyle/>
          <a:p>
            <a:pPr>
              <a:defRPr/>
            </a:pPr>
            <a:endParaRPr lang="fr-FR"/>
          </a:p>
        </c:txPr>
        <c:crossAx val="196978944"/>
        <c:crosses val="autoZero"/>
        <c:auto val="1"/>
        <c:lblAlgn val="ctr"/>
        <c:lblOffset val="100"/>
        <c:noMultiLvlLbl val="0"/>
      </c:catAx>
      <c:valAx>
        <c:axId val="196978944"/>
        <c:scaling>
          <c:orientation val="minMax"/>
          <c:max val="5"/>
        </c:scaling>
        <c:delete val="1"/>
        <c:axPos val="l"/>
        <c:majorGridlines>
          <c:spPr>
            <a:ln w="3240">
              <a:solidFill>
                <a:srgbClr val="000000"/>
              </a:solidFill>
              <a:round/>
            </a:ln>
          </c:spPr>
        </c:majorGridlines>
        <c:numFmt formatCode="0.00" sourceLinked="1"/>
        <c:majorTickMark val="out"/>
        <c:minorTickMark val="none"/>
        <c:tickLblPos val="none"/>
        <c:crossAx val="196977408"/>
        <c:crosses val="autoZero"/>
        <c:crossBetween val="between"/>
        <c:majorUnit val="1"/>
        <c:minorUnit val="0.1"/>
      </c:valAx>
      <c:spPr>
        <a:noFill/>
        <a:ln w="12600">
          <a:solidFill>
            <a:srgbClr val="808080"/>
          </a:solidFill>
          <a:round/>
        </a:ln>
      </c:spPr>
    </c:plotArea>
    <c:legend>
      <c:legendPos val="r"/>
      <c:overlay val="0"/>
      <c:spPr>
        <a:solidFill>
          <a:srgbClr val="FFFFFF"/>
        </a:solidFill>
        <a:ln w="3240">
          <a:solidFill>
            <a:srgbClr val="000000"/>
          </a:solidFill>
          <a:round/>
        </a:ln>
      </c:spPr>
    </c:legend>
    <c:plotVisOnly val="1"/>
    <c:dispBlanksAs val="gap"/>
    <c:showDLblsOverMax val="0"/>
  </c:chart>
  <c:spPr>
    <a:noFill/>
    <a:ln w="9360">
      <a:noFill/>
    </a:ln>
  </c:spPr>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Compétence 1</c:v>
          </c:tx>
          <c:spPr>
            <a:solidFill>
              <a:srgbClr val="FF00FF"/>
            </a:solidFill>
            <a:ln w="12600">
              <a:solidFill>
                <a:srgbClr val="FF00FF"/>
              </a:solidFill>
              <a:round/>
            </a:ln>
          </c:spPr>
          <c:invertIfNegative val="0"/>
          <c:cat>
            <c:strRef>
              <c:f>Résultats!$D$264:$X$264</c:f>
              <c:strCache>
                <c:ptCount val="15"/>
                <c:pt idx="0">
                  <c:v>1/06/2017</c:v>
                </c:pt>
                <c:pt idx="1">
                  <c:v>2/06/2017</c:v>
                </c:pt>
                <c:pt idx="2">
                  <c:v>6/06/2017</c:v>
                </c:pt>
                <c:pt idx="3">
                  <c:v>7/06/2017</c:v>
                </c:pt>
                <c:pt idx="4">
                  <c:v>8/06/2017</c:v>
                </c:pt>
                <c:pt idx="5">
                  <c:v>9/06/2017</c:v>
                </c:pt>
                <c:pt idx="6">
                  <c:v>12/06/2017</c:v>
                </c:pt>
                <c:pt idx="7">
                  <c:v>13/06/2017</c:v>
                </c:pt>
                <c:pt idx="8">
                  <c:v>14/06/2017</c:v>
                </c:pt>
                <c:pt idx="9">
                  <c:v>15/06/2017</c:v>
                </c:pt>
                <c:pt idx="10">
                  <c:v>16/06/2017</c:v>
                </c:pt>
                <c:pt idx="11">
                  <c:v>19/06/2017</c:v>
                </c:pt>
                <c:pt idx="12">
                  <c:v>20/06/2017</c:v>
                </c:pt>
                <c:pt idx="13">
                  <c:v>21/06/2017</c:v>
                </c:pt>
                <c:pt idx="14">
                  <c:v>22/06/2017</c:v>
                </c:pt>
              </c:strCache>
            </c:strRef>
          </c:cat>
          <c:val>
            <c:numRef>
              <c:f>Résultats!$D$272:$W$272</c:f>
              <c:numCache>
                <c:formatCode>0.00</c:formatCode>
                <c:ptCount val="20"/>
                <c:pt idx="0">
                  <c:v>0</c:v>
                </c:pt>
                <c:pt idx="1">
                  <c:v>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Compétence 2</c:v>
          </c:tx>
          <c:spPr>
            <a:solidFill>
              <a:srgbClr val="339966"/>
            </a:solidFill>
            <a:ln w="12600">
              <a:solidFill>
                <a:srgbClr val="339966"/>
              </a:solidFill>
              <a:round/>
            </a:ln>
          </c:spPr>
          <c:invertIfNegative val="0"/>
          <c:cat>
            <c:strRef>
              <c:f>Résultats!$D$264:$X$264</c:f>
              <c:strCache>
                <c:ptCount val="15"/>
                <c:pt idx="0">
                  <c:v>1/06/2017</c:v>
                </c:pt>
                <c:pt idx="1">
                  <c:v>2/06/2017</c:v>
                </c:pt>
                <c:pt idx="2">
                  <c:v>6/06/2017</c:v>
                </c:pt>
                <c:pt idx="3">
                  <c:v>7/06/2017</c:v>
                </c:pt>
                <c:pt idx="4">
                  <c:v>8/06/2017</c:v>
                </c:pt>
                <c:pt idx="5">
                  <c:v>9/06/2017</c:v>
                </c:pt>
                <c:pt idx="6">
                  <c:v>12/06/2017</c:v>
                </c:pt>
                <c:pt idx="7">
                  <c:v>13/06/2017</c:v>
                </c:pt>
                <c:pt idx="8">
                  <c:v>14/06/2017</c:v>
                </c:pt>
                <c:pt idx="9">
                  <c:v>15/06/2017</c:v>
                </c:pt>
                <c:pt idx="10">
                  <c:v>16/06/2017</c:v>
                </c:pt>
                <c:pt idx="11">
                  <c:v>19/06/2017</c:v>
                </c:pt>
                <c:pt idx="12">
                  <c:v>20/06/2017</c:v>
                </c:pt>
                <c:pt idx="13">
                  <c:v>21/06/2017</c:v>
                </c:pt>
                <c:pt idx="14">
                  <c:v>22/06/2017</c:v>
                </c:pt>
              </c:strCache>
            </c:strRef>
          </c:cat>
          <c:val>
            <c:numRef>
              <c:f>Résultats!$D$281:$W$281</c:f>
              <c:numCache>
                <c:formatCode>0.00</c:formatCode>
                <c:ptCount val="20"/>
                <c:pt idx="0">
                  <c:v>0</c:v>
                </c:pt>
                <c:pt idx="1">
                  <c:v>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Compétence 3</c:v>
          </c:tx>
          <c:spPr>
            <a:solidFill>
              <a:srgbClr val="FFCC00"/>
            </a:solidFill>
            <a:ln w="12600">
              <a:solidFill>
                <a:srgbClr val="FFCC00"/>
              </a:solidFill>
              <a:round/>
            </a:ln>
          </c:spPr>
          <c:invertIfNegative val="0"/>
          <c:cat>
            <c:strRef>
              <c:f>Résultats!$D$264:$X$264</c:f>
              <c:strCache>
                <c:ptCount val="15"/>
                <c:pt idx="0">
                  <c:v>1/06/2017</c:v>
                </c:pt>
                <c:pt idx="1">
                  <c:v>2/06/2017</c:v>
                </c:pt>
                <c:pt idx="2">
                  <c:v>6/06/2017</c:v>
                </c:pt>
                <c:pt idx="3">
                  <c:v>7/06/2017</c:v>
                </c:pt>
                <c:pt idx="4">
                  <c:v>8/06/2017</c:v>
                </c:pt>
                <c:pt idx="5">
                  <c:v>9/06/2017</c:v>
                </c:pt>
                <c:pt idx="6">
                  <c:v>12/06/2017</c:v>
                </c:pt>
                <c:pt idx="7">
                  <c:v>13/06/2017</c:v>
                </c:pt>
                <c:pt idx="8">
                  <c:v>14/06/2017</c:v>
                </c:pt>
                <c:pt idx="9">
                  <c:v>15/06/2017</c:v>
                </c:pt>
                <c:pt idx="10">
                  <c:v>16/06/2017</c:v>
                </c:pt>
                <c:pt idx="11">
                  <c:v>19/06/2017</c:v>
                </c:pt>
                <c:pt idx="12">
                  <c:v>20/06/2017</c:v>
                </c:pt>
                <c:pt idx="13">
                  <c:v>21/06/2017</c:v>
                </c:pt>
                <c:pt idx="14">
                  <c:v>22/06/2017</c:v>
                </c:pt>
              </c:strCache>
            </c:strRef>
          </c:cat>
          <c:val>
            <c:numRef>
              <c:f>Résultats!$D$290:$W$290</c:f>
              <c:numCache>
                <c:formatCode>0.00</c:formatCode>
                <c:ptCount val="20"/>
                <c:pt idx="0">
                  <c:v>0</c:v>
                </c:pt>
                <c:pt idx="1">
                  <c:v>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98317568"/>
        <c:axId val="198319104"/>
      </c:barChart>
      <c:catAx>
        <c:axId val="198317568"/>
        <c:scaling>
          <c:orientation val="minMax"/>
        </c:scaling>
        <c:delete val="0"/>
        <c:axPos val="b"/>
        <c:majorTickMark val="out"/>
        <c:minorTickMark val="none"/>
        <c:tickLblPos val="nextTo"/>
        <c:spPr>
          <a:ln w="3240">
            <a:solidFill>
              <a:srgbClr val="000000"/>
            </a:solidFill>
            <a:round/>
          </a:ln>
        </c:spPr>
        <c:txPr>
          <a:bodyPr rot="-5400000" vert="horz"/>
          <a:lstStyle/>
          <a:p>
            <a:pPr>
              <a:defRPr/>
            </a:pPr>
            <a:endParaRPr lang="fr-FR"/>
          </a:p>
        </c:txPr>
        <c:crossAx val="198319104"/>
        <c:crosses val="autoZero"/>
        <c:auto val="1"/>
        <c:lblAlgn val="ctr"/>
        <c:lblOffset val="100"/>
        <c:noMultiLvlLbl val="0"/>
      </c:catAx>
      <c:valAx>
        <c:axId val="198319104"/>
        <c:scaling>
          <c:orientation val="minMax"/>
          <c:max val="5"/>
        </c:scaling>
        <c:delete val="1"/>
        <c:axPos val="l"/>
        <c:majorGridlines>
          <c:spPr>
            <a:ln w="3240">
              <a:solidFill>
                <a:srgbClr val="000000"/>
              </a:solidFill>
              <a:round/>
            </a:ln>
          </c:spPr>
        </c:majorGridlines>
        <c:numFmt formatCode="0.00" sourceLinked="1"/>
        <c:majorTickMark val="out"/>
        <c:minorTickMark val="none"/>
        <c:tickLblPos val="none"/>
        <c:crossAx val="198317568"/>
        <c:crosses val="autoZero"/>
        <c:crossBetween val="between"/>
        <c:majorUnit val="1"/>
        <c:minorUnit val="0.1"/>
      </c:valAx>
      <c:spPr>
        <a:noFill/>
        <a:ln w="12600">
          <a:solidFill>
            <a:srgbClr val="808080"/>
          </a:solidFill>
          <a:round/>
        </a:ln>
      </c:spPr>
    </c:plotArea>
    <c:legend>
      <c:legendPos val="r"/>
      <c:overlay val="0"/>
      <c:spPr>
        <a:solidFill>
          <a:srgbClr val="FFFFFF"/>
        </a:solidFill>
        <a:ln w="3240">
          <a:solidFill>
            <a:srgbClr val="000000"/>
          </a:solidFill>
          <a:round/>
        </a:ln>
      </c:spPr>
    </c:legend>
    <c:plotVisOnly val="1"/>
    <c:dispBlanksAs val="gap"/>
    <c:showDLblsOverMax val="0"/>
  </c:chart>
  <c:spPr>
    <a:noFill/>
    <a:ln w="9360">
      <a:noFill/>
    </a:ln>
  </c:sp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Compétence 1</c:v>
          </c:tx>
          <c:spPr>
            <a:solidFill>
              <a:srgbClr val="FF00FF"/>
            </a:solidFill>
            <a:ln w="12600">
              <a:solidFill>
                <a:srgbClr val="FF00FF"/>
              </a:solidFill>
              <a:round/>
            </a:ln>
          </c:spPr>
          <c:invertIfNegative val="0"/>
          <c:cat>
            <c:strRef>
              <c:f>Résultats!$D$32:$X$32</c:f>
              <c:strCache>
                <c:ptCount val="20"/>
                <c:pt idx="0">
                  <c:v>3/10/2016</c:v>
                </c:pt>
                <c:pt idx="1">
                  <c:v>4/10/2016</c:v>
                </c:pt>
                <c:pt idx="2">
                  <c:v>5/10/2016</c:v>
                </c:pt>
                <c:pt idx="3">
                  <c:v>6/10/2016</c:v>
                </c:pt>
                <c:pt idx="4">
                  <c:v>7/10/2016</c:v>
                </c:pt>
                <c:pt idx="5">
                  <c:v>10/10/2016</c:v>
                </c:pt>
                <c:pt idx="6">
                  <c:v>11/10/2016</c:v>
                </c:pt>
                <c:pt idx="7">
                  <c:v>12/10/2016</c:v>
                </c:pt>
                <c:pt idx="8">
                  <c:v>13/10/2016</c:v>
                </c:pt>
                <c:pt idx="9">
                  <c:v>14/10/2016</c:v>
                </c:pt>
                <c:pt idx="10">
                  <c:v>17/10/2016</c:v>
                </c:pt>
                <c:pt idx="11">
                  <c:v>18/10/2016</c:v>
                </c:pt>
                <c:pt idx="12">
                  <c:v>19/10/2016</c:v>
                </c:pt>
                <c:pt idx="13">
                  <c:v>20/10/2016</c:v>
                </c:pt>
                <c:pt idx="14">
                  <c:v>24/10/2016</c:v>
                </c:pt>
                <c:pt idx="15">
                  <c:v>25/10/2016</c:v>
                </c:pt>
                <c:pt idx="16">
                  <c:v>26/10/2016</c:v>
                </c:pt>
                <c:pt idx="17">
                  <c:v>27/10/2016</c:v>
                </c:pt>
                <c:pt idx="18">
                  <c:v>28/10/2016</c:v>
                </c:pt>
                <c:pt idx="19">
                  <c:v>7/11/2016</c:v>
                </c:pt>
              </c:strCache>
            </c:strRef>
          </c:cat>
          <c:val>
            <c:numRef>
              <c:f>Résultats!$D$40:$W$40</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Compétence 2</c:v>
          </c:tx>
          <c:spPr>
            <a:solidFill>
              <a:srgbClr val="339966"/>
            </a:solidFill>
            <a:ln w="12600">
              <a:solidFill>
                <a:srgbClr val="339966"/>
              </a:solidFill>
              <a:round/>
            </a:ln>
          </c:spPr>
          <c:invertIfNegative val="0"/>
          <c:cat>
            <c:strRef>
              <c:f>Résultats!$D$32:$X$32</c:f>
              <c:strCache>
                <c:ptCount val="20"/>
                <c:pt idx="0">
                  <c:v>3/10/2016</c:v>
                </c:pt>
                <c:pt idx="1">
                  <c:v>4/10/2016</c:v>
                </c:pt>
                <c:pt idx="2">
                  <c:v>5/10/2016</c:v>
                </c:pt>
                <c:pt idx="3">
                  <c:v>6/10/2016</c:v>
                </c:pt>
                <c:pt idx="4">
                  <c:v>7/10/2016</c:v>
                </c:pt>
                <c:pt idx="5">
                  <c:v>10/10/2016</c:v>
                </c:pt>
                <c:pt idx="6">
                  <c:v>11/10/2016</c:v>
                </c:pt>
                <c:pt idx="7">
                  <c:v>12/10/2016</c:v>
                </c:pt>
                <c:pt idx="8">
                  <c:v>13/10/2016</c:v>
                </c:pt>
                <c:pt idx="9">
                  <c:v>14/10/2016</c:v>
                </c:pt>
                <c:pt idx="10">
                  <c:v>17/10/2016</c:v>
                </c:pt>
                <c:pt idx="11">
                  <c:v>18/10/2016</c:v>
                </c:pt>
                <c:pt idx="12">
                  <c:v>19/10/2016</c:v>
                </c:pt>
                <c:pt idx="13">
                  <c:v>20/10/2016</c:v>
                </c:pt>
                <c:pt idx="14">
                  <c:v>24/10/2016</c:v>
                </c:pt>
                <c:pt idx="15">
                  <c:v>25/10/2016</c:v>
                </c:pt>
                <c:pt idx="16">
                  <c:v>26/10/2016</c:v>
                </c:pt>
                <c:pt idx="17">
                  <c:v>27/10/2016</c:v>
                </c:pt>
                <c:pt idx="18">
                  <c:v>28/10/2016</c:v>
                </c:pt>
                <c:pt idx="19">
                  <c:v>7/11/2016</c:v>
                </c:pt>
              </c:strCache>
            </c:strRef>
          </c:cat>
          <c:val>
            <c:numRef>
              <c:f>Résultats!$D$49:$W$49</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Compétence 3</c:v>
          </c:tx>
          <c:spPr>
            <a:solidFill>
              <a:srgbClr val="FFCC00"/>
            </a:solidFill>
            <a:ln w="12600">
              <a:solidFill>
                <a:srgbClr val="FFCC00"/>
              </a:solidFill>
              <a:round/>
            </a:ln>
          </c:spPr>
          <c:invertIfNegative val="0"/>
          <c:cat>
            <c:strRef>
              <c:f>Résultats!$D$32:$X$32</c:f>
              <c:strCache>
                <c:ptCount val="20"/>
                <c:pt idx="0">
                  <c:v>3/10/2016</c:v>
                </c:pt>
                <c:pt idx="1">
                  <c:v>4/10/2016</c:v>
                </c:pt>
                <c:pt idx="2">
                  <c:v>5/10/2016</c:v>
                </c:pt>
                <c:pt idx="3">
                  <c:v>6/10/2016</c:v>
                </c:pt>
                <c:pt idx="4">
                  <c:v>7/10/2016</c:v>
                </c:pt>
                <c:pt idx="5">
                  <c:v>10/10/2016</c:v>
                </c:pt>
                <c:pt idx="6">
                  <c:v>11/10/2016</c:v>
                </c:pt>
                <c:pt idx="7">
                  <c:v>12/10/2016</c:v>
                </c:pt>
                <c:pt idx="8">
                  <c:v>13/10/2016</c:v>
                </c:pt>
                <c:pt idx="9">
                  <c:v>14/10/2016</c:v>
                </c:pt>
                <c:pt idx="10">
                  <c:v>17/10/2016</c:v>
                </c:pt>
                <c:pt idx="11">
                  <c:v>18/10/2016</c:v>
                </c:pt>
                <c:pt idx="12">
                  <c:v>19/10/2016</c:v>
                </c:pt>
                <c:pt idx="13">
                  <c:v>20/10/2016</c:v>
                </c:pt>
                <c:pt idx="14">
                  <c:v>24/10/2016</c:v>
                </c:pt>
                <c:pt idx="15">
                  <c:v>25/10/2016</c:v>
                </c:pt>
                <c:pt idx="16">
                  <c:v>26/10/2016</c:v>
                </c:pt>
                <c:pt idx="17">
                  <c:v>27/10/2016</c:v>
                </c:pt>
                <c:pt idx="18">
                  <c:v>28/10/2016</c:v>
                </c:pt>
                <c:pt idx="19">
                  <c:v>7/11/2016</c:v>
                </c:pt>
              </c:strCache>
            </c:strRef>
          </c:cat>
          <c:val>
            <c:numRef>
              <c:f>Résultats!$D$58:$W$58</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95571072"/>
        <c:axId val="195576960"/>
      </c:barChart>
      <c:catAx>
        <c:axId val="195571072"/>
        <c:scaling>
          <c:orientation val="minMax"/>
        </c:scaling>
        <c:delete val="0"/>
        <c:axPos val="b"/>
        <c:numFmt formatCode="d/mm/yyyy;@" sourceLinked="0"/>
        <c:majorTickMark val="out"/>
        <c:minorTickMark val="none"/>
        <c:tickLblPos val="nextTo"/>
        <c:spPr>
          <a:ln w="3240">
            <a:solidFill>
              <a:srgbClr val="000000"/>
            </a:solidFill>
            <a:round/>
          </a:ln>
        </c:spPr>
        <c:txPr>
          <a:bodyPr rot="-5400000" vert="horz"/>
          <a:lstStyle/>
          <a:p>
            <a:pPr>
              <a:defRPr/>
            </a:pPr>
            <a:endParaRPr lang="fr-FR"/>
          </a:p>
        </c:txPr>
        <c:crossAx val="195576960"/>
        <c:crosses val="autoZero"/>
        <c:auto val="1"/>
        <c:lblAlgn val="ctr"/>
        <c:lblOffset val="100"/>
        <c:noMultiLvlLbl val="0"/>
      </c:catAx>
      <c:valAx>
        <c:axId val="195576960"/>
        <c:scaling>
          <c:orientation val="minMax"/>
          <c:max val="5"/>
        </c:scaling>
        <c:delete val="1"/>
        <c:axPos val="l"/>
        <c:majorGridlines>
          <c:spPr>
            <a:ln w="3240">
              <a:solidFill>
                <a:srgbClr val="000000"/>
              </a:solidFill>
              <a:round/>
            </a:ln>
          </c:spPr>
        </c:majorGridlines>
        <c:numFmt formatCode="0.00" sourceLinked="1"/>
        <c:majorTickMark val="out"/>
        <c:minorTickMark val="none"/>
        <c:tickLblPos val="none"/>
        <c:crossAx val="195571072"/>
        <c:crosses val="autoZero"/>
        <c:crossBetween val="between"/>
        <c:majorUnit val="1"/>
        <c:minorUnit val="0.1"/>
      </c:valAx>
      <c:spPr>
        <a:noFill/>
        <a:ln w="12600">
          <a:solidFill>
            <a:srgbClr val="808080"/>
          </a:solidFill>
          <a:round/>
        </a:ln>
      </c:spPr>
    </c:plotArea>
    <c:legend>
      <c:legendPos val="r"/>
      <c:overlay val="0"/>
      <c:spPr>
        <a:solidFill>
          <a:srgbClr val="FFFFFF"/>
        </a:solidFill>
        <a:ln w="3240">
          <a:solidFill>
            <a:srgbClr val="000000"/>
          </a:solidFill>
          <a:round/>
        </a:ln>
      </c:spPr>
    </c:legend>
    <c:plotVisOnly val="1"/>
    <c:dispBlanksAs val="gap"/>
    <c:showDLblsOverMax val="0"/>
  </c:chart>
  <c:spPr>
    <a:noFill/>
    <a:ln w="9360">
      <a:noFill/>
    </a:ln>
  </c:spPr>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Compétence 1</c:v>
          </c:tx>
          <c:spPr>
            <a:solidFill>
              <a:srgbClr val="FF00FF"/>
            </a:solidFill>
            <a:ln w="12600">
              <a:solidFill>
                <a:srgbClr val="FF00FF"/>
              </a:solidFill>
              <a:round/>
            </a:ln>
          </c:spPr>
          <c:invertIfNegative val="0"/>
          <c:cat>
            <c:strRef>
              <c:f>Résultats!$D$61:$X$61</c:f>
              <c:strCache>
                <c:ptCount val="4"/>
                <c:pt idx="0">
                  <c:v>8/11/2016</c:v>
                </c:pt>
                <c:pt idx="1">
                  <c:v>9/11/2016</c:v>
                </c:pt>
                <c:pt idx="2">
                  <c:v>10/11/2016</c:v>
                </c:pt>
                <c:pt idx="3">
                  <c:v>14/11/2016</c:v>
                </c:pt>
              </c:strCache>
            </c:strRef>
          </c:cat>
          <c:val>
            <c:numRef>
              <c:f>Résultats!$D$69:$W$69</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Compétence 2</c:v>
          </c:tx>
          <c:spPr>
            <a:solidFill>
              <a:srgbClr val="339966"/>
            </a:solidFill>
            <a:ln w="12600">
              <a:solidFill>
                <a:srgbClr val="339966"/>
              </a:solidFill>
              <a:round/>
            </a:ln>
          </c:spPr>
          <c:invertIfNegative val="0"/>
          <c:cat>
            <c:strRef>
              <c:f>Résultats!$D$61:$X$61</c:f>
              <c:strCache>
                <c:ptCount val="4"/>
                <c:pt idx="0">
                  <c:v>8/11/2016</c:v>
                </c:pt>
                <c:pt idx="1">
                  <c:v>9/11/2016</c:v>
                </c:pt>
                <c:pt idx="2">
                  <c:v>10/11/2016</c:v>
                </c:pt>
                <c:pt idx="3">
                  <c:v>14/11/2016</c:v>
                </c:pt>
              </c:strCache>
            </c:strRef>
          </c:cat>
          <c:val>
            <c:numRef>
              <c:f>Résultats!$D$78:$W$78</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Compétence 3</c:v>
          </c:tx>
          <c:spPr>
            <a:solidFill>
              <a:srgbClr val="FFCC00"/>
            </a:solidFill>
            <a:ln w="12600">
              <a:solidFill>
                <a:srgbClr val="FFCC00"/>
              </a:solidFill>
              <a:round/>
            </a:ln>
          </c:spPr>
          <c:invertIfNegative val="0"/>
          <c:cat>
            <c:strRef>
              <c:f>Résultats!$D$61:$X$61</c:f>
              <c:strCache>
                <c:ptCount val="4"/>
                <c:pt idx="0">
                  <c:v>8/11/2016</c:v>
                </c:pt>
                <c:pt idx="1">
                  <c:v>9/11/2016</c:v>
                </c:pt>
                <c:pt idx="2">
                  <c:v>10/11/2016</c:v>
                </c:pt>
                <c:pt idx="3">
                  <c:v>14/11/2016</c:v>
                </c:pt>
              </c:strCache>
            </c:strRef>
          </c:cat>
          <c:val>
            <c:numRef>
              <c:f>Résultats!$D$87:$W$87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95614976"/>
        <c:axId val="195624960"/>
      </c:barChart>
      <c:catAx>
        <c:axId val="195614976"/>
        <c:scaling>
          <c:orientation val="minMax"/>
        </c:scaling>
        <c:delete val="0"/>
        <c:axPos val="b"/>
        <c:numFmt formatCode="d/mm/yyyy;@" sourceLinked="0"/>
        <c:majorTickMark val="out"/>
        <c:minorTickMark val="none"/>
        <c:tickLblPos val="nextTo"/>
        <c:spPr>
          <a:ln w="3240">
            <a:solidFill>
              <a:srgbClr val="000000"/>
            </a:solidFill>
            <a:round/>
          </a:ln>
        </c:spPr>
        <c:txPr>
          <a:bodyPr rot="-5400000" vert="horz"/>
          <a:lstStyle/>
          <a:p>
            <a:pPr>
              <a:defRPr/>
            </a:pPr>
            <a:endParaRPr lang="fr-FR"/>
          </a:p>
        </c:txPr>
        <c:crossAx val="195624960"/>
        <c:crosses val="autoZero"/>
        <c:auto val="1"/>
        <c:lblAlgn val="ctr"/>
        <c:lblOffset val="100"/>
        <c:noMultiLvlLbl val="0"/>
      </c:catAx>
      <c:valAx>
        <c:axId val="195624960"/>
        <c:scaling>
          <c:orientation val="minMax"/>
          <c:max val="5"/>
        </c:scaling>
        <c:delete val="1"/>
        <c:axPos val="l"/>
        <c:majorGridlines>
          <c:spPr>
            <a:ln w="3240">
              <a:solidFill>
                <a:srgbClr val="000000"/>
              </a:solidFill>
              <a:round/>
            </a:ln>
          </c:spPr>
        </c:majorGridlines>
        <c:numFmt formatCode="0.00" sourceLinked="1"/>
        <c:majorTickMark val="out"/>
        <c:minorTickMark val="none"/>
        <c:tickLblPos val="none"/>
        <c:crossAx val="195614976"/>
        <c:crosses val="autoZero"/>
        <c:crossBetween val="between"/>
        <c:majorUnit val="1"/>
        <c:minorUnit val="0.1"/>
      </c:valAx>
      <c:spPr>
        <a:noFill/>
        <a:ln w="12600">
          <a:solidFill>
            <a:srgbClr val="808080"/>
          </a:solidFill>
          <a:round/>
        </a:ln>
      </c:spPr>
    </c:plotArea>
    <c:legend>
      <c:legendPos val="r"/>
      <c:overlay val="0"/>
      <c:spPr>
        <a:solidFill>
          <a:srgbClr val="FFFFFF"/>
        </a:solidFill>
        <a:ln w="3240">
          <a:solidFill>
            <a:srgbClr val="000000"/>
          </a:solidFill>
          <a:round/>
        </a:ln>
      </c:spPr>
    </c:legend>
    <c:plotVisOnly val="1"/>
    <c:dispBlanksAs val="gap"/>
    <c:showDLblsOverMax val="0"/>
  </c:chart>
  <c:spPr>
    <a:noFill/>
    <a:ln w="9360">
      <a:noFill/>
    </a:ln>
  </c:sp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Compétence 1</c:v>
          </c:tx>
          <c:spPr>
            <a:solidFill>
              <a:srgbClr val="FF00FF"/>
            </a:solidFill>
            <a:ln w="12600">
              <a:solidFill>
                <a:srgbClr val="FF00FF"/>
              </a:solidFill>
              <a:round/>
            </a:ln>
          </c:spPr>
          <c:invertIfNegative val="0"/>
          <c:cat>
            <c:strRef>
              <c:f>Résultats!$D$90:$X$90</c:f>
              <c:strCache>
                <c:ptCount val="14"/>
                <c:pt idx="0">
                  <c:v>1/12/2016</c:v>
                </c:pt>
                <c:pt idx="1">
                  <c:v>2/12/2016</c:v>
                </c:pt>
                <c:pt idx="2">
                  <c:v>5/12/2016</c:v>
                </c:pt>
                <c:pt idx="3">
                  <c:v>6/12/2016</c:v>
                </c:pt>
                <c:pt idx="4">
                  <c:v>7/12/2016</c:v>
                </c:pt>
                <c:pt idx="5">
                  <c:v>8/12/2016</c:v>
                </c:pt>
                <c:pt idx="6">
                  <c:v>9/12/2016</c:v>
                </c:pt>
                <c:pt idx="7">
                  <c:v>12/12/2016</c:v>
                </c:pt>
                <c:pt idx="8">
                  <c:v>13/12/2016</c:v>
                </c:pt>
                <c:pt idx="9">
                  <c:v>14/12/2016</c:v>
                </c:pt>
                <c:pt idx="10">
                  <c:v>15/12/2016</c:v>
                </c:pt>
                <c:pt idx="11">
                  <c:v>16/12/2016</c:v>
                </c:pt>
                <c:pt idx="12">
                  <c:v>19/12/2016</c:v>
                </c:pt>
                <c:pt idx="13">
                  <c:v>23/12/2016</c:v>
                </c:pt>
              </c:strCache>
            </c:strRef>
          </c:cat>
          <c:val>
            <c:numRef>
              <c:f>Résultats!$D$98:$W$98</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Compétence 2</c:v>
          </c:tx>
          <c:spPr>
            <a:solidFill>
              <a:srgbClr val="339966"/>
            </a:solidFill>
            <a:ln w="12600">
              <a:solidFill>
                <a:srgbClr val="339966"/>
              </a:solidFill>
              <a:round/>
            </a:ln>
          </c:spPr>
          <c:invertIfNegative val="0"/>
          <c:cat>
            <c:strRef>
              <c:f>Résultats!$D$90:$X$90</c:f>
              <c:strCache>
                <c:ptCount val="14"/>
                <c:pt idx="0">
                  <c:v>1/12/2016</c:v>
                </c:pt>
                <c:pt idx="1">
                  <c:v>2/12/2016</c:v>
                </c:pt>
                <c:pt idx="2">
                  <c:v>5/12/2016</c:v>
                </c:pt>
                <c:pt idx="3">
                  <c:v>6/12/2016</c:v>
                </c:pt>
                <c:pt idx="4">
                  <c:v>7/12/2016</c:v>
                </c:pt>
                <c:pt idx="5">
                  <c:v>8/12/2016</c:v>
                </c:pt>
                <c:pt idx="6">
                  <c:v>9/12/2016</c:v>
                </c:pt>
                <c:pt idx="7">
                  <c:v>12/12/2016</c:v>
                </c:pt>
                <c:pt idx="8">
                  <c:v>13/12/2016</c:v>
                </c:pt>
                <c:pt idx="9">
                  <c:v>14/12/2016</c:v>
                </c:pt>
                <c:pt idx="10">
                  <c:v>15/12/2016</c:v>
                </c:pt>
                <c:pt idx="11">
                  <c:v>16/12/2016</c:v>
                </c:pt>
                <c:pt idx="12">
                  <c:v>19/12/2016</c:v>
                </c:pt>
                <c:pt idx="13">
                  <c:v>23/12/2016</c:v>
                </c:pt>
              </c:strCache>
            </c:strRef>
          </c:cat>
          <c:val>
            <c:numRef>
              <c:f>Résultats!$D$107:$W$107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Compétence 3</c:v>
          </c:tx>
          <c:spPr>
            <a:solidFill>
              <a:srgbClr val="FFCC00"/>
            </a:solidFill>
            <a:ln w="12600">
              <a:solidFill>
                <a:srgbClr val="FFCC00"/>
              </a:solidFill>
              <a:round/>
            </a:ln>
          </c:spPr>
          <c:invertIfNegative val="0"/>
          <c:cat>
            <c:strRef>
              <c:f>Résultats!$D$90:$X$90</c:f>
              <c:strCache>
                <c:ptCount val="14"/>
                <c:pt idx="0">
                  <c:v>1/12/2016</c:v>
                </c:pt>
                <c:pt idx="1">
                  <c:v>2/12/2016</c:v>
                </c:pt>
                <c:pt idx="2">
                  <c:v>5/12/2016</c:v>
                </c:pt>
                <c:pt idx="3">
                  <c:v>6/12/2016</c:v>
                </c:pt>
                <c:pt idx="4">
                  <c:v>7/12/2016</c:v>
                </c:pt>
                <c:pt idx="5">
                  <c:v>8/12/2016</c:v>
                </c:pt>
                <c:pt idx="6">
                  <c:v>9/12/2016</c:v>
                </c:pt>
                <c:pt idx="7">
                  <c:v>12/12/2016</c:v>
                </c:pt>
                <c:pt idx="8">
                  <c:v>13/12/2016</c:v>
                </c:pt>
                <c:pt idx="9">
                  <c:v>14/12/2016</c:v>
                </c:pt>
                <c:pt idx="10">
                  <c:v>15/12/2016</c:v>
                </c:pt>
                <c:pt idx="11">
                  <c:v>16/12/2016</c:v>
                </c:pt>
                <c:pt idx="12">
                  <c:v>19/12/2016</c:v>
                </c:pt>
                <c:pt idx="13">
                  <c:v>23/12/2016</c:v>
                </c:pt>
              </c:strCache>
            </c:strRef>
          </c:cat>
          <c:val>
            <c:numRef>
              <c:f>Résultats!$D$116:$W$116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95658880"/>
        <c:axId val="195660416"/>
      </c:barChart>
      <c:catAx>
        <c:axId val="195658880"/>
        <c:scaling>
          <c:orientation val="minMax"/>
        </c:scaling>
        <c:delete val="0"/>
        <c:axPos val="b"/>
        <c:numFmt formatCode="d/mm/yyyy;@" sourceLinked="0"/>
        <c:majorTickMark val="out"/>
        <c:minorTickMark val="none"/>
        <c:tickLblPos val="nextTo"/>
        <c:spPr>
          <a:ln w="3240">
            <a:solidFill>
              <a:srgbClr val="000000"/>
            </a:solidFill>
            <a:round/>
          </a:ln>
        </c:spPr>
        <c:txPr>
          <a:bodyPr rot="-5400000" vert="horz"/>
          <a:lstStyle/>
          <a:p>
            <a:pPr>
              <a:defRPr/>
            </a:pPr>
            <a:endParaRPr lang="fr-FR"/>
          </a:p>
        </c:txPr>
        <c:crossAx val="195660416"/>
        <c:crosses val="autoZero"/>
        <c:auto val="1"/>
        <c:lblAlgn val="ctr"/>
        <c:lblOffset val="100"/>
        <c:noMultiLvlLbl val="0"/>
      </c:catAx>
      <c:valAx>
        <c:axId val="195660416"/>
        <c:scaling>
          <c:orientation val="minMax"/>
          <c:max val="5"/>
        </c:scaling>
        <c:delete val="1"/>
        <c:axPos val="l"/>
        <c:majorGridlines>
          <c:spPr>
            <a:ln w="3240">
              <a:solidFill>
                <a:srgbClr val="000000"/>
              </a:solidFill>
              <a:round/>
            </a:ln>
          </c:spPr>
        </c:majorGridlines>
        <c:numFmt formatCode="0.00" sourceLinked="1"/>
        <c:majorTickMark val="out"/>
        <c:minorTickMark val="none"/>
        <c:tickLblPos val="none"/>
        <c:crossAx val="195658880"/>
        <c:crosses val="autoZero"/>
        <c:crossBetween val="between"/>
        <c:majorUnit val="1"/>
        <c:minorUnit val="0.1"/>
      </c:valAx>
      <c:spPr>
        <a:noFill/>
        <a:ln w="12600">
          <a:solidFill>
            <a:srgbClr val="808080"/>
          </a:solidFill>
          <a:round/>
        </a:ln>
      </c:spPr>
    </c:plotArea>
    <c:legend>
      <c:legendPos val="r"/>
      <c:overlay val="0"/>
      <c:spPr>
        <a:solidFill>
          <a:srgbClr val="FFFFFF"/>
        </a:solidFill>
        <a:ln w="3240">
          <a:solidFill>
            <a:srgbClr val="000000"/>
          </a:solidFill>
          <a:round/>
        </a:ln>
      </c:spPr>
    </c:legend>
    <c:plotVisOnly val="1"/>
    <c:dispBlanksAs val="gap"/>
    <c:showDLblsOverMax val="0"/>
  </c:chart>
  <c:spPr>
    <a:noFill/>
    <a:ln w="9360">
      <a:noFill/>
    </a:ln>
  </c:sp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Compétence 1</c:v>
          </c:tx>
          <c:spPr>
            <a:solidFill>
              <a:srgbClr val="FF00FF"/>
            </a:solidFill>
            <a:ln w="12600">
              <a:solidFill>
                <a:srgbClr val="FF00FF"/>
              </a:solidFill>
              <a:round/>
            </a:ln>
          </c:spPr>
          <c:invertIfNegative val="0"/>
          <c:cat>
            <c:strRef>
              <c:f>Résultats!$D$119:$X$119</c:f>
              <c:strCache>
                <c:ptCount val="16"/>
                <c:pt idx="0">
                  <c:v>9/01/2017</c:v>
                </c:pt>
                <c:pt idx="1">
                  <c:v>10/01/2017</c:v>
                </c:pt>
                <c:pt idx="2">
                  <c:v>11/01/2017</c:v>
                </c:pt>
                <c:pt idx="3">
                  <c:v>12/01/2017</c:v>
                </c:pt>
                <c:pt idx="4">
                  <c:v>13/01/2017</c:v>
                </c:pt>
                <c:pt idx="5">
                  <c:v>16/01/2017</c:v>
                </c:pt>
                <c:pt idx="6">
                  <c:v>17/01/2017</c:v>
                </c:pt>
                <c:pt idx="7">
                  <c:v>18/01/2017</c:v>
                </c:pt>
                <c:pt idx="8">
                  <c:v>19/01/2017</c:v>
                </c:pt>
                <c:pt idx="9">
                  <c:v>20/01/2017</c:v>
                </c:pt>
                <c:pt idx="10">
                  <c:v>23/01/2017</c:v>
                </c:pt>
                <c:pt idx="11">
                  <c:v>24/01/2017</c:v>
                </c:pt>
                <c:pt idx="12">
                  <c:v>25/01/2017</c:v>
                </c:pt>
                <c:pt idx="13">
                  <c:v>26/01/2017</c:v>
                </c:pt>
                <c:pt idx="14">
                  <c:v>27/01/2017</c:v>
                </c:pt>
                <c:pt idx="15">
                  <c:v>30/01/2017</c:v>
                </c:pt>
              </c:strCache>
            </c:strRef>
          </c:cat>
          <c:val>
            <c:numRef>
              <c:f>Résultats!$D$127:$W$127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Compétence 2</c:v>
          </c:tx>
          <c:spPr>
            <a:solidFill>
              <a:srgbClr val="339966"/>
            </a:solidFill>
            <a:ln w="12600">
              <a:solidFill>
                <a:srgbClr val="339966"/>
              </a:solidFill>
              <a:round/>
            </a:ln>
          </c:spPr>
          <c:invertIfNegative val="0"/>
          <c:cat>
            <c:strRef>
              <c:f>Résultats!$D$119:$X$119</c:f>
              <c:strCache>
                <c:ptCount val="16"/>
                <c:pt idx="0">
                  <c:v>9/01/2017</c:v>
                </c:pt>
                <c:pt idx="1">
                  <c:v>10/01/2017</c:v>
                </c:pt>
                <c:pt idx="2">
                  <c:v>11/01/2017</c:v>
                </c:pt>
                <c:pt idx="3">
                  <c:v>12/01/2017</c:v>
                </c:pt>
                <c:pt idx="4">
                  <c:v>13/01/2017</c:v>
                </c:pt>
                <c:pt idx="5">
                  <c:v>16/01/2017</c:v>
                </c:pt>
                <c:pt idx="6">
                  <c:v>17/01/2017</c:v>
                </c:pt>
                <c:pt idx="7">
                  <c:v>18/01/2017</c:v>
                </c:pt>
                <c:pt idx="8">
                  <c:v>19/01/2017</c:v>
                </c:pt>
                <c:pt idx="9">
                  <c:v>20/01/2017</c:v>
                </c:pt>
                <c:pt idx="10">
                  <c:v>23/01/2017</c:v>
                </c:pt>
                <c:pt idx="11">
                  <c:v>24/01/2017</c:v>
                </c:pt>
                <c:pt idx="12">
                  <c:v>25/01/2017</c:v>
                </c:pt>
                <c:pt idx="13">
                  <c:v>26/01/2017</c:v>
                </c:pt>
                <c:pt idx="14">
                  <c:v>27/01/2017</c:v>
                </c:pt>
                <c:pt idx="15">
                  <c:v>30/01/2017</c:v>
                </c:pt>
              </c:strCache>
            </c:strRef>
          </c:cat>
          <c:val>
            <c:numRef>
              <c:f>Résultats!$D$136:$W$136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Compétence 3</c:v>
          </c:tx>
          <c:spPr>
            <a:solidFill>
              <a:srgbClr val="FFCC00"/>
            </a:solidFill>
            <a:ln w="12600">
              <a:solidFill>
                <a:srgbClr val="FFCC00"/>
              </a:solidFill>
              <a:round/>
            </a:ln>
          </c:spPr>
          <c:invertIfNegative val="0"/>
          <c:cat>
            <c:strRef>
              <c:f>Résultats!$D$119:$X$119</c:f>
              <c:strCache>
                <c:ptCount val="16"/>
                <c:pt idx="0">
                  <c:v>9/01/2017</c:v>
                </c:pt>
                <c:pt idx="1">
                  <c:v>10/01/2017</c:v>
                </c:pt>
                <c:pt idx="2">
                  <c:v>11/01/2017</c:v>
                </c:pt>
                <c:pt idx="3">
                  <c:v>12/01/2017</c:v>
                </c:pt>
                <c:pt idx="4">
                  <c:v>13/01/2017</c:v>
                </c:pt>
                <c:pt idx="5">
                  <c:v>16/01/2017</c:v>
                </c:pt>
                <c:pt idx="6">
                  <c:v>17/01/2017</c:v>
                </c:pt>
                <c:pt idx="7">
                  <c:v>18/01/2017</c:v>
                </c:pt>
                <c:pt idx="8">
                  <c:v>19/01/2017</c:v>
                </c:pt>
                <c:pt idx="9">
                  <c:v>20/01/2017</c:v>
                </c:pt>
                <c:pt idx="10">
                  <c:v>23/01/2017</c:v>
                </c:pt>
                <c:pt idx="11">
                  <c:v>24/01/2017</c:v>
                </c:pt>
                <c:pt idx="12">
                  <c:v>25/01/2017</c:v>
                </c:pt>
                <c:pt idx="13">
                  <c:v>26/01/2017</c:v>
                </c:pt>
                <c:pt idx="14">
                  <c:v>27/01/2017</c:v>
                </c:pt>
                <c:pt idx="15">
                  <c:v>30/01/2017</c:v>
                </c:pt>
              </c:strCache>
            </c:strRef>
          </c:cat>
          <c:val>
            <c:numRef>
              <c:f>Résultats!$D$145:$W$145</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95687936"/>
        <c:axId val="195689472"/>
      </c:barChart>
      <c:catAx>
        <c:axId val="195687936"/>
        <c:scaling>
          <c:orientation val="minMax"/>
        </c:scaling>
        <c:delete val="0"/>
        <c:axPos val="b"/>
        <c:majorTickMark val="out"/>
        <c:minorTickMark val="none"/>
        <c:tickLblPos val="nextTo"/>
        <c:spPr>
          <a:ln w="3240">
            <a:solidFill>
              <a:srgbClr val="000000"/>
            </a:solidFill>
            <a:round/>
          </a:ln>
        </c:spPr>
        <c:txPr>
          <a:bodyPr rot="-5400000" vert="horz"/>
          <a:lstStyle/>
          <a:p>
            <a:pPr>
              <a:defRPr/>
            </a:pPr>
            <a:endParaRPr lang="fr-FR"/>
          </a:p>
        </c:txPr>
        <c:crossAx val="195689472"/>
        <c:crosses val="autoZero"/>
        <c:auto val="1"/>
        <c:lblAlgn val="ctr"/>
        <c:lblOffset val="100"/>
        <c:noMultiLvlLbl val="0"/>
      </c:catAx>
      <c:valAx>
        <c:axId val="195689472"/>
        <c:scaling>
          <c:orientation val="minMax"/>
          <c:max val="5"/>
        </c:scaling>
        <c:delete val="1"/>
        <c:axPos val="l"/>
        <c:majorGridlines>
          <c:spPr>
            <a:ln w="3240">
              <a:solidFill>
                <a:srgbClr val="000000"/>
              </a:solidFill>
              <a:round/>
            </a:ln>
          </c:spPr>
        </c:majorGridlines>
        <c:numFmt formatCode="0.00" sourceLinked="1"/>
        <c:majorTickMark val="out"/>
        <c:minorTickMark val="none"/>
        <c:tickLblPos val="none"/>
        <c:crossAx val="195687936"/>
        <c:crosses val="autoZero"/>
        <c:crossBetween val="between"/>
        <c:majorUnit val="1"/>
        <c:minorUnit val="0.1"/>
      </c:valAx>
      <c:spPr>
        <a:noFill/>
        <a:ln w="12600">
          <a:solidFill>
            <a:srgbClr val="808080"/>
          </a:solidFill>
          <a:round/>
        </a:ln>
      </c:spPr>
    </c:plotArea>
    <c:legend>
      <c:legendPos val="r"/>
      <c:overlay val="0"/>
      <c:spPr>
        <a:solidFill>
          <a:srgbClr val="FFFFFF"/>
        </a:solidFill>
        <a:ln w="3240">
          <a:solidFill>
            <a:srgbClr val="000000"/>
          </a:solidFill>
          <a:round/>
        </a:ln>
      </c:spPr>
    </c:legend>
    <c:plotVisOnly val="1"/>
    <c:dispBlanksAs val="gap"/>
    <c:showDLblsOverMax val="0"/>
  </c:chart>
  <c:spPr>
    <a:noFill/>
    <a:ln w="9360">
      <a:noFill/>
    </a:ln>
  </c:sp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Compétence 1</c:v>
          </c:tx>
          <c:spPr>
            <a:solidFill>
              <a:srgbClr val="FF00FF"/>
            </a:solidFill>
            <a:ln w="12600">
              <a:solidFill>
                <a:srgbClr val="FF00FF"/>
              </a:solidFill>
              <a:round/>
            </a:ln>
          </c:spPr>
          <c:invertIfNegative val="0"/>
          <c:cat>
            <c:strRef>
              <c:f>Résultats!$D$148:$X$148</c:f>
              <c:strCache>
                <c:ptCount val="17"/>
                <c:pt idx="0">
                  <c:v>1/02/2017</c:v>
                </c:pt>
                <c:pt idx="1">
                  <c:v>2/02/2017</c:v>
                </c:pt>
                <c:pt idx="2">
                  <c:v>3/02/2017</c:v>
                </c:pt>
                <c:pt idx="3">
                  <c:v>6/02/2017</c:v>
                </c:pt>
                <c:pt idx="4">
                  <c:v>7/02/2017</c:v>
                </c:pt>
                <c:pt idx="5">
                  <c:v>8/02/2017</c:v>
                </c:pt>
                <c:pt idx="6">
                  <c:v>9/02/2017</c:v>
                </c:pt>
                <c:pt idx="7">
                  <c:v>10/02/2017</c:v>
                </c:pt>
                <c:pt idx="8">
                  <c:v>13/02/2017</c:v>
                </c:pt>
                <c:pt idx="9">
                  <c:v>14/02/2017</c:v>
                </c:pt>
                <c:pt idx="10">
                  <c:v>15/02/2017</c:v>
                </c:pt>
                <c:pt idx="11">
                  <c:v>16/02/2017</c:v>
                </c:pt>
                <c:pt idx="12">
                  <c:v>17/02/2017</c:v>
                </c:pt>
                <c:pt idx="13">
                  <c:v>22/02/2017</c:v>
                </c:pt>
                <c:pt idx="14">
                  <c:v>23/02/2017</c:v>
                </c:pt>
                <c:pt idx="15">
                  <c:v>24/02/2017</c:v>
                </c:pt>
                <c:pt idx="16">
                  <c:v>6/03/2017</c:v>
                </c:pt>
              </c:strCache>
            </c:strRef>
          </c:cat>
          <c:val>
            <c:numRef>
              <c:f>Résultats!$D$156:$W$156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Compétence 2</c:v>
          </c:tx>
          <c:spPr>
            <a:solidFill>
              <a:srgbClr val="339966"/>
            </a:solidFill>
            <a:ln w="12600">
              <a:solidFill>
                <a:srgbClr val="339966"/>
              </a:solidFill>
              <a:round/>
            </a:ln>
          </c:spPr>
          <c:invertIfNegative val="0"/>
          <c:cat>
            <c:strRef>
              <c:f>Résultats!$D$148:$X$148</c:f>
              <c:strCache>
                <c:ptCount val="17"/>
                <c:pt idx="0">
                  <c:v>1/02/2017</c:v>
                </c:pt>
                <c:pt idx="1">
                  <c:v>2/02/2017</c:v>
                </c:pt>
                <c:pt idx="2">
                  <c:v>3/02/2017</c:v>
                </c:pt>
                <c:pt idx="3">
                  <c:v>6/02/2017</c:v>
                </c:pt>
                <c:pt idx="4">
                  <c:v>7/02/2017</c:v>
                </c:pt>
                <c:pt idx="5">
                  <c:v>8/02/2017</c:v>
                </c:pt>
                <c:pt idx="6">
                  <c:v>9/02/2017</c:v>
                </c:pt>
                <c:pt idx="7">
                  <c:v>10/02/2017</c:v>
                </c:pt>
                <c:pt idx="8">
                  <c:v>13/02/2017</c:v>
                </c:pt>
                <c:pt idx="9">
                  <c:v>14/02/2017</c:v>
                </c:pt>
                <c:pt idx="10">
                  <c:v>15/02/2017</c:v>
                </c:pt>
                <c:pt idx="11">
                  <c:v>16/02/2017</c:v>
                </c:pt>
                <c:pt idx="12">
                  <c:v>17/02/2017</c:v>
                </c:pt>
                <c:pt idx="13">
                  <c:v>22/02/2017</c:v>
                </c:pt>
                <c:pt idx="14">
                  <c:v>23/02/2017</c:v>
                </c:pt>
                <c:pt idx="15">
                  <c:v>24/02/2017</c:v>
                </c:pt>
                <c:pt idx="16">
                  <c:v>6/03/2017</c:v>
                </c:pt>
              </c:strCache>
            </c:strRef>
          </c:cat>
          <c:val>
            <c:numRef>
              <c:f>Résultats!$D$165:$W$165</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Compétence 3</c:v>
          </c:tx>
          <c:spPr>
            <a:solidFill>
              <a:srgbClr val="FFCC00"/>
            </a:solidFill>
            <a:ln w="12600">
              <a:solidFill>
                <a:srgbClr val="FFCC00"/>
              </a:solidFill>
              <a:round/>
            </a:ln>
          </c:spPr>
          <c:invertIfNegative val="0"/>
          <c:cat>
            <c:strRef>
              <c:f>Résultats!$D$148:$X$148</c:f>
              <c:strCache>
                <c:ptCount val="17"/>
                <c:pt idx="0">
                  <c:v>1/02/2017</c:v>
                </c:pt>
                <c:pt idx="1">
                  <c:v>2/02/2017</c:v>
                </c:pt>
                <c:pt idx="2">
                  <c:v>3/02/2017</c:v>
                </c:pt>
                <c:pt idx="3">
                  <c:v>6/02/2017</c:v>
                </c:pt>
                <c:pt idx="4">
                  <c:v>7/02/2017</c:v>
                </c:pt>
                <c:pt idx="5">
                  <c:v>8/02/2017</c:v>
                </c:pt>
                <c:pt idx="6">
                  <c:v>9/02/2017</c:v>
                </c:pt>
                <c:pt idx="7">
                  <c:v>10/02/2017</c:v>
                </c:pt>
                <c:pt idx="8">
                  <c:v>13/02/2017</c:v>
                </c:pt>
                <c:pt idx="9">
                  <c:v>14/02/2017</c:v>
                </c:pt>
                <c:pt idx="10">
                  <c:v>15/02/2017</c:v>
                </c:pt>
                <c:pt idx="11">
                  <c:v>16/02/2017</c:v>
                </c:pt>
                <c:pt idx="12">
                  <c:v>17/02/2017</c:v>
                </c:pt>
                <c:pt idx="13">
                  <c:v>22/02/2017</c:v>
                </c:pt>
                <c:pt idx="14">
                  <c:v>23/02/2017</c:v>
                </c:pt>
                <c:pt idx="15">
                  <c:v>24/02/2017</c:v>
                </c:pt>
                <c:pt idx="16">
                  <c:v>6/03/2017</c:v>
                </c:pt>
              </c:strCache>
            </c:strRef>
          </c:cat>
          <c:val>
            <c:numRef>
              <c:f>Résultats!$D$174:$W$174</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98091520"/>
        <c:axId val="198093056"/>
      </c:barChart>
      <c:catAx>
        <c:axId val="198091520"/>
        <c:scaling>
          <c:orientation val="minMax"/>
        </c:scaling>
        <c:delete val="0"/>
        <c:axPos val="b"/>
        <c:majorTickMark val="out"/>
        <c:minorTickMark val="none"/>
        <c:tickLblPos val="nextTo"/>
        <c:spPr>
          <a:ln w="3240">
            <a:solidFill>
              <a:srgbClr val="000000"/>
            </a:solidFill>
            <a:round/>
          </a:ln>
        </c:spPr>
        <c:txPr>
          <a:bodyPr rot="-5400000" vert="horz"/>
          <a:lstStyle/>
          <a:p>
            <a:pPr>
              <a:defRPr/>
            </a:pPr>
            <a:endParaRPr lang="fr-FR"/>
          </a:p>
        </c:txPr>
        <c:crossAx val="198093056"/>
        <c:crosses val="autoZero"/>
        <c:auto val="1"/>
        <c:lblAlgn val="ctr"/>
        <c:lblOffset val="100"/>
        <c:noMultiLvlLbl val="0"/>
      </c:catAx>
      <c:valAx>
        <c:axId val="198093056"/>
        <c:scaling>
          <c:orientation val="minMax"/>
          <c:max val="5"/>
        </c:scaling>
        <c:delete val="1"/>
        <c:axPos val="l"/>
        <c:majorGridlines>
          <c:spPr>
            <a:ln w="3240">
              <a:solidFill>
                <a:srgbClr val="000000"/>
              </a:solidFill>
              <a:round/>
            </a:ln>
          </c:spPr>
        </c:majorGridlines>
        <c:numFmt formatCode="0.00" sourceLinked="1"/>
        <c:majorTickMark val="out"/>
        <c:minorTickMark val="none"/>
        <c:tickLblPos val="none"/>
        <c:crossAx val="198091520"/>
        <c:crosses val="autoZero"/>
        <c:crossBetween val="between"/>
        <c:majorUnit val="1"/>
        <c:minorUnit val="0.1"/>
      </c:valAx>
      <c:spPr>
        <a:noFill/>
        <a:ln w="12600">
          <a:solidFill>
            <a:srgbClr val="808080"/>
          </a:solidFill>
          <a:round/>
        </a:ln>
      </c:spPr>
    </c:plotArea>
    <c:legend>
      <c:legendPos val="r"/>
      <c:overlay val="0"/>
      <c:spPr>
        <a:solidFill>
          <a:srgbClr val="FFFFFF"/>
        </a:solidFill>
        <a:ln w="3240">
          <a:solidFill>
            <a:srgbClr val="000000"/>
          </a:solidFill>
          <a:round/>
        </a:ln>
      </c:spPr>
    </c:legend>
    <c:plotVisOnly val="1"/>
    <c:dispBlanksAs val="gap"/>
    <c:showDLblsOverMax val="0"/>
  </c:chart>
  <c:spPr>
    <a:noFill/>
    <a:ln w="9360">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Compétence 1</c:v>
          </c:tx>
          <c:spPr>
            <a:solidFill>
              <a:srgbClr val="FF00FF"/>
            </a:solidFill>
            <a:ln w="12600">
              <a:solidFill>
                <a:srgbClr val="FF00FF"/>
              </a:solidFill>
              <a:round/>
            </a:ln>
          </c:spPr>
          <c:invertIfNegative val="0"/>
          <c:cat>
            <c:strRef>
              <c:f>Résultats!$D$177:$X$177</c:f>
              <c:strCache>
                <c:ptCount val="17"/>
                <c:pt idx="0">
                  <c:v>7/03/2017</c:v>
                </c:pt>
                <c:pt idx="1">
                  <c:v>8/03/2017</c:v>
                </c:pt>
                <c:pt idx="2">
                  <c:v>9/03/2017</c:v>
                </c:pt>
                <c:pt idx="3">
                  <c:v>10/03/2017</c:v>
                </c:pt>
                <c:pt idx="4">
                  <c:v>13/03/2017</c:v>
                </c:pt>
                <c:pt idx="5">
                  <c:v>14/03/2017</c:v>
                </c:pt>
                <c:pt idx="6">
                  <c:v>15/03/2017</c:v>
                </c:pt>
                <c:pt idx="7">
                  <c:v>16/03/2017</c:v>
                </c:pt>
                <c:pt idx="8">
                  <c:v>17/03/2017</c:v>
                </c:pt>
                <c:pt idx="9">
                  <c:v>21/03/2017</c:v>
                </c:pt>
                <c:pt idx="10">
                  <c:v>22/03/2017</c:v>
                </c:pt>
                <c:pt idx="11">
                  <c:v>23/03/2017</c:v>
                </c:pt>
                <c:pt idx="12">
                  <c:v>24/03/2017</c:v>
                </c:pt>
                <c:pt idx="13">
                  <c:v>27/03/2017</c:v>
                </c:pt>
                <c:pt idx="14">
                  <c:v>28/03/2017</c:v>
                </c:pt>
                <c:pt idx="15">
                  <c:v>29/03/2017</c:v>
                </c:pt>
                <c:pt idx="16">
                  <c:v>30/03/2017</c:v>
                </c:pt>
              </c:strCache>
            </c:strRef>
          </c:cat>
          <c:val>
            <c:numRef>
              <c:f>Résultats!$D$185:$W$185</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Compétence 2</c:v>
          </c:tx>
          <c:spPr>
            <a:solidFill>
              <a:srgbClr val="339966"/>
            </a:solidFill>
            <a:ln w="12600">
              <a:solidFill>
                <a:srgbClr val="339966"/>
              </a:solidFill>
              <a:round/>
            </a:ln>
          </c:spPr>
          <c:invertIfNegative val="0"/>
          <c:cat>
            <c:strRef>
              <c:f>Résultats!$D$177:$X$177</c:f>
              <c:strCache>
                <c:ptCount val="17"/>
                <c:pt idx="0">
                  <c:v>7/03/2017</c:v>
                </c:pt>
                <c:pt idx="1">
                  <c:v>8/03/2017</c:v>
                </c:pt>
                <c:pt idx="2">
                  <c:v>9/03/2017</c:v>
                </c:pt>
                <c:pt idx="3">
                  <c:v>10/03/2017</c:v>
                </c:pt>
                <c:pt idx="4">
                  <c:v>13/03/2017</c:v>
                </c:pt>
                <c:pt idx="5">
                  <c:v>14/03/2017</c:v>
                </c:pt>
                <c:pt idx="6">
                  <c:v>15/03/2017</c:v>
                </c:pt>
                <c:pt idx="7">
                  <c:v>16/03/2017</c:v>
                </c:pt>
                <c:pt idx="8">
                  <c:v>17/03/2017</c:v>
                </c:pt>
                <c:pt idx="9">
                  <c:v>21/03/2017</c:v>
                </c:pt>
                <c:pt idx="10">
                  <c:v>22/03/2017</c:v>
                </c:pt>
                <c:pt idx="11">
                  <c:v>23/03/2017</c:v>
                </c:pt>
                <c:pt idx="12">
                  <c:v>24/03/2017</c:v>
                </c:pt>
                <c:pt idx="13">
                  <c:v>27/03/2017</c:v>
                </c:pt>
                <c:pt idx="14">
                  <c:v>28/03/2017</c:v>
                </c:pt>
                <c:pt idx="15">
                  <c:v>29/03/2017</c:v>
                </c:pt>
                <c:pt idx="16">
                  <c:v>30/03/2017</c:v>
                </c:pt>
              </c:strCache>
            </c:strRef>
          </c:cat>
          <c:val>
            <c:numRef>
              <c:f>Résultats!$D$194:$W$194</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Compétence 3</c:v>
          </c:tx>
          <c:spPr>
            <a:solidFill>
              <a:srgbClr val="FFCC00"/>
            </a:solidFill>
            <a:ln w="12600">
              <a:solidFill>
                <a:srgbClr val="FFCC00"/>
              </a:solidFill>
              <a:round/>
            </a:ln>
          </c:spPr>
          <c:invertIfNegative val="0"/>
          <c:cat>
            <c:strRef>
              <c:f>Résultats!$D$177:$X$177</c:f>
              <c:strCache>
                <c:ptCount val="17"/>
                <c:pt idx="0">
                  <c:v>7/03/2017</c:v>
                </c:pt>
                <c:pt idx="1">
                  <c:v>8/03/2017</c:v>
                </c:pt>
                <c:pt idx="2">
                  <c:v>9/03/2017</c:v>
                </c:pt>
                <c:pt idx="3">
                  <c:v>10/03/2017</c:v>
                </c:pt>
                <c:pt idx="4">
                  <c:v>13/03/2017</c:v>
                </c:pt>
                <c:pt idx="5">
                  <c:v>14/03/2017</c:v>
                </c:pt>
                <c:pt idx="6">
                  <c:v>15/03/2017</c:v>
                </c:pt>
                <c:pt idx="7">
                  <c:v>16/03/2017</c:v>
                </c:pt>
                <c:pt idx="8">
                  <c:v>17/03/2017</c:v>
                </c:pt>
                <c:pt idx="9">
                  <c:v>21/03/2017</c:v>
                </c:pt>
                <c:pt idx="10">
                  <c:v>22/03/2017</c:v>
                </c:pt>
                <c:pt idx="11">
                  <c:v>23/03/2017</c:v>
                </c:pt>
                <c:pt idx="12">
                  <c:v>24/03/2017</c:v>
                </c:pt>
                <c:pt idx="13">
                  <c:v>27/03/2017</c:v>
                </c:pt>
                <c:pt idx="14">
                  <c:v>28/03/2017</c:v>
                </c:pt>
                <c:pt idx="15">
                  <c:v>29/03/2017</c:v>
                </c:pt>
                <c:pt idx="16">
                  <c:v>30/03/2017</c:v>
                </c:pt>
              </c:strCache>
            </c:strRef>
          </c:cat>
          <c:val>
            <c:numRef>
              <c:f>Résultats!$D$203:$W$203</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98454656"/>
        <c:axId val="198460544"/>
      </c:barChart>
      <c:catAx>
        <c:axId val="198454656"/>
        <c:scaling>
          <c:orientation val="minMax"/>
        </c:scaling>
        <c:delete val="0"/>
        <c:axPos val="b"/>
        <c:majorTickMark val="out"/>
        <c:minorTickMark val="none"/>
        <c:tickLblPos val="nextTo"/>
        <c:spPr>
          <a:ln w="3240">
            <a:solidFill>
              <a:srgbClr val="000000"/>
            </a:solidFill>
            <a:round/>
          </a:ln>
        </c:spPr>
        <c:txPr>
          <a:bodyPr rot="-5400000" vert="horz"/>
          <a:lstStyle/>
          <a:p>
            <a:pPr>
              <a:defRPr/>
            </a:pPr>
            <a:endParaRPr lang="fr-FR"/>
          </a:p>
        </c:txPr>
        <c:crossAx val="198460544"/>
        <c:crosses val="autoZero"/>
        <c:auto val="1"/>
        <c:lblAlgn val="ctr"/>
        <c:lblOffset val="100"/>
        <c:noMultiLvlLbl val="0"/>
      </c:catAx>
      <c:valAx>
        <c:axId val="198460544"/>
        <c:scaling>
          <c:orientation val="minMax"/>
          <c:max val="5"/>
        </c:scaling>
        <c:delete val="1"/>
        <c:axPos val="l"/>
        <c:majorGridlines>
          <c:spPr>
            <a:ln w="3240">
              <a:solidFill>
                <a:srgbClr val="000000"/>
              </a:solidFill>
              <a:round/>
            </a:ln>
          </c:spPr>
        </c:majorGridlines>
        <c:numFmt formatCode="0.00" sourceLinked="1"/>
        <c:majorTickMark val="out"/>
        <c:minorTickMark val="none"/>
        <c:tickLblPos val="none"/>
        <c:crossAx val="198454656"/>
        <c:crosses val="autoZero"/>
        <c:crossBetween val="between"/>
        <c:majorUnit val="1"/>
        <c:minorUnit val="0.1"/>
      </c:valAx>
      <c:spPr>
        <a:noFill/>
        <a:ln w="12600">
          <a:solidFill>
            <a:srgbClr val="808080"/>
          </a:solidFill>
          <a:round/>
        </a:ln>
      </c:spPr>
    </c:plotArea>
    <c:legend>
      <c:legendPos val="r"/>
      <c:overlay val="0"/>
      <c:spPr>
        <a:solidFill>
          <a:srgbClr val="FFFFFF"/>
        </a:solidFill>
        <a:ln w="3240">
          <a:solidFill>
            <a:srgbClr val="000000"/>
          </a:solidFill>
          <a:round/>
        </a:ln>
      </c:spPr>
    </c:legend>
    <c:plotVisOnly val="1"/>
    <c:dispBlanksAs val="gap"/>
    <c:showDLblsOverMax val="0"/>
  </c:chart>
  <c:spPr>
    <a:noFill/>
    <a:ln w="9360">
      <a:noFill/>
    </a:ln>
  </c:sp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Compétence 1</c:v>
          </c:tx>
          <c:spPr>
            <a:solidFill>
              <a:srgbClr val="FF00FF"/>
            </a:solidFill>
            <a:ln w="12600">
              <a:solidFill>
                <a:srgbClr val="FF00FF"/>
              </a:solidFill>
              <a:round/>
            </a:ln>
          </c:spPr>
          <c:invertIfNegative val="0"/>
          <c:cat>
            <c:strRef>
              <c:f>Résultats!$D$206:$X$206</c:f>
              <c:strCache>
                <c:ptCount val="11"/>
                <c:pt idx="0">
                  <c:v>31/03/2017</c:v>
                </c:pt>
                <c:pt idx="1">
                  <c:v>18/04/2017</c:v>
                </c:pt>
                <c:pt idx="2">
                  <c:v>19/04/2017</c:v>
                </c:pt>
                <c:pt idx="3">
                  <c:v>20/04/2017</c:v>
                </c:pt>
                <c:pt idx="4">
                  <c:v>21/04/2017</c:v>
                </c:pt>
                <c:pt idx="5">
                  <c:v>24/04/2017</c:v>
                </c:pt>
                <c:pt idx="6">
                  <c:v>25/04/2017</c:v>
                </c:pt>
                <c:pt idx="7">
                  <c:v>26/04/2017</c:v>
                </c:pt>
                <c:pt idx="8">
                  <c:v>27/04/2017</c:v>
                </c:pt>
                <c:pt idx="9">
                  <c:v>28/04/2017</c:v>
                </c:pt>
                <c:pt idx="10">
                  <c:v>2/05/2017</c:v>
                </c:pt>
              </c:strCache>
            </c:strRef>
          </c:cat>
          <c:val>
            <c:numRef>
              <c:f>Résultats!$D$214:$W$214</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Compétence 2</c:v>
          </c:tx>
          <c:spPr>
            <a:solidFill>
              <a:srgbClr val="339966"/>
            </a:solidFill>
            <a:ln w="12600">
              <a:solidFill>
                <a:srgbClr val="339966"/>
              </a:solidFill>
              <a:round/>
            </a:ln>
          </c:spPr>
          <c:invertIfNegative val="0"/>
          <c:cat>
            <c:strRef>
              <c:f>Résultats!$D$206:$X$206</c:f>
              <c:strCache>
                <c:ptCount val="11"/>
                <c:pt idx="0">
                  <c:v>31/03/2017</c:v>
                </c:pt>
                <c:pt idx="1">
                  <c:v>18/04/2017</c:v>
                </c:pt>
                <c:pt idx="2">
                  <c:v>19/04/2017</c:v>
                </c:pt>
                <c:pt idx="3">
                  <c:v>20/04/2017</c:v>
                </c:pt>
                <c:pt idx="4">
                  <c:v>21/04/2017</c:v>
                </c:pt>
                <c:pt idx="5">
                  <c:v>24/04/2017</c:v>
                </c:pt>
                <c:pt idx="6">
                  <c:v>25/04/2017</c:v>
                </c:pt>
                <c:pt idx="7">
                  <c:v>26/04/2017</c:v>
                </c:pt>
                <c:pt idx="8">
                  <c:v>27/04/2017</c:v>
                </c:pt>
                <c:pt idx="9">
                  <c:v>28/04/2017</c:v>
                </c:pt>
                <c:pt idx="10">
                  <c:v>2/05/2017</c:v>
                </c:pt>
              </c:strCache>
            </c:strRef>
          </c:cat>
          <c:val>
            <c:numRef>
              <c:f>Résultats!$D$223:$W$223</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Compétence 3</c:v>
          </c:tx>
          <c:spPr>
            <a:solidFill>
              <a:srgbClr val="FFCC00"/>
            </a:solidFill>
            <a:ln w="12600">
              <a:solidFill>
                <a:srgbClr val="FFCC00"/>
              </a:solidFill>
              <a:round/>
            </a:ln>
          </c:spPr>
          <c:invertIfNegative val="0"/>
          <c:cat>
            <c:strRef>
              <c:f>Résultats!$D$206:$X$206</c:f>
              <c:strCache>
                <c:ptCount val="11"/>
                <c:pt idx="0">
                  <c:v>31/03/2017</c:v>
                </c:pt>
                <c:pt idx="1">
                  <c:v>18/04/2017</c:v>
                </c:pt>
                <c:pt idx="2">
                  <c:v>19/04/2017</c:v>
                </c:pt>
                <c:pt idx="3">
                  <c:v>20/04/2017</c:v>
                </c:pt>
                <c:pt idx="4">
                  <c:v>21/04/2017</c:v>
                </c:pt>
                <c:pt idx="5">
                  <c:v>24/04/2017</c:v>
                </c:pt>
                <c:pt idx="6">
                  <c:v>25/04/2017</c:v>
                </c:pt>
                <c:pt idx="7">
                  <c:v>26/04/2017</c:v>
                </c:pt>
                <c:pt idx="8">
                  <c:v>27/04/2017</c:v>
                </c:pt>
                <c:pt idx="9">
                  <c:v>28/04/2017</c:v>
                </c:pt>
                <c:pt idx="10">
                  <c:v>2/05/2017</c:v>
                </c:pt>
              </c:strCache>
            </c:strRef>
          </c:cat>
          <c:val>
            <c:numRef>
              <c:f>Résultats!$D$232:$W$232</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98498560"/>
        <c:axId val="198180864"/>
      </c:barChart>
      <c:catAx>
        <c:axId val="198498560"/>
        <c:scaling>
          <c:orientation val="minMax"/>
        </c:scaling>
        <c:delete val="0"/>
        <c:axPos val="b"/>
        <c:majorTickMark val="out"/>
        <c:minorTickMark val="none"/>
        <c:tickLblPos val="nextTo"/>
        <c:spPr>
          <a:ln w="3240">
            <a:solidFill>
              <a:srgbClr val="000000"/>
            </a:solidFill>
            <a:round/>
          </a:ln>
        </c:spPr>
        <c:txPr>
          <a:bodyPr rot="-5400000" vert="horz"/>
          <a:lstStyle/>
          <a:p>
            <a:pPr>
              <a:defRPr/>
            </a:pPr>
            <a:endParaRPr lang="fr-FR"/>
          </a:p>
        </c:txPr>
        <c:crossAx val="198180864"/>
        <c:crosses val="autoZero"/>
        <c:auto val="1"/>
        <c:lblAlgn val="ctr"/>
        <c:lblOffset val="100"/>
        <c:noMultiLvlLbl val="0"/>
      </c:catAx>
      <c:valAx>
        <c:axId val="198180864"/>
        <c:scaling>
          <c:orientation val="minMax"/>
          <c:max val="5"/>
        </c:scaling>
        <c:delete val="1"/>
        <c:axPos val="l"/>
        <c:majorGridlines>
          <c:spPr>
            <a:ln w="3240">
              <a:solidFill>
                <a:srgbClr val="000000"/>
              </a:solidFill>
              <a:round/>
            </a:ln>
          </c:spPr>
        </c:majorGridlines>
        <c:numFmt formatCode="0.00" sourceLinked="1"/>
        <c:majorTickMark val="out"/>
        <c:minorTickMark val="none"/>
        <c:tickLblPos val="none"/>
        <c:crossAx val="198498560"/>
        <c:crosses val="autoZero"/>
        <c:crossBetween val="between"/>
        <c:majorUnit val="1"/>
        <c:minorUnit val="0.1"/>
      </c:valAx>
      <c:spPr>
        <a:noFill/>
        <a:ln w="12600">
          <a:solidFill>
            <a:srgbClr val="808080"/>
          </a:solidFill>
          <a:round/>
        </a:ln>
      </c:spPr>
    </c:plotArea>
    <c:legend>
      <c:legendPos val="r"/>
      <c:overlay val="0"/>
      <c:spPr>
        <a:solidFill>
          <a:srgbClr val="FFFFFF"/>
        </a:solidFill>
        <a:ln w="3240">
          <a:solidFill>
            <a:srgbClr val="000000"/>
          </a:solidFill>
          <a:round/>
        </a:ln>
      </c:spPr>
    </c:legend>
    <c:plotVisOnly val="1"/>
    <c:dispBlanksAs val="gap"/>
    <c:showDLblsOverMax val="0"/>
  </c:chart>
  <c:spPr>
    <a:noFill/>
    <a:ln w="9360">
      <a:noFill/>
    </a:ln>
  </c:spPr>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Compétence 1</c:v>
          </c:tx>
          <c:spPr>
            <a:solidFill>
              <a:srgbClr val="FF00FF"/>
            </a:solidFill>
            <a:ln w="12600">
              <a:solidFill>
                <a:srgbClr val="FF00FF"/>
              </a:solidFill>
              <a:round/>
            </a:ln>
          </c:spPr>
          <c:invertIfNegative val="0"/>
          <c:cat>
            <c:strRef>
              <c:f>Résultats!$D$235:$X$235</c:f>
              <c:strCache>
                <c:ptCount val="20"/>
                <c:pt idx="0">
                  <c:v>3/05/2017</c:v>
                </c:pt>
                <c:pt idx="1">
                  <c:v>4/05/2017</c:v>
                </c:pt>
                <c:pt idx="2">
                  <c:v>5/05/2017</c:v>
                </c:pt>
                <c:pt idx="3">
                  <c:v>8/05/2017</c:v>
                </c:pt>
                <c:pt idx="4">
                  <c:v>9/05/2017</c:v>
                </c:pt>
                <c:pt idx="5">
                  <c:v>10/05/2017</c:v>
                </c:pt>
                <c:pt idx="6">
                  <c:v>11/05/2017</c:v>
                </c:pt>
                <c:pt idx="7">
                  <c:v>12/05/2017</c:v>
                </c:pt>
                <c:pt idx="8">
                  <c:v>15/05/2017</c:v>
                </c:pt>
                <c:pt idx="9">
                  <c:v>16/05/2017</c:v>
                </c:pt>
                <c:pt idx="10">
                  <c:v>17/05/2017</c:v>
                </c:pt>
                <c:pt idx="11">
                  <c:v>18/05/2017</c:v>
                </c:pt>
                <c:pt idx="12">
                  <c:v>19/05/2017</c:v>
                </c:pt>
                <c:pt idx="13">
                  <c:v>22/05/2017</c:v>
                </c:pt>
                <c:pt idx="14">
                  <c:v>23/05/2017</c:v>
                </c:pt>
                <c:pt idx="15">
                  <c:v>24/05/2017</c:v>
                </c:pt>
                <c:pt idx="16">
                  <c:v>26/05/2017</c:v>
                </c:pt>
                <c:pt idx="17">
                  <c:v>29/05/2017</c:v>
                </c:pt>
                <c:pt idx="18">
                  <c:v>30/05/2017</c:v>
                </c:pt>
                <c:pt idx="19">
                  <c:v>31/05/2017</c:v>
                </c:pt>
              </c:strCache>
            </c:strRef>
          </c:cat>
          <c:val>
            <c:numRef>
              <c:f>Résultats!$D$243:$W$243</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v>Compétence 2</c:v>
          </c:tx>
          <c:spPr>
            <a:solidFill>
              <a:srgbClr val="339966"/>
            </a:solidFill>
            <a:ln w="12600">
              <a:solidFill>
                <a:srgbClr val="339966"/>
              </a:solidFill>
              <a:round/>
            </a:ln>
          </c:spPr>
          <c:invertIfNegative val="0"/>
          <c:cat>
            <c:strRef>
              <c:f>Résultats!$D$235:$X$235</c:f>
              <c:strCache>
                <c:ptCount val="20"/>
                <c:pt idx="0">
                  <c:v>3/05/2017</c:v>
                </c:pt>
                <c:pt idx="1">
                  <c:v>4/05/2017</c:v>
                </c:pt>
                <c:pt idx="2">
                  <c:v>5/05/2017</c:v>
                </c:pt>
                <c:pt idx="3">
                  <c:v>8/05/2017</c:v>
                </c:pt>
                <c:pt idx="4">
                  <c:v>9/05/2017</c:v>
                </c:pt>
                <c:pt idx="5">
                  <c:v>10/05/2017</c:v>
                </c:pt>
                <c:pt idx="6">
                  <c:v>11/05/2017</c:v>
                </c:pt>
                <c:pt idx="7">
                  <c:v>12/05/2017</c:v>
                </c:pt>
                <c:pt idx="8">
                  <c:v>15/05/2017</c:v>
                </c:pt>
                <c:pt idx="9">
                  <c:v>16/05/2017</c:v>
                </c:pt>
                <c:pt idx="10">
                  <c:v>17/05/2017</c:v>
                </c:pt>
                <c:pt idx="11">
                  <c:v>18/05/2017</c:v>
                </c:pt>
                <c:pt idx="12">
                  <c:v>19/05/2017</c:v>
                </c:pt>
                <c:pt idx="13">
                  <c:v>22/05/2017</c:v>
                </c:pt>
                <c:pt idx="14">
                  <c:v>23/05/2017</c:v>
                </c:pt>
                <c:pt idx="15">
                  <c:v>24/05/2017</c:v>
                </c:pt>
                <c:pt idx="16">
                  <c:v>26/05/2017</c:v>
                </c:pt>
                <c:pt idx="17">
                  <c:v>29/05/2017</c:v>
                </c:pt>
                <c:pt idx="18">
                  <c:v>30/05/2017</c:v>
                </c:pt>
                <c:pt idx="19">
                  <c:v>31/05/2017</c:v>
                </c:pt>
              </c:strCache>
            </c:strRef>
          </c:cat>
          <c:val>
            <c:numRef>
              <c:f>Résultats!$D$252:$W$252</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v>Compétence 3</c:v>
          </c:tx>
          <c:spPr>
            <a:solidFill>
              <a:srgbClr val="FFCC00"/>
            </a:solidFill>
            <a:ln w="12600">
              <a:solidFill>
                <a:srgbClr val="FFCC00"/>
              </a:solidFill>
              <a:round/>
            </a:ln>
          </c:spPr>
          <c:invertIfNegative val="0"/>
          <c:cat>
            <c:strRef>
              <c:f>Résultats!$D$235:$X$235</c:f>
              <c:strCache>
                <c:ptCount val="20"/>
                <c:pt idx="0">
                  <c:v>3/05/2017</c:v>
                </c:pt>
                <c:pt idx="1">
                  <c:v>4/05/2017</c:v>
                </c:pt>
                <c:pt idx="2">
                  <c:v>5/05/2017</c:v>
                </c:pt>
                <c:pt idx="3">
                  <c:v>8/05/2017</c:v>
                </c:pt>
                <c:pt idx="4">
                  <c:v>9/05/2017</c:v>
                </c:pt>
                <c:pt idx="5">
                  <c:v>10/05/2017</c:v>
                </c:pt>
                <c:pt idx="6">
                  <c:v>11/05/2017</c:v>
                </c:pt>
                <c:pt idx="7">
                  <c:v>12/05/2017</c:v>
                </c:pt>
                <c:pt idx="8">
                  <c:v>15/05/2017</c:v>
                </c:pt>
                <c:pt idx="9">
                  <c:v>16/05/2017</c:v>
                </c:pt>
                <c:pt idx="10">
                  <c:v>17/05/2017</c:v>
                </c:pt>
                <c:pt idx="11">
                  <c:v>18/05/2017</c:v>
                </c:pt>
                <c:pt idx="12">
                  <c:v>19/05/2017</c:v>
                </c:pt>
                <c:pt idx="13">
                  <c:v>22/05/2017</c:v>
                </c:pt>
                <c:pt idx="14">
                  <c:v>23/05/2017</c:v>
                </c:pt>
                <c:pt idx="15">
                  <c:v>24/05/2017</c:v>
                </c:pt>
                <c:pt idx="16">
                  <c:v>26/05/2017</c:v>
                </c:pt>
                <c:pt idx="17">
                  <c:v>29/05/2017</c:v>
                </c:pt>
                <c:pt idx="18">
                  <c:v>30/05/2017</c:v>
                </c:pt>
                <c:pt idx="19">
                  <c:v>31/05/2017</c:v>
                </c:pt>
              </c:strCache>
            </c:strRef>
          </c:cat>
          <c:val>
            <c:numRef>
              <c:f>Résultats!$D$261:$W$261</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98196224"/>
        <c:axId val="198206208"/>
      </c:barChart>
      <c:catAx>
        <c:axId val="198196224"/>
        <c:scaling>
          <c:orientation val="minMax"/>
        </c:scaling>
        <c:delete val="0"/>
        <c:axPos val="b"/>
        <c:majorTickMark val="out"/>
        <c:minorTickMark val="none"/>
        <c:tickLblPos val="nextTo"/>
        <c:spPr>
          <a:ln w="3240">
            <a:solidFill>
              <a:srgbClr val="000000"/>
            </a:solidFill>
            <a:round/>
          </a:ln>
        </c:spPr>
        <c:txPr>
          <a:bodyPr rot="-5400000" vert="horz"/>
          <a:lstStyle/>
          <a:p>
            <a:pPr>
              <a:defRPr/>
            </a:pPr>
            <a:endParaRPr lang="fr-FR"/>
          </a:p>
        </c:txPr>
        <c:crossAx val="198206208"/>
        <c:crosses val="autoZero"/>
        <c:auto val="1"/>
        <c:lblAlgn val="ctr"/>
        <c:lblOffset val="100"/>
        <c:noMultiLvlLbl val="0"/>
      </c:catAx>
      <c:valAx>
        <c:axId val="198206208"/>
        <c:scaling>
          <c:orientation val="minMax"/>
          <c:max val="5"/>
        </c:scaling>
        <c:delete val="1"/>
        <c:axPos val="l"/>
        <c:majorGridlines>
          <c:spPr>
            <a:ln w="3240">
              <a:solidFill>
                <a:srgbClr val="000000"/>
              </a:solidFill>
              <a:round/>
            </a:ln>
          </c:spPr>
        </c:majorGridlines>
        <c:numFmt formatCode="0.00" sourceLinked="1"/>
        <c:majorTickMark val="out"/>
        <c:minorTickMark val="none"/>
        <c:tickLblPos val="none"/>
        <c:crossAx val="198196224"/>
        <c:crosses val="autoZero"/>
        <c:crossBetween val="between"/>
        <c:majorUnit val="1"/>
        <c:minorUnit val="0.1"/>
      </c:valAx>
      <c:spPr>
        <a:noFill/>
        <a:ln w="12600">
          <a:solidFill>
            <a:srgbClr val="808080"/>
          </a:solidFill>
          <a:round/>
        </a:ln>
      </c:spPr>
    </c:plotArea>
    <c:legend>
      <c:legendPos val="r"/>
      <c:overlay val="0"/>
      <c:spPr>
        <a:solidFill>
          <a:srgbClr val="FFFFFF"/>
        </a:solidFill>
        <a:ln w="3240">
          <a:solidFill>
            <a:srgbClr val="000000"/>
          </a:solidFill>
          <a:round/>
        </a:ln>
      </c:spPr>
    </c:legend>
    <c:plotVisOnly val="1"/>
    <c:dispBlanksAs val="gap"/>
    <c:showDLblsOverMax val="0"/>
  </c:chart>
  <c:spPr>
    <a:noFill/>
    <a:ln w="9360">
      <a:no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549360</xdr:colOff>
      <xdr:row>6</xdr:row>
      <xdr:rowOff>171450</xdr:rowOff>
    </xdr:from>
    <xdr:to>
      <xdr:col>22</xdr:col>
      <xdr:colOff>15225</xdr:colOff>
      <xdr:row>13</xdr:row>
      <xdr:rowOff>756089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549360</xdr:colOff>
      <xdr:row>21</xdr:row>
      <xdr:rowOff>0</xdr:rowOff>
    </xdr:from>
    <xdr:to>
      <xdr:col>22</xdr:col>
      <xdr:colOff>15225</xdr:colOff>
      <xdr:row>27</xdr:row>
      <xdr:rowOff>756449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549360</xdr:colOff>
      <xdr:row>34</xdr:row>
      <xdr:rowOff>171450</xdr:rowOff>
    </xdr:from>
    <xdr:to>
      <xdr:col>22</xdr:col>
      <xdr:colOff>15225</xdr:colOff>
      <xdr:row>41</xdr:row>
      <xdr:rowOff>756645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549360</xdr:colOff>
      <xdr:row>48</xdr:row>
      <xdr:rowOff>180975</xdr:rowOff>
    </xdr:from>
    <xdr:to>
      <xdr:col>22</xdr:col>
      <xdr:colOff>15225</xdr:colOff>
      <xdr:row>55</xdr:row>
      <xdr:rowOff>746760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549360</xdr:colOff>
      <xdr:row>62</xdr:row>
      <xdr:rowOff>171450</xdr:rowOff>
    </xdr:from>
    <xdr:to>
      <xdr:col>22</xdr:col>
      <xdr:colOff>15225</xdr:colOff>
      <xdr:row>69</xdr:row>
      <xdr:rowOff>756644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549360</xdr:colOff>
      <xdr:row>76</xdr:row>
      <xdr:rowOff>180975</xdr:rowOff>
    </xdr:from>
    <xdr:to>
      <xdr:col>22</xdr:col>
      <xdr:colOff>15225</xdr:colOff>
      <xdr:row>83</xdr:row>
      <xdr:rowOff>756450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549360</xdr:colOff>
      <xdr:row>91</xdr:row>
      <xdr:rowOff>0</xdr:rowOff>
    </xdr:from>
    <xdr:to>
      <xdr:col>22</xdr:col>
      <xdr:colOff>15225</xdr:colOff>
      <xdr:row>97</xdr:row>
      <xdr:rowOff>756645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549360</xdr:colOff>
      <xdr:row>105</xdr:row>
      <xdr:rowOff>0</xdr:rowOff>
    </xdr:from>
    <xdr:to>
      <xdr:col>22</xdr:col>
      <xdr:colOff>15225</xdr:colOff>
      <xdr:row>111</xdr:row>
      <xdr:rowOff>756449</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549360</xdr:colOff>
      <xdr:row>118</xdr:row>
      <xdr:rowOff>180975</xdr:rowOff>
    </xdr:from>
    <xdr:to>
      <xdr:col>22</xdr:col>
      <xdr:colOff>15225</xdr:colOff>
      <xdr:row>125</xdr:row>
      <xdr:rowOff>756285</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549360</xdr:colOff>
      <xdr:row>132</xdr:row>
      <xdr:rowOff>180975</xdr:rowOff>
    </xdr:from>
    <xdr:to>
      <xdr:col>22</xdr:col>
      <xdr:colOff>15225</xdr:colOff>
      <xdr:row>139</xdr:row>
      <xdr:rowOff>756450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joint.com/c/GAppy5qFumQ" TargetMode="External"/><Relationship Id="rId1" Type="http://schemas.openxmlformats.org/officeDocument/2006/relationships/hyperlink" Target="http://excel.engalere.com/question/2992-ignorer-des-cases-dont-le-nombre-var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339966"/>
  </sheetPr>
  <dimension ref="A1:AMK317"/>
  <sheetViews>
    <sheetView showGridLines="0" showRowColHeaders="0" tabSelected="1" zoomScaleNormal="100" workbookViewId="0">
      <selection activeCell="B14" sqref="B14"/>
    </sheetView>
  </sheetViews>
  <sheetFormatPr baseColWidth="10" defaultColWidth="9.109375" defaultRowHeight="13.2" x14ac:dyDescent="0.25"/>
  <cols>
    <col min="1" max="1" width="11.44140625" style="1"/>
    <col min="2" max="2" width="24.88671875" style="1" bestFit="1" customWidth="1"/>
    <col min="3" max="3" width="11.44140625" style="1"/>
    <col min="4" max="4" width="13.109375" style="1"/>
    <col min="5" max="5" width="2.88671875" style="1"/>
    <col min="6" max="6" width="57.109375" style="1"/>
    <col min="7" max="7" width="4" style="1" bestFit="1" customWidth="1"/>
    <col min="8" max="10" width="11.44140625" style="1"/>
    <col min="11" max="11" width="21" style="1"/>
    <col min="12" max="12" width="1.44140625" style="1"/>
    <col min="13" max="13" width="11.6640625" style="1"/>
    <col min="14" max="14" width="1.44140625" style="1"/>
    <col min="15" max="15" width="20.44140625" style="2"/>
    <col min="16" max="16" width="1.5546875" style="1"/>
    <col min="17" max="1025" width="11.44140625" style="1"/>
  </cols>
  <sheetData>
    <row r="1" spans="1:17" ht="12.75" customHeight="1" x14ac:dyDescent="0.25">
      <c r="A1" s="3" t="s">
        <v>0</v>
      </c>
      <c r="B1" s="4" t="s">
        <v>170</v>
      </c>
      <c r="C1"/>
      <c r="D1" s="1" t="s">
        <v>1</v>
      </c>
      <c r="E1" s="1" t="s">
        <v>2</v>
      </c>
      <c r="F1" s="5" t="str">
        <f>IF(G1="","",VLOOKUP(G1,Libellés!A$3:L$136,3,0))</f>
        <v>Je respecte les consignes écrites ou orales.</v>
      </c>
      <c r="G1" s="6">
        <v>1</v>
      </c>
      <c r="H1" s="97" t="s">
        <v>3</v>
      </c>
      <c r="K1" s="101" t="s">
        <v>168</v>
      </c>
      <c r="L1"/>
      <c r="M1" s="101" t="s">
        <v>4</v>
      </c>
      <c r="N1"/>
      <c r="O1" s="101" t="s">
        <v>5</v>
      </c>
      <c r="P1"/>
      <c r="Q1"/>
    </row>
    <row r="2" spans="1:17" x14ac:dyDescent="0.25">
      <c r="A2" s="3" t="s">
        <v>6</v>
      </c>
      <c r="B2" s="4" t="s">
        <v>171</v>
      </c>
      <c r="C2"/>
      <c r="D2"/>
      <c r="E2" s="1" t="s">
        <v>7</v>
      </c>
      <c r="F2" s="5" t="str">
        <f>IF(G2="",IF(G1="","","-----"),VLOOKUP(G2,Libellés!A$3:L$136,3,0))</f>
        <v>Je respecte les consignes de sécurité.</v>
      </c>
      <c r="G2" s="6">
        <v>2</v>
      </c>
      <c r="H2" s="97"/>
      <c r="K2" s="101"/>
      <c r="L2"/>
      <c r="M2" s="101"/>
      <c r="N2"/>
      <c r="O2" s="101"/>
      <c r="P2"/>
      <c r="Q2"/>
    </row>
    <row r="3" spans="1:17" x14ac:dyDescent="0.25">
      <c r="A3" s="3" t="s">
        <v>8</v>
      </c>
      <c r="B3" s="4" t="s">
        <v>172</v>
      </c>
      <c r="C3"/>
      <c r="D3"/>
      <c r="E3" s="1" t="s">
        <v>9</v>
      </c>
      <c r="F3" s="5" t="str">
        <f>IF(G3="",IF(G1="","","-----"),VLOOKUP(G3,Libellés!A$3:L$136,3,0))</f>
        <v>Je respecte les consignes de travail.</v>
      </c>
      <c r="G3" s="6">
        <v>3</v>
      </c>
      <c r="H3" s="97"/>
      <c r="K3" s="101"/>
      <c r="L3"/>
      <c r="M3" s="101"/>
      <c r="N3"/>
      <c r="O3" s="101"/>
      <c r="P3"/>
      <c r="Q3"/>
    </row>
    <row r="4" spans="1:17" x14ac:dyDescent="0.25">
      <c r="A4" s="98" t="s">
        <v>10</v>
      </c>
      <c r="B4" s="7">
        <f>IF(B26="","",IF(WEEKDAY(B26,2)=6,"",IF(WEEKDAY(B26,2)=7,"",IF(VLOOKUP(B26,K$14:Q$316,5)&gt;0,"",B26))))</f>
        <v>42614</v>
      </c>
      <c r="C4"/>
      <c r="D4"/>
      <c r="E4"/>
      <c r="F4"/>
      <c r="G4"/>
      <c r="H4" s="97"/>
      <c r="K4" s="101"/>
      <c r="L4"/>
      <c r="M4" s="101"/>
      <c r="N4"/>
      <c r="O4" s="101"/>
      <c r="P4"/>
      <c r="Q4"/>
    </row>
    <row r="5" spans="1:17" x14ac:dyDescent="0.25">
      <c r="A5" s="98"/>
      <c r="B5" s="8">
        <f t="shared" ref="B5:B23" si="0">IF(B4="","",IF(B4+1&gt;B$27,"",B4+VLOOKUP(B4+1,K$14:Q$316,7)))</f>
        <v>42615</v>
      </c>
      <c r="C5"/>
      <c r="D5"/>
      <c r="E5"/>
      <c r="F5"/>
      <c r="G5"/>
      <c r="H5" s="97"/>
      <c r="K5" s="101"/>
      <c r="L5"/>
      <c r="M5" s="101"/>
      <c r="N5"/>
      <c r="O5" s="101"/>
      <c r="P5"/>
      <c r="Q5"/>
    </row>
    <row r="6" spans="1:17" x14ac:dyDescent="0.25">
      <c r="A6" s="98"/>
      <c r="B6" s="8">
        <f t="shared" si="0"/>
        <v>42618</v>
      </c>
      <c r="C6"/>
      <c r="D6"/>
      <c r="E6"/>
      <c r="F6"/>
      <c r="G6"/>
      <c r="H6" s="97"/>
      <c r="K6" s="101"/>
      <c r="L6"/>
      <c r="M6" s="101"/>
      <c r="N6"/>
      <c r="O6" s="101"/>
      <c r="P6"/>
      <c r="Q6"/>
    </row>
    <row r="7" spans="1:17" x14ac:dyDescent="0.25">
      <c r="A7" s="98"/>
      <c r="B7" s="8">
        <f t="shared" si="0"/>
        <v>42619</v>
      </c>
      <c r="C7"/>
      <c r="D7" s="9" t="s">
        <v>11</v>
      </c>
      <c r="E7"/>
      <c r="F7"/>
      <c r="G7"/>
      <c r="H7" s="97"/>
      <c r="K7" s="101"/>
      <c r="L7"/>
      <c r="M7" s="101"/>
      <c r="N7"/>
      <c r="O7" s="101"/>
      <c r="P7"/>
      <c r="Q7"/>
    </row>
    <row r="8" spans="1:17" x14ac:dyDescent="0.25">
      <c r="A8" s="98"/>
      <c r="B8" s="8">
        <f t="shared" si="0"/>
        <v>42620</v>
      </c>
      <c r="C8"/>
      <c r="D8"/>
      <c r="E8" s="52" t="str">
        <f>IF(B1="","","¤")</f>
        <v>¤</v>
      </c>
      <c r="F8" s="10" t="s">
        <v>12</v>
      </c>
      <c r="G8"/>
      <c r="H8" s="97"/>
      <c r="K8" s="101"/>
      <c r="L8"/>
      <c r="M8" s="101"/>
      <c r="N8"/>
      <c r="O8" s="101"/>
      <c r="P8"/>
      <c r="Q8"/>
    </row>
    <row r="9" spans="1:17" x14ac:dyDescent="0.25">
      <c r="A9" s="98"/>
      <c r="B9" s="8">
        <f t="shared" si="0"/>
        <v>42621</v>
      </c>
      <c r="C9"/>
      <c r="D9"/>
      <c r="E9" s="52" t="str">
        <f>IF(B2="","","¤")</f>
        <v>¤</v>
      </c>
      <c r="F9" s="10" t="s">
        <v>13</v>
      </c>
      <c r="G9"/>
      <c r="H9" s="97"/>
      <c r="K9" s="101"/>
      <c r="L9"/>
      <c r="M9" s="101"/>
      <c r="N9"/>
      <c r="O9" s="101"/>
      <c r="P9"/>
      <c r="Q9"/>
    </row>
    <row r="10" spans="1:17" x14ac:dyDescent="0.25">
      <c r="A10" s="98"/>
      <c r="B10" s="8">
        <f t="shared" si="0"/>
        <v>42622</v>
      </c>
      <c r="C10"/>
      <c r="D10"/>
      <c r="E10" s="52" t="str">
        <f>IF(B3="","","¤")</f>
        <v>¤</v>
      </c>
      <c r="F10" s="10" t="s">
        <v>14</v>
      </c>
      <c r="G10"/>
      <c r="H10" s="97"/>
      <c r="K10" s="101"/>
      <c r="L10"/>
      <c r="M10" s="101"/>
      <c r="N10"/>
      <c r="O10" s="101"/>
      <c r="P10"/>
      <c r="Q10"/>
    </row>
    <row r="11" spans="1:17" x14ac:dyDescent="0.25">
      <c r="A11" s="98"/>
      <c r="B11" s="8">
        <f t="shared" si="0"/>
        <v>42625</v>
      </c>
      <c r="C11"/>
      <c r="D11"/>
      <c r="E11" s="52" t="str">
        <f>IF(G1="","","¤")</f>
        <v>¤</v>
      </c>
      <c r="F11" s="10" t="s">
        <v>164</v>
      </c>
      <c r="G11"/>
      <c r="H11" s="97"/>
      <c r="K11" s="101"/>
      <c r="L11"/>
      <c r="M11" s="101"/>
      <c r="N11"/>
      <c r="O11" s="101"/>
      <c r="P11"/>
      <c r="Q11"/>
    </row>
    <row r="12" spans="1:17" x14ac:dyDescent="0.25">
      <c r="A12" s="98"/>
      <c r="B12" s="8">
        <f t="shared" si="0"/>
        <v>42626</v>
      </c>
      <c r="C12"/>
      <c r="D12"/>
      <c r="E12" s="52" t="str">
        <f>IF(B26="","",IF(E26="&lt;","","¤"))</f>
        <v>¤</v>
      </c>
      <c r="F12" s="10" t="s">
        <v>165</v>
      </c>
      <c r="G12"/>
      <c r="H12" s="97"/>
      <c r="K12" s="101"/>
      <c r="L12"/>
      <c r="M12" s="101"/>
      <c r="N12"/>
      <c r="O12" s="101"/>
      <c r="P12"/>
      <c r="Q12"/>
    </row>
    <row r="13" spans="1:17" x14ac:dyDescent="0.25">
      <c r="A13" s="98"/>
      <c r="B13" s="8">
        <f t="shared" si="0"/>
        <v>42627</v>
      </c>
      <c r="C13"/>
      <c r="D13"/>
      <c r="E13" s="52" t="str">
        <f>IF(B27="","",IF(E27="&lt;","","¤"))</f>
        <v>¤</v>
      </c>
      <c r="F13" s="10" t="s">
        <v>166</v>
      </c>
      <c r="G13"/>
      <c r="H13" s="97"/>
      <c r="K13"/>
      <c r="L13"/>
      <c r="M13"/>
      <c r="N13"/>
      <c r="O13"/>
      <c r="P13"/>
      <c r="Q13"/>
    </row>
    <row r="14" spans="1:17" x14ac:dyDescent="0.25">
      <c r="A14" s="98"/>
      <c r="B14" s="8">
        <f t="shared" si="0"/>
        <v>42628</v>
      </c>
      <c r="C14"/>
      <c r="D14"/>
      <c r="E14"/>
      <c r="F14"/>
      <c r="G14"/>
      <c r="H14" s="97"/>
      <c r="K14" s="11">
        <v>42614</v>
      </c>
      <c r="L14" s="12"/>
      <c r="M14" s="13" t="str">
        <f t="shared" ref="M14:M77" si="1">IF(WEEKDAY(K14,2)=1,"lundi",IF(WEEKDAY(K14,2)=2,"mardi",IF(WEEKDAY(K14,2)=3,"mercredi",IF(WEEKDAY(K14,2)=4,"jeudi",IF(WEEKDAY(K14,2)=5,"vendredi",IF(WEEKDAY(K14,2)=6,"samedi","dimanche"))))))</f>
        <v>jeudi</v>
      </c>
      <c r="N14" s="12"/>
      <c r="O14" s="14"/>
      <c r="P14" s="12"/>
      <c r="Q14" s="15">
        <f t="shared" ref="Q14:Q77" si="2">IF(O14="",IF(WEEKDAY(K14,2)=6,3,IF(WEEKDAY(K14,2)=7,2,1)),1+O14)</f>
        <v>1</v>
      </c>
    </row>
    <row r="15" spans="1:17" x14ac:dyDescent="0.25">
      <c r="A15" s="98"/>
      <c r="B15" s="8">
        <f t="shared" si="0"/>
        <v>42629</v>
      </c>
      <c r="C15"/>
      <c r="D15"/>
      <c r="E15"/>
      <c r="F15"/>
      <c r="G15"/>
      <c r="H15" s="97"/>
      <c r="K15" s="16">
        <f t="shared" ref="K15:K78" si="3">K14+1</f>
        <v>42615</v>
      </c>
      <c r="L15" s="12"/>
      <c r="M15" s="13" t="str">
        <f t="shared" si="1"/>
        <v>vendredi</v>
      </c>
      <c r="N15" s="12"/>
      <c r="O15" s="14"/>
      <c r="P15" s="12"/>
      <c r="Q15" s="15">
        <f t="shared" si="2"/>
        <v>1</v>
      </c>
    </row>
    <row r="16" spans="1:17" x14ac:dyDescent="0.25">
      <c r="A16" s="98"/>
      <c r="B16" s="8">
        <f t="shared" si="0"/>
        <v>42632</v>
      </c>
      <c r="C16"/>
      <c r="D16"/>
      <c r="E16"/>
      <c r="F16"/>
      <c r="G16"/>
      <c r="H16" s="97"/>
      <c r="K16" s="16">
        <f t="shared" si="3"/>
        <v>42616</v>
      </c>
      <c r="L16" s="12"/>
      <c r="M16" s="13" t="str">
        <f t="shared" si="1"/>
        <v>samedi</v>
      </c>
      <c r="N16" s="12"/>
      <c r="O16" s="14"/>
      <c r="P16" s="12"/>
      <c r="Q16" s="15">
        <f t="shared" si="2"/>
        <v>3</v>
      </c>
    </row>
    <row r="17" spans="1:17" x14ac:dyDescent="0.25">
      <c r="A17" s="98"/>
      <c r="B17" s="8">
        <f t="shared" si="0"/>
        <v>42633</v>
      </c>
      <c r="C17"/>
      <c r="D17"/>
      <c r="E17"/>
      <c r="F17"/>
      <c r="G17"/>
      <c r="H17" s="97"/>
      <c r="K17" s="16">
        <f t="shared" si="3"/>
        <v>42617</v>
      </c>
      <c r="L17" s="12"/>
      <c r="M17" s="13" t="str">
        <f t="shared" si="1"/>
        <v>dimanche</v>
      </c>
      <c r="N17" s="12"/>
      <c r="O17" s="14"/>
      <c r="P17" s="12"/>
      <c r="Q17" s="15">
        <f t="shared" si="2"/>
        <v>2</v>
      </c>
    </row>
    <row r="18" spans="1:17" x14ac:dyDescent="0.25">
      <c r="A18" s="98"/>
      <c r="B18" s="8">
        <f t="shared" si="0"/>
        <v>42634</v>
      </c>
      <c r="C18"/>
      <c r="D18"/>
      <c r="E18"/>
      <c r="F18"/>
      <c r="G18"/>
      <c r="H18" s="97"/>
      <c r="K18" s="16">
        <f t="shared" si="3"/>
        <v>42618</v>
      </c>
      <c r="L18" s="12"/>
      <c r="M18" s="13" t="str">
        <f t="shared" si="1"/>
        <v>lundi</v>
      </c>
      <c r="N18" s="12"/>
      <c r="O18" s="14"/>
      <c r="P18" s="12"/>
      <c r="Q18" s="15">
        <f t="shared" si="2"/>
        <v>1</v>
      </c>
    </row>
    <row r="19" spans="1:17" x14ac:dyDescent="0.25">
      <c r="A19" s="98"/>
      <c r="B19" s="8">
        <f t="shared" si="0"/>
        <v>42635</v>
      </c>
      <c r="C19"/>
      <c r="D19"/>
      <c r="E19"/>
      <c r="F19"/>
      <c r="G19"/>
      <c r="H19" s="97"/>
      <c r="K19" s="16">
        <f t="shared" si="3"/>
        <v>42619</v>
      </c>
      <c r="L19" s="12"/>
      <c r="M19" s="13" t="str">
        <f t="shared" si="1"/>
        <v>mardi</v>
      </c>
      <c r="N19" s="12"/>
      <c r="O19" s="14"/>
      <c r="P19" s="12"/>
      <c r="Q19" s="15">
        <f t="shared" si="2"/>
        <v>1</v>
      </c>
    </row>
    <row r="20" spans="1:17" x14ac:dyDescent="0.25">
      <c r="A20" s="98"/>
      <c r="B20" s="8">
        <f t="shared" si="0"/>
        <v>42636</v>
      </c>
      <c r="C20"/>
      <c r="D20"/>
      <c r="E20"/>
      <c r="F20"/>
      <c r="G20"/>
      <c r="H20" s="97"/>
      <c r="K20" s="16">
        <f t="shared" si="3"/>
        <v>42620</v>
      </c>
      <c r="L20" s="12"/>
      <c r="M20" s="13" t="str">
        <f t="shared" si="1"/>
        <v>mercredi</v>
      </c>
      <c r="N20" s="12"/>
      <c r="O20" s="14"/>
      <c r="P20" s="12"/>
      <c r="Q20" s="15">
        <f t="shared" si="2"/>
        <v>1</v>
      </c>
    </row>
    <row r="21" spans="1:17" x14ac:dyDescent="0.25">
      <c r="A21" s="98"/>
      <c r="B21" s="8">
        <f t="shared" si="0"/>
        <v>42641</v>
      </c>
      <c r="C21"/>
      <c r="D21"/>
      <c r="E21"/>
      <c r="F21"/>
      <c r="G21"/>
      <c r="H21" s="97"/>
      <c r="K21" s="16">
        <f t="shared" si="3"/>
        <v>42621</v>
      </c>
      <c r="L21" s="12"/>
      <c r="M21" s="13" t="str">
        <f t="shared" si="1"/>
        <v>jeudi</v>
      </c>
      <c r="N21" s="12"/>
      <c r="O21" s="14"/>
      <c r="P21" s="12"/>
      <c r="Q21" s="15">
        <f t="shared" si="2"/>
        <v>1</v>
      </c>
    </row>
    <row r="22" spans="1:17" x14ac:dyDescent="0.25">
      <c r="A22" s="98"/>
      <c r="B22" s="8">
        <f t="shared" si="0"/>
        <v>42642</v>
      </c>
      <c r="C22"/>
      <c r="D22"/>
      <c r="E22"/>
      <c r="F22"/>
      <c r="G22"/>
      <c r="H22" s="97"/>
      <c r="K22" s="16">
        <f t="shared" si="3"/>
        <v>42622</v>
      </c>
      <c r="L22" s="12"/>
      <c r="M22" s="13" t="str">
        <f t="shared" si="1"/>
        <v>vendredi</v>
      </c>
      <c r="N22" s="12"/>
      <c r="O22" s="14"/>
      <c r="P22" s="12"/>
      <c r="Q22" s="15">
        <f t="shared" si="2"/>
        <v>1</v>
      </c>
    </row>
    <row r="23" spans="1:17" x14ac:dyDescent="0.25">
      <c r="A23" s="98"/>
      <c r="B23" s="17">
        <f t="shared" si="0"/>
        <v>42643</v>
      </c>
      <c r="C23"/>
      <c r="D23"/>
      <c r="E23"/>
      <c r="F23"/>
      <c r="G23"/>
      <c r="H23" s="97"/>
      <c r="K23" s="16">
        <f t="shared" si="3"/>
        <v>42623</v>
      </c>
      <c r="L23" s="12"/>
      <c r="M23" s="13" t="str">
        <f t="shared" si="1"/>
        <v>samedi</v>
      </c>
      <c r="N23" s="12"/>
      <c r="O23" s="14"/>
      <c r="P23" s="12"/>
      <c r="Q23" s="15">
        <f t="shared" si="2"/>
        <v>3</v>
      </c>
    </row>
    <row r="24" spans="1:17" x14ac:dyDescent="0.25">
      <c r="A24"/>
      <c r="B24"/>
      <c r="C24"/>
      <c r="D24"/>
      <c r="E24"/>
      <c r="F24"/>
      <c r="G24"/>
      <c r="H24" s="97"/>
      <c r="K24" s="16">
        <f t="shared" si="3"/>
        <v>42624</v>
      </c>
      <c r="L24" s="12"/>
      <c r="M24" s="13" t="str">
        <f t="shared" si="1"/>
        <v>dimanche</v>
      </c>
      <c r="N24" s="12"/>
      <c r="O24" s="14"/>
      <c r="P24" s="12"/>
      <c r="Q24" s="15">
        <f t="shared" si="2"/>
        <v>2</v>
      </c>
    </row>
    <row r="25" spans="1:17" x14ac:dyDescent="0.25">
      <c r="A25"/>
      <c r="B25"/>
      <c r="C25"/>
      <c r="D25"/>
      <c r="E25"/>
      <c r="F25"/>
      <c r="G25"/>
      <c r="H25" s="97"/>
      <c r="K25" s="16">
        <f t="shared" si="3"/>
        <v>42625</v>
      </c>
      <c r="L25" s="12"/>
      <c r="M25" s="13" t="str">
        <f t="shared" si="1"/>
        <v>lundi</v>
      </c>
      <c r="N25" s="12"/>
      <c r="O25" s="14"/>
      <c r="P25" s="12"/>
      <c r="Q25" s="15">
        <f t="shared" si="2"/>
        <v>1</v>
      </c>
    </row>
    <row r="26" spans="1:17" x14ac:dyDescent="0.25">
      <c r="A26" s="18"/>
      <c r="B26" s="19">
        <v>42614</v>
      </c>
      <c r="C26" s="99" t="s">
        <v>15</v>
      </c>
      <c r="D26" s="99"/>
      <c r="E26" s="20" t="str">
        <f>IF(F26="","","&lt;")</f>
        <v/>
      </c>
      <c r="F26" s="21" t="str">
        <f>IF(B26="","",IF(WEEKDAY(B26,2)=6,"Attention, c'est un samedi",IF(WEEKDAY(B26,2)=7,"Attention, c'est un dimanche",IF(VLOOKUP(B26,K$14:Q$316,5)&gt;0,"Attention, c'est un jour de congé",""))))</f>
        <v/>
      </c>
      <c r="G26"/>
      <c r="H26" s="97"/>
      <c r="K26" s="16">
        <f t="shared" si="3"/>
        <v>42626</v>
      </c>
      <c r="L26" s="12"/>
      <c r="M26" s="13" t="str">
        <f t="shared" si="1"/>
        <v>mardi</v>
      </c>
      <c r="N26" s="12"/>
      <c r="O26" s="14"/>
      <c r="P26" s="12"/>
      <c r="Q26" s="15">
        <f t="shared" si="2"/>
        <v>1</v>
      </c>
    </row>
    <row r="27" spans="1:17" x14ac:dyDescent="0.25">
      <c r="A27" s="18"/>
      <c r="B27" s="22">
        <v>42643</v>
      </c>
      <c r="C27" s="100" t="s">
        <v>16</v>
      </c>
      <c r="D27" s="100"/>
      <c r="E27" s="20" t="str">
        <f>IF(F27="","","&lt;")</f>
        <v/>
      </c>
      <c r="F27" s="21" t="str">
        <f>IF(B27="","",IF(WEEKDAY(B27,2)=6,"Attention, c'est un samedi",IF(WEEKDAY(B27,2)=7,"Attention, c'est un dimanche",IF(VLOOKUP(B27,K$14:Q$316,5)&gt;0,"Attention, c'est un jour de congé",""))))</f>
        <v/>
      </c>
      <c r="G27"/>
      <c r="H27" s="97"/>
      <c r="K27" s="16">
        <f t="shared" si="3"/>
        <v>42627</v>
      </c>
      <c r="L27" s="12"/>
      <c r="M27" s="13" t="str">
        <f t="shared" si="1"/>
        <v>mercredi</v>
      </c>
      <c r="N27" s="12"/>
      <c r="O27" s="14"/>
      <c r="P27" s="12"/>
      <c r="Q27" s="15">
        <f t="shared" si="2"/>
        <v>1</v>
      </c>
    </row>
    <row r="28" spans="1:17" x14ac:dyDescent="0.25">
      <c r="A28" s="23"/>
      <c r="B28" s="23"/>
      <c r="C28" s="23"/>
      <c r="D28" s="23"/>
      <c r="E28" s="23"/>
      <c r="F28" s="23"/>
      <c r="G28" s="23"/>
      <c r="H28" s="23"/>
      <c r="K28" s="16">
        <f t="shared" si="3"/>
        <v>42628</v>
      </c>
      <c r="L28" s="12"/>
      <c r="M28" s="13" t="str">
        <f t="shared" si="1"/>
        <v>jeudi</v>
      </c>
      <c r="N28" s="12"/>
      <c r="O28" s="14"/>
      <c r="P28" s="12"/>
      <c r="Q28" s="15">
        <f t="shared" si="2"/>
        <v>1</v>
      </c>
    </row>
    <row r="29" spans="1:17" ht="12.75" customHeight="1" x14ac:dyDescent="0.25">
      <c r="A29" s="3" t="s">
        <v>0</v>
      </c>
      <c r="B29" s="5" t="str">
        <f>IF(F29="","",IF($B$1="","",$B$1))</f>
        <v>Bollaerts</v>
      </c>
      <c r="C29"/>
      <c r="D29" s="1" t="s">
        <v>1</v>
      </c>
      <c r="E29" s="1" t="s">
        <v>2</v>
      </c>
      <c r="F29" s="5" t="str">
        <f>IF(G29="","",VLOOKUP(G29,Libellés!A$3:L$136,3,0))</f>
        <v>Je respecte les consignes écrites ou orales.</v>
      </c>
      <c r="G29" s="24">
        <v>1</v>
      </c>
      <c r="H29" s="97" t="s">
        <v>17</v>
      </c>
      <c r="K29" s="16">
        <f t="shared" si="3"/>
        <v>42629</v>
      </c>
      <c r="L29" s="12"/>
      <c r="M29" s="13" t="str">
        <f t="shared" si="1"/>
        <v>vendredi</v>
      </c>
      <c r="N29" s="12"/>
      <c r="O29" s="14"/>
      <c r="P29" s="12"/>
      <c r="Q29" s="15">
        <f t="shared" si="2"/>
        <v>1</v>
      </c>
    </row>
    <row r="30" spans="1:17" x14ac:dyDescent="0.25">
      <c r="A30" s="3" t="s">
        <v>6</v>
      </c>
      <c r="B30" s="5" t="str">
        <f>IF(F29="","",IF($B$2="","",$B$2))</f>
        <v>Dominique</v>
      </c>
      <c r="C30"/>
      <c r="D30"/>
      <c r="E30" s="1" t="s">
        <v>7</v>
      </c>
      <c r="F30" s="5" t="str">
        <f>IF(G30="",IF(G29="","","-----"),VLOOKUP(G30,Libellés!A$3:L$136,3,0))</f>
        <v>Je respecte les consignes de sécurité.</v>
      </c>
      <c r="G30" s="24">
        <v>2</v>
      </c>
      <c r="H30" s="97"/>
      <c r="K30" s="16">
        <f t="shared" si="3"/>
        <v>42630</v>
      </c>
      <c r="L30" s="12"/>
      <c r="M30" s="13" t="str">
        <f t="shared" si="1"/>
        <v>samedi</v>
      </c>
      <c r="N30" s="12"/>
      <c r="O30" s="14"/>
      <c r="P30" s="12"/>
      <c r="Q30" s="15">
        <f t="shared" si="2"/>
        <v>3</v>
      </c>
    </row>
    <row r="31" spans="1:17" x14ac:dyDescent="0.25">
      <c r="A31" s="3" t="s">
        <v>8</v>
      </c>
      <c r="B31" s="5" t="str">
        <f>IF(F29="","",IF($B$3="","",$B$3))</f>
        <v>2F</v>
      </c>
      <c r="C31"/>
      <c r="D31"/>
      <c r="E31" s="1" t="s">
        <v>9</v>
      </c>
      <c r="F31" s="5" t="str">
        <f>IF(G31="",IF(G29="","","-----"),VLOOKUP(G31,Libellés!A$3:L$136,3,0))</f>
        <v>Je respecte les consignes de travail.</v>
      </c>
      <c r="G31" s="24">
        <v>3</v>
      </c>
      <c r="H31" s="97"/>
      <c r="K31" s="16">
        <f t="shared" si="3"/>
        <v>42631</v>
      </c>
      <c r="L31" s="12"/>
      <c r="M31" s="13" t="str">
        <f t="shared" si="1"/>
        <v>dimanche</v>
      </c>
      <c r="N31" s="12"/>
      <c r="O31" s="14"/>
      <c r="P31" s="12"/>
      <c r="Q31" s="15">
        <f t="shared" si="2"/>
        <v>2</v>
      </c>
    </row>
    <row r="32" spans="1:17" x14ac:dyDescent="0.25">
      <c r="A32" s="98" t="s">
        <v>10</v>
      </c>
      <c r="B32" s="7">
        <f>IF(B54="","",IF(WEEKDAY(B54,2)=6,"",IF(WEEKDAY(B54,2)=7,"",IF(VLOOKUP(B54,K$14:Q$316,5)&gt;0,"",B54))))</f>
        <v>42646</v>
      </c>
      <c r="C32"/>
      <c r="D32"/>
      <c r="E32"/>
      <c r="F32"/>
      <c r="G32"/>
      <c r="H32" s="97"/>
      <c r="K32" s="16">
        <f t="shared" si="3"/>
        <v>42632</v>
      </c>
      <c r="L32" s="12"/>
      <c r="M32" s="13" t="str">
        <f t="shared" si="1"/>
        <v>lundi</v>
      </c>
      <c r="N32" s="12"/>
      <c r="O32" s="14"/>
      <c r="P32" s="12"/>
      <c r="Q32" s="15">
        <f t="shared" si="2"/>
        <v>1</v>
      </c>
    </row>
    <row r="33" spans="1:17" x14ac:dyDescent="0.25">
      <c r="A33" s="98"/>
      <c r="B33" s="8">
        <f t="shared" ref="B33:B51" si="4">IF(B32="","",IF(B32+1&gt;B$55,"",B32+VLOOKUP(B32+1,K$14:Q$316,7)))</f>
        <v>42647</v>
      </c>
      <c r="C33"/>
      <c r="D33"/>
      <c r="E33"/>
      <c r="F33"/>
      <c r="G33"/>
      <c r="H33" s="97"/>
      <c r="K33" s="16">
        <f t="shared" si="3"/>
        <v>42633</v>
      </c>
      <c r="L33" s="12"/>
      <c r="M33" s="13" t="str">
        <f t="shared" si="1"/>
        <v>mardi</v>
      </c>
      <c r="N33" s="12"/>
      <c r="O33" s="14"/>
      <c r="P33" s="12"/>
      <c r="Q33" s="15">
        <f t="shared" si="2"/>
        <v>1</v>
      </c>
    </row>
    <row r="34" spans="1:17" x14ac:dyDescent="0.25">
      <c r="A34" s="98"/>
      <c r="B34" s="8">
        <f t="shared" si="4"/>
        <v>42648</v>
      </c>
      <c r="C34"/>
      <c r="D34"/>
      <c r="E34"/>
      <c r="F34"/>
      <c r="G34"/>
      <c r="H34" s="97"/>
      <c r="K34" s="16">
        <f t="shared" si="3"/>
        <v>42634</v>
      </c>
      <c r="L34" s="12"/>
      <c r="M34" s="13" t="str">
        <f t="shared" si="1"/>
        <v>mercredi</v>
      </c>
      <c r="N34" s="12"/>
      <c r="O34" s="14"/>
      <c r="P34" s="12"/>
      <c r="Q34" s="15">
        <f t="shared" si="2"/>
        <v>1</v>
      </c>
    </row>
    <row r="35" spans="1:17" x14ac:dyDescent="0.25">
      <c r="A35" s="98"/>
      <c r="B35" s="8">
        <f t="shared" si="4"/>
        <v>42649</v>
      </c>
      <c r="C35"/>
      <c r="D35" s="9" t="s">
        <v>11</v>
      </c>
      <c r="E35"/>
      <c r="F35"/>
      <c r="G35"/>
      <c r="H35" s="97"/>
      <c r="K35" s="16">
        <f t="shared" si="3"/>
        <v>42635</v>
      </c>
      <c r="L35" s="12"/>
      <c r="M35" s="13" t="str">
        <f t="shared" si="1"/>
        <v>jeudi</v>
      </c>
      <c r="N35" s="12"/>
      <c r="O35" s="14"/>
      <c r="P35" s="12"/>
      <c r="Q35" s="15">
        <f t="shared" si="2"/>
        <v>1</v>
      </c>
    </row>
    <row r="36" spans="1:17" x14ac:dyDescent="0.25">
      <c r="A36" s="98"/>
      <c r="B36" s="8">
        <f t="shared" si="4"/>
        <v>42650</v>
      </c>
      <c r="C36"/>
      <c r="D36"/>
      <c r="E36" s="52" t="str">
        <f>IF(G29="","","¤")</f>
        <v>¤</v>
      </c>
      <c r="F36" s="10" t="s">
        <v>164</v>
      </c>
      <c r="G36"/>
      <c r="H36" s="97"/>
      <c r="K36" s="16">
        <f t="shared" si="3"/>
        <v>42636</v>
      </c>
      <c r="L36" s="12"/>
      <c r="M36" s="13" t="str">
        <f t="shared" si="1"/>
        <v>vendredi</v>
      </c>
      <c r="N36" s="12"/>
      <c r="O36" s="14"/>
      <c r="P36" s="12"/>
      <c r="Q36" s="15">
        <f t="shared" si="2"/>
        <v>1</v>
      </c>
    </row>
    <row r="37" spans="1:17" x14ac:dyDescent="0.25">
      <c r="A37" s="98"/>
      <c r="B37" s="8">
        <f t="shared" si="4"/>
        <v>42653</v>
      </c>
      <c r="C37"/>
      <c r="D37"/>
      <c r="E37" s="52" t="str">
        <f>IF(B54="","",IF(E54="&lt;","","¤"))</f>
        <v>¤</v>
      </c>
      <c r="F37" s="10" t="s">
        <v>165</v>
      </c>
      <c r="G37"/>
      <c r="H37" s="97"/>
      <c r="K37" s="16">
        <f t="shared" si="3"/>
        <v>42637</v>
      </c>
      <c r="L37" s="12"/>
      <c r="M37" s="13" t="str">
        <f t="shared" si="1"/>
        <v>samedi</v>
      </c>
      <c r="N37" s="12"/>
      <c r="O37" s="14">
        <v>4</v>
      </c>
      <c r="P37" s="12"/>
      <c r="Q37" s="15">
        <f t="shared" si="2"/>
        <v>5</v>
      </c>
    </row>
    <row r="38" spans="1:17" x14ac:dyDescent="0.25">
      <c r="A38" s="98"/>
      <c r="B38" s="8">
        <f t="shared" si="4"/>
        <v>42654</v>
      </c>
      <c r="C38"/>
      <c r="D38"/>
      <c r="E38" s="52" t="str">
        <f>IF(B55="","",IF(E55="&lt;","","¤"))</f>
        <v>¤</v>
      </c>
      <c r="F38" s="10" t="s">
        <v>166</v>
      </c>
      <c r="G38"/>
      <c r="H38" s="97"/>
      <c r="K38" s="16">
        <f t="shared" si="3"/>
        <v>42638</v>
      </c>
      <c r="L38" s="12"/>
      <c r="M38" s="13" t="str">
        <f t="shared" si="1"/>
        <v>dimanche</v>
      </c>
      <c r="N38" s="12"/>
      <c r="O38" s="14">
        <v>3</v>
      </c>
      <c r="P38" s="12"/>
      <c r="Q38" s="15">
        <f t="shared" si="2"/>
        <v>4</v>
      </c>
    </row>
    <row r="39" spans="1:17" x14ac:dyDescent="0.25">
      <c r="A39" s="98"/>
      <c r="B39" s="8">
        <f t="shared" si="4"/>
        <v>42655</v>
      </c>
      <c r="C39"/>
      <c r="D39"/>
      <c r="E39"/>
      <c r="F39"/>
      <c r="G39"/>
      <c r="H39" s="97"/>
      <c r="K39" s="16">
        <f t="shared" si="3"/>
        <v>42639</v>
      </c>
      <c r="L39" s="12"/>
      <c r="M39" s="13" t="str">
        <f t="shared" si="1"/>
        <v>lundi</v>
      </c>
      <c r="N39" s="12"/>
      <c r="O39" s="14">
        <v>2</v>
      </c>
      <c r="P39" s="12"/>
      <c r="Q39" s="15">
        <f t="shared" si="2"/>
        <v>3</v>
      </c>
    </row>
    <row r="40" spans="1:17" x14ac:dyDescent="0.25">
      <c r="A40" s="98"/>
      <c r="B40" s="8">
        <f t="shared" si="4"/>
        <v>42656</v>
      </c>
      <c r="C40"/>
      <c r="D40"/>
      <c r="E40"/>
      <c r="F40"/>
      <c r="G40"/>
      <c r="H40" s="97"/>
      <c r="K40" s="16">
        <f t="shared" si="3"/>
        <v>42640</v>
      </c>
      <c r="L40" s="12"/>
      <c r="M40" s="13" t="str">
        <f t="shared" si="1"/>
        <v>mardi</v>
      </c>
      <c r="N40" s="12"/>
      <c r="O40" s="14">
        <v>1</v>
      </c>
      <c r="P40" s="12"/>
      <c r="Q40" s="15">
        <f t="shared" si="2"/>
        <v>2</v>
      </c>
    </row>
    <row r="41" spans="1:17" x14ac:dyDescent="0.25">
      <c r="A41" s="98"/>
      <c r="B41" s="8">
        <f t="shared" si="4"/>
        <v>42657</v>
      </c>
      <c r="C41"/>
      <c r="D41"/>
      <c r="E41"/>
      <c r="F41"/>
      <c r="G41"/>
      <c r="H41" s="97"/>
      <c r="K41" s="16">
        <f t="shared" si="3"/>
        <v>42641</v>
      </c>
      <c r="L41" s="12"/>
      <c r="M41" s="13" t="str">
        <f t="shared" si="1"/>
        <v>mercredi</v>
      </c>
      <c r="N41" s="12"/>
      <c r="O41" s="14"/>
      <c r="P41" s="12"/>
      <c r="Q41" s="15">
        <f t="shared" si="2"/>
        <v>1</v>
      </c>
    </row>
    <row r="42" spans="1:17" x14ac:dyDescent="0.25">
      <c r="A42" s="98"/>
      <c r="B42" s="8">
        <f t="shared" si="4"/>
        <v>42660</v>
      </c>
      <c r="C42"/>
      <c r="D42"/>
      <c r="E42"/>
      <c r="F42"/>
      <c r="G42"/>
      <c r="H42" s="97"/>
      <c r="K42" s="16">
        <f t="shared" si="3"/>
        <v>42642</v>
      </c>
      <c r="L42" s="12"/>
      <c r="M42" s="13" t="str">
        <f t="shared" si="1"/>
        <v>jeudi</v>
      </c>
      <c r="N42" s="12"/>
      <c r="O42" s="14"/>
      <c r="P42" s="12"/>
      <c r="Q42" s="15">
        <f t="shared" si="2"/>
        <v>1</v>
      </c>
    </row>
    <row r="43" spans="1:17" x14ac:dyDescent="0.25">
      <c r="A43" s="98"/>
      <c r="B43" s="8">
        <f t="shared" si="4"/>
        <v>42661</v>
      </c>
      <c r="C43"/>
      <c r="D43"/>
      <c r="E43"/>
      <c r="F43"/>
      <c r="G43"/>
      <c r="H43" s="97"/>
      <c r="K43" s="16">
        <f t="shared" si="3"/>
        <v>42643</v>
      </c>
      <c r="L43" s="12"/>
      <c r="M43" s="13" t="str">
        <f t="shared" si="1"/>
        <v>vendredi</v>
      </c>
      <c r="N43" s="12"/>
      <c r="O43" s="14"/>
      <c r="P43" s="12"/>
      <c r="Q43" s="15">
        <f t="shared" si="2"/>
        <v>1</v>
      </c>
    </row>
    <row r="44" spans="1:17" x14ac:dyDescent="0.25">
      <c r="A44" s="98"/>
      <c r="B44" s="8">
        <f t="shared" si="4"/>
        <v>42662</v>
      </c>
      <c r="C44"/>
      <c r="D44"/>
      <c r="E44"/>
      <c r="F44"/>
      <c r="G44"/>
      <c r="H44" s="97"/>
      <c r="K44" s="16">
        <f t="shared" si="3"/>
        <v>42644</v>
      </c>
      <c r="L44" s="12"/>
      <c r="M44" s="13" t="str">
        <f t="shared" si="1"/>
        <v>samedi</v>
      </c>
      <c r="N44" s="12"/>
      <c r="O44" s="14"/>
      <c r="P44" s="12"/>
      <c r="Q44" s="15">
        <f t="shared" si="2"/>
        <v>3</v>
      </c>
    </row>
    <row r="45" spans="1:17" x14ac:dyDescent="0.25">
      <c r="A45" s="98"/>
      <c r="B45" s="8">
        <f t="shared" si="4"/>
        <v>42663</v>
      </c>
      <c r="C45"/>
      <c r="D45"/>
      <c r="E45"/>
      <c r="F45"/>
      <c r="G45"/>
      <c r="H45" s="97"/>
      <c r="K45" s="16">
        <f t="shared" si="3"/>
        <v>42645</v>
      </c>
      <c r="L45" s="12"/>
      <c r="M45" s="13" t="str">
        <f t="shared" si="1"/>
        <v>dimanche</v>
      </c>
      <c r="N45" s="12"/>
      <c r="O45" s="14"/>
      <c r="P45" s="12"/>
      <c r="Q45" s="15">
        <f t="shared" si="2"/>
        <v>2</v>
      </c>
    </row>
    <row r="46" spans="1:17" x14ac:dyDescent="0.25">
      <c r="A46" s="98"/>
      <c r="B46" s="8">
        <f t="shared" si="4"/>
        <v>42667</v>
      </c>
      <c r="C46"/>
      <c r="D46"/>
      <c r="E46"/>
      <c r="F46"/>
      <c r="G46"/>
      <c r="H46" s="97"/>
      <c r="K46" s="16">
        <f t="shared" si="3"/>
        <v>42646</v>
      </c>
      <c r="L46" s="12"/>
      <c r="M46" s="13" t="str">
        <f t="shared" si="1"/>
        <v>lundi</v>
      </c>
      <c r="N46" s="12"/>
      <c r="O46" s="14"/>
      <c r="P46" s="12"/>
      <c r="Q46" s="15">
        <f t="shared" si="2"/>
        <v>1</v>
      </c>
    </row>
    <row r="47" spans="1:17" x14ac:dyDescent="0.25">
      <c r="A47" s="98"/>
      <c r="B47" s="8">
        <f t="shared" si="4"/>
        <v>42668</v>
      </c>
      <c r="C47"/>
      <c r="D47"/>
      <c r="E47"/>
      <c r="F47"/>
      <c r="G47"/>
      <c r="H47" s="97"/>
      <c r="K47" s="16">
        <f t="shared" si="3"/>
        <v>42647</v>
      </c>
      <c r="L47" s="12"/>
      <c r="M47" s="13" t="str">
        <f t="shared" si="1"/>
        <v>mardi</v>
      </c>
      <c r="N47" s="12"/>
      <c r="O47" s="14"/>
      <c r="P47" s="12"/>
      <c r="Q47" s="15">
        <f t="shared" si="2"/>
        <v>1</v>
      </c>
    </row>
    <row r="48" spans="1:17" x14ac:dyDescent="0.25">
      <c r="A48" s="98"/>
      <c r="B48" s="8">
        <f t="shared" si="4"/>
        <v>42669</v>
      </c>
      <c r="C48"/>
      <c r="D48"/>
      <c r="E48"/>
      <c r="F48"/>
      <c r="G48"/>
      <c r="H48" s="97"/>
      <c r="K48" s="16">
        <f t="shared" si="3"/>
        <v>42648</v>
      </c>
      <c r="L48" s="12"/>
      <c r="M48" s="13" t="str">
        <f t="shared" si="1"/>
        <v>mercredi</v>
      </c>
      <c r="N48" s="12"/>
      <c r="O48" s="14"/>
      <c r="P48" s="12"/>
      <c r="Q48" s="15">
        <f t="shared" si="2"/>
        <v>1</v>
      </c>
    </row>
    <row r="49" spans="1:17" x14ac:dyDescent="0.25">
      <c r="A49" s="98"/>
      <c r="B49" s="8">
        <f t="shared" si="4"/>
        <v>42670</v>
      </c>
      <c r="C49"/>
      <c r="D49"/>
      <c r="E49"/>
      <c r="F49"/>
      <c r="G49"/>
      <c r="H49" s="97"/>
      <c r="K49" s="16">
        <f t="shared" si="3"/>
        <v>42649</v>
      </c>
      <c r="L49" s="12"/>
      <c r="M49" s="13" t="str">
        <f t="shared" si="1"/>
        <v>jeudi</v>
      </c>
      <c r="N49" s="12"/>
      <c r="O49" s="14"/>
      <c r="P49" s="12"/>
      <c r="Q49" s="15">
        <f t="shared" si="2"/>
        <v>1</v>
      </c>
    </row>
    <row r="50" spans="1:17" x14ac:dyDescent="0.25">
      <c r="A50" s="98"/>
      <c r="B50" s="8">
        <f t="shared" si="4"/>
        <v>42671</v>
      </c>
      <c r="C50"/>
      <c r="D50"/>
      <c r="E50"/>
      <c r="F50"/>
      <c r="G50"/>
      <c r="H50" s="97"/>
      <c r="K50" s="16">
        <f t="shared" si="3"/>
        <v>42650</v>
      </c>
      <c r="L50" s="12"/>
      <c r="M50" s="13" t="str">
        <f t="shared" si="1"/>
        <v>vendredi</v>
      </c>
      <c r="N50" s="12"/>
      <c r="O50" s="14"/>
      <c r="P50" s="12"/>
      <c r="Q50" s="15">
        <f t="shared" si="2"/>
        <v>1</v>
      </c>
    </row>
    <row r="51" spans="1:17" x14ac:dyDescent="0.25">
      <c r="A51" s="98"/>
      <c r="B51" s="17">
        <f t="shared" si="4"/>
        <v>42681</v>
      </c>
      <c r="C51"/>
      <c r="D51"/>
      <c r="E51"/>
      <c r="F51"/>
      <c r="G51"/>
      <c r="H51" s="97"/>
      <c r="K51" s="16">
        <f t="shared" si="3"/>
        <v>42651</v>
      </c>
      <c r="L51" s="12"/>
      <c r="M51" s="13" t="str">
        <f t="shared" si="1"/>
        <v>samedi</v>
      </c>
      <c r="N51" s="12"/>
      <c r="O51" s="14"/>
      <c r="P51" s="12"/>
      <c r="Q51" s="15">
        <f t="shared" si="2"/>
        <v>3</v>
      </c>
    </row>
    <row r="52" spans="1:17" x14ac:dyDescent="0.25">
      <c r="A52"/>
      <c r="B52"/>
      <c r="C52"/>
      <c r="D52"/>
      <c r="E52"/>
      <c r="F52"/>
      <c r="G52"/>
      <c r="H52" s="97"/>
      <c r="K52" s="16">
        <f t="shared" si="3"/>
        <v>42652</v>
      </c>
      <c r="L52" s="12"/>
      <c r="M52" s="13" t="str">
        <f t="shared" si="1"/>
        <v>dimanche</v>
      </c>
      <c r="N52" s="12"/>
      <c r="O52" s="14"/>
      <c r="P52" s="12"/>
      <c r="Q52" s="15">
        <f t="shared" si="2"/>
        <v>2</v>
      </c>
    </row>
    <row r="53" spans="1:17" x14ac:dyDescent="0.25">
      <c r="A53"/>
      <c r="B53"/>
      <c r="C53"/>
      <c r="D53"/>
      <c r="E53"/>
      <c r="F53"/>
      <c r="G53"/>
      <c r="H53" s="97"/>
      <c r="K53" s="16">
        <f t="shared" si="3"/>
        <v>42653</v>
      </c>
      <c r="L53" s="12"/>
      <c r="M53" s="13" t="str">
        <f t="shared" si="1"/>
        <v>lundi</v>
      </c>
      <c r="N53" s="12"/>
      <c r="O53" s="14"/>
      <c r="P53" s="12"/>
      <c r="Q53" s="15">
        <f t="shared" si="2"/>
        <v>1</v>
      </c>
    </row>
    <row r="54" spans="1:17" x14ac:dyDescent="0.25">
      <c r="A54"/>
      <c r="B54" s="19">
        <v>42646</v>
      </c>
      <c r="C54" s="99" t="s">
        <v>15</v>
      </c>
      <c r="D54" s="99"/>
      <c r="E54" s="20" t="str">
        <f>IF(F54="","","&lt;")</f>
        <v/>
      </c>
      <c r="F54" s="21" t="str">
        <f>IF(B54="","",IF(WEEKDAY(B54,2)=6,"Attention, c'est un samedi",IF(WEEKDAY(B54,2)=7,"Attention, c'est un dimanche",IF(VLOOKUP(B54,K$14:Q$316,5)&gt;0,"Attention, c'est un jour de congé",""))))</f>
        <v/>
      </c>
      <c r="G54"/>
      <c r="H54" s="97"/>
      <c r="K54" s="16">
        <f t="shared" si="3"/>
        <v>42654</v>
      </c>
      <c r="L54" s="12"/>
      <c r="M54" s="13" t="str">
        <f t="shared" si="1"/>
        <v>mardi</v>
      </c>
      <c r="N54" s="12"/>
      <c r="O54" s="14"/>
      <c r="P54" s="12"/>
      <c r="Q54" s="15">
        <f t="shared" si="2"/>
        <v>1</v>
      </c>
    </row>
    <row r="55" spans="1:17" x14ac:dyDescent="0.25">
      <c r="A55"/>
      <c r="B55" s="22">
        <v>42681</v>
      </c>
      <c r="C55" s="100" t="s">
        <v>16</v>
      </c>
      <c r="D55" s="100"/>
      <c r="E55" s="20" t="str">
        <f>IF(F55="","","&lt;")</f>
        <v/>
      </c>
      <c r="F55" s="21" t="str">
        <f>IF(B55="","",IF(WEEKDAY(B55,2)=6,"Attention, c'est un samedi",IF(WEEKDAY(B55,2)=7,"Attention, c'est un dimanche",IF(VLOOKUP(B55,K$14:Q$316,5)&gt;0,"Attention, c'est un jour de congé",""))))</f>
        <v/>
      </c>
      <c r="G55"/>
      <c r="H55" s="97"/>
      <c r="K55" s="16">
        <f t="shared" si="3"/>
        <v>42655</v>
      </c>
      <c r="L55" s="12"/>
      <c r="M55" s="13" t="str">
        <f t="shared" si="1"/>
        <v>mercredi</v>
      </c>
      <c r="N55" s="12"/>
      <c r="O55" s="14"/>
      <c r="P55" s="12"/>
      <c r="Q55" s="15">
        <f t="shared" si="2"/>
        <v>1</v>
      </c>
    </row>
    <row r="56" spans="1:17" x14ac:dyDescent="0.25">
      <c r="A56" s="23"/>
      <c r="B56" s="23"/>
      <c r="C56" s="23"/>
      <c r="D56" s="23"/>
      <c r="E56" s="23"/>
      <c r="F56" s="23"/>
      <c r="G56" s="23"/>
      <c r="H56" s="23"/>
      <c r="K56" s="16">
        <f t="shared" si="3"/>
        <v>42656</v>
      </c>
      <c r="L56" s="12"/>
      <c r="M56" s="13" t="str">
        <f t="shared" si="1"/>
        <v>jeudi</v>
      </c>
      <c r="N56" s="12"/>
      <c r="O56" s="14"/>
      <c r="P56" s="12"/>
      <c r="Q56" s="15">
        <f t="shared" si="2"/>
        <v>1</v>
      </c>
    </row>
    <row r="57" spans="1:17" ht="12.75" customHeight="1" x14ac:dyDescent="0.25">
      <c r="A57" s="3" t="s">
        <v>0</v>
      </c>
      <c r="B57" s="5" t="str">
        <f>IF(F57="","",IF($B$1="","",$B$1))</f>
        <v>Bollaerts</v>
      </c>
      <c r="C57"/>
      <c r="D57" s="1" t="s">
        <v>1</v>
      </c>
      <c r="E57" s="1" t="s">
        <v>2</v>
      </c>
      <c r="F57" s="5" t="str">
        <f>IF(G57="","",VLOOKUP(G57,Libellés!A$3:L$136,3,0))</f>
        <v>Je participe activement aux différents cours.</v>
      </c>
      <c r="G57" s="24">
        <v>115</v>
      </c>
      <c r="H57" s="97" t="s">
        <v>18</v>
      </c>
      <c r="K57" s="16">
        <f t="shared" si="3"/>
        <v>42657</v>
      </c>
      <c r="L57" s="12"/>
      <c r="M57" s="13" t="str">
        <f t="shared" si="1"/>
        <v>vendredi</v>
      </c>
      <c r="N57" s="12"/>
      <c r="O57" s="14"/>
      <c r="P57" s="12"/>
      <c r="Q57" s="15">
        <f t="shared" si="2"/>
        <v>1</v>
      </c>
    </row>
    <row r="58" spans="1:17" x14ac:dyDescent="0.25">
      <c r="A58" s="3" t="s">
        <v>6</v>
      </c>
      <c r="B58" s="5" t="str">
        <f>IF(F57="","",IF($B$2="","",$B$2))</f>
        <v>Dominique</v>
      </c>
      <c r="C58"/>
      <c r="D58"/>
      <c r="E58" s="1" t="s">
        <v>7</v>
      </c>
      <c r="F58" s="5" t="str">
        <f>IF(G58="",IF(G57="","","-----"),VLOOKUP(G58,Libellés!A$3:L$136,3,0))</f>
        <v>-----</v>
      </c>
      <c r="G58" s="24"/>
      <c r="H58" s="97"/>
      <c r="K58" s="16">
        <f t="shared" si="3"/>
        <v>42658</v>
      </c>
      <c r="L58" s="12"/>
      <c r="M58" s="13" t="str">
        <f t="shared" si="1"/>
        <v>samedi</v>
      </c>
      <c r="N58" s="12"/>
      <c r="O58" s="14"/>
      <c r="P58" s="12"/>
      <c r="Q58" s="15">
        <f t="shared" si="2"/>
        <v>3</v>
      </c>
    </row>
    <row r="59" spans="1:17" x14ac:dyDescent="0.25">
      <c r="A59" s="3" t="s">
        <v>8</v>
      </c>
      <c r="B59" s="5" t="str">
        <f>IF(F57="","",IF($B$3="","",$B$3))</f>
        <v>2F</v>
      </c>
      <c r="C59"/>
      <c r="D59"/>
      <c r="E59" s="1" t="s">
        <v>9</v>
      </c>
      <c r="F59" s="5" t="str">
        <f>IF(G59="",IF(G57="","","-----"),VLOOKUP(G59,Libellés!A$3:L$136,3,0))</f>
        <v>-----</v>
      </c>
      <c r="G59" s="24"/>
      <c r="H59" s="97"/>
      <c r="K59" s="16">
        <f t="shared" si="3"/>
        <v>42659</v>
      </c>
      <c r="L59" s="12"/>
      <c r="M59" s="13" t="str">
        <f t="shared" si="1"/>
        <v>dimanche</v>
      </c>
      <c r="N59" s="12"/>
      <c r="O59" s="14"/>
      <c r="P59" s="12"/>
      <c r="Q59" s="15">
        <f t="shared" si="2"/>
        <v>2</v>
      </c>
    </row>
    <row r="60" spans="1:17" x14ac:dyDescent="0.25">
      <c r="A60" s="98" t="s">
        <v>10</v>
      </c>
      <c r="B60" s="7">
        <f>IF(B82="","",IF(WEEKDAY(B82,2)=6,"",IF(WEEKDAY(B82,2)=7,"",IF(VLOOKUP(B82,K$14:Q$316,5)&gt;0,"",B82))))</f>
        <v>42682</v>
      </c>
      <c r="C60"/>
      <c r="D60"/>
      <c r="E60"/>
      <c r="F60"/>
      <c r="G60"/>
      <c r="H60" s="97"/>
      <c r="K60" s="16">
        <f t="shared" si="3"/>
        <v>42660</v>
      </c>
      <c r="L60" s="12"/>
      <c r="M60" s="13" t="str">
        <f t="shared" si="1"/>
        <v>lundi</v>
      </c>
      <c r="N60" s="12"/>
      <c r="O60" s="14"/>
      <c r="P60" s="12"/>
      <c r="Q60" s="15">
        <f t="shared" si="2"/>
        <v>1</v>
      </c>
    </row>
    <row r="61" spans="1:17" x14ac:dyDescent="0.25">
      <c r="A61" s="98"/>
      <c r="B61" s="8">
        <f t="shared" ref="B61:B79" si="5">IF(B60="","",IF(B60+1&gt;B$83,"",B60+VLOOKUP(B60+1,K$14:Q$316,7)))</f>
        <v>42683</v>
      </c>
      <c r="C61"/>
      <c r="D61"/>
      <c r="E61"/>
      <c r="F61"/>
      <c r="G61"/>
      <c r="H61" s="97"/>
      <c r="K61" s="16">
        <f t="shared" si="3"/>
        <v>42661</v>
      </c>
      <c r="L61" s="12"/>
      <c r="M61" s="13" t="str">
        <f t="shared" si="1"/>
        <v>mardi</v>
      </c>
      <c r="N61" s="12"/>
      <c r="O61" s="14"/>
      <c r="P61" s="12"/>
      <c r="Q61" s="15">
        <f t="shared" si="2"/>
        <v>1</v>
      </c>
    </row>
    <row r="62" spans="1:17" x14ac:dyDescent="0.25">
      <c r="A62" s="98"/>
      <c r="B62" s="8">
        <f t="shared" si="5"/>
        <v>42684</v>
      </c>
      <c r="C62"/>
      <c r="D62"/>
      <c r="E62"/>
      <c r="F62"/>
      <c r="G62"/>
      <c r="H62" s="97"/>
      <c r="K62" s="16">
        <f t="shared" si="3"/>
        <v>42662</v>
      </c>
      <c r="L62" s="12"/>
      <c r="M62" s="13" t="str">
        <f t="shared" si="1"/>
        <v>mercredi</v>
      </c>
      <c r="N62" s="12"/>
      <c r="O62" s="14"/>
      <c r="P62" s="12"/>
      <c r="Q62" s="15">
        <f t="shared" si="2"/>
        <v>1</v>
      </c>
    </row>
    <row r="63" spans="1:17" x14ac:dyDescent="0.25">
      <c r="A63" s="98"/>
      <c r="B63" s="8">
        <f t="shared" si="5"/>
        <v>42688</v>
      </c>
      <c r="C63"/>
      <c r="D63" s="9" t="s">
        <v>11</v>
      </c>
      <c r="E63"/>
      <c r="F63"/>
      <c r="G63"/>
      <c r="H63" s="97"/>
      <c r="K63" s="16">
        <f t="shared" si="3"/>
        <v>42663</v>
      </c>
      <c r="L63" s="12"/>
      <c r="M63" s="13" t="str">
        <f t="shared" si="1"/>
        <v>jeudi</v>
      </c>
      <c r="N63" s="12"/>
      <c r="O63" s="14"/>
      <c r="P63" s="12"/>
      <c r="Q63" s="15">
        <f t="shared" si="2"/>
        <v>1</v>
      </c>
    </row>
    <row r="64" spans="1:17" x14ac:dyDescent="0.25">
      <c r="A64" s="98"/>
      <c r="B64" s="8" t="str">
        <f t="shared" si="5"/>
        <v/>
      </c>
      <c r="C64"/>
      <c r="D64"/>
      <c r="E64" s="52" t="str">
        <f>IF(G57="","","¤")</f>
        <v>¤</v>
      </c>
      <c r="F64" s="10" t="s">
        <v>164</v>
      </c>
      <c r="G64"/>
      <c r="H64" s="97"/>
      <c r="K64" s="16">
        <f t="shared" si="3"/>
        <v>42664</v>
      </c>
      <c r="L64" s="12"/>
      <c r="M64" s="13" t="str">
        <f t="shared" si="1"/>
        <v>vendredi</v>
      </c>
      <c r="N64" s="12"/>
      <c r="O64" s="14">
        <v>3</v>
      </c>
      <c r="P64" s="12"/>
      <c r="Q64" s="15">
        <f t="shared" si="2"/>
        <v>4</v>
      </c>
    </row>
    <row r="65" spans="1:17" x14ac:dyDescent="0.25">
      <c r="A65" s="98"/>
      <c r="B65" s="8" t="str">
        <f t="shared" si="5"/>
        <v/>
      </c>
      <c r="C65"/>
      <c r="D65"/>
      <c r="E65" s="52" t="str">
        <f>IF(B82="","",IF(E82="&lt;","","¤"))</f>
        <v>¤</v>
      </c>
      <c r="F65" s="10" t="s">
        <v>165</v>
      </c>
      <c r="G65"/>
      <c r="H65" s="97"/>
      <c r="K65" s="16">
        <f t="shared" si="3"/>
        <v>42665</v>
      </c>
      <c r="L65" s="12"/>
      <c r="M65" s="13" t="str">
        <f t="shared" si="1"/>
        <v>samedi</v>
      </c>
      <c r="N65" s="12"/>
      <c r="O65" s="14">
        <v>2</v>
      </c>
      <c r="P65" s="12"/>
      <c r="Q65" s="15">
        <f t="shared" si="2"/>
        <v>3</v>
      </c>
    </row>
    <row r="66" spans="1:17" x14ac:dyDescent="0.25">
      <c r="A66" s="98"/>
      <c r="B66" s="8" t="str">
        <f t="shared" si="5"/>
        <v/>
      </c>
      <c r="C66"/>
      <c r="D66"/>
      <c r="E66" s="52" t="str">
        <f>IF(B83="","",IF(E83="&lt;","","¤"))</f>
        <v>¤</v>
      </c>
      <c r="F66" s="10" t="s">
        <v>166</v>
      </c>
      <c r="G66"/>
      <c r="H66" s="97"/>
      <c r="K66" s="16">
        <f t="shared" si="3"/>
        <v>42666</v>
      </c>
      <c r="L66" s="12"/>
      <c r="M66" s="13" t="str">
        <f t="shared" si="1"/>
        <v>dimanche</v>
      </c>
      <c r="N66" s="12"/>
      <c r="O66" s="14">
        <v>1</v>
      </c>
      <c r="P66" s="12"/>
      <c r="Q66" s="15">
        <f t="shared" si="2"/>
        <v>2</v>
      </c>
    </row>
    <row r="67" spans="1:17" x14ac:dyDescent="0.25">
      <c r="A67" s="98"/>
      <c r="B67" s="8" t="str">
        <f t="shared" si="5"/>
        <v/>
      </c>
      <c r="C67"/>
      <c r="D67"/>
      <c r="E67"/>
      <c r="F67"/>
      <c r="G67"/>
      <c r="H67" s="97"/>
      <c r="K67" s="16">
        <f t="shared" si="3"/>
        <v>42667</v>
      </c>
      <c r="L67" s="12"/>
      <c r="M67" s="13" t="str">
        <f t="shared" si="1"/>
        <v>lundi</v>
      </c>
      <c r="N67" s="12"/>
      <c r="O67" s="14"/>
      <c r="P67" s="12"/>
      <c r="Q67" s="15">
        <f t="shared" si="2"/>
        <v>1</v>
      </c>
    </row>
    <row r="68" spans="1:17" x14ac:dyDescent="0.25">
      <c r="A68" s="98"/>
      <c r="B68" s="8" t="str">
        <f t="shared" si="5"/>
        <v/>
      </c>
      <c r="C68"/>
      <c r="D68"/>
      <c r="E68"/>
      <c r="F68"/>
      <c r="G68"/>
      <c r="H68" s="97"/>
      <c r="K68" s="16">
        <f t="shared" si="3"/>
        <v>42668</v>
      </c>
      <c r="L68" s="12"/>
      <c r="M68" s="13" t="str">
        <f t="shared" si="1"/>
        <v>mardi</v>
      </c>
      <c r="N68" s="12"/>
      <c r="O68" s="14"/>
      <c r="P68" s="12"/>
      <c r="Q68" s="15">
        <f t="shared" si="2"/>
        <v>1</v>
      </c>
    </row>
    <row r="69" spans="1:17" x14ac:dyDescent="0.25">
      <c r="A69" s="98"/>
      <c r="B69" s="8" t="str">
        <f t="shared" si="5"/>
        <v/>
      </c>
      <c r="C69"/>
      <c r="D69"/>
      <c r="E69"/>
      <c r="F69"/>
      <c r="G69"/>
      <c r="H69" s="97"/>
      <c r="K69" s="16">
        <f t="shared" si="3"/>
        <v>42669</v>
      </c>
      <c r="L69" s="12"/>
      <c r="M69" s="13" t="str">
        <f t="shared" si="1"/>
        <v>mercredi</v>
      </c>
      <c r="N69" s="12"/>
      <c r="O69" s="14"/>
      <c r="P69" s="12"/>
      <c r="Q69" s="15">
        <f t="shared" si="2"/>
        <v>1</v>
      </c>
    </row>
    <row r="70" spans="1:17" x14ac:dyDescent="0.25">
      <c r="A70" s="98"/>
      <c r="B70" s="8" t="str">
        <f t="shared" si="5"/>
        <v/>
      </c>
      <c r="C70"/>
      <c r="D70"/>
      <c r="E70"/>
      <c r="F70"/>
      <c r="G70"/>
      <c r="H70" s="97"/>
      <c r="K70" s="16">
        <f t="shared" si="3"/>
        <v>42670</v>
      </c>
      <c r="L70" s="12"/>
      <c r="M70" s="13" t="str">
        <f t="shared" si="1"/>
        <v>jeudi</v>
      </c>
      <c r="N70" s="12"/>
      <c r="O70" s="14"/>
      <c r="P70" s="12"/>
      <c r="Q70" s="15">
        <f t="shared" si="2"/>
        <v>1</v>
      </c>
    </row>
    <row r="71" spans="1:17" x14ac:dyDescent="0.25">
      <c r="A71" s="98"/>
      <c r="B71" s="8" t="str">
        <f t="shared" si="5"/>
        <v/>
      </c>
      <c r="C71"/>
      <c r="D71"/>
      <c r="E71"/>
      <c r="F71"/>
      <c r="G71"/>
      <c r="H71" s="97"/>
      <c r="K71" s="16">
        <f t="shared" si="3"/>
        <v>42671</v>
      </c>
      <c r="L71" s="12"/>
      <c r="M71" s="13" t="str">
        <f t="shared" si="1"/>
        <v>vendredi</v>
      </c>
      <c r="N71" s="12"/>
      <c r="O71" s="14"/>
      <c r="P71" s="12"/>
      <c r="Q71" s="15">
        <f t="shared" si="2"/>
        <v>1</v>
      </c>
    </row>
    <row r="72" spans="1:17" x14ac:dyDescent="0.25">
      <c r="A72" s="98"/>
      <c r="B72" s="8" t="str">
        <f t="shared" si="5"/>
        <v/>
      </c>
      <c r="C72"/>
      <c r="D72"/>
      <c r="E72"/>
      <c r="F72"/>
      <c r="G72"/>
      <c r="H72" s="97"/>
      <c r="K72" s="16">
        <f t="shared" si="3"/>
        <v>42672</v>
      </c>
      <c r="L72" s="12"/>
      <c r="M72" s="13" t="str">
        <f t="shared" si="1"/>
        <v>samedi</v>
      </c>
      <c r="N72" s="12"/>
      <c r="O72" s="14">
        <v>9</v>
      </c>
      <c r="P72" s="12"/>
      <c r="Q72" s="15">
        <f t="shared" si="2"/>
        <v>10</v>
      </c>
    </row>
    <row r="73" spans="1:17" x14ac:dyDescent="0.25">
      <c r="A73" s="98"/>
      <c r="B73" s="8" t="str">
        <f t="shared" si="5"/>
        <v/>
      </c>
      <c r="C73"/>
      <c r="D73"/>
      <c r="E73"/>
      <c r="F73"/>
      <c r="G73"/>
      <c r="H73" s="97"/>
      <c r="K73" s="16">
        <f t="shared" si="3"/>
        <v>42673</v>
      </c>
      <c r="L73" s="12"/>
      <c r="M73" s="13" t="str">
        <f t="shared" si="1"/>
        <v>dimanche</v>
      </c>
      <c r="N73" s="12"/>
      <c r="O73" s="14">
        <v>8</v>
      </c>
      <c r="P73" s="12"/>
      <c r="Q73" s="15">
        <f t="shared" si="2"/>
        <v>9</v>
      </c>
    </row>
    <row r="74" spans="1:17" x14ac:dyDescent="0.25">
      <c r="A74" s="98"/>
      <c r="B74" s="8" t="str">
        <f t="shared" si="5"/>
        <v/>
      </c>
      <c r="C74"/>
      <c r="D74"/>
      <c r="E74"/>
      <c r="F74"/>
      <c r="G74"/>
      <c r="H74" s="97"/>
      <c r="K74" s="16">
        <f t="shared" si="3"/>
        <v>42674</v>
      </c>
      <c r="L74" s="12"/>
      <c r="M74" s="13" t="str">
        <f t="shared" si="1"/>
        <v>lundi</v>
      </c>
      <c r="N74" s="12"/>
      <c r="O74" s="14">
        <v>7</v>
      </c>
      <c r="P74" s="12"/>
      <c r="Q74" s="15">
        <f t="shared" si="2"/>
        <v>8</v>
      </c>
    </row>
    <row r="75" spans="1:17" x14ac:dyDescent="0.25">
      <c r="A75" s="98"/>
      <c r="B75" s="8" t="str">
        <f t="shared" si="5"/>
        <v/>
      </c>
      <c r="C75"/>
      <c r="D75"/>
      <c r="E75"/>
      <c r="F75"/>
      <c r="G75"/>
      <c r="H75" s="97"/>
      <c r="K75" s="16">
        <f t="shared" si="3"/>
        <v>42675</v>
      </c>
      <c r="L75" s="12"/>
      <c r="M75" s="13" t="str">
        <f t="shared" si="1"/>
        <v>mardi</v>
      </c>
      <c r="N75" s="12"/>
      <c r="O75" s="14">
        <v>6</v>
      </c>
      <c r="P75" s="12"/>
      <c r="Q75" s="15">
        <f t="shared" si="2"/>
        <v>7</v>
      </c>
    </row>
    <row r="76" spans="1:17" x14ac:dyDescent="0.25">
      <c r="A76" s="98"/>
      <c r="B76" s="8" t="str">
        <f t="shared" si="5"/>
        <v/>
      </c>
      <c r="C76"/>
      <c r="D76"/>
      <c r="E76"/>
      <c r="F76"/>
      <c r="G76"/>
      <c r="H76" s="97"/>
      <c r="K76" s="16">
        <f t="shared" si="3"/>
        <v>42676</v>
      </c>
      <c r="L76" s="12"/>
      <c r="M76" s="13" t="str">
        <f t="shared" si="1"/>
        <v>mercredi</v>
      </c>
      <c r="N76" s="12"/>
      <c r="O76" s="14">
        <v>5</v>
      </c>
      <c r="P76" s="12"/>
      <c r="Q76" s="15">
        <f t="shared" si="2"/>
        <v>6</v>
      </c>
    </row>
    <row r="77" spans="1:17" x14ac:dyDescent="0.25">
      <c r="A77" s="98"/>
      <c r="B77" s="8" t="str">
        <f t="shared" si="5"/>
        <v/>
      </c>
      <c r="C77"/>
      <c r="D77"/>
      <c r="E77"/>
      <c r="F77"/>
      <c r="G77"/>
      <c r="H77" s="97"/>
      <c r="K77" s="16">
        <f t="shared" si="3"/>
        <v>42677</v>
      </c>
      <c r="L77" s="12"/>
      <c r="M77" s="13" t="str">
        <f t="shared" si="1"/>
        <v>jeudi</v>
      </c>
      <c r="N77" s="12"/>
      <c r="O77" s="14">
        <v>4</v>
      </c>
      <c r="P77" s="12"/>
      <c r="Q77" s="15">
        <f t="shared" si="2"/>
        <v>5</v>
      </c>
    </row>
    <row r="78" spans="1:17" x14ac:dyDescent="0.25">
      <c r="A78" s="98"/>
      <c r="B78" s="8" t="str">
        <f t="shared" si="5"/>
        <v/>
      </c>
      <c r="C78"/>
      <c r="D78"/>
      <c r="E78"/>
      <c r="F78"/>
      <c r="G78"/>
      <c r="H78" s="97"/>
      <c r="K78" s="16">
        <f t="shared" si="3"/>
        <v>42678</v>
      </c>
      <c r="L78" s="12"/>
      <c r="M78" s="13" t="str">
        <f t="shared" ref="M78:M141" si="6">IF(WEEKDAY(K78,2)=1,"lundi",IF(WEEKDAY(K78,2)=2,"mardi",IF(WEEKDAY(K78,2)=3,"mercredi",IF(WEEKDAY(K78,2)=4,"jeudi",IF(WEEKDAY(K78,2)=5,"vendredi",IF(WEEKDAY(K78,2)=6,"samedi","dimanche"))))))</f>
        <v>vendredi</v>
      </c>
      <c r="N78" s="12"/>
      <c r="O78" s="14">
        <v>3</v>
      </c>
      <c r="P78" s="12"/>
      <c r="Q78" s="15">
        <f t="shared" ref="Q78:Q141" si="7">IF(O78="",IF(WEEKDAY(K78,2)=6,3,IF(WEEKDAY(K78,2)=7,2,1)),1+O78)</f>
        <v>4</v>
      </c>
    </row>
    <row r="79" spans="1:17" x14ac:dyDescent="0.25">
      <c r="A79" s="98"/>
      <c r="B79" s="17" t="str">
        <f t="shared" si="5"/>
        <v/>
      </c>
      <c r="C79"/>
      <c r="D79"/>
      <c r="E79"/>
      <c r="F79"/>
      <c r="G79"/>
      <c r="H79" s="97"/>
      <c r="K79" s="16">
        <f t="shared" ref="K79:K142" si="8">K78+1</f>
        <v>42679</v>
      </c>
      <c r="L79" s="12"/>
      <c r="M79" s="13" t="str">
        <f t="shared" si="6"/>
        <v>samedi</v>
      </c>
      <c r="N79" s="12"/>
      <c r="O79" s="14">
        <v>2</v>
      </c>
      <c r="P79" s="12"/>
      <c r="Q79" s="15">
        <f t="shared" si="7"/>
        <v>3</v>
      </c>
    </row>
    <row r="80" spans="1:17" x14ac:dyDescent="0.25">
      <c r="A80"/>
      <c r="B80"/>
      <c r="C80"/>
      <c r="D80"/>
      <c r="E80"/>
      <c r="F80"/>
      <c r="G80"/>
      <c r="H80" s="97"/>
      <c r="K80" s="16">
        <f t="shared" si="8"/>
        <v>42680</v>
      </c>
      <c r="L80" s="12"/>
      <c r="M80" s="13" t="str">
        <f t="shared" si="6"/>
        <v>dimanche</v>
      </c>
      <c r="N80" s="12"/>
      <c r="O80" s="14">
        <v>1</v>
      </c>
      <c r="P80" s="12"/>
      <c r="Q80" s="15">
        <f t="shared" si="7"/>
        <v>2</v>
      </c>
    </row>
    <row r="81" spans="1:17" x14ac:dyDescent="0.25">
      <c r="A81"/>
      <c r="B81"/>
      <c r="C81"/>
      <c r="D81"/>
      <c r="E81"/>
      <c r="F81"/>
      <c r="G81"/>
      <c r="H81" s="97"/>
      <c r="K81" s="16">
        <f t="shared" si="8"/>
        <v>42681</v>
      </c>
      <c r="L81" s="12"/>
      <c r="M81" s="13" t="str">
        <f t="shared" si="6"/>
        <v>lundi</v>
      </c>
      <c r="N81" s="12"/>
      <c r="O81" s="14"/>
      <c r="P81" s="12"/>
      <c r="Q81" s="15">
        <f t="shared" si="7"/>
        <v>1</v>
      </c>
    </row>
    <row r="82" spans="1:17" x14ac:dyDescent="0.25">
      <c r="A82"/>
      <c r="B82" s="19">
        <v>42682</v>
      </c>
      <c r="C82" s="99" t="s">
        <v>15</v>
      </c>
      <c r="D82" s="99"/>
      <c r="E82" s="20" t="str">
        <f>IF(F82="","","&lt;")</f>
        <v/>
      </c>
      <c r="F82" s="21" t="str">
        <f>IF(B82="","",IF(WEEKDAY(B82,2)=6,"Attention, c'est un samedi",IF(WEEKDAY(B82,2)=7,"Attention, c'est un dimanche",IF(VLOOKUP(B82,K$14:Q$316,5)&gt;0,"Attention, c'est un jour de congé",""))))</f>
        <v/>
      </c>
      <c r="G82"/>
      <c r="H82" s="97"/>
      <c r="K82" s="16">
        <f t="shared" si="8"/>
        <v>42682</v>
      </c>
      <c r="L82" s="12"/>
      <c r="M82" s="13" t="str">
        <f t="shared" si="6"/>
        <v>mardi</v>
      </c>
      <c r="N82" s="12"/>
      <c r="O82" s="14"/>
      <c r="P82" s="12"/>
      <c r="Q82" s="15">
        <f t="shared" si="7"/>
        <v>1</v>
      </c>
    </row>
    <row r="83" spans="1:17" x14ac:dyDescent="0.25">
      <c r="A83"/>
      <c r="B83" s="22">
        <v>42688</v>
      </c>
      <c r="C83" s="100" t="s">
        <v>16</v>
      </c>
      <c r="D83" s="100"/>
      <c r="E83" s="20" t="str">
        <f>IF(F83="","","&lt;")</f>
        <v/>
      </c>
      <c r="F83" s="21" t="str">
        <f>IF(B83="","",IF(WEEKDAY(B83,2)=6,"Attention, c'est un samedi",IF(WEEKDAY(B83,2)=7,"Attention, c'est un dimanche",IF(VLOOKUP(B83,K$14:Q$316,5)&gt;0,"Attention, c'est un jour de congé",""))))</f>
        <v/>
      </c>
      <c r="G83"/>
      <c r="H83" s="97"/>
      <c r="K83" s="16">
        <f t="shared" si="8"/>
        <v>42683</v>
      </c>
      <c r="L83" s="12"/>
      <c r="M83" s="13" t="str">
        <f t="shared" si="6"/>
        <v>mercredi</v>
      </c>
      <c r="N83" s="12"/>
      <c r="O83" s="14"/>
      <c r="P83" s="12"/>
      <c r="Q83" s="15">
        <f t="shared" si="7"/>
        <v>1</v>
      </c>
    </row>
    <row r="84" spans="1:17" x14ac:dyDescent="0.25">
      <c r="A84" s="23"/>
      <c r="B84" s="23"/>
      <c r="C84" s="23"/>
      <c r="D84" s="23"/>
      <c r="E84" s="23"/>
      <c r="F84" s="23"/>
      <c r="G84" s="23"/>
      <c r="H84" s="23"/>
      <c r="K84" s="16">
        <f t="shared" si="8"/>
        <v>42684</v>
      </c>
      <c r="L84" s="12"/>
      <c r="M84" s="13" t="str">
        <f t="shared" si="6"/>
        <v>jeudi</v>
      </c>
      <c r="N84" s="12"/>
      <c r="O84" s="14"/>
      <c r="P84" s="12"/>
      <c r="Q84" s="15">
        <f t="shared" si="7"/>
        <v>1</v>
      </c>
    </row>
    <row r="85" spans="1:17" ht="12.75" customHeight="1" x14ac:dyDescent="0.25">
      <c r="A85" s="3" t="s">
        <v>0</v>
      </c>
      <c r="B85" s="5" t="str">
        <f>IF(F85="","",IF($B$1="","",$B$1))</f>
        <v>Bollaerts</v>
      </c>
      <c r="C85"/>
      <c r="D85" s="1" t="s">
        <v>1</v>
      </c>
      <c r="E85" s="1" t="s">
        <v>2</v>
      </c>
      <c r="F85" s="5" t="str">
        <f>IF(G85="","",VLOOKUP(G85,Libellés!A$3:L$136,3,0))</f>
        <v>Je respecte le règlement de l'atelier.</v>
      </c>
      <c r="G85" s="24">
        <v>7</v>
      </c>
      <c r="H85" s="97" t="s">
        <v>19</v>
      </c>
      <c r="K85" s="16">
        <f t="shared" si="8"/>
        <v>42685</v>
      </c>
      <c r="L85" s="12"/>
      <c r="M85" s="13" t="str">
        <f t="shared" si="6"/>
        <v>vendredi</v>
      </c>
      <c r="N85" s="12"/>
      <c r="O85" s="14">
        <v>3</v>
      </c>
      <c r="P85" s="12"/>
      <c r="Q85" s="15">
        <f t="shared" si="7"/>
        <v>4</v>
      </c>
    </row>
    <row r="86" spans="1:17" x14ac:dyDescent="0.25">
      <c r="A86" s="3" t="s">
        <v>6</v>
      </c>
      <c r="B86" s="5" t="str">
        <f>IF(F85="","",IF($B$2="","",$B$2))</f>
        <v>Dominique</v>
      </c>
      <c r="C86"/>
      <c r="D86"/>
      <c r="E86" s="1" t="s">
        <v>7</v>
      </c>
      <c r="F86" s="5" t="str">
        <f>IF(G86="",IF(G85="","","-----"),VLOOKUP(G86,Libellés!A$3:L$136,3,0))</f>
        <v>J'écoute ou je lis la consigne jusqu'au bout avant de commencer à travailler.</v>
      </c>
      <c r="G86" s="24">
        <v>8</v>
      </c>
      <c r="H86" s="97"/>
      <c r="K86" s="16">
        <f t="shared" si="8"/>
        <v>42686</v>
      </c>
      <c r="L86" s="12"/>
      <c r="M86" s="13" t="str">
        <f t="shared" si="6"/>
        <v>samedi</v>
      </c>
      <c r="N86" s="12"/>
      <c r="O86" s="14">
        <v>2</v>
      </c>
      <c r="P86" s="12"/>
      <c r="Q86" s="15">
        <f t="shared" si="7"/>
        <v>3</v>
      </c>
    </row>
    <row r="87" spans="1:17" x14ac:dyDescent="0.25">
      <c r="A87" s="3" t="s">
        <v>8</v>
      </c>
      <c r="B87" s="5" t="str">
        <f>IF(F85="","",IF($B$3="","",$B$3))</f>
        <v>2F</v>
      </c>
      <c r="C87"/>
      <c r="D87"/>
      <c r="E87" s="1" t="s">
        <v>9</v>
      </c>
      <c r="F87" s="5" t="str">
        <f>IF(G87="",IF(G85="","","-----"),VLOOKUP(G87,Libellés!A$3:L$136,3,0))</f>
        <v>J'écoute ou je lis la consigne jusqu'au bout avant de poser une question.</v>
      </c>
      <c r="G87" s="24">
        <v>9</v>
      </c>
      <c r="H87" s="97"/>
      <c r="K87" s="16">
        <f t="shared" si="8"/>
        <v>42687</v>
      </c>
      <c r="L87" s="12"/>
      <c r="M87" s="13" t="str">
        <f t="shared" si="6"/>
        <v>dimanche</v>
      </c>
      <c r="N87" s="12"/>
      <c r="O87" s="14">
        <v>1</v>
      </c>
      <c r="P87" s="12"/>
      <c r="Q87" s="15">
        <f t="shared" si="7"/>
        <v>2</v>
      </c>
    </row>
    <row r="88" spans="1:17" x14ac:dyDescent="0.25">
      <c r="A88" s="98" t="s">
        <v>10</v>
      </c>
      <c r="B88" s="7">
        <f>IF(B110="","",IF(WEEKDAY(B110,2)=6,"",IF(WEEKDAY(B110,2)=7,"",IF(VLOOKUP(B110,K$14:Q$316,5)&gt;0,"",B110))))</f>
        <v>42705</v>
      </c>
      <c r="C88"/>
      <c r="D88"/>
      <c r="E88"/>
      <c r="F88"/>
      <c r="G88"/>
      <c r="H88" s="97"/>
      <c r="K88" s="16">
        <f t="shared" si="8"/>
        <v>42688</v>
      </c>
      <c r="L88" s="12"/>
      <c r="M88" s="13" t="str">
        <f t="shared" si="6"/>
        <v>lundi</v>
      </c>
      <c r="N88" s="12"/>
      <c r="O88" s="14"/>
      <c r="P88" s="12"/>
      <c r="Q88" s="15">
        <f t="shared" si="7"/>
        <v>1</v>
      </c>
    </row>
    <row r="89" spans="1:17" x14ac:dyDescent="0.25">
      <c r="A89" s="98"/>
      <c r="B89" s="8">
        <f t="shared" ref="B89:B107" si="9">IF(B88="","",IF(B88+1&gt;B$111,"",B88+VLOOKUP(B88+1,K$14:Q$316,7)))</f>
        <v>42706</v>
      </c>
      <c r="C89"/>
      <c r="D89"/>
      <c r="E89"/>
      <c r="F89"/>
      <c r="G89"/>
      <c r="H89" s="97"/>
      <c r="K89" s="16">
        <f t="shared" si="8"/>
        <v>42689</v>
      </c>
      <c r="L89" s="12"/>
      <c r="M89" s="13" t="str">
        <f t="shared" si="6"/>
        <v>mardi</v>
      </c>
      <c r="N89" s="12"/>
      <c r="O89" s="14"/>
      <c r="P89" s="12"/>
      <c r="Q89" s="15">
        <f t="shared" si="7"/>
        <v>1</v>
      </c>
    </row>
    <row r="90" spans="1:17" x14ac:dyDescent="0.25">
      <c r="A90" s="98"/>
      <c r="B90" s="8">
        <f t="shared" si="9"/>
        <v>42709</v>
      </c>
      <c r="C90"/>
      <c r="D90"/>
      <c r="E90"/>
      <c r="F90"/>
      <c r="G90"/>
      <c r="H90" s="97"/>
      <c r="K90" s="16">
        <f t="shared" si="8"/>
        <v>42690</v>
      </c>
      <c r="L90" s="12"/>
      <c r="M90" s="13" t="str">
        <f t="shared" si="6"/>
        <v>mercredi</v>
      </c>
      <c r="N90" s="12"/>
      <c r="O90" s="14"/>
      <c r="P90" s="12"/>
      <c r="Q90" s="15">
        <f t="shared" si="7"/>
        <v>1</v>
      </c>
    </row>
    <row r="91" spans="1:17" x14ac:dyDescent="0.25">
      <c r="A91" s="98"/>
      <c r="B91" s="8">
        <f t="shared" si="9"/>
        <v>42710</v>
      </c>
      <c r="C91"/>
      <c r="D91" s="9" t="s">
        <v>11</v>
      </c>
      <c r="E91"/>
      <c r="F91"/>
      <c r="G91"/>
      <c r="H91" s="97"/>
      <c r="K91" s="16">
        <f t="shared" si="8"/>
        <v>42691</v>
      </c>
      <c r="L91" s="12"/>
      <c r="M91" s="13" t="str">
        <f t="shared" si="6"/>
        <v>jeudi</v>
      </c>
      <c r="N91" s="12"/>
      <c r="O91" s="14"/>
      <c r="P91" s="12"/>
      <c r="Q91" s="15">
        <f t="shared" si="7"/>
        <v>1</v>
      </c>
    </row>
    <row r="92" spans="1:17" x14ac:dyDescent="0.25">
      <c r="A92" s="98"/>
      <c r="B92" s="8">
        <f t="shared" si="9"/>
        <v>42711</v>
      </c>
      <c r="C92"/>
      <c r="D92"/>
      <c r="E92" s="52" t="str">
        <f>IF(G85="","","¤")</f>
        <v>¤</v>
      </c>
      <c r="F92" s="10" t="s">
        <v>164</v>
      </c>
      <c r="G92"/>
      <c r="H92" s="97"/>
      <c r="K92" s="16">
        <f t="shared" si="8"/>
        <v>42692</v>
      </c>
      <c r="L92" s="12"/>
      <c r="M92" s="13" t="str">
        <f t="shared" si="6"/>
        <v>vendredi</v>
      </c>
      <c r="N92" s="12"/>
      <c r="O92" s="14"/>
      <c r="P92" s="12"/>
      <c r="Q92" s="15">
        <f t="shared" si="7"/>
        <v>1</v>
      </c>
    </row>
    <row r="93" spans="1:17" x14ac:dyDescent="0.25">
      <c r="A93" s="98"/>
      <c r="B93" s="8">
        <f t="shared" si="9"/>
        <v>42712</v>
      </c>
      <c r="C93"/>
      <c r="D93"/>
      <c r="E93" s="52" t="str">
        <f>IF(B110="","",IF(E110="&lt;","","¤"))</f>
        <v>¤</v>
      </c>
      <c r="F93" s="10" t="s">
        <v>165</v>
      </c>
      <c r="G93"/>
      <c r="H93" s="97"/>
      <c r="K93" s="16">
        <f t="shared" si="8"/>
        <v>42693</v>
      </c>
      <c r="L93" s="12"/>
      <c r="M93" s="13" t="str">
        <f t="shared" si="6"/>
        <v>samedi</v>
      </c>
      <c r="N93" s="12"/>
      <c r="O93" s="14"/>
      <c r="P93" s="12"/>
      <c r="Q93" s="15">
        <f t="shared" si="7"/>
        <v>3</v>
      </c>
    </row>
    <row r="94" spans="1:17" x14ac:dyDescent="0.25">
      <c r="A94" s="98"/>
      <c r="B94" s="8">
        <f t="shared" si="9"/>
        <v>42713</v>
      </c>
      <c r="C94"/>
      <c r="D94"/>
      <c r="E94" s="52" t="str">
        <f>IF(B111="","",IF(E111="&lt;","","¤"))</f>
        <v>¤</v>
      </c>
      <c r="F94" s="10" t="s">
        <v>166</v>
      </c>
      <c r="G94"/>
      <c r="H94" s="97"/>
      <c r="K94" s="16">
        <f t="shared" si="8"/>
        <v>42694</v>
      </c>
      <c r="L94" s="12"/>
      <c r="M94" s="13" t="str">
        <f t="shared" si="6"/>
        <v>dimanche</v>
      </c>
      <c r="N94" s="12"/>
      <c r="O94" s="14"/>
      <c r="P94" s="12"/>
      <c r="Q94" s="15">
        <f t="shared" si="7"/>
        <v>2</v>
      </c>
    </row>
    <row r="95" spans="1:17" x14ac:dyDescent="0.25">
      <c r="A95" s="98"/>
      <c r="B95" s="8">
        <f t="shared" si="9"/>
        <v>42716</v>
      </c>
      <c r="C95"/>
      <c r="D95"/>
      <c r="E95"/>
      <c r="F95"/>
      <c r="G95"/>
      <c r="H95" s="97"/>
      <c r="K95" s="16">
        <f t="shared" si="8"/>
        <v>42695</v>
      </c>
      <c r="L95" s="12"/>
      <c r="M95" s="13" t="str">
        <f t="shared" si="6"/>
        <v>lundi</v>
      </c>
      <c r="N95" s="12"/>
      <c r="O95" s="14"/>
      <c r="P95" s="12"/>
      <c r="Q95" s="15">
        <f t="shared" si="7"/>
        <v>1</v>
      </c>
    </row>
    <row r="96" spans="1:17" x14ac:dyDescent="0.25">
      <c r="A96" s="98"/>
      <c r="B96" s="8">
        <f t="shared" si="9"/>
        <v>42717</v>
      </c>
      <c r="C96"/>
      <c r="D96"/>
      <c r="E96"/>
      <c r="F96"/>
      <c r="G96"/>
      <c r="H96" s="97"/>
      <c r="K96" s="16">
        <f t="shared" si="8"/>
        <v>42696</v>
      </c>
      <c r="L96" s="12"/>
      <c r="M96" s="13" t="str">
        <f t="shared" si="6"/>
        <v>mardi</v>
      </c>
      <c r="N96" s="12"/>
      <c r="O96" s="14"/>
      <c r="P96" s="12"/>
      <c r="Q96" s="15">
        <f t="shared" si="7"/>
        <v>1</v>
      </c>
    </row>
    <row r="97" spans="1:17" x14ac:dyDescent="0.25">
      <c r="A97" s="98"/>
      <c r="B97" s="8">
        <f t="shared" si="9"/>
        <v>42718</v>
      </c>
      <c r="C97"/>
      <c r="D97"/>
      <c r="E97"/>
      <c r="F97"/>
      <c r="G97"/>
      <c r="H97" s="97"/>
      <c r="K97" s="16">
        <f t="shared" si="8"/>
        <v>42697</v>
      </c>
      <c r="L97" s="12"/>
      <c r="M97" s="13" t="str">
        <f t="shared" si="6"/>
        <v>mercredi</v>
      </c>
      <c r="N97" s="12"/>
      <c r="O97" s="14"/>
      <c r="P97" s="12"/>
      <c r="Q97" s="15">
        <f t="shared" si="7"/>
        <v>1</v>
      </c>
    </row>
    <row r="98" spans="1:17" x14ac:dyDescent="0.25">
      <c r="A98" s="98"/>
      <c r="B98" s="8">
        <f t="shared" si="9"/>
        <v>42719</v>
      </c>
      <c r="C98"/>
      <c r="D98"/>
      <c r="E98"/>
      <c r="F98"/>
      <c r="G98"/>
      <c r="H98" s="97"/>
      <c r="K98" s="16">
        <f t="shared" si="8"/>
        <v>42698</v>
      </c>
      <c r="L98" s="12"/>
      <c r="M98" s="13" t="str">
        <f t="shared" si="6"/>
        <v>jeudi</v>
      </c>
      <c r="N98" s="12"/>
      <c r="O98" s="14"/>
      <c r="P98" s="12"/>
      <c r="Q98" s="15">
        <f t="shared" si="7"/>
        <v>1</v>
      </c>
    </row>
    <row r="99" spans="1:17" x14ac:dyDescent="0.25">
      <c r="A99" s="98"/>
      <c r="B99" s="8">
        <f t="shared" si="9"/>
        <v>42720</v>
      </c>
      <c r="C99"/>
      <c r="D99"/>
      <c r="E99"/>
      <c r="F99"/>
      <c r="G99"/>
      <c r="H99" s="97"/>
      <c r="K99" s="16">
        <f t="shared" si="8"/>
        <v>42699</v>
      </c>
      <c r="L99" s="12"/>
      <c r="M99" s="13" t="str">
        <f t="shared" si="6"/>
        <v>vendredi</v>
      </c>
      <c r="N99" s="12"/>
      <c r="O99" s="14"/>
      <c r="P99" s="12"/>
      <c r="Q99" s="15">
        <f t="shared" si="7"/>
        <v>1</v>
      </c>
    </row>
    <row r="100" spans="1:17" x14ac:dyDescent="0.25">
      <c r="A100" s="98"/>
      <c r="B100" s="8">
        <f t="shared" si="9"/>
        <v>42723</v>
      </c>
      <c r="C100"/>
      <c r="D100"/>
      <c r="E100"/>
      <c r="F100"/>
      <c r="G100"/>
      <c r="H100" s="97"/>
      <c r="K100" s="16">
        <f t="shared" si="8"/>
        <v>42700</v>
      </c>
      <c r="L100" s="12"/>
      <c r="M100" s="13" t="str">
        <f t="shared" si="6"/>
        <v>samedi</v>
      </c>
      <c r="N100" s="12"/>
      <c r="O100" s="14"/>
      <c r="P100" s="12"/>
      <c r="Q100" s="15">
        <f t="shared" si="7"/>
        <v>3</v>
      </c>
    </row>
    <row r="101" spans="1:17" x14ac:dyDescent="0.25">
      <c r="A101" s="98"/>
      <c r="B101" s="8">
        <f t="shared" si="9"/>
        <v>42727</v>
      </c>
      <c r="C101"/>
      <c r="D101"/>
      <c r="E101"/>
      <c r="F101"/>
      <c r="G101"/>
      <c r="H101" s="97"/>
      <c r="K101" s="16">
        <f t="shared" si="8"/>
        <v>42701</v>
      </c>
      <c r="L101" s="12"/>
      <c r="M101" s="13" t="str">
        <f t="shared" si="6"/>
        <v>dimanche</v>
      </c>
      <c r="N101" s="12"/>
      <c r="O101" s="14"/>
      <c r="P101" s="12"/>
      <c r="Q101" s="15">
        <f t="shared" si="7"/>
        <v>2</v>
      </c>
    </row>
    <row r="102" spans="1:17" x14ac:dyDescent="0.25">
      <c r="A102" s="98"/>
      <c r="B102" s="8" t="str">
        <f t="shared" si="9"/>
        <v/>
      </c>
      <c r="C102"/>
      <c r="D102"/>
      <c r="E102"/>
      <c r="F102"/>
      <c r="G102"/>
      <c r="H102" s="97"/>
      <c r="K102" s="16">
        <f t="shared" si="8"/>
        <v>42702</v>
      </c>
      <c r="L102" s="12"/>
      <c r="M102" s="13" t="str">
        <f t="shared" si="6"/>
        <v>lundi</v>
      </c>
      <c r="N102" s="12"/>
      <c r="O102" s="14"/>
      <c r="P102" s="12"/>
      <c r="Q102" s="15">
        <f t="shared" si="7"/>
        <v>1</v>
      </c>
    </row>
    <row r="103" spans="1:17" x14ac:dyDescent="0.25">
      <c r="A103" s="98"/>
      <c r="B103" s="8" t="str">
        <f t="shared" si="9"/>
        <v/>
      </c>
      <c r="C103"/>
      <c r="D103"/>
      <c r="E103"/>
      <c r="F103"/>
      <c r="G103"/>
      <c r="H103" s="97"/>
      <c r="K103" s="16">
        <f t="shared" si="8"/>
        <v>42703</v>
      </c>
      <c r="L103" s="12"/>
      <c r="M103" s="13" t="str">
        <f t="shared" si="6"/>
        <v>mardi</v>
      </c>
      <c r="N103" s="12"/>
      <c r="O103" s="14"/>
      <c r="P103" s="12"/>
      <c r="Q103" s="15">
        <f t="shared" si="7"/>
        <v>1</v>
      </c>
    </row>
    <row r="104" spans="1:17" x14ac:dyDescent="0.25">
      <c r="A104" s="98"/>
      <c r="B104" s="8" t="str">
        <f t="shared" si="9"/>
        <v/>
      </c>
      <c r="C104"/>
      <c r="D104"/>
      <c r="E104"/>
      <c r="F104"/>
      <c r="G104"/>
      <c r="H104" s="97"/>
      <c r="K104" s="16">
        <f t="shared" si="8"/>
        <v>42704</v>
      </c>
      <c r="L104" s="12"/>
      <c r="M104" s="13" t="str">
        <f t="shared" si="6"/>
        <v>mercredi</v>
      </c>
      <c r="N104" s="12"/>
      <c r="O104" s="14"/>
      <c r="P104" s="12"/>
      <c r="Q104" s="15">
        <f t="shared" si="7"/>
        <v>1</v>
      </c>
    </row>
    <row r="105" spans="1:17" x14ac:dyDescent="0.25">
      <c r="A105" s="98"/>
      <c r="B105" s="8" t="str">
        <f t="shared" si="9"/>
        <v/>
      </c>
      <c r="C105"/>
      <c r="D105"/>
      <c r="E105"/>
      <c r="F105"/>
      <c r="G105"/>
      <c r="H105" s="97"/>
      <c r="K105" s="16">
        <f t="shared" si="8"/>
        <v>42705</v>
      </c>
      <c r="L105" s="12"/>
      <c r="M105" s="13" t="str">
        <f t="shared" si="6"/>
        <v>jeudi</v>
      </c>
      <c r="N105" s="12"/>
      <c r="O105" s="14"/>
      <c r="P105" s="12"/>
      <c r="Q105" s="15">
        <f t="shared" si="7"/>
        <v>1</v>
      </c>
    </row>
    <row r="106" spans="1:17" x14ac:dyDescent="0.25">
      <c r="A106" s="98"/>
      <c r="B106" s="8" t="str">
        <f t="shared" si="9"/>
        <v/>
      </c>
      <c r="C106"/>
      <c r="D106"/>
      <c r="E106"/>
      <c r="F106"/>
      <c r="G106"/>
      <c r="H106" s="97"/>
      <c r="K106" s="16">
        <f t="shared" si="8"/>
        <v>42706</v>
      </c>
      <c r="L106" s="12"/>
      <c r="M106" s="13" t="str">
        <f t="shared" si="6"/>
        <v>vendredi</v>
      </c>
      <c r="N106" s="12"/>
      <c r="O106" s="14"/>
      <c r="P106" s="12"/>
      <c r="Q106" s="15">
        <f t="shared" si="7"/>
        <v>1</v>
      </c>
    </row>
    <row r="107" spans="1:17" x14ac:dyDescent="0.25">
      <c r="A107" s="98"/>
      <c r="B107" s="17" t="str">
        <f t="shared" si="9"/>
        <v/>
      </c>
      <c r="C107"/>
      <c r="D107"/>
      <c r="E107"/>
      <c r="F107"/>
      <c r="G107"/>
      <c r="H107" s="97"/>
      <c r="K107" s="16">
        <f t="shared" si="8"/>
        <v>42707</v>
      </c>
      <c r="L107" s="12"/>
      <c r="M107" s="13" t="str">
        <f t="shared" si="6"/>
        <v>samedi</v>
      </c>
      <c r="N107" s="12"/>
      <c r="O107" s="14"/>
      <c r="P107" s="12"/>
      <c r="Q107" s="15">
        <f t="shared" si="7"/>
        <v>3</v>
      </c>
    </row>
    <row r="108" spans="1:17" x14ac:dyDescent="0.25">
      <c r="A108"/>
      <c r="B108"/>
      <c r="C108"/>
      <c r="D108"/>
      <c r="E108"/>
      <c r="F108"/>
      <c r="G108"/>
      <c r="H108" s="97"/>
      <c r="K108" s="16">
        <f t="shared" si="8"/>
        <v>42708</v>
      </c>
      <c r="L108" s="12"/>
      <c r="M108" s="13" t="str">
        <f t="shared" si="6"/>
        <v>dimanche</v>
      </c>
      <c r="N108" s="12"/>
      <c r="O108" s="14"/>
      <c r="P108" s="12"/>
      <c r="Q108" s="15">
        <f t="shared" si="7"/>
        <v>2</v>
      </c>
    </row>
    <row r="109" spans="1:17" x14ac:dyDescent="0.25">
      <c r="A109"/>
      <c r="B109"/>
      <c r="C109"/>
      <c r="D109"/>
      <c r="E109"/>
      <c r="F109"/>
      <c r="G109"/>
      <c r="H109" s="97"/>
      <c r="K109" s="16">
        <f t="shared" si="8"/>
        <v>42709</v>
      </c>
      <c r="L109" s="12"/>
      <c r="M109" s="13" t="str">
        <f t="shared" si="6"/>
        <v>lundi</v>
      </c>
      <c r="N109" s="12"/>
      <c r="O109" s="14"/>
      <c r="P109" s="12"/>
      <c r="Q109" s="15">
        <f t="shared" si="7"/>
        <v>1</v>
      </c>
    </row>
    <row r="110" spans="1:17" x14ac:dyDescent="0.25">
      <c r="A110"/>
      <c r="B110" s="19">
        <v>42705</v>
      </c>
      <c r="C110" s="99" t="s">
        <v>15</v>
      </c>
      <c r="D110" s="99"/>
      <c r="E110" s="20" t="str">
        <f>IF(F110="","","&lt;")</f>
        <v/>
      </c>
      <c r="F110" s="21" t="str">
        <f>IF(B110="","",IF(WEEKDAY(B110,2)=6,"Attention, c'est un samedi",IF(WEEKDAY(B110,2)=7,"Attention, c'est un dimanche",IF(VLOOKUP(B110,K$14:Q$316,5)&gt;0,"Attention, c'est un jour de congé",""))))</f>
        <v/>
      </c>
      <c r="G110"/>
      <c r="H110" s="97"/>
      <c r="K110" s="16">
        <f t="shared" si="8"/>
        <v>42710</v>
      </c>
      <c r="L110" s="12"/>
      <c r="M110" s="13" t="str">
        <f t="shared" si="6"/>
        <v>mardi</v>
      </c>
      <c r="N110" s="12"/>
      <c r="O110" s="14"/>
      <c r="P110" s="12"/>
      <c r="Q110" s="15">
        <f t="shared" si="7"/>
        <v>1</v>
      </c>
    </row>
    <row r="111" spans="1:17" x14ac:dyDescent="0.25">
      <c r="A111"/>
      <c r="B111" s="22">
        <v>42727</v>
      </c>
      <c r="C111" s="100" t="s">
        <v>16</v>
      </c>
      <c r="D111" s="100"/>
      <c r="E111" s="20" t="str">
        <f>IF(F111="","","&lt;")</f>
        <v/>
      </c>
      <c r="F111" s="21" t="str">
        <f>IF(B111="","",IF(WEEKDAY(B111,2)=6,"Attention, c'est un samedi",IF(WEEKDAY(B111,2)=7,"Attention, c'est un dimanche",IF(VLOOKUP(B111,K$14:Q$316,5)&gt;0,"Attention, c'est un jour de congé",""))))</f>
        <v/>
      </c>
      <c r="G111"/>
      <c r="H111" s="97"/>
      <c r="K111" s="16">
        <f t="shared" si="8"/>
        <v>42711</v>
      </c>
      <c r="L111" s="12"/>
      <c r="M111" s="13" t="str">
        <f t="shared" si="6"/>
        <v>mercredi</v>
      </c>
      <c r="N111" s="12"/>
      <c r="O111" s="14"/>
      <c r="P111" s="12"/>
      <c r="Q111" s="15">
        <f t="shared" si="7"/>
        <v>1</v>
      </c>
    </row>
    <row r="112" spans="1:17" x14ac:dyDescent="0.25">
      <c r="A112" s="23"/>
      <c r="B112" s="23"/>
      <c r="C112" s="23"/>
      <c r="D112" s="23"/>
      <c r="E112" s="23"/>
      <c r="F112" s="23"/>
      <c r="G112" s="23"/>
      <c r="H112" s="23"/>
      <c r="K112" s="16">
        <f t="shared" si="8"/>
        <v>42712</v>
      </c>
      <c r="L112" s="12"/>
      <c r="M112" s="13" t="str">
        <f t="shared" si="6"/>
        <v>jeudi</v>
      </c>
      <c r="N112" s="12"/>
      <c r="O112" s="14"/>
      <c r="P112" s="12"/>
      <c r="Q112" s="15">
        <f t="shared" si="7"/>
        <v>1</v>
      </c>
    </row>
    <row r="113" spans="1:17" ht="12.75" customHeight="1" x14ac:dyDescent="0.25">
      <c r="A113" s="3" t="s">
        <v>0</v>
      </c>
      <c r="B113" s="5" t="str">
        <f>IF(F113="","",IF($B$1="","",$B$1))</f>
        <v>Bollaerts</v>
      </c>
      <c r="C113"/>
      <c r="D113" s="1" t="s">
        <v>1</v>
      </c>
      <c r="E113" s="1" t="s">
        <v>2</v>
      </c>
      <c r="F113" s="5" t="str">
        <f>IF(G113="","",VLOOKUP(G113,Libellés!A$3:L$136,3,0))</f>
        <v>Je réponds avec précision à une question posée (je fais des phrases complètes).</v>
      </c>
      <c r="G113" s="24">
        <v>45</v>
      </c>
      <c r="H113" s="97" t="s">
        <v>20</v>
      </c>
      <c r="K113" s="16">
        <f t="shared" si="8"/>
        <v>42713</v>
      </c>
      <c r="L113" s="12"/>
      <c r="M113" s="13" t="str">
        <f t="shared" si="6"/>
        <v>vendredi</v>
      </c>
      <c r="N113" s="12"/>
      <c r="O113" s="14"/>
      <c r="P113" s="12"/>
      <c r="Q113" s="15">
        <f t="shared" si="7"/>
        <v>1</v>
      </c>
    </row>
    <row r="114" spans="1:17" x14ac:dyDescent="0.25">
      <c r="A114" s="3" t="s">
        <v>6</v>
      </c>
      <c r="B114" s="5" t="str">
        <f>IF(F113="","",IF($B$2="","",$B$2))</f>
        <v>Dominique</v>
      </c>
      <c r="C114"/>
      <c r="D114"/>
      <c r="E114" s="1" t="s">
        <v>7</v>
      </c>
      <c r="F114" s="5" t="str">
        <f>IF(G114="",IF(G113="","","-----"),VLOOKUP(G114,Libellés!A$3:L$136,3,0))</f>
        <v>Je respecte les consignes de sécurité.</v>
      </c>
      <c r="G114" s="24">
        <v>2</v>
      </c>
      <c r="H114" s="97"/>
      <c r="K114" s="16">
        <f t="shared" si="8"/>
        <v>42714</v>
      </c>
      <c r="L114" s="12"/>
      <c r="M114" s="13" t="str">
        <f t="shared" si="6"/>
        <v>samedi</v>
      </c>
      <c r="N114" s="12"/>
      <c r="O114" s="14"/>
      <c r="P114" s="12"/>
      <c r="Q114" s="15">
        <f t="shared" si="7"/>
        <v>3</v>
      </c>
    </row>
    <row r="115" spans="1:17" x14ac:dyDescent="0.25">
      <c r="A115" s="3" t="s">
        <v>8</v>
      </c>
      <c r="B115" s="5" t="str">
        <f>IF(F113="","",IF($B$3="","",$B$3))</f>
        <v>2F</v>
      </c>
      <c r="C115"/>
      <c r="D115"/>
      <c r="E115" s="1" t="s">
        <v>9</v>
      </c>
      <c r="F115" s="5" t="str">
        <f>IF(G115="",IF(G113="","","-----"),VLOOKUP(G115,Libellés!A$3:L$136,3,0))</f>
        <v>Je réalise les travaux demandés dans chaque cours.</v>
      </c>
      <c r="G115" s="24">
        <v>108</v>
      </c>
      <c r="H115" s="97"/>
      <c r="K115" s="16">
        <f t="shared" si="8"/>
        <v>42715</v>
      </c>
      <c r="L115" s="12"/>
      <c r="M115" s="13" t="str">
        <f t="shared" si="6"/>
        <v>dimanche</v>
      </c>
      <c r="N115" s="12"/>
      <c r="O115" s="14"/>
      <c r="P115" s="12"/>
      <c r="Q115" s="15">
        <f t="shared" si="7"/>
        <v>2</v>
      </c>
    </row>
    <row r="116" spans="1:17" x14ac:dyDescent="0.25">
      <c r="A116" s="98" t="s">
        <v>10</v>
      </c>
      <c r="B116" s="7">
        <f>IF(B138="","",IF(WEEKDAY(B138,2)=6,"",IF(WEEKDAY(B138,2)=7,"",IF(VLOOKUP(B138,K$14:Q$316,5)&gt;0,"",B138))))</f>
        <v>42744</v>
      </c>
      <c r="C116"/>
      <c r="D116"/>
      <c r="E116"/>
      <c r="F116"/>
      <c r="G116"/>
      <c r="H116" s="97"/>
      <c r="K116" s="16">
        <f t="shared" si="8"/>
        <v>42716</v>
      </c>
      <c r="L116" s="12"/>
      <c r="M116" s="13" t="str">
        <f t="shared" si="6"/>
        <v>lundi</v>
      </c>
      <c r="N116" s="12"/>
      <c r="O116" s="14"/>
      <c r="P116" s="12"/>
      <c r="Q116" s="15">
        <f t="shared" si="7"/>
        <v>1</v>
      </c>
    </row>
    <row r="117" spans="1:17" x14ac:dyDescent="0.25">
      <c r="A117" s="98"/>
      <c r="B117" s="8">
        <f t="shared" ref="B117:B135" si="10">IF(B116="","",IF(B116+1&gt;B$139,"",B116+VLOOKUP(B116+1,K$14:Q$316,7)))</f>
        <v>42745</v>
      </c>
      <c r="C117"/>
      <c r="D117"/>
      <c r="E117"/>
      <c r="F117"/>
      <c r="G117"/>
      <c r="H117" s="97"/>
      <c r="K117" s="16">
        <f t="shared" si="8"/>
        <v>42717</v>
      </c>
      <c r="L117" s="12"/>
      <c r="M117" s="13" t="str">
        <f t="shared" si="6"/>
        <v>mardi</v>
      </c>
      <c r="N117" s="12"/>
      <c r="O117" s="14"/>
      <c r="P117" s="12"/>
      <c r="Q117" s="15">
        <f t="shared" si="7"/>
        <v>1</v>
      </c>
    </row>
    <row r="118" spans="1:17" x14ac:dyDescent="0.25">
      <c r="A118" s="98"/>
      <c r="B118" s="8">
        <f t="shared" si="10"/>
        <v>42746</v>
      </c>
      <c r="C118"/>
      <c r="D118"/>
      <c r="E118"/>
      <c r="F118"/>
      <c r="G118"/>
      <c r="H118" s="97"/>
      <c r="K118" s="16">
        <f t="shared" si="8"/>
        <v>42718</v>
      </c>
      <c r="L118" s="12"/>
      <c r="M118" s="13" t="str">
        <f t="shared" si="6"/>
        <v>mercredi</v>
      </c>
      <c r="N118" s="12"/>
      <c r="O118" s="14"/>
      <c r="P118" s="12"/>
      <c r="Q118" s="15">
        <f t="shared" si="7"/>
        <v>1</v>
      </c>
    </row>
    <row r="119" spans="1:17" x14ac:dyDescent="0.25">
      <c r="A119" s="98"/>
      <c r="B119" s="8">
        <f t="shared" si="10"/>
        <v>42747</v>
      </c>
      <c r="C119"/>
      <c r="D119" s="9" t="s">
        <v>11</v>
      </c>
      <c r="E119"/>
      <c r="F119"/>
      <c r="G119"/>
      <c r="H119" s="97"/>
      <c r="K119" s="16">
        <f t="shared" si="8"/>
        <v>42719</v>
      </c>
      <c r="L119" s="12"/>
      <c r="M119" s="13" t="str">
        <f t="shared" si="6"/>
        <v>jeudi</v>
      </c>
      <c r="N119" s="12"/>
      <c r="O119" s="14"/>
      <c r="P119" s="12"/>
      <c r="Q119" s="15">
        <f t="shared" si="7"/>
        <v>1</v>
      </c>
    </row>
    <row r="120" spans="1:17" x14ac:dyDescent="0.25">
      <c r="A120" s="98"/>
      <c r="B120" s="8">
        <f t="shared" si="10"/>
        <v>42748</v>
      </c>
      <c r="C120"/>
      <c r="D120"/>
      <c r="E120" s="52" t="str">
        <f>IF(G113="","","¤")</f>
        <v>¤</v>
      </c>
      <c r="F120" s="10" t="s">
        <v>164</v>
      </c>
      <c r="G120"/>
      <c r="H120" s="97"/>
      <c r="K120" s="16">
        <f t="shared" si="8"/>
        <v>42720</v>
      </c>
      <c r="L120" s="12"/>
      <c r="M120" s="13" t="str">
        <f t="shared" si="6"/>
        <v>vendredi</v>
      </c>
      <c r="N120" s="12"/>
      <c r="O120" s="14"/>
      <c r="P120" s="12"/>
      <c r="Q120" s="15">
        <f t="shared" si="7"/>
        <v>1</v>
      </c>
    </row>
    <row r="121" spans="1:17" x14ac:dyDescent="0.25">
      <c r="A121" s="98"/>
      <c r="B121" s="8">
        <f t="shared" si="10"/>
        <v>42751</v>
      </c>
      <c r="C121"/>
      <c r="D121"/>
      <c r="E121" s="52" t="str">
        <f>IF(B138="","",IF(E138="&lt;","","¤"))</f>
        <v>¤</v>
      </c>
      <c r="F121" s="10" t="s">
        <v>165</v>
      </c>
      <c r="G121"/>
      <c r="H121" s="97"/>
      <c r="K121" s="16">
        <f t="shared" si="8"/>
        <v>42721</v>
      </c>
      <c r="L121" s="12"/>
      <c r="M121" s="13" t="str">
        <f t="shared" si="6"/>
        <v>samedi</v>
      </c>
      <c r="N121" s="12"/>
      <c r="O121" s="14"/>
      <c r="P121" s="12"/>
      <c r="Q121" s="15">
        <f t="shared" si="7"/>
        <v>3</v>
      </c>
    </row>
    <row r="122" spans="1:17" x14ac:dyDescent="0.25">
      <c r="A122" s="98"/>
      <c r="B122" s="8">
        <f t="shared" si="10"/>
        <v>42752</v>
      </c>
      <c r="C122"/>
      <c r="D122"/>
      <c r="E122" s="52" t="str">
        <f>IF(B139="","",IF(E139="&lt;","","¤"))</f>
        <v>¤</v>
      </c>
      <c r="F122" s="10" t="s">
        <v>166</v>
      </c>
      <c r="G122"/>
      <c r="H122" s="97"/>
      <c r="K122" s="16">
        <f t="shared" si="8"/>
        <v>42722</v>
      </c>
      <c r="L122" s="12"/>
      <c r="M122" s="13" t="str">
        <f t="shared" si="6"/>
        <v>dimanche</v>
      </c>
      <c r="N122" s="12"/>
      <c r="O122" s="14"/>
      <c r="P122" s="12"/>
      <c r="Q122" s="15">
        <f t="shared" si="7"/>
        <v>2</v>
      </c>
    </row>
    <row r="123" spans="1:17" x14ac:dyDescent="0.25">
      <c r="A123" s="98"/>
      <c r="B123" s="8">
        <f t="shared" si="10"/>
        <v>42753</v>
      </c>
      <c r="C123"/>
      <c r="D123"/>
      <c r="E123"/>
      <c r="F123"/>
      <c r="G123"/>
      <c r="H123" s="97"/>
      <c r="K123" s="16">
        <f t="shared" si="8"/>
        <v>42723</v>
      </c>
      <c r="L123" s="12"/>
      <c r="M123" s="13" t="str">
        <f t="shared" si="6"/>
        <v>lundi</v>
      </c>
      <c r="N123" s="12"/>
      <c r="O123" s="14"/>
      <c r="P123" s="12"/>
      <c r="Q123" s="15">
        <f t="shared" si="7"/>
        <v>1</v>
      </c>
    </row>
    <row r="124" spans="1:17" x14ac:dyDescent="0.25">
      <c r="A124" s="98"/>
      <c r="B124" s="8">
        <f t="shared" si="10"/>
        <v>42754</v>
      </c>
      <c r="C124"/>
      <c r="D124"/>
      <c r="E124"/>
      <c r="F124"/>
      <c r="G124"/>
      <c r="H124" s="97"/>
      <c r="K124" s="16">
        <f t="shared" si="8"/>
        <v>42724</v>
      </c>
      <c r="L124" s="12"/>
      <c r="M124" s="13" t="str">
        <f t="shared" si="6"/>
        <v>mardi</v>
      </c>
      <c r="N124" s="12"/>
      <c r="O124" s="14">
        <v>3</v>
      </c>
      <c r="P124" s="12"/>
      <c r="Q124" s="15">
        <f t="shared" si="7"/>
        <v>4</v>
      </c>
    </row>
    <row r="125" spans="1:17" x14ac:dyDescent="0.25">
      <c r="A125" s="98"/>
      <c r="B125" s="8">
        <f t="shared" si="10"/>
        <v>42755</v>
      </c>
      <c r="C125"/>
      <c r="D125"/>
      <c r="E125"/>
      <c r="F125"/>
      <c r="G125"/>
      <c r="H125" s="97"/>
      <c r="K125" s="16">
        <f t="shared" si="8"/>
        <v>42725</v>
      </c>
      <c r="L125" s="12"/>
      <c r="M125" s="13" t="str">
        <f t="shared" si="6"/>
        <v>mercredi</v>
      </c>
      <c r="N125" s="12"/>
      <c r="O125" s="14">
        <v>2</v>
      </c>
      <c r="P125" s="12"/>
      <c r="Q125" s="15">
        <f t="shared" si="7"/>
        <v>3</v>
      </c>
    </row>
    <row r="126" spans="1:17" x14ac:dyDescent="0.25">
      <c r="A126" s="98"/>
      <c r="B126" s="8">
        <f t="shared" si="10"/>
        <v>42758</v>
      </c>
      <c r="C126"/>
      <c r="D126"/>
      <c r="E126"/>
      <c r="F126"/>
      <c r="G126"/>
      <c r="H126" s="97"/>
      <c r="K126" s="16">
        <f t="shared" si="8"/>
        <v>42726</v>
      </c>
      <c r="L126" s="12"/>
      <c r="M126" s="13" t="str">
        <f t="shared" si="6"/>
        <v>jeudi</v>
      </c>
      <c r="N126" s="12"/>
      <c r="O126" s="14">
        <v>1</v>
      </c>
      <c r="P126" s="12"/>
      <c r="Q126" s="15">
        <f t="shared" si="7"/>
        <v>2</v>
      </c>
    </row>
    <row r="127" spans="1:17" x14ac:dyDescent="0.25">
      <c r="A127" s="98"/>
      <c r="B127" s="8">
        <f t="shared" si="10"/>
        <v>42759</v>
      </c>
      <c r="C127"/>
      <c r="D127"/>
      <c r="E127"/>
      <c r="F127"/>
      <c r="G127"/>
      <c r="H127" s="97"/>
      <c r="K127" s="16">
        <f t="shared" si="8"/>
        <v>42727</v>
      </c>
      <c r="L127" s="12"/>
      <c r="M127" s="13" t="str">
        <f t="shared" si="6"/>
        <v>vendredi</v>
      </c>
      <c r="N127" s="12"/>
      <c r="O127" s="14"/>
      <c r="P127" s="12"/>
      <c r="Q127" s="15">
        <f t="shared" si="7"/>
        <v>1</v>
      </c>
    </row>
    <row r="128" spans="1:17" x14ac:dyDescent="0.25">
      <c r="A128" s="98"/>
      <c r="B128" s="8">
        <f t="shared" si="10"/>
        <v>42760</v>
      </c>
      <c r="C128"/>
      <c r="D128"/>
      <c r="E128"/>
      <c r="F128"/>
      <c r="G128"/>
      <c r="H128" s="97"/>
      <c r="K128" s="16">
        <f t="shared" si="8"/>
        <v>42728</v>
      </c>
      <c r="L128" s="12"/>
      <c r="M128" s="13" t="str">
        <f t="shared" si="6"/>
        <v>samedi</v>
      </c>
      <c r="N128" s="12"/>
      <c r="O128" s="14">
        <v>16</v>
      </c>
      <c r="P128" s="12"/>
      <c r="Q128" s="15">
        <f t="shared" si="7"/>
        <v>17</v>
      </c>
    </row>
    <row r="129" spans="1:17" x14ac:dyDescent="0.25">
      <c r="A129" s="98"/>
      <c r="B129" s="8">
        <f t="shared" si="10"/>
        <v>42761</v>
      </c>
      <c r="C129"/>
      <c r="D129"/>
      <c r="E129"/>
      <c r="F129"/>
      <c r="G129"/>
      <c r="H129" s="97"/>
      <c r="K129" s="16">
        <f t="shared" si="8"/>
        <v>42729</v>
      </c>
      <c r="L129" s="12"/>
      <c r="M129" s="13" t="str">
        <f t="shared" si="6"/>
        <v>dimanche</v>
      </c>
      <c r="N129" s="12"/>
      <c r="O129" s="14">
        <v>15</v>
      </c>
      <c r="P129" s="12"/>
      <c r="Q129" s="15">
        <f t="shared" si="7"/>
        <v>16</v>
      </c>
    </row>
    <row r="130" spans="1:17" x14ac:dyDescent="0.25">
      <c r="A130" s="98"/>
      <c r="B130" s="8">
        <f t="shared" si="10"/>
        <v>42762</v>
      </c>
      <c r="C130"/>
      <c r="D130"/>
      <c r="E130"/>
      <c r="F130"/>
      <c r="G130"/>
      <c r="H130" s="97"/>
      <c r="K130" s="16">
        <f t="shared" si="8"/>
        <v>42730</v>
      </c>
      <c r="L130" s="12"/>
      <c r="M130" s="13" t="str">
        <f t="shared" si="6"/>
        <v>lundi</v>
      </c>
      <c r="N130" s="12"/>
      <c r="O130" s="14">
        <v>14</v>
      </c>
      <c r="P130" s="12"/>
      <c r="Q130" s="15">
        <f t="shared" si="7"/>
        <v>15</v>
      </c>
    </row>
    <row r="131" spans="1:17" x14ac:dyDescent="0.25">
      <c r="A131" s="98"/>
      <c r="B131" s="8">
        <f t="shared" si="10"/>
        <v>42765</v>
      </c>
      <c r="C131"/>
      <c r="D131"/>
      <c r="E131"/>
      <c r="F131"/>
      <c r="G131"/>
      <c r="H131" s="97"/>
      <c r="K131" s="16">
        <f t="shared" si="8"/>
        <v>42731</v>
      </c>
      <c r="L131" s="12"/>
      <c r="M131" s="13" t="str">
        <f t="shared" si="6"/>
        <v>mardi</v>
      </c>
      <c r="N131" s="12"/>
      <c r="O131" s="14">
        <v>13</v>
      </c>
      <c r="P131" s="12"/>
      <c r="Q131" s="15">
        <f t="shared" si="7"/>
        <v>14</v>
      </c>
    </row>
    <row r="132" spans="1:17" x14ac:dyDescent="0.25">
      <c r="A132" s="98"/>
      <c r="B132" s="8" t="str">
        <f t="shared" si="10"/>
        <v/>
      </c>
      <c r="C132"/>
      <c r="D132"/>
      <c r="E132"/>
      <c r="F132"/>
      <c r="G132"/>
      <c r="H132" s="97"/>
      <c r="K132" s="16">
        <f t="shared" si="8"/>
        <v>42732</v>
      </c>
      <c r="L132" s="12"/>
      <c r="M132" s="13" t="str">
        <f t="shared" si="6"/>
        <v>mercredi</v>
      </c>
      <c r="N132" s="12"/>
      <c r="O132" s="14">
        <v>12</v>
      </c>
      <c r="P132" s="12"/>
      <c r="Q132" s="15">
        <f t="shared" si="7"/>
        <v>13</v>
      </c>
    </row>
    <row r="133" spans="1:17" x14ac:dyDescent="0.25">
      <c r="A133" s="98"/>
      <c r="B133" s="8" t="str">
        <f t="shared" si="10"/>
        <v/>
      </c>
      <c r="C133"/>
      <c r="D133"/>
      <c r="E133"/>
      <c r="F133"/>
      <c r="G133"/>
      <c r="H133" s="97"/>
      <c r="K133" s="16">
        <f t="shared" si="8"/>
        <v>42733</v>
      </c>
      <c r="L133" s="12"/>
      <c r="M133" s="13" t="str">
        <f t="shared" si="6"/>
        <v>jeudi</v>
      </c>
      <c r="N133" s="12"/>
      <c r="O133" s="14">
        <v>11</v>
      </c>
      <c r="P133" s="12"/>
      <c r="Q133" s="15">
        <f t="shared" si="7"/>
        <v>12</v>
      </c>
    </row>
    <row r="134" spans="1:17" x14ac:dyDescent="0.25">
      <c r="A134" s="98"/>
      <c r="B134" s="8" t="str">
        <f t="shared" si="10"/>
        <v/>
      </c>
      <c r="C134"/>
      <c r="D134"/>
      <c r="E134"/>
      <c r="F134"/>
      <c r="G134"/>
      <c r="H134" s="97"/>
      <c r="K134" s="16">
        <f t="shared" si="8"/>
        <v>42734</v>
      </c>
      <c r="L134" s="12"/>
      <c r="M134" s="13" t="str">
        <f t="shared" si="6"/>
        <v>vendredi</v>
      </c>
      <c r="N134" s="12"/>
      <c r="O134" s="14">
        <v>10</v>
      </c>
      <c r="P134" s="12"/>
      <c r="Q134" s="15">
        <f t="shared" si="7"/>
        <v>11</v>
      </c>
    </row>
    <row r="135" spans="1:17" x14ac:dyDescent="0.25">
      <c r="A135" s="98"/>
      <c r="B135" s="17" t="str">
        <f t="shared" si="10"/>
        <v/>
      </c>
      <c r="C135"/>
      <c r="D135"/>
      <c r="E135"/>
      <c r="F135"/>
      <c r="G135"/>
      <c r="H135" s="97"/>
      <c r="K135" s="16">
        <f t="shared" si="8"/>
        <v>42735</v>
      </c>
      <c r="L135" s="12"/>
      <c r="M135" s="13" t="str">
        <f t="shared" si="6"/>
        <v>samedi</v>
      </c>
      <c r="N135" s="12"/>
      <c r="O135" s="14">
        <v>9</v>
      </c>
      <c r="P135" s="12"/>
      <c r="Q135" s="15">
        <f t="shared" si="7"/>
        <v>10</v>
      </c>
    </row>
    <row r="136" spans="1:17" x14ac:dyDescent="0.25">
      <c r="A136"/>
      <c r="B136"/>
      <c r="C136"/>
      <c r="D136"/>
      <c r="E136"/>
      <c r="F136"/>
      <c r="G136"/>
      <c r="H136" s="97"/>
      <c r="K136" s="16">
        <f t="shared" si="8"/>
        <v>42736</v>
      </c>
      <c r="L136" s="12"/>
      <c r="M136" s="13" t="str">
        <f t="shared" si="6"/>
        <v>dimanche</v>
      </c>
      <c r="N136" s="12"/>
      <c r="O136" s="14">
        <v>8</v>
      </c>
      <c r="P136" s="12"/>
      <c r="Q136" s="15">
        <f t="shared" si="7"/>
        <v>9</v>
      </c>
    </row>
    <row r="137" spans="1:17" x14ac:dyDescent="0.25">
      <c r="A137"/>
      <c r="B137"/>
      <c r="C137"/>
      <c r="D137"/>
      <c r="E137"/>
      <c r="F137"/>
      <c r="G137"/>
      <c r="H137" s="97"/>
      <c r="K137" s="16">
        <f t="shared" si="8"/>
        <v>42737</v>
      </c>
      <c r="L137" s="12"/>
      <c r="M137" s="13" t="str">
        <f t="shared" si="6"/>
        <v>lundi</v>
      </c>
      <c r="N137" s="12"/>
      <c r="O137" s="14">
        <v>7</v>
      </c>
      <c r="P137" s="12"/>
      <c r="Q137" s="15">
        <f t="shared" si="7"/>
        <v>8</v>
      </c>
    </row>
    <row r="138" spans="1:17" x14ac:dyDescent="0.25">
      <c r="A138"/>
      <c r="B138" s="19">
        <v>42744</v>
      </c>
      <c r="C138" s="99" t="s">
        <v>15</v>
      </c>
      <c r="D138" s="99"/>
      <c r="E138" s="20" t="str">
        <f>IF(F138="","","&lt;")</f>
        <v/>
      </c>
      <c r="F138" s="21" t="str">
        <f>IF(B138="","",IF(WEEKDAY(B138,2)=6,"Attention, c'est un samedi",IF(WEEKDAY(B138,2)=7,"Attention, c'est un dimanche",IF(VLOOKUP(B138,K$14:Q$316,5)&gt;0,"Attention, c'est un jour de congé",""))))</f>
        <v/>
      </c>
      <c r="G138"/>
      <c r="H138" s="97"/>
      <c r="K138" s="16">
        <f t="shared" si="8"/>
        <v>42738</v>
      </c>
      <c r="L138" s="12"/>
      <c r="M138" s="13" t="str">
        <f t="shared" si="6"/>
        <v>mardi</v>
      </c>
      <c r="N138" s="12"/>
      <c r="O138" s="14">
        <v>6</v>
      </c>
      <c r="P138" s="12"/>
      <c r="Q138" s="15">
        <f t="shared" si="7"/>
        <v>7</v>
      </c>
    </row>
    <row r="139" spans="1:17" x14ac:dyDescent="0.25">
      <c r="A139"/>
      <c r="B139" s="22">
        <v>42765</v>
      </c>
      <c r="C139" s="100" t="s">
        <v>16</v>
      </c>
      <c r="D139" s="100"/>
      <c r="E139" s="20" t="str">
        <f>IF(F139="","","&lt;")</f>
        <v/>
      </c>
      <c r="F139" s="21" t="str">
        <f>IF(B139="","",IF(WEEKDAY(B139,2)=6,"Attention, c'est un samedi",IF(WEEKDAY(B139,2)=7,"Attention, c'est un dimanche",IF(VLOOKUP(B139,K$14:Q$316,5)&gt;0,"Attention, c'est un jour de congé",""))))</f>
        <v/>
      </c>
      <c r="G139"/>
      <c r="H139" s="97"/>
      <c r="K139" s="16">
        <f t="shared" si="8"/>
        <v>42739</v>
      </c>
      <c r="L139" s="12"/>
      <c r="M139" s="13" t="str">
        <f t="shared" si="6"/>
        <v>mercredi</v>
      </c>
      <c r="N139" s="12"/>
      <c r="O139" s="14">
        <v>5</v>
      </c>
      <c r="P139" s="12"/>
      <c r="Q139" s="15">
        <f t="shared" si="7"/>
        <v>6</v>
      </c>
    </row>
    <row r="140" spans="1:17" x14ac:dyDescent="0.25">
      <c r="A140" s="23"/>
      <c r="B140" s="23"/>
      <c r="C140" s="23"/>
      <c r="D140" s="23"/>
      <c r="E140" s="23"/>
      <c r="F140" s="23"/>
      <c r="G140" s="23"/>
      <c r="H140" s="23"/>
      <c r="K140" s="16">
        <f t="shared" si="8"/>
        <v>42740</v>
      </c>
      <c r="L140" s="12"/>
      <c r="M140" s="13" t="str">
        <f t="shared" si="6"/>
        <v>jeudi</v>
      </c>
      <c r="N140" s="12"/>
      <c r="O140" s="14">
        <v>4</v>
      </c>
      <c r="P140" s="12"/>
      <c r="Q140" s="15">
        <f t="shared" si="7"/>
        <v>5</v>
      </c>
    </row>
    <row r="141" spans="1:17" ht="12.75" customHeight="1" x14ac:dyDescent="0.25">
      <c r="A141" s="3" t="s">
        <v>0</v>
      </c>
      <c r="B141" s="5" t="str">
        <f>IF(F141="","",IF($B$1="","",$B$1))</f>
        <v>Bollaerts</v>
      </c>
      <c r="C141"/>
      <c r="D141" s="1" t="s">
        <v>1</v>
      </c>
      <c r="E141" s="1" t="s">
        <v>2</v>
      </c>
      <c r="F141" s="5" t="str">
        <f>IF(G141="","",VLOOKUP(G141,Libellés!A$3:L$136,3,0))</f>
        <v>Je me tiens correctement sur ma chaise.</v>
      </c>
      <c r="G141" s="24">
        <v>99</v>
      </c>
      <c r="H141" s="97" t="s">
        <v>21</v>
      </c>
      <c r="K141" s="16">
        <f t="shared" si="8"/>
        <v>42741</v>
      </c>
      <c r="L141" s="12"/>
      <c r="M141" s="13" t="str">
        <f t="shared" si="6"/>
        <v>vendredi</v>
      </c>
      <c r="N141" s="12"/>
      <c r="O141" s="14">
        <v>3</v>
      </c>
      <c r="P141" s="12"/>
      <c r="Q141" s="15">
        <f t="shared" si="7"/>
        <v>4</v>
      </c>
    </row>
    <row r="142" spans="1:17" x14ac:dyDescent="0.25">
      <c r="A142" s="3" t="s">
        <v>6</v>
      </c>
      <c r="B142" s="5" t="str">
        <f>IF(F141="","",IF($B$2="","",$B$2))</f>
        <v>Dominique</v>
      </c>
      <c r="C142"/>
      <c r="D142"/>
      <c r="E142" s="1" t="s">
        <v>7</v>
      </c>
      <c r="F142" s="5" t="str">
        <f>IF(G142="",IF(G141="","","-----"),VLOOKUP(G142,Libellés!A$3:L$136,3,0))</f>
        <v>Je trie mes déchets.</v>
      </c>
      <c r="G142" s="24">
        <v>98</v>
      </c>
      <c r="H142" s="97"/>
      <c r="K142" s="16">
        <f t="shared" si="8"/>
        <v>42742</v>
      </c>
      <c r="L142" s="12"/>
      <c r="M142" s="13" t="str">
        <f t="shared" ref="M142:M205" si="11">IF(WEEKDAY(K142,2)=1,"lundi",IF(WEEKDAY(K142,2)=2,"mardi",IF(WEEKDAY(K142,2)=3,"mercredi",IF(WEEKDAY(K142,2)=4,"jeudi",IF(WEEKDAY(K142,2)=5,"vendredi",IF(WEEKDAY(K142,2)=6,"samedi","dimanche"))))))</f>
        <v>samedi</v>
      </c>
      <c r="N142" s="12"/>
      <c r="O142" s="14">
        <v>2</v>
      </c>
      <c r="P142" s="12"/>
      <c r="Q142" s="15">
        <f t="shared" ref="Q142:Q205" si="12">IF(O142="",IF(WEEKDAY(K142,2)=6,3,IF(WEEKDAY(K142,2)=7,2,1)),1+O142)</f>
        <v>3</v>
      </c>
    </row>
    <row r="143" spans="1:17" x14ac:dyDescent="0.25">
      <c r="A143" s="3" t="s">
        <v>8</v>
      </c>
      <c r="B143" s="5" t="str">
        <f>IF(F141="","",IF($B$3="","",$B$3))</f>
        <v>2F</v>
      </c>
      <c r="C143"/>
      <c r="D143"/>
      <c r="E143" s="1" t="s">
        <v>9</v>
      </c>
      <c r="F143" s="5" t="str">
        <f>IF(G143="",IF(G141="","","-----"),VLOOKUP(G143,Libellés!A$3:L$136,3,0))</f>
        <v>Je respecte les lieux d'activités et de travail hors école.</v>
      </c>
      <c r="G143" s="24">
        <v>97</v>
      </c>
      <c r="H143" s="97"/>
      <c r="K143" s="16">
        <f t="shared" ref="K143:K206" si="13">K142+1</f>
        <v>42743</v>
      </c>
      <c r="L143" s="12"/>
      <c r="M143" s="13" t="str">
        <f t="shared" si="11"/>
        <v>dimanche</v>
      </c>
      <c r="N143" s="12"/>
      <c r="O143" s="14">
        <v>1</v>
      </c>
      <c r="P143" s="12"/>
      <c r="Q143" s="15">
        <f t="shared" si="12"/>
        <v>2</v>
      </c>
    </row>
    <row r="144" spans="1:17" x14ac:dyDescent="0.25">
      <c r="A144" s="98" t="s">
        <v>10</v>
      </c>
      <c r="B144" s="7">
        <f>IF(B166="","",IF(WEEKDAY(B166,2)=6,"",IF(WEEKDAY(B166,2)=7,"",IF(VLOOKUP(B166,K$14:Q$316,5)&gt;0,"",B166))))</f>
        <v>42767</v>
      </c>
      <c r="C144"/>
      <c r="D144"/>
      <c r="E144"/>
      <c r="F144"/>
      <c r="G144"/>
      <c r="H144" s="97"/>
      <c r="K144" s="16">
        <f t="shared" si="13"/>
        <v>42744</v>
      </c>
      <c r="L144" s="12"/>
      <c r="M144" s="13" t="str">
        <f t="shared" si="11"/>
        <v>lundi</v>
      </c>
      <c r="N144" s="12"/>
      <c r="O144" s="14"/>
      <c r="P144" s="12"/>
      <c r="Q144" s="15">
        <f t="shared" si="12"/>
        <v>1</v>
      </c>
    </row>
    <row r="145" spans="1:17" x14ac:dyDescent="0.25">
      <c r="A145" s="98"/>
      <c r="B145" s="8">
        <f t="shared" ref="B145:B163" si="14">IF(B144="","",IF(B144+1&gt;B$167,"",B144+VLOOKUP(B144+1,K$14:Q$316,7)))</f>
        <v>42768</v>
      </c>
      <c r="C145"/>
      <c r="D145"/>
      <c r="E145"/>
      <c r="F145"/>
      <c r="G145"/>
      <c r="H145" s="97"/>
      <c r="K145" s="16">
        <f t="shared" si="13"/>
        <v>42745</v>
      </c>
      <c r="L145" s="12"/>
      <c r="M145" s="13" t="str">
        <f t="shared" si="11"/>
        <v>mardi</v>
      </c>
      <c r="N145" s="12"/>
      <c r="O145" s="14"/>
      <c r="P145" s="12"/>
      <c r="Q145" s="15">
        <f t="shared" si="12"/>
        <v>1</v>
      </c>
    </row>
    <row r="146" spans="1:17" x14ac:dyDescent="0.25">
      <c r="A146" s="98"/>
      <c r="B146" s="8">
        <f t="shared" si="14"/>
        <v>42769</v>
      </c>
      <c r="C146"/>
      <c r="D146"/>
      <c r="E146"/>
      <c r="F146"/>
      <c r="G146"/>
      <c r="H146" s="97"/>
      <c r="K146" s="16">
        <f t="shared" si="13"/>
        <v>42746</v>
      </c>
      <c r="L146" s="12"/>
      <c r="M146" s="13" t="str">
        <f t="shared" si="11"/>
        <v>mercredi</v>
      </c>
      <c r="N146" s="12"/>
      <c r="O146" s="14"/>
      <c r="P146" s="12"/>
      <c r="Q146" s="15">
        <f t="shared" si="12"/>
        <v>1</v>
      </c>
    </row>
    <row r="147" spans="1:17" x14ac:dyDescent="0.25">
      <c r="A147" s="98"/>
      <c r="B147" s="8">
        <f t="shared" si="14"/>
        <v>42772</v>
      </c>
      <c r="C147"/>
      <c r="D147" s="9" t="s">
        <v>11</v>
      </c>
      <c r="E147"/>
      <c r="F147"/>
      <c r="G147"/>
      <c r="H147" s="97"/>
      <c r="K147" s="16">
        <f t="shared" si="13"/>
        <v>42747</v>
      </c>
      <c r="L147" s="12"/>
      <c r="M147" s="13" t="str">
        <f t="shared" si="11"/>
        <v>jeudi</v>
      </c>
      <c r="N147" s="12"/>
      <c r="O147" s="14"/>
      <c r="P147" s="12"/>
      <c r="Q147" s="15">
        <f t="shared" si="12"/>
        <v>1</v>
      </c>
    </row>
    <row r="148" spans="1:17" x14ac:dyDescent="0.25">
      <c r="A148" s="98"/>
      <c r="B148" s="8">
        <f t="shared" si="14"/>
        <v>42773</v>
      </c>
      <c r="C148"/>
      <c r="D148"/>
      <c r="E148" s="52" t="str">
        <f>IF(G141="","","¤")</f>
        <v>¤</v>
      </c>
      <c r="F148" s="10" t="s">
        <v>164</v>
      </c>
      <c r="G148"/>
      <c r="H148" s="97"/>
      <c r="K148" s="16">
        <f t="shared" si="13"/>
        <v>42748</v>
      </c>
      <c r="L148" s="12"/>
      <c r="M148" s="13" t="str">
        <f t="shared" si="11"/>
        <v>vendredi</v>
      </c>
      <c r="N148" s="12"/>
      <c r="O148" s="14"/>
      <c r="P148" s="12"/>
      <c r="Q148" s="15">
        <f t="shared" si="12"/>
        <v>1</v>
      </c>
    </row>
    <row r="149" spans="1:17" x14ac:dyDescent="0.25">
      <c r="A149" s="98"/>
      <c r="B149" s="8">
        <f t="shared" si="14"/>
        <v>42774</v>
      </c>
      <c r="C149"/>
      <c r="D149"/>
      <c r="E149" s="52" t="str">
        <f>IF(B166="","",IF(E166="&lt;","","¤"))</f>
        <v>¤</v>
      </c>
      <c r="F149" s="10" t="s">
        <v>165</v>
      </c>
      <c r="G149"/>
      <c r="H149" s="97"/>
      <c r="K149" s="16">
        <f t="shared" si="13"/>
        <v>42749</v>
      </c>
      <c r="L149" s="12"/>
      <c r="M149" s="13" t="str">
        <f t="shared" si="11"/>
        <v>samedi</v>
      </c>
      <c r="N149" s="12"/>
      <c r="O149" s="14"/>
      <c r="P149" s="12"/>
      <c r="Q149" s="15">
        <f t="shared" si="12"/>
        <v>3</v>
      </c>
    </row>
    <row r="150" spans="1:17" x14ac:dyDescent="0.25">
      <c r="A150" s="98"/>
      <c r="B150" s="8">
        <f t="shared" si="14"/>
        <v>42775</v>
      </c>
      <c r="C150"/>
      <c r="D150"/>
      <c r="E150" s="52" t="str">
        <f>IF(B167="","",IF(E167="&lt;","","¤"))</f>
        <v>¤</v>
      </c>
      <c r="F150" s="10" t="s">
        <v>166</v>
      </c>
      <c r="G150"/>
      <c r="H150" s="97"/>
      <c r="K150" s="16">
        <f t="shared" si="13"/>
        <v>42750</v>
      </c>
      <c r="L150" s="12"/>
      <c r="M150" s="13" t="str">
        <f t="shared" si="11"/>
        <v>dimanche</v>
      </c>
      <c r="N150" s="12"/>
      <c r="O150" s="14"/>
      <c r="P150" s="12"/>
      <c r="Q150" s="15">
        <f t="shared" si="12"/>
        <v>2</v>
      </c>
    </row>
    <row r="151" spans="1:17" x14ac:dyDescent="0.25">
      <c r="A151" s="98"/>
      <c r="B151" s="8">
        <f t="shared" si="14"/>
        <v>42776</v>
      </c>
      <c r="C151"/>
      <c r="D151"/>
      <c r="E151"/>
      <c r="F151"/>
      <c r="G151"/>
      <c r="H151" s="97"/>
      <c r="K151" s="16">
        <f t="shared" si="13"/>
        <v>42751</v>
      </c>
      <c r="L151" s="12"/>
      <c r="M151" s="13" t="str">
        <f t="shared" si="11"/>
        <v>lundi</v>
      </c>
      <c r="N151" s="12"/>
      <c r="O151" s="14"/>
      <c r="P151" s="12"/>
      <c r="Q151" s="15">
        <f t="shared" si="12"/>
        <v>1</v>
      </c>
    </row>
    <row r="152" spans="1:17" x14ac:dyDescent="0.25">
      <c r="A152" s="98"/>
      <c r="B152" s="8">
        <f t="shared" si="14"/>
        <v>42779</v>
      </c>
      <c r="C152"/>
      <c r="D152"/>
      <c r="E152"/>
      <c r="F152"/>
      <c r="G152"/>
      <c r="H152" s="97"/>
      <c r="K152" s="16">
        <f t="shared" si="13"/>
        <v>42752</v>
      </c>
      <c r="L152" s="12"/>
      <c r="M152" s="13" t="str">
        <f t="shared" si="11"/>
        <v>mardi</v>
      </c>
      <c r="N152" s="12"/>
      <c r="O152" s="14"/>
      <c r="P152" s="12"/>
      <c r="Q152" s="15">
        <f t="shared" si="12"/>
        <v>1</v>
      </c>
    </row>
    <row r="153" spans="1:17" x14ac:dyDescent="0.25">
      <c r="A153" s="98"/>
      <c r="B153" s="8">
        <f t="shared" si="14"/>
        <v>42780</v>
      </c>
      <c r="C153"/>
      <c r="D153"/>
      <c r="E153"/>
      <c r="F153"/>
      <c r="G153"/>
      <c r="H153" s="97"/>
      <c r="K153" s="16">
        <f t="shared" si="13"/>
        <v>42753</v>
      </c>
      <c r="L153" s="12"/>
      <c r="M153" s="13" t="str">
        <f t="shared" si="11"/>
        <v>mercredi</v>
      </c>
      <c r="N153" s="12"/>
      <c r="O153" s="14"/>
      <c r="P153" s="12"/>
      <c r="Q153" s="15">
        <f t="shared" si="12"/>
        <v>1</v>
      </c>
    </row>
    <row r="154" spans="1:17" x14ac:dyDescent="0.25">
      <c r="A154" s="98"/>
      <c r="B154" s="8">
        <f t="shared" si="14"/>
        <v>42781</v>
      </c>
      <c r="C154"/>
      <c r="D154"/>
      <c r="E154"/>
      <c r="F154"/>
      <c r="G154"/>
      <c r="H154" s="97"/>
      <c r="K154" s="16">
        <f t="shared" si="13"/>
        <v>42754</v>
      </c>
      <c r="L154" s="12"/>
      <c r="M154" s="13" t="str">
        <f t="shared" si="11"/>
        <v>jeudi</v>
      </c>
      <c r="N154" s="12"/>
      <c r="O154" s="14"/>
      <c r="P154" s="12"/>
      <c r="Q154" s="15">
        <f t="shared" si="12"/>
        <v>1</v>
      </c>
    </row>
    <row r="155" spans="1:17" x14ac:dyDescent="0.25">
      <c r="A155" s="98"/>
      <c r="B155" s="8">
        <f t="shared" si="14"/>
        <v>42782</v>
      </c>
      <c r="C155"/>
      <c r="D155"/>
      <c r="E155"/>
      <c r="F155"/>
      <c r="G155"/>
      <c r="H155" s="97"/>
      <c r="K155" s="16">
        <f t="shared" si="13"/>
        <v>42755</v>
      </c>
      <c r="L155" s="12"/>
      <c r="M155" s="13" t="str">
        <f t="shared" si="11"/>
        <v>vendredi</v>
      </c>
      <c r="N155" s="12"/>
      <c r="O155" s="14"/>
      <c r="P155" s="12"/>
      <c r="Q155" s="15">
        <f t="shared" si="12"/>
        <v>1</v>
      </c>
    </row>
    <row r="156" spans="1:17" x14ac:dyDescent="0.25">
      <c r="A156" s="98"/>
      <c r="B156" s="8">
        <f t="shared" si="14"/>
        <v>42783</v>
      </c>
      <c r="C156"/>
      <c r="D156"/>
      <c r="E156"/>
      <c r="F156"/>
      <c r="G156"/>
      <c r="H156" s="97"/>
      <c r="K156" s="16">
        <f t="shared" si="13"/>
        <v>42756</v>
      </c>
      <c r="L156" s="12"/>
      <c r="M156" s="13" t="str">
        <f t="shared" si="11"/>
        <v>samedi</v>
      </c>
      <c r="N156" s="12"/>
      <c r="O156" s="14"/>
      <c r="P156" s="12"/>
      <c r="Q156" s="15">
        <f t="shared" si="12"/>
        <v>3</v>
      </c>
    </row>
    <row r="157" spans="1:17" x14ac:dyDescent="0.25">
      <c r="A157" s="98"/>
      <c r="B157" s="8">
        <f t="shared" si="14"/>
        <v>42788</v>
      </c>
      <c r="C157"/>
      <c r="D157"/>
      <c r="E157"/>
      <c r="F157"/>
      <c r="G157"/>
      <c r="H157" s="97"/>
      <c r="K157" s="16">
        <f t="shared" si="13"/>
        <v>42757</v>
      </c>
      <c r="L157" s="12"/>
      <c r="M157" s="13" t="str">
        <f t="shared" si="11"/>
        <v>dimanche</v>
      </c>
      <c r="N157" s="12"/>
      <c r="O157" s="14"/>
      <c r="P157" s="12"/>
      <c r="Q157" s="15">
        <f t="shared" si="12"/>
        <v>2</v>
      </c>
    </row>
    <row r="158" spans="1:17" x14ac:dyDescent="0.25">
      <c r="A158" s="98"/>
      <c r="B158" s="8">
        <f t="shared" si="14"/>
        <v>42789</v>
      </c>
      <c r="C158"/>
      <c r="D158"/>
      <c r="E158"/>
      <c r="F158"/>
      <c r="G158"/>
      <c r="H158" s="97"/>
      <c r="K158" s="16">
        <f t="shared" si="13"/>
        <v>42758</v>
      </c>
      <c r="L158" s="12"/>
      <c r="M158" s="13" t="str">
        <f t="shared" si="11"/>
        <v>lundi</v>
      </c>
      <c r="N158" s="12"/>
      <c r="O158" s="14"/>
      <c r="P158" s="12"/>
      <c r="Q158" s="15">
        <f t="shared" si="12"/>
        <v>1</v>
      </c>
    </row>
    <row r="159" spans="1:17" x14ac:dyDescent="0.25">
      <c r="A159" s="98"/>
      <c r="B159" s="8">
        <f t="shared" si="14"/>
        <v>42790</v>
      </c>
      <c r="C159"/>
      <c r="D159"/>
      <c r="E159"/>
      <c r="F159"/>
      <c r="G159"/>
      <c r="H159" s="97"/>
      <c r="K159" s="16">
        <f t="shared" si="13"/>
        <v>42759</v>
      </c>
      <c r="L159" s="12"/>
      <c r="M159" s="13" t="str">
        <f t="shared" si="11"/>
        <v>mardi</v>
      </c>
      <c r="N159" s="12"/>
      <c r="O159" s="14"/>
      <c r="P159" s="12"/>
      <c r="Q159" s="15">
        <f t="shared" si="12"/>
        <v>1</v>
      </c>
    </row>
    <row r="160" spans="1:17" x14ac:dyDescent="0.25">
      <c r="A160" s="98"/>
      <c r="B160" s="8">
        <f t="shared" si="14"/>
        <v>42800</v>
      </c>
      <c r="C160"/>
      <c r="D160"/>
      <c r="E160"/>
      <c r="F160"/>
      <c r="G160"/>
      <c r="H160" s="97"/>
      <c r="K160" s="16">
        <f t="shared" si="13"/>
        <v>42760</v>
      </c>
      <c r="L160" s="12"/>
      <c r="M160" s="13" t="str">
        <f t="shared" si="11"/>
        <v>mercredi</v>
      </c>
      <c r="N160" s="12"/>
      <c r="O160" s="14"/>
      <c r="P160" s="12"/>
      <c r="Q160" s="15">
        <f t="shared" si="12"/>
        <v>1</v>
      </c>
    </row>
    <row r="161" spans="1:17" x14ac:dyDescent="0.25">
      <c r="A161" s="98"/>
      <c r="B161" s="8" t="str">
        <f t="shared" si="14"/>
        <v/>
      </c>
      <c r="C161"/>
      <c r="D161"/>
      <c r="E161"/>
      <c r="F161"/>
      <c r="G161"/>
      <c r="H161" s="97"/>
      <c r="K161" s="16">
        <f t="shared" si="13"/>
        <v>42761</v>
      </c>
      <c r="L161" s="12"/>
      <c r="M161" s="13" t="str">
        <f t="shared" si="11"/>
        <v>jeudi</v>
      </c>
      <c r="N161" s="12"/>
      <c r="O161" s="14"/>
      <c r="P161" s="12"/>
      <c r="Q161" s="15">
        <f t="shared" si="12"/>
        <v>1</v>
      </c>
    </row>
    <row r="162" spans="1:17" x14ac:dyDescent="0.25">
      <c r="A162" s="98"/>
      <c r="B162" s="8" t="str">
        <f t="shared" si="14"/>
        <v/>
      </c>
      <c r="C162"/>
      <c r="D162"/>
      <c r="E162"/>
      <c r="F162"/>
      <c r="G162"/>
      <c r="H162" s="97"/>
      <c r="K162" s="16">
        <f t="shared" si="13"/>
        <v>42762</v>
      </c>
      <c r="L162" s="12"/>
      <c r="M162" s="13" t="str">
        <f t="shared" si="11"/>
        <v>vendredi</v>
      </c>
      <c r="N162" s="12"/>
      <c r="O162" s="14"/>
      <c r="P162" s="12"/>
      <c r="Q162" s="15">
        <f t="shared" si="12"/>
        <v>1</v>
      </c>
    </row>
    <row r="163" spans="1:17" x14ac:dyDescent="0.25">
      <c r="A163" s="98"/>
      <c r="B163" s="17" t="str">
        <f t="shared" si="14"/>
        <v/>
      </c>
      <c r="C163"/>
      <c r="D163"/>
      <c r="E163"/>
      <c r="F163"/>
      <c r="G163"/>
      <c r="H163" s="97"/>
      <c r="K163" s="16">
        <f t="shared" si="13"/>
        <v>42763</v>
      </c>
      <c r="L163" s="12"/>
      <c r="M163" s="13" t="str">
        <f t="shared" si="11"/>
        <v>samedi</v>
      </c>
      <c r="N163" s="12"/>
      <c r="O163" s="14"/>
      <c r="P163" s="12"/>
      <c r="Q163" s="15">
        <f t="shared" si="12"/>
        <v>3</v>
      </c>
    </row>
    <row r="164" spans="1:17" x14ac:dyDescent="0.25">
      <c r="A164"/>
      <c r="B164"/>
      <c r="C164"/>
      <c r="D164"/>
      <c r="E164"/>
      <c r="F164"/>
      <c r="G164"/>
      <c r="H164" s="97"/>
      <c r="K164" s="16">
        <f t="shared" si="13"/>
        <v>42764</v>
      </c>
      <c r="L164" s="12"/>
      <c r="M164" s="13" t="str">
        <f t="shared" si="11"/>
        <v>dimanche</v>
      </c>
      <c r="N164" s="12"/>
      <c r="O164" s="14"/>
      <c r="P164" s="12"/>
      <c r="Q164" s="15">
        <f t="shared" si="12"/>
        <v>2</v>
      </c>
    </row>
    <row r="165" spans="1:17" x14ac:dyDescent="0.25">
      <c r="A165"/>
      <c r="B165"/>
      <c r="C165"/>
      <c r="D165"/>
      <c r="E165"/>
      <c r="F165"/>
      <c r="G165"/>
      <c r="H165" s="97"/>
      <c r="K165" s="16">
        <f t="shared" si="13"/>
        <v>42765</v>
      </c>
      <c r="L165" s="12"/>
      <c r="M165" s="13" t="str">
        <f t="shared" si="11"/>
        <v>lundi</v>
      </c>
      <c r="N165" s="12"/>
      <c r="O165" s="14"/>
      <c r="P165" s="12"/>
      <c r="Q165" s="15">
        <f t="shared" si="12"/>
        <v>1</v>
      </c>
    </row>
    <row r="166" spans="1:17" x14ac:dyDescent="0.25">
      <c r="A166"/>
      <c r="B166" s="19">
        <v>42767</v>
      </c>
      <c r="C166" s="99" t="s">
        <v>15</v>
      </c>
      <c r="D166" s="99"/>
      <c r="E166" s="20" t="str">
        <f>IF(F166="","","&lt;")</f>
        <v/>
      </c>
      <c r="F166" s="21" t="str">
        <f>IF(B166="","",IF(WEEKDAY(B166,2)=6,"Attention, c'est un samedi",IF(WEEKDAY(B166,2)=7,"Attention, c'est un dimanche",IF(VLOOKUP(B166,K$14:Q$316,5)&gt;0,"Attention, c'est un jour de congé",""))))</f>
        <v/>
      </c>
      <c r="G166"/>
      <c r="H166" s="97"/>
      <c r="K166" s="16">
        <f t="shared" si="13"/>
        <v>42766</v>
      </c>
      <c r="L166" s="12"/>
      <c r="M166" s="13" t="str">
        <f t="shared" si="11"/>
        <v>mardi</v>
      </c>
      <c r="N166" s="12"/>
      <c r="O166" s="14"/>
      <c r="P166" s="12"/>
      <c r="Q166" s="15">
        <f t="shared" si="12"/>
        <v>1</v>
      </c>
    </row>
    <row r="167" spans="1:17" x14ac:dyDescent="0.25">
      <c r="A167"/>
      <c r="B167" s="22">
        <v>42800</v>
      </c>
      <c r="C167" s="100" t="s">
        <v>16</v>
      </c>
      <c r="D167" s="100"/>
      <c r="E167" s="20" t="str">
        <f>IF(F167="","","&lt;")</f>
        <v/>
      </c>
      <c r="F167" s="21" t="str">
        <f>IF(B167="","",IF(WEEKDAY(B167,2)=6,"Attention, c'est un samedi",IF(WEEKDAY(B167,2)=7,"Attention, c'est un dimanche",IF(VLOOKUP(B167,K$14:Q$316,5)&gt;0,"Attention, c'est un jour de congé",""))))</f>
        <v/>
      </c>
      <c r="G167"/>
      <c r="H167" s="97"/>
      <c r="K167" s="16">
        <f t="shared" si="13"/>
        <v>42767</v>
      </c>
      <c r="L167" s="12"/>
      <c r="M167" s="13" t="str">
        <f t="shared" si="11"/>
        <v>mercredi</v>
      </c>
      <c r="N167" s="12"/>
      <c r="O167" s="14"/>
      <c r="P167" s="12"/>
      <c r="Q167" s="15">
        <f t="shared" si="12"/>
        <v>1</v>
      </c>
    </row>
    <row r="168" spans="1:17" x14ac:dyDescent="0.25">
      <c r="A168" s="23"/>
      <c r="B168" s="23"/>
      <c r="C168" s="23"/>
      <c r="D168" s="23"/>
      <c r="E168" s="23"/>
      <c r="F168" s="23"/>
      <c r="G168" s="23"/>
      <c r="H168" s="23"/>
      <c r="K168" s="16">
        <f t="shared" si="13"/>
        <v>42768</v>
      </c>
      <c r="L168" s="12"/>
      <c r="M168" s="13" t="str">
        <f t="shared" si="11"/>
        <v>jeudi</v>
      </c>
      <c r="N168" s="12"/>
      <c r="O168" s="14"/>
      <c r="P168" s="12"/>
      <c r="Q168" s="15">
        <f t="shared" si="12"/>
        <v>1</v>
      </c>
    </row>
    <row r="169" spans="1:17" ht="12.75" customHeight="1" x14ac:dyDescent="0.25">
      <c r="A169" s="3" t="s">
        <v>0</v>
      </c>
      <c r="B169" s="5" t="str">
        <f>IF(F169="","",IF($B$1="","",$B$1))</f>
        <v>Bollaerts</v>
      </c>
      <c r="C169"/>
      <c r="D169" s="1" t="s">
        <v>1</v>
      </c>
      <c r="E169" s="1" t="s">
        <v>2</v>
      </c>
      <c r="F169" s="5" t="str">
        <f>IF(G169="","",VLOOKUP(G169,Libellés!A$3:L$136,3,0))</f>
        <v>Je respecte les règles du jeu.</v>
      </c>
      <c r="G169" s="24">
        <v>4</v>
      </c>
      <c r="H169" s="97" t="s">
        <v>22</v>
      </c>
      <c r="K169" s="16">
        <f t="shared" si="13"/>
        <v>42769</v>
      </c>
      <c r="L169" s="12"/>
      <c r="M169" s="13" t="str">
        <f t="shared" si="11"/>
        <v>vendredi</v>
      </c>
      <c r="N169" s="12"/>
      <c r="O169" s="14"/>
      <c r="P169" s="12"/>
      <c r="Q169" s="15">
        <f t="shared" si="12"/>
        <v>1</v>
      </c>
    </row>
    <row r="170" spans="1:17" x14ac:dyDescent="0.25">
      <c r="A170" s="3" t="s">
        <v>6</v>
      </c>
      <c r="B170" s="5" t="str">
        <f>IF(F169="","",IF($B$2="","",$B$2))</f>
        <v>Dominique</v>
      </c>
      <c r="C170"/>
      <c r="D170"/>
      <c r="E170" s="1" t="s">
        <v>7</v>
      </c>
      <c r="F170" s="5" t="str">
        <f>IF(G170="",IF(G169="","","-----"),VLOOKUP(G170,Libellés!A$3:L$136,3,0))</f>
        <v>Je respecte le règlement de l'école.</v>
      </c>
      <c r="G170" s="24">
        <v>5</v>
      </c>
      <c r="H170" s="97"/>
      <c r="K170" s="16">
        <f t="shared" si="13"/>
        <v>42770</v>
      </c>
      <c r="L170" s="12"/>
      <c r="M170" s="13" t="str">
        <f t="shared" si="11"/>
        <v>samedi</v>
      </c>
      <c r="N170" s="12"/>
      <c r="O170" s="14"/>
      <c r="P170" s="12"/>
      <c r="Q170" s="15">
        <f t="shared" si="12"/>
        <v>3</v>
      </c>
    </row>
    <row r="171" spans="1:17" x14ac:dyDescent="0.25">
      <c r="A171" s="3" t="s">
        <v>8</v>
      </c>
      <c r="B171" s="5" t="str">
        <f>IF(F169="","",IF($B$3="","",$B$3))</f>
        <v>2F</v>
      </c>
      <c r="C171"/>
      <c r="D171"/>
      <c r="E171" s="1" t="s">
        <v>9</v>
      </c>
      <c r="F171" s="5" t="str">
        <f>IF(G171="",IF(G169="","","-----"),VLOOKUP(G171,Libellés!A$3:L$136,3,0))</f>
        <v>J'accepte les remarques et les sanctions sans les remettre en cause.</v>
      </c>
      <c r="G171" s="24">
        <v>6</v>
      </c>
      <c r="H171" s="97"/>
      <c r="K171" s="16">
        <f t="shared" si="13"/>
        <v>42771</v>
      </c>
      <c r="L171" s="12"/>
      <c r="M171" s="13" t="str">
        <f t="shared" si="11"/>
        <v>dimanche</v>
      </c>
      <c r="N171" s="12"/>
      <c r="O171" s="14"/>
      <c r="P171" s="12"/>
      <c r="Q171" s="15">
        <f t="shared" si="12"/>
        <v>2</v>
      </c>
    </row>
    <row r="172" spans="1:17" x14ac:dyDescent="0.25">
      <c r="A172" s="98" t="s">
        <v>10</v>
      </c>
      <c r="B172" s="7">
        <f>IF(B194="","",IF(WEEKDAY(B194,2)=6,"",IF(WEEKDAY(B194,2)=7,"",IF(VLOOKUP(B194,K$14:Q$316,5)&gt;0,"",B194))))</f>
        <v>42801</v>
      </c>
      <c r="C172"/>
      <c r="D172"/>
      <c r="E172"/>
      <c r="F172"/>
      <c r="G172"/>
      <c r="H172" s="97"/>
      <c r="K172" s="16">
        <f t="shared" si="13"/>
        <v>42772</v>
      </c>
      <c r="L172" s="12"/>
      <c r="M172" s="13" t="str">
        <f t="shared" si="11"/>
        <v>lundi</v>
      </c>
      <c r="N172" s="12"/>
      <c r="O172" s="14"/>
      <c r="P172" s="12"/>
      <c r="Q172" s="15">
        <f t="shared" si="12"/>
        <v>1</v>
      </c>
    </row>
    <row r="173" spans="1:17" x14ac:dyDescent="0.25">
      <c r="A173" s="98"/>
      <c r="B173" s="8">
        <f t="shared" ref="B173:B191" si="15">IF(B172="","",IF(B172+1&gt;B$195,"",B172+VLOOKUP(B172+1,K$14:Q$316,7)))</f>
        <v>42802</v>
      </c>
      <c r="C173"/>
      <c r="D173"/>
      <c r="E173"/>
      <c r="F173"/>
      <c r="G173"/>
      <c r="H173" s="97"/>
      <c r="K173" s="16">
        <f t="shared" si="13"/>
        <v>42773</v>
      </c>
      <c r="L173" s="12"/>
      <c r="M173" s="13" t="str">
        <f t="shared" si="11"/>
        <v>mardi</v>
      </c>
      <c r="N173" s="12"/>
      <c r="O173" s="14"/>
      <c r="P173" s="12"/>
      <c r="Q173" s="15">
        <f t="shared" si="12"/>
        <v>1</v>
      </c>
    </row>
    <row r="174" spans="1:17" x14ac:dyDescent="0.25">
      <c r="A174" s="98"/>
      <c r="B174" s="8">
        <f t="shared" si="15"/>
        <v>42803</v>
      </c>
      <c r="C174"/>
      <c r="D174"/>
      <c r="E174"/>
      <c r="F174"/>
      <c r="G174"/>
      <c r="H174" s="97"/>
      <c r="K174" s="16">
        <f t="shared" si="13"/>
        <v>42774</v>
      </c>
      <c r="L174" s="12"/>
      <c r="M174" s="13" t="str">
        <f t="shared" si="11"/>
        <v>mercredi</v>
      </c>
      <c r="N174" s="12"/>
      <c r="O174" s="14"/>
      <c r="P174" s="12"/>
      <c r="Q174" s="15">
        <f t="shared" si="12"/>
        <v>1</v>
      </c>
    </row>
    <row r="175" spans="1:17" x14ac:dyDescent="0.25">
      <c r="A175" s="98"/>
      <c r="B175" s="8">
        <f t="shared" si="15"/>
        <v>42804</v>
      </c>
      <c r="C175"/>
      <c r="D175" s="9" t="s">
        <v>11</v>
      </c>
      <c r="E175"/>
      <c r="F175"/>
      <c r="G175"/>
      <c r="H175" s="97"/>
      <c r="K175" s="16">
        <f t="shared" si="13"/>
        <v>42775</v>
      </c>
      <c r="L175" s="12"/>
      <c r="M175" s="13" t="str">
        <f t="shared" si="11"/>
        <v>jeudi</v>
      </c>
      <c r="N175" s="12"/>
      <c r="O175" s="14"/>
      <c r="P175" s="12"/>
      <c r="Q175" s="15">
        <f t="shared" si="12"/>
        <v>1</v>
      </c>
    </row>
    <row r="176" spans="1:17" x14ac:dyDescent="0.25">
      <c r="A176" s="98"/>
      <c r="B176" s="8">
        <f t="shared" si="15"/>
        <v>42807</v>
      </c>
      <c r="C176"/>
      <c r="D176"/>
      <c r="E176" s="52" t="str">
        <f>IF(G169="","","¤")</f>
        <v>¤</v>
      </c>
      <c r="F176" s="10" t="s">
        <v>164</v>
      </c>
      <c r="G176"/>
      <c r="H176" s="97"/>
      <c r="K176" s="16">
        <f t="shared" si="13"/>
        <v>42776</v>
      </c>
      <c r="L176" s="12"/>
      <c r="M176" s="13" t="str">
        <f t="shared" si="11"/>
        <v>vendredi</v>
      </c>
      <c r="N176" s="12"/>
      <c r="O176" s="14"/>
      <c r="P176" s="12"/>
      <c r="Q176" s="15">
        <f t="shared" si="12"/>
        <v>1</v>
      </c>
    </row>
    <row r="177" spans="1:17" x14ac:dyDescent="0.25">
      <c r="A177" s="98"/>
      <c r="B177" s="8">
        <f t="shared" si="15"/>
        <v>42808</v>
      </c>
      <c r="C177"/>
      <c r="D177"/>
      <c r="E177" s="52" t="str">
        <f>IF(B194="","",IF(E194="&lt;","","¤"))</f>
        <v>¤</v>
      </c>
      <c r="F177" s="10" t="s">
        <v>165</v>
      </c>
      <c r="G177"/>
      <c r="H177" s="97"/>
      <c r="K177" s="16">
        <f t="shared" si="13"/>
        <v>42777</v>
      </c>
      <c r="L177" s="12"/>
      <c r="M177" s="13" t="str">
        <f t="shared" si="11"/>
        <v>samedi</v>
      </c>
      <c r="N177" s="12"/>
      <c r="O177" s="14"/>
      <c r="P177" s="12"/>
      <c r="Q177" s="15">
        <f t="shared" si="12"/>
        <v>3</v>
      </c>
    </row>
    <row r="178" spans="1:17" x14ac:dyDescent="0.25">
      <c r="A178" s="98"/>
      <c r="B178" s="8">
        <f t="shared" si="15"/>
        <v>42809</v>
      </c>
      <c r="C178"/>
      <c r="D178"/>
      <c r="E178" s="52" t="str">
        <f>IF(B195="","",IF(E195="&lt;","","¤"))</f>
        <v>¤</v>
      </c>
      <c r="F178" s="10" t="s">
        <v>166</v>
      </c>
      <c r="G178"/>
      <c r="H178" s="97"/>
      <c r="K178" s="16">
        <f t="shared" si="13"/>
        <v>42778</v>
      </c>
      <c r="L178" s="12"/>
      <c r="M178" s="13" t="str">
        <f t="shared" si="11"/>
        <v>dimanche</v>
      </c>
      <c r="N178" s="12"/>
      <c r="O178" s="14"/>
      <c r="P178" s="12"/>
      <c r="Q178" s="15">
        <f t="shared" si="12"/>
        <v>2</v>
      </c>
    </row>
    <row r="179" spans="1:17" x14ac:dyDescent="0.25">
      <c r="A179" s="98"/>
      <c r="B179" s="8">
        <f t="shared" si="15"/>
        <v>42810</v>
      </c>
      <c r="C179"/>
      <c r="D179"/>
      <c r="E179"/>
      <c r="F179"/>
      <c r="G179"/>
      <c r="H179" s="97"/>
      <c r="K179" s="16">
        <f t="shared" si="13"/>
        <v>42779</v>
      </c>
      <c r="L179" s="12"/>
      <c r="M179" s="13" t="str">
        <f t="shared" si="11"/>
        <v>lundi</v>
      </c>
      <c r="N179" s="12"/>
      <c r="O179" s="14"/>
      <c r="P179" s="12"/>
      <c r="Q179" s="15">
        <f t="shared" si="12"/>
        <v>1</v>
      </c>
    </row>
    <row r="180" spans="1:17" x14ac:dyDescent="0.25">
      <c r="A180" s="98"/>
      <c r="B180" s="8">
        <f t="shared" si="15"/>
        <v>42811</v>
      </c>
      <c r="C180"/>
      <c r="D180"/>
      <c r="E180"/>
      <c r="F180"/>
      <c r="G180"/>
      <c r="H180" s="97"/>
      <c r="K180" s="16">
        <f t="shared" si="13"/>
        <v>42780</v>
      </c>
      <c r="L180" s="12"/>
      <c r="M180" s="13" t="str">
        <f t="shared" si="11"/>
        <v>mardi</v>
      </c>
      <c r="N180" s="12"/>
      <c r="O180" s="14"/>
      <c r="P180" s="12"/>
      <c r="Q180" s="15">
        <f t="shared" si="12"/>
        <v>1</v>
      </c>
    </row>
    <row r="181" spans="1:17" x14ac:dyDescent="0.25">
      <c r="A181" s="98"/>
      <c r="B181" s="8">
        <f t="shared" si="15"/>
        <v>42815</v>
      </c>
      <c r="C181"/>
      <c r="D181"/>
      <c r="E181"/>
      <c r="F181"/>
      <c r="G181"/>
      <c r="H181" s="97"/>
      <c r="K181" s="16">
        <f t="shared" si="13"/>
        <v>42781</v>
      </c>
      <c r="L181" s="12"/>
      <c r="M181" s="13" t="str">
        <f t="shared" si="11"/>
        <v>mercredi</v>
      </c>
      <c r="N181" s="12"/>
      <c r="O181" s="14"/>
      <c r="P181" s="12"/>
      <c r="Q181" s="15">
        <f t="shared" si="12"/>
        <v>1</v>
      </c>
    </row>
    <row r="182" spans="1:17" x14ac:dyDescent="0.25">
      <c r="A182" s="98"/>
      <c r="B182" s="8">
        <f t="shared" si="15"/>
        <v>42816</v>
      </c>
      <c r="C182"/>
      <c r="D182"/>
      <c r="E182"/>
      <c r="F182"/>
      <c r="G182"/>
      <c r="H182" s="97"/>
      <c r="K182" s="16">
        <f t="shared" si="13"/>
        <v>42782</v>
      </c>
      <c r="L182" s="12"/>
      <c r="M182" s="13" t="str">
        <f t="shared" si="11"/>
        <v>jeudi</v>
      </c>
      <c r="N182" s="12"/>
      <c r="O182" s="14"/>
      <c r="P182" s="12"/>
      <c r="Q182" s="15">
        <f t="shared" si="12"/>
        <v>1</v>
      </c>
    </row>
    <row r="183" spans="1:17" x14ac:dyDescent="0.25">
      <c r="A183" s="98"/>
      <c r="B183" s="8">
        <f t="shared" si="15"/>
        <v>42817</v>
      </c>
      <c r="C183"/>
      <c r="D183"/>
      <c r="E183"/>
      <c r="F183"/>
      <c r="G183"/>
      <c r="H183" s="97"/>
      <c r="K183" s="16">
        <f t="shared" si="13"/>
        <v>42783</v>
      </c>
      <c r="L183" s="12"/>
      <c r="M183" s="13" t="str">
        <f t="shared" si="11"/>
        <v>vendredi</v>
      </c>
      <c r="N183" s="12"/>
      <c r="O183" s="14"/>
      <c r="P183" s="12"/>
      <c r="Q183" s="15">
        <f t="shared" si="12"/>
        <v>1</v>
      </c>
    </row>
    <row r="184" spans="1:17" x14ac:dyDescent="0.25">
      <c r="A184" s="98"/>
      <c r="B184" s="8">
        <f t="shared" si="15"/>
        <v>42818</v>
      </c>
      <c r="C184"/>
      <c r="D184"/>
      <c r="E184"/>
      <c r="F184"/>
      <c r="G184"/>
      <c r="H184" s="97"/>
      <c r="K184" s="16">
        <f t="shared" si="13"/>
        <v>42784</v>
      </c>
      <c r="L184" s="12"/>
      <c r="M184" s="13" t="str">
        <f t="shared" si="11"/>
        <v>samedi</v>
      </c>
      <c r="N184" s="12"/>
      <c r="O184" s="14">
        <v>4</v>
      </c>
      <c r="P184" s="12"/>
      <c r="Q184" s="15">
        <f t="shared" si="12"/>
        <v>5</v>
      </c>
    </row>
    <row r="185" spans="1:17" x14ac:dyDescent="0.25">
      <c r="A185" s="98"/>
      <c r="B185" s="8">
        <f t="shared" si="15"/>
        <v>42821</v>
      </c>
      <c r="C185"/>
      <c r="D185"/>
      <c r="E185"/>
      <c r="F185"/>
      <c r="G185"/>
      <c r="H185" s="97"/>
      <c r="K185" s="16">
        <f t="shared" si="13"/>
        <v>42785</v>
      </c>
      <c r="L185" s="12"/>
      <c r="M185" s="13" t="str">
        <f t="shared" si="11"/>
        <v>dimanche</v>
      </c>
      <c r="N185" s="12"/>
      <c r="O185" s="14">
        <v>2</v>
      </c>
      <c r="P185" s="12"/>
      <c r="Q185" s="15">
        <f t="shared" si="12"/>
        <v>3</v>
      </c>
    </row>
    <row r="186" spans="1:17" x14ac:dyDescent="0.25">
      <c r="A186" s="98"/>
      <c r="B186" s="8">
        <f t="shared" si="15"/>
        <v>42822</v>
      </c>
      <c r="C186"/>
      <c r="D186"/>
      <c r="E186"/>
      <c r="F186"/>
      <c r="G186"/>
      <c r="H186" s="97"/>
      <c r="K186" s="16">
        <f t="shared" si="13"/>
        <v>42786</v>
      </c>
      <c r="L186" s="12"/>
      <c r="M186" s="13" t="str">
        <f t="shared" si="11"/>
        <v>lundi</v>
      </c>
      <c r="N186" s="12"/>
      <c r="O186" s="14">
        <v>2</v>
      </c>
      <c r="P186" s="12"/>
      <c r="Q186" s="15">
        <f t="shared" si="12"/>
        <v>3</v>
      </c>
    </row>
    <row r="187" spans="1:17" x14ac:dyDescent="0.25">
      <c r="A187" s="98"/>
      <c r="B187" s="8">
        <f t="shared" si="15"/>
        <v>42823</v>
      </c>
      <c r="C187"/>
      <c r="D187"/>
      <c r="E187"/>
      <c r="F187"/>
      <c r="G187"/>
      <c r="H187" s="97"/>
      <c r="K187" s="16">
        <f t="shared" si="13"/>
        <v>42787</v>
      </c>
      <c r="L187" s="12"/>
      <c r="M187" s="13" t="str">
        <f t="shared" si="11"/>
        <v>mardi</v>
      </c>
      <c r="N187" s="12"/>
      <c r="O187" s="14">
        <v>1</v>
      </c>
      <c r="P187" s="12"/>
      <c r="Q187" s="15">
        <f t="shared" si="12"/>
        <v>2</v>
      </c>
    </row>
    <row r="188" spans="1:17" x14ac:dyDescent="0.25">
      <c r="A188" s="98"/>
      <c r="B188" s="8">
        <f t="shared" si="15"/>
        <v>42824</v>
      </c>
      <c r="C188"/>
      <c r="D188"/>
      <c r="E188"/>
      <c r="F188"/>
      <c r="G188"/>
      <c r="H188" s="97"/>
      <c r="K188" s="16">
        <f t="shared" si="13"/>
        <v>42788</v>
      </c>
      <c r="L188" s="12"/>
      <c r="M188" s="13" t="str">
        <f t="shared" si="11"/>
        <v>mercredi</v>
      </c>
      <c r="N188" s="12"/>
      <c r="O188" s="14"/>
      <c r="P188" s="12"/>
      <c r="Q188" s="15">
        <f t="shared" si="12"/>
        <v>1</v>
      </c>
    </row>
    <row r="189" spans="1:17" x14ac:dyDescent="0.25">
      <c r="A189" s="98"/>
      <c r="B189" s="8" t="str">
        <f t="shared" si="15"/>
        <v/>
      </c>
      <c r="C189"/>
      <c r="D189"/>
      <c r="E189"/>
      <c r="F189"/>
      <c r="G189"/>
      <c r="H189" s="97"/>
      <c r="K189" s="16">
        <f t="shared" si="13"/>
        <v>42789</v>
      </c>
      <c r="L189" s="12"/>
      <c r="M189" s="13" t="str">
        <f t="shared" si="11"/>
        <v>jeudi</v>
      </c>
      <c r="N189" s="12"/>
      <c r="O189" s="14"/>
      <c r="P189" s="12"/>
      <c r="Q189" s="15">
        <f t="shared" si="12"/>
        <v>1</v>
      </c>
    </row>
    <row r="190" spans="1:17" x14ac:dyDescent="0.25">
      <c r="A190" s="98"/>
      <c r="B190" s="8" t="str">
        <f t="shared" si="15"/>
        <v/>
      </c>
      <c r="C190"/>
      <c r="D190"/>
      <c r="E190"/>
      <c r="F190"/>
      <c r="G190"/>
      <c r="H190" s="97"/>
      <c r="K190" s="16">
        <f t="shared" si="13"/>
        <v>42790</v>
      </c>
      <c r="L190" s="12"/>
      <c r="M190" s="13" t="str">
        <f t="shared" si="11"/>
        <v>vendredi</v>
      </c>
      <c r="N190" s="12"/>
      <c r="O190" s="14"/>
      <c r="P190" s="12"/>
      <c r="Q190" s="15">
        <f t="shared" si="12"/>
        <v>1</v>
      </c>
    </row>
    <row r="191" spans="1:17" x14ac:dyDescent="0.25">
      <c r="A191" s="98"/>
      <c r="B191" s="17" t="str">
        <f t="shared" si="15"/>
        <v/>
      </c>
      <c r="C191"/>
      <c r="D191"/>
      <c r="E191"/>
      <c r="F191"/>
      <c r="G191"/>
      <c r="H191" s="97"/>
      <c r="K191" s="16">
        <f t="shared" si="13"/>
        <v>42791</v>
      </c>
      <c r="L191" s="12"/>
      <c r="M191" s="13" t="str">
        <f t="shared" si="11"/>
        <v>samedi</v>
      </c>
      <c r="N191" s="12"/>
      <c r="O191" s="14">
        <v>9</v>
      </c>
      <c r="P191" s="12"/>
      <c r="Q191" s="15">
        <f t="shared" si="12"/>
        <v>10</v>
      </c>
    </row>
    <row r="192" spans="1:17" x14ac:dyDescent="0.25">
      <c r="A192"/>
      <c r="B192"/>
      <c r="C192"/>
      <c r="D192"/>
      <c r="E192"/>
      <c r="F192"/>
      <c r="G192"/>
      <c r="H192" s="97"/>
      <c r="K192" s="16">
        <f t="shared" si="13"/>
        <v>42792</v>
      </c>
      <c r="L192" s="12"/>
      <c r="M192" s="13" t="str">
        <f t="shared" si="11"/>
        <v>dimanche</v>
      </c>
      <c r="N192" s="12"/>
      <c r="O192" s="14">
        <v>8</v>
      </c>
      <c r="P192" s="12"/>
      <c r="Q192" s="15">
        <f t="shared" si="12"/>
        <v>9</v>
      </c>
    </row>
    <row r="193" spans="1:17" x14ac:dyDescent="0.25">
      <c r="A193"/>
      <c r="B193"/>
      <c r="C193"/>
      <c r="D193"/>
      <c r="E193"/>
      <c r="F193"/>
      <c r="G193"/>
      <c r="H193" s="97"/>
      <c r="K193" s="16">
        <f t="shared" si="13"/>
        <v>42793</v>
      </c>
      <c r="L193" s="12"/>
      <c r="M193" s="13" t="str">
        <f t="shared" si="11"/>
        <v>lundi</v>
      </c>
      <c r="N193" s="12"/>
      <c r="O193" s="14">
        <v>7</v>
      </c>
      <c r="P193" s="12"/>
      <c r="Q193" s="15">
        <f t="shared" si="12"/>
        <v>8</v>
      </c>
    </row>
    <row r="194" spans="1:17" x14ac:dyDescent="0.25">
      <c r="A194"/>
      <c r="B194" s="19">
        <v>42801</v>
      </c>
      <c r="C194" s="99" t="s">
        <v>15</v>
      </c>
      <c r="D194" s="99"/>
      <c r="E194" s="20" t="str">
        <f>IF(F194="","","&lt;")</f>
        <v/>
      </c>
      <c r="F194" s="21" t="str">
        <f>IF(B194="","",IF(WEEKDAY(B194,2)=6,"Attention, c'est un samedi",IF(WEEKDAY(B194,2)=7,"Attention, c'est un dimanche",IF(VLOOKUP(B194,K$14:Q$316,5)&gt;0,"Attention, c'est un jour de congé",""))))</f>
        <v/>
      </c>
      <c r="G194"/>
      <c r="H194" s="97"/>
      <c r="K194" s="16">
        <f t="shared" si="13"/>
        <v>42794</v>
      </c>
      <c r="L194" s="12"/>
      <c r="M194" s="13" t="str">
        <f t="shared" si="11"/>
        <v>mardi</v>
      </c>
      <c r="N194" s="12"/>
      <c r="O194" s="14">
        <v>6</v>
      </c>
      <c r="P194" s="12"/>
      <c r="Q194" s="15">
        <f t="shared" si="12"/>
        <v>7</v>
      </c>
    </row>
    <row r="195" spans="1:17" x14ac:dyDescent="0.25">
      <c r="A195"/>
      <c r="B195" s="22">
        <v>42824</v>
      </c>
      <c r="C195" s="100" t="s">
        <v>16</v>
      </c>
      <c r="D195" s="100"/>
      <c r="E195" s="20" t="str">
        <f>IF(F195="","","&lt;")</f>
        <v/>
      </c>
      <c r="F195" s="21" t="str">
        <f>IF(B195="","",IF(WEEKDAY(B195,2)=6,"Attention, c'est un samedi",IF(WEEKDAY(B195,2)=7,"Attention, c'est un dimanche",IF(VLOOKUP(B195,K$14:Q$316,5)&gt;0,"Attention, c'est un jour de congé",""))))</f>
        <v/>
      </c>
      <c r="G195"/>
      <c r="H195" s="97"/>
      <c r="K195" s="16">
        <f t="shared" si="13"/>
        <v>42795</v>
      </c>
      <c r="L195" s="12"/>
      <c r="M195" s="13" t="str">
        <f t="shared" si="11"/>
        <v>mercredi</v>
      </c>
      <c r="N195" s="12"/>
      <c r="O195" s="14">
        <v>5</v>
      </c>
      <c r="P195" s="12"/>
      <c r="Q195" s="15">
        <f t="shared" si="12"/>
        <v>6</v>
      </c>
    </row>
    <row r="196" spans="1:17" x14ac:dyDescent="0.25">
      <c r="A196" s="23"/>
      <c r="B196" s="23"/>
      <c r="C196" s="23"/>
      <c r="D196" s="23"/>
      <c r="E196" s="23"/>
      <c r="F196" s="23"/>
      <c r="G196" s="23"/>
      <c r="H196" s="23"/>
      <c r="K196" s="16">
        <f t="shared" si="13"/>
        <v>42796</v>
      </c>
      <c r="L196" s="12"/>
      <c r="M196" s="13" t="str">
        <f t="shared" si="11"/>
        <v>jeudi</v>
      </c>
      <c r="N196" s="12"/>
      <c r="O196" s="14">
        <v>4</v>
      </c>
      <c r="P196" s="12"/>
      <c r="Q196" s="15">
        <f t="shared" si="12"/>
        <v>5</v>
      </c>
    </row>
    <row r="197" spans="1:17" ht="12.75" customHeight="1" x14ac:dyDescent="0.25">
      <c r="A197" s="3" t="s">
        <v>0</v>
      </c>
      <c r="B197" s="5" t="str">
        <f>IF(F197="","",IF($B$1="","",$B$1))</f>
        <v>Bollaerts</v>
      </c>
      <c r="C197"/>
      <c r="D197" s="1" t="s">
        <v>1</v>
      </c>
      <c r="E197" s="1" t="s">
        <v>2</v>
      </c>
      <c r="F197" s="5" t="str">
        <f>IF(G197="","",VLOOKUP(G197,Libellés!A$3:L$136,3,0))</f>
        <v>Je suis particulièrement attentif lorsque le professeur donne une consigne.</v>
      </c>
      <c r="G197" s="24">
        <v>10</v>
      </c>
      <c r="H197" s="97" t="s">
        <v>23</v>
      </c>
      <c r="K197" s="16">
        <f t="shared" si="13"/>
        <v>42797</v>
      </c>
      <c r="L197" s="12"/>
      <c r="M197" s="13" t="str">
        <f t="shared" si="11"/>
        <v>vendredi</v>
      </c>
      <c r="N197" s="12"/>
      <c r="O197" s="14">
        <v>3</v>
      </c>
      <c r="P197" s="12"/>
      <c r="Q197" s="15">
        <f t="shared" si="12"/>
        <v>4</v>
      </c>
    </row>
    <row r="198" spans="1:17" x14ac:dyDescent="0.25">
      <c r="A198" s="3" t="s">
        <v>6</v>
      </c>
      <c r="B198" s="5" t="str">
        <f>IF(F197="","",IF($B$2="","",$B$2))</f>
        <v>Dominique</v>
      </c>
      <c r="C198"/>
      <c r="D198"/>
      <c r="E198" s="1" t="s">
        <v>7</v>
      </c>
      <c r="F198" s="5" t="str">
        <f>IF(G198="",IF(G197="","","-----"),VLOOKUP(G198,Libellés!A$3:L$136,3,0))</f>
        <v>Je fais ce que le professeur me demande même si je n'en ai pas envie ou si j'éprouve des difficultés.</v>
      </c>
      <c r="G198" s="24">
        <v>11</v>
      </c>
      <c r="H198" s="97"/>
      <c r="K198" s="16">
        <f t="shared" si="13"/>
        <v>42798</v>
      </c>
      <c r="L198" s="12"/>
      <c r="M198" s="13" t="str">
        <f t="shared" si="11"/>
        <v>samedi</v>
      </c>
      <c r="N198" s="12"/>
      <c r="O198" s="14">
        <v>2</v>
      </c>
      <c r="P198" s="12"/>
      <c r="Q198" s="15">
        <f t="shared" si="12"/>
        <v>3</v>
      </c>
    </row>
    <row r="199" spans="1:17" x14ac:dyDescent="0.25">
      <c r="A199" s="3" t="s">
        <v>8</v>
      </c>
      <c r="B199" s="5" t="str">
        <f>IF(F197="","",IF($B$3="","",$B$3))</f>
        <v>2F</v>
      </c>
      <c r="C199"/>
      <c r="D199"/>
      <c r="E199" s="1" t="s">
        <v>9</v>
      </c>
      <c r="F199" s="5" t="str">
        <f>IF(G199="",IF(G197="","","-----"),VLOOKUP(G199,Libellés!A$3:L$136,3,0))</f>
        <v>Je respecte mes condisciples (mots et gestes).</v>
      </c>
      <c r="G199" s="24">
        <v>16</v>
      </c>
      <c r="H199" s="97"/>
      <c r="K199" s="16">
        <f t="shared" si="13"/>
        <v>42799</v>
      </c>
      <c r="L199" s="12"/>
      <c r="M199" s="13" t="str">
        <f t="shared" si="11"/>
        <v>dimanche</v>
      </c>
      <c r="N199" s="12"/>
      <c r="O199" s="14">
        <v>1</v>
      </c>
      <c r="P199" s="12"/>
      <c r="Q199" s="15">
        <f t="shared" si="12"/>
        <v>2</v>
      </c>
    </row>
    <row r="200" spans="1:17" x14ac:dyDescent="0.25">
      <c r="A200" s="98" t="s">
        <v>10</v>
      </c>
      <c r="B200" s="7">
        <f>IF(B222="","",IF(WEEKDAY(B222,2)=6,"",IF(WEEKDAY(B222,2)=7,"",IF(VLOOKUP(B222,K$14:Q$316,5)&gt;0,"",B222))))</f>
        <v>42825</v>
      </c>
      <c r="C200"/>
      <c r="D200"/>
      <c r="E200"/>
      <c r="F200"/>
      <c r="G200"/>
      <c r="H200" s="97"/>
      <c r="K200" s="16">
        <f t="shared" si="13"/>
        <v>42800</v>
      </c>
      <c r="L200" s="12"/>
      <c r="M200" s="13" t="str">
        <f t="shared" si="11"/>
        <v>lundi</v>
      </c>
      <c r="N200" s="12"/>
      <c r="O200" s="14"/>
      <c r="P200" s="12"/>
      <c r="Q200" s="15">
        <f t="shared" si="12"/>
        <v>1</v>
      </c>
    </row>
    <row r="201" spans="1:17" x14ac:dyDescent="0.25">
      <c r="A201" s="98"/>
      <c r="B201" s="8">
        <f t="shared" ref="B201:B219" si="16">IF(B200="","",IF(B200+1&gt;B$223,"",B200+VLOOKUP(B200+1,K$14:Q$316,7)))</f>
        <v>42843</v>
      </c>
      <c r="C201"/>
      <c r="D201"/>
      <c r="E201"/>
      <c r="F201"/>
      <c r="G201"/>
      <c r="H201" s="97"/>
      <c r="K201" s="16">
        <f t="shared" si="13"/>
        <v>42801</v>
      </c>
      <c r="L201" s="12"/>
      <c r="M201" s="13" t="str">
        <f t="shared" si="11"/>
        <v>mardi</v>
      </c>
      <c r="N201" s="12"/>
      <c r="O201" s="14"/>
      <c r="P201" s="12"/>
      <c r="Q201" s="15">
        <f t="shared" si="12"/>
        <v>1</v>
      </c>
    </row>
    <row r="202" spans="1:17" x14ac:dyDescent="0.25">
      <c r="A202" s="98"/>
      <c r="B202" s="8">
        <f t="shared" si="16"/>
        <v>42844</v>
      </c>
      <c r="C202"/>
      <c r="D202"/>
      <c r="E202"/>
      <c r="F202"/>
      <c r="G202"/>
      <c r="H202" s="97"/>
      <c r="K202" s="16">
        <f t="shared" si="13"/>
        <v>42802</v>
      </c>
      <c r="L202" s="12"/>
      <c r="M202" s="13" t="str">
        <f t="shared" si="11"/>
        <v>mercredi</v>
      </c>
      <c r="N202" s="12"/>
      <c r="O202" s="14"/>
      <c r="P202" s="12"/>
      <c r="Q202" s="15">
        <f t="shared" si="12"/>
        <v>1</v>
      </c>
    </row>
    <row r="203" spans="1:17" x14ac:dyDescent="0.25">
      <c r="A203" s="98"/>
      <c r="B203" s="8">
        <f t="shared" si="16"/>
        <v>42845</v>
      </c>
      <c r="C203"/>
      <c r="D203" s="9" t="s">
        <v>11</v>
      </c>
      <c r="E203"/>
      <c r="F203"/>
      <c r="G203"/>
      <c r="H203" s="97"/>
      <c r="K203" s="16">
        <f t="shared" si="13"/>
        <v>42803</v>
      </c>
      <c r="L203" s="12"/>
      <c r="M203" s="13" t="str">
        <f t="shared" si="11"/>
        <v>jeudi</v>
      </c>
      <c r="N203" s="12"/>
      <c r="O203" s="14"/>
      <c r="P203" s="12"/>
      <c r="Q203" s="15">
        <f t="shared" si="12"/>
        <v>1</v>
      </c>
    </row>
    <row r="204" spans="1:17" x14ac:dyDescent="0.25">
      <c r="A204" s="98"/>
      <c r="B204" s="8">
        <f t="shared" si="16"/>
        <v>42846</v>
      </c>
      <c r="C204"/>
      <c r="D204"/>
      <c r="E204" s="52" t="str">
        <f>IF(G197="","","¤")</f>
        <v>¤</v>
      </c>
      <c r="F204" s="10" t="s">
        <v>164</v>
      </c>
      <c r="G204"/>
      <c r="H204" s="97"/>
      <c r="K204" s="16">
        <f t="shared" si="13"/>
        <v>42804</v>
      </c>
      <c r="L204" s="12"/>
      <c r="M204" s="13" t="str">
        <f t="shared" si="11"/>
        <v>vendredi</v>
      </c>
      <c r="N204" s="12"/>
      <c r="O204" s="14"/>
      <c r="P204" s="12"/>
      <c r="Q204" s="15">
        <f t="shared" si="12"/>
        <v>1</v>
      </c>
    </row>
    <row r="205" spans="1:17" x14ac:dyDescent="0.25">
      <c r="A205" s="98"/>
      <c r="B205" s="8">
        <f t="shared" si="16"/>
        <v>42849</v>
      </c>
      <c r="C205"/>
      <c r="D205"/>
      <c r="E205" s="52" t="str">
        <f>IF(B222="","",IF(E222="&lt;","","¤"))</f>
        <v>¤</v>
      </c>
      <c r="F205" s="10" t="s">
        <v>165</v>
      </c>
      <c r="G205"/>
      <c r="H205" s="97"/>
      <c r="K205" s="16">
        <f t="shared" si="13"/>
        <v>42805</v>
      </c>
      <c r="L205" s="12"/>
      <c r="M205" s="13" t="str">
        <f t="shared" si="11"/>
        <v>samedi</v>
      </c>
      <c r="N205" s="12"/>
      <c r="O205" s="14"/>
      <c r="P205" s="12"/>
      <c r="Q205" s="15">
        <f t="shared" si="12"/>
        <v>3</v>
      </c>
    </row>
    <row r="206" spans="1:17" x14ac:dyDescent="0.25">
      <c r="A206" s="98"/>
      <c r="B206" s="8">
        <f t="shared" si="16"/>
        <v>42850</v>
      </c>
      <c r="C206"/>
      <c r="D206"/>
      <c r="E206" s="52" t="str">
        <f>IF(B223="","",IF(E223="&lt;","","¤"))</f>
        <v>¤</v>
      </c>
      <c r="F206" s="10" t="s">
        <v>166</v>
      </c>
      <c r="G206"/>
      <c r="H206" s="97"/>
      <c r="K206" s="16">
        <f t="shared" si="13"/>
        <v>42806</v>
      </c>
      <c r="L206" s="12"/>
      <c r="M206" s="13" t="str">
        <f t="shared" ref="M206:M269" si="17">IF(WEEKDAY(K206,2)=1,"lundi",IF(WEEKDAY(K206,2)=2,"mardi",IF(WEEKDAY(K206,2)=3,"mercredi",IF(WEEKDAY(K206,2)=4,"jeudi",IF(WEEKDAY(K206,2)=5,"vendredi",IF(WEEKDAY(K206,2)=6,"samedi","dimanche"))))))</f>
        <v>dimanche</v>
      </c>
      <c r="N206" s="12"/>
      <c r="O206" s="14"/>
      <c r="P206" s="12"/>
      <c r="Q206" s="15">
        <f t="shared" ref="Q206:Q269" si="18">IF(O206="",IF(WEEKDAY(K206,2)=6,3,IF(WEEKDAY(K206,2)=7,2,1)),1+O206)</f>
        <v>2</v>
      </c>
    </row>
    <row r="207" spans="1:17" x14ac:dyDescent="0.25">
      <c r="A207" s="98"/>
      <c r="B207" s="8">
        <f t="shared" si="16"/>
        <v>42851</v>
      </c>
      <c r="C207"/>
      <c r="D207"/>
      <c r="E207"/>
      <c r="F207"/>
      <c r="G207"/>
      <c r="H207" s="97"/>
      <c r="K207" s="16">
        <f t="shared" ref="K207:K270" si="19">K206+1</f>
        <v>42807</v>
      </c>
      <c r="L207" s="12"/>
      <c r="M207" s="13" t="str">
        <f t="shared" si="17"/>
        <v>lundi</v>
      </c>
      <c r="N207" s="12"/>
      <c r="O207" s="14"/>
      <c r="P207" s="12"/>
      <c r="Q207" s="15">
        <f t="shared" si="18"/>
        <v>1</v>
      </c>
    </row>
    <row r="208" spans="1:17" x14ac:dyDescent="0.25">
      <c r="A208" s="98"/>
      <c r="B208" s="8">
        <f t="shared" si="16"/>
        <v>42852</v>
      </c>
      <c r="C208"/>
      <c r="D208"/>
      <c r="E208"/>
      <c r="F208"/>
      <c r="G208"/>
      <c r="H208" s="97"/>
      <c r="K208" s="16">
        <f t="shared" si="19"/>
        <v>42808</v>
      </c>
      <c r="L208" s="12"/>
      <c r="M208" s="13" t="str">
        <f t="shared" si="17"/>
        <v>mardi</v>
      </c>
      <c r="N208" s="12"/>
      <c r="O208" s="14"/>
      <c r="P208" s="12"/>
      <c r="Q208" s="15">
        <f t="shared" si="18"/>
        <v>1</v>
      </c>
    </row>
    <row r="209" spans="1:17" x14ac:dyDescent="0.25">
      <c r="A209" s="98"/>
      <c r="B209" s="8">
        <f t="shared" si="16"/>
        <v>42853</v>
      </c>
      <c r="C209"/>
      <c r="D209"/>
      <c r="E209"/>
      <c r="F209"/>
      <c r="G209"/>
      <c r="H209" s="97"/>
      <c r="K209" s="16">
        <f t="shared" si="19"/>
        <v>42809</v>
      </c>
      <c r="L209" s="12"/>
      <c r="M209" s="13" t="str">
        <f t="shared" si="17"/>
        <v>mercredi</v>
      </c>
      <c r="N209" s="12"/>
      <c r="O209" s="14"/>
      <c r="P209" s="12"/>
      <c r="Q209" s="15">
        <f t="shared" si="18"/>
        <v>1</v>
      </c>
    </row>
    <row r="210" spans="1:17" x14ac:dyDescent="0.25">
      <c r="A210" s="98"/>
      <c r="B210" s="8">
        <f t="shared" si="16"/>
        <v>42857</v>
      </c>
      <c r="C210"/>
      <c r="D210"/>
      <c r="E210"/>
      <c r="F210"/>
      <c r="G210"/>
      <c r="H210" s="97"/>
      <c r="K210" s="16">
        <f t="shared" si="19"/>
        <v>42810</v>
      </c>
      <c r="L210" s="12"/>
      <c r="M210" s="13" t="str">
        <f t="shared" si="17"/>
        <v>jeudi</v>
      </c>
      <c r="N210" s="12"/>
      <c r="O210" s="14"/>
      <c r="P210" s="12"/>
      <c r="Q210" s="15">
        <f t="shared" si="18"/>
        <v>1</v>
      </c>
    </row>
    <row r="211" spans="1:17" x14ac:dyDescent="0.25">
      <c r="A211" s="98"/>
      <c r="B211" s="8" t="str">
        <f t="shared" si="16"/>
        <v/>
      </c>
      <c r="C211"/>
      <c r="D211"/>
      <c r="E211"/>
      <c r="F211"/>
      <c r="G211"/>
      <c r="H211" s="97"/>
      <c r="K211" s="16">
        <f t="shared" si="19"/>
        <v>42811</v>
      </c>
      <c r="L211" s="12"/>
      <c r="M211" s="13" t="str">
        <f t="shared" si="17"/>
        <v>vendredi</v>
      </c>
      <c r="N211" s="12"/>
      <c r="O211" s="14"/>
      <c r="P211" s="12"/>
      <c r="Q211" s="15">
        <f t="shared" si="18"/>
        <v>1</v>
      </c>
    </row>
    <row r="212" spans="1:17" x14ac:dyDescent="0.25">
      <c r="A212" s="98"/>
      <c r="B212" s="8" t="str">
        <f t="shared" si="16"/>
        <v/>
      </c>
      <c r="C212"/>
      <c r="D212"/>
      <c r="E212"/>
      <c r="F212"/>
      <c r="G212"/>
      <c r="H212" s="97"/>
      <c r="K212" s="16">
        <f t="shared" si="19"/>
        <v>42812</v>
      </c>
      <c r="L212" s="12"/>
      <c r="M212" s="13" t="str">
        <f t="shared" si="17"/>
        <v>samedi</v>
      </c>
      <c r="N212" s="12"/>
      <c r="O212" s="14">
        <v>3</v>
      </c>
      <c r="P212" s="12"/>
      <c r="Q212" s="15">
        <f t="shared" si="18"/>
        <v>4</v>
      </c>
    </row>
    <row r="213" spans="1:17" x14ac:dyDescent="0.25">
      <c r="A213" s="98"/>
      <c r="B213" s="8" t="str">
        <f t="shared" si="16"/>
        <v/>
      </c>
      <c r="C213"/>
      <c r="D213"/>
      <c r="E213"/>
      <c r="F213"/>
      <c r="G213"/>
      <c r="H213" s="97"/>
      <c r="K213" s="16">
        <f t="shared" si="19"/>
        <v>42813</v>
      </c>
      <c r="L213" s="12"/>
      <c r="M213" s="13" t="str">
        <f t="shared" si="17"/>
        <v>dimanche</v>
      </c>
      <c r="N213" s="12"/>
      <c r="O213" s="14">
        <v>2</v>
      </c>
      <c r="P213" s="12"/>
      <c r="Q213" s="15">
        <f t="shared" si="18"/>
        <v>3</v>
      </c>
    </row>
    <row r="214" spans="1:17" x14ac:dyDescent="0.25">
      <c r="A214" s="98"/>
      <c r="B214" s="8" t="str">
        <f t="shared" si="16"/>
        <v/>
      </c>
      <c r="C214"/>
      <c r="D214"/>
      <c r="E214"/>
      <c r="F214"/>
      <c r="G214"/>
      <c r="H214" s="97"/>
      <c r="K214" s="16">
        <f t="shared" si="19"/>
        <v>42814</v>
      </c>
      <c r="L214" s="12"/>
      <c r="M214" s="13" t="str">
        <f t="shared" si="17"/>
        <v>lundi</v>
      </c>
      <c r="N214" s="12"/>
      <c r="O214" s="14">
        <v>1</v>
      </c>
      <c r="P214" s="12"/>
      <c r="Q214" s="15">
        <f t="shared" si="18"/>
        <v>2</v>
      </c>
    </row>
    <row r="215" spans="1:17" x14ac:dyDescent="0.25">
      <c r="A215" s="98"/>
      <c r="B215" s="8" t="str">
        <f t="shared" si="16"/>
        <v/>
      </c>
      <c r="C215"/>
      <c r="D215"/>
      <c r="E215"/>
      <c r="F215"/>
      <c r="G215"/>
      <c r="H215" s="97"/>
      <c r="K215" s="16">
        <f t="shared" si="19"/>
        <v>42815</v>
      </c>
      <c r="L215" s="12"/>
      <c r="M215" s="13" t="str">
        <f t="shared" si="17"/>
        <v>mardi</v>
      </c>
      <c r="N215" s="12"/>
      <c r="O215" s="14"/>
      <c r="P215" s="12"/>
      <c r="Q215" s="15">
        <f t="shared" si="18"/>
        <v>1</v>
      </c>
    </row>
    <row r="216" spans="1:17" x14ac:dyDescent="0.25">
      <c r="A216" s="98"/>
      <c r="B216" s="8" t="str">
        <f t="shared" si="16"/>
        <v/>
      </c>
      <c r="C216"/>
      <c r="D216"/>
      <c r="E216"/>
      <c r="F216"/>
      <c r="G216"/>
      <c r="H216" s="97"/>
      <c r="K216" s="16">
        <f t="shared" si="19"/>
        <v>42816</v>
      </c>
      <c r="L216" s="12"/>
      <c r="M216" s="13" t="str">
        <f t="shared" si="17"/>
        <v>mercredi</v>
      </c>
      <c r="N216" s="12"/>
      <c r="O216" s="14"/>
      <c r="P216" s="12"/>
      <c r="Q216" s="15">
        <f t="shared" si="18"/>
        <v>1</v>
      </c>
    </row>
    <row r="217" spans="1:17" x14ac:dyDescent="0.25">
      <c r="A217" s="98"/>
      <c r="B217" s="8" t="str">
        <f t="shared" si="16"/>
        <v/>
      </c>
      <c r="C217"/>
      <c r="D217"/>
      <c r="E217"/>
      <c r="F217"/>
      <c r="G217"/>
      <c r="H217" s="97"/>
      <c r="K217" s="16">
        <f t="shared" si="19"/>
        <v>42817</v>
      </c>
      <c r="L217" s="12"/>
      <c r="M217" s="13" t="str">
        <f t="shared" si="17"/>
        <v>jeudi</v>
      </c>
      <c r="N217" s="12"/>
      <c r="O217" s="14"/>
      <c r="P217" s="12"/>
      <c r="Q217" s="15">
        <f t="shared" si="18"/>
        <v>1</v>
      </c>
    </row>
    <row r="218" spans="1:17" x14ac:dyDescent="0.25">
      <c r="A218" s="98"/>
      <c r="B218" s="8" t="str">
        <f t="shared" si="16"/>
        <v/>
      </c>
      <c r="C218"/>
      <c r="D218"/>
      <c r="E218"/>
      <c r="F218"/>
      <c r="G218"/>
      <c r="H218" s="97"/>
      <c r="K218" s="16">
        <f t="shared" si="19"/>
        <v>42818</v>
      </c>
      <c r="L218" s="12"/>
      <c r="M218" s="13" t="str">
        <f t="shared" si="17"/>
        <v>vendredi</v>
      </c>
      <c r="N218" s="12"/>
      <c r="O218" s="14"/>
      <c r="P218" s="12"/>
      <c r="Q218" s="15">
        <f t="shared" si="18"/>
        <v>1</v>
      </c>
    </row>
    <row r="219" spans="1:17" x14ac:dyDescent="0.25">
      <c r="A219" s="98"/>
      <c r="B219" s="17" t="str">
        <f t="shared" si="16"/>
        <v/>
      </c>
      <c r="C219"/>
      <c r="D219"/>
      <c r="E219"/>
      <c r="F219"/>
      <c r="G219"/>
      <c r="H219" s="97"/>
      <c r="K219" s="16">
        <f t="shared" si="19"/>
        <v>42819</v>
      </c>
      <c r="L219" s="12"/>
      <c r="M219" s="13" t="str">
        <f t="shared" si="17"/>
        <v>samedi</v>
      </c>
      <c r="N219" s="12"/>
      <c r="O219" s="14"/>
      <c r="P219" s="12"/>
      <c r="Q219" s="15">
        <f t="shared" si="18"/>
        <v>3</v>
      </c>
    </row>
    <row r="220" spans="1:17" x14ac:dyDescent="0.25">
      <c r="A220"/>
      <c r="B220"/>
      <c r="C220"/>
      <c r="D220"/>
      <c r="E220"/>
      <c r="F220"/>
      <c r="G220"/>
      <c r="H220" s="97"/>
      <c r="K220" s="16">
        <f t="shared" si="19"/>
        <v>42820</v>
      </c>
      <c r="L220" s="12"/>
      <c r="M220" s="13" t="str">
        <f t="shared" si="17"/>
        <v>dimanche</v>
      </c>
      <c r="N220" s="12"/>
      <c r="O220" s="14"/>
      <c r="P220" s="12"/>
      <c r="Q220" s="15">
        <f t="shared" si="18"/>
        <v>2</v>
      </c>
    </row>
    <row r="221" spans="1:17" x14ac:dyDescent="0.25">
      <c r="A221"/>
      <c r="B221"/>
      <c r="C221"/>
      <c r="D221"/>
      <c r="E221"/>
      <c r="F221"/>
      <c r="G221"/>
      <c r="H221" s="97"/>
      <c r="K221" s="16">
        <f t="shared" si="19"/>
        <v>42821</v>
      </c>
      <c r="L221" s="12"/>
      <c r="M221" s="13" t="str">
        <f t="shared" si="17"/>
        <v>lundi</v>
      </c>
      <c r="N221" s="12"/>
      <c r="O221" s="14"/>
      <c r="P221" s="12"/>
      <c r="Q221" s="15">
        <f t="shared" si="18"/>
        <v>1</v>
      </c>
    </row>
    <row r="222" spans="1:17" x14ac:dyDescent="0.25">
      <c r="A222"/>
      <c r="B222" s="19">
        <v>42825</v>
      </c>
      <c r="C222" s="99" t="s">
        <v>15</v>
      </c>
      <c r="D222" s="99"/>
      <c r="E222" s="20" t="str">
        <f>IF(F222="","","&lt;")</f>
        <v/>
      </c>
      <c r="F222" s="21" t="str">
        <f>IF(B222="","",IF(WEEKDAY(B222,2)=6,"Attention, c'est un samedi",IF(WEEKDAY(B222,2)=7,"Attention, c'est un dimanche",IF(VLOOKUP(B222,K$14:Q$316,5)&gt;0,"Attention, c'est un jour de congé",""))))</f>
        <v/>
      </c>
      <c r="G222"/>
      <c r="H222" s="97"/>
      <c r="K222" s="16">
        <f t="shared" si="19"/>
        <v>42822</v>
      </c>
      <c r="L222" s="12"/>
      <c r="M222" s="13" t="str">
        <f t="shared" si="17"/>
        <v>mardi</v>
      </c>
      <c r="N222" s="12"/>
      <c r="O222" s="14"/>
      <c r="P222" s="12"/>
      <c r="Q222" s="15">
        <f t="shared" si="18"/>
        <v>1</v>
      </c>
    </row>
    <row r="223" spans="1:17" x14ac:dyDescent="0.25">
      <c r="A223"/>
      <c r="B223" s="22">
        <v>42857</v>
      </c>
      <c r="C223" s="100" t="s">
        <v>16</v>
      </c>
      <c r="D223" s="100"/>
      <c r="E223" s="20" t="str">
        <f>IF(F223="","","&lt;")</f>
        <v/>
      </c>
      <c r="F223" s="21" t="str">
        <f>IF(B223="","",IF(WEEKDAY(B223,2)=6,"Attention, c'est un samedi",IF(WEEKDAY(B223,2)=7,"Attention, c'est un dimanche",IF(VLOOKUP(B223,K$14:Q$316,5)&gt;0,"Attention, c'est un jour de congé",""))))</f>
        <v/>
      </c>
      <c r="G223"/>
      <c r="H223" s="97"/>
      <c r="K223" s="16">
        <f t="shared" si="19"/>
        <v>42823</v>
      </c>
      <c r="L223" s="12"/>
      <c r="M223" s="13" t="str">
        <f t="shared" si="17"/>
        <v>mercredi</v>
      </c>
      <c r="N223" s="12"/>
      <c r="O223" s="14"/>
      <c r="P223" s="12"/>
      <c r="Q223" s="15">
        <f t="shared" si="18"/>
        <v>1</v>
      </c>
    </row>
    <row r="224" spans="1:17" x14ac:dyDescent="0.25">
      <c r="A224" s="23"/>
      <c r="B224" s="23"/>
      <c r="C224" s="23"/>
      <c r="D224" s="23"/>
      <c r="E224" s="23"/>
      <c r="F224" s="23"/>
      <c r="G224" s="23"/>
      <c r="H224" s="23"/>
      <c r="K224" s="16">
        <f t="shared" si="19"/>
        <v>42824</v>
      </c>
      <c r="L224" s="12"/>
      <c r="M224" s="13" t="str">
        <f t="shared" si="17"/>
        <v>jeudi</v>
      </c>
      <c r="N224" s="12"/>
      <c r="O224" s="14"/>
      <c r="P224" s="12"/>
      <c r="Q224" s="15">
        <f t="shared" si="18"/>
        <v>1</v>
      </c>
    </row>
    <row r="225" spans="1:17" ht="12.75" customHeight="1" x14ac:dyDescent="0.25">
      <c r="A225" s="3" t="s">
        <v>0</v>
      </c>
      <c r="B225" s="5" t="str">
        <f>IF(F225="","",IF($B$1="","",$B$1))</f>
        <v>Bollaerts</v>
      </c>
      <c r="C225"/>
      <c r="D225" s="1" t="s">
        <v>1</v>
      </c>
      <c r="E225" s="1" t="s">
        <v>2</v>
      </c>
      <c r="F225" s="5" t="str">
        <f>IF(G225="","",VLOOKUP(G225,Libellés!A$3:L$136,3,0))</f>
        <v>Je respecte le matériel.</v>
      </c>
      <c r="G225" s="24">
        <v>20</v>
      </c>
      <c r="H225" s="97" t="s">
        <v>24</v>
      </c>
      <c r="K225" s="16">
        <f t="shared" si="19"/>
        <v>42825</v>
      </c>
      <c r="L225" s="12"/>
      <c r="M225" s="13" t="str">
        <f t="shared" si="17"/>
        <v>vendredi</v>
      </c>
      <c r="N225" s="12"/>
      <c r="O225" s="14"/>
      <c r="P225" s="12"/>
      <c r="Q225" s="15">
        <f t="shared" si="18"/>
        <v>1</v>
      </c>
    </row>
    <row r="226" spans="1:17" x14ac:dyDescent="0.25">
      <c r="A226" s="3" t="s">
        <v>6</v>
      </c>
      <c r="B226" s="5" t="str">
        <f>IF(F225="","",IF($B$2="","",$B$2))</f>
        <v>Dominique</v>
      </c>
      <c r="C226"/>
      <c r="D226"/>
      <c r="E226" s="1" t="s">
        <v>7</v>
      </c>
      <c r="F226" s="5" t="str">
        <f>IF(G226="",IF(G225="","","-----"),VLOOKUP(G226,Libellés!A$3:L$136,3,0))</f>
        <v>Je respecte mon travail.</v>
      </c>
      <c r="G226" s="24">
        <v>21</v>
      </c>
      <c r="H226" s="97"/>
      <c r="K226" s="16">
        <f t="shared" si="19"/>
        <v>42826</v>
      </c>
      <c r="L226" s="12"/>
      <c r="M226" s="13" t="str">
        <f t="shared" si="17"/>
        <v>samedi</v>
      </c>
      <c r="N226" s="12"/>
      <c r="O226" s="14">
        <v>17</v>
      </c>
      <c r="P226" s="12"/>
      <c r="Q226" s="15">
        <f t="shared" si="18"/>
        <v>18</v>
      </c>
    </row>
    <row r="227" spans="1:17" x14ac:dyDescent="0.25">
      <c r="A227" s="3" t="s">
        <v>8</v>
      </c>
      <c r="B227" s="5" t="str">
        <f>IF(F225="","",IF($B$3="","",$B$3))</f>
        <v>2F</v>
      </c>
      <c r="C227"/>
      <c r="D227"/>
      <c r="E227" s="1" t="s">
        <v>9</v>
      </c>
      <c r="F227" s="5" t="str">
        <f>IF(G227="",IF(G225="","","-----"),VLOOKUP(G227,Libellés!A$3:L$136,3,0))</f>
        <v>Je respecte le travail de l'autre.</v>
      </c>
      <c r="G227" s="24">
        <v>22</v>
      </c>
      <c r="H227" s="97"/>
      <c r="K227" s="16">
        <f t="shared" si="19"/>
        <v>42827</v>
      </c>
      <c r="L227" s="12"/>
      <c r="M227" s="13" t="str">
        <f t="shared" si="17"/>
        <v>dimanche</v>
      </c>
      <c r="N227" s="12"/>
      <c r="O227" s="14">
        <v>16</v>
      </c>
      <c r="P227" s="12"/>
      <c r="Q227" s="15">
        <f t="shared" si="18"/>
        <v>17</v>
      </c>
    </row>
    <row r="228" spans="1:17" x14ac:dyDescent="0.25">
      <c r="A228" s="98" t="s">
        <v>10</v>
      </c>
      <c r="B228" s="7">
        <f>IF(B250="","",IF(WEEKDAY(B250,2)=6,"",IF(WEEKDAY(B250,2)=7,"",IF(VLOOKUP(B250,K$14:Q$316,5)&gt;0,"",B250))))</f>
        <v>42858</v>
      </c>
      <c r="C228"/>
      <c r="D228"/>
      <c r="E228"/>
      <c r="F228"/>
      <c r="G228"/>
      <c r="H228" s="97"/>
      <c r="K228" s="16">
        <f t="shared" si="19"/>
        <v>42828</v>
      </c>
      <c r="L228" s="12"/>
      <c r="M228" s="13" t="str">
        <f t="shared" si="17"/>
        <v>lundi</v>
      </c>
      <c r="N228" s="12"/>
      <c r="O228" s="14">
        <v>15</v>
      </c>
      <c r="P228" s="12"/>
      <c r="Q228" s="15">
        <f t="shared" si="18"/>
        <v>16</v>
      </c>
    </row>
    <row r="229" spans="1:17" x14ac:dyDescent="0.25">
      <c r="A229" s="98"/>
      <c r="B229" s="8">
        <f t="shared" ref="B229:B247" si="20">IF(B228="","",IF(B228+1&gt;B$251,"",B228+VLOOKUP(B228+1,K$14:Q$316,7)))</f>
        <v>42859</v>
      </c>
      <c r="C229"/>
      <c r="D229"/>
      <c r="E229"/>
      <c r="F229"/>
      <c r="G229"/>
      <c r="H229" s="97"/>
      <c r="K229" s="16">
        <f t="shared" si="19"/>
        <v>42829</v>
      </c>
      <c r="L229" s="12"/>
      <c r="M229" s="13" t="str">
        <f t="shared" si="17"/>
        <v>mardi</v>
      </c>
      <c r="N229" s="12"/>
      <c r="O229" s="14">
        <v>14</v>
      </c>
      <c r="P229" s="12"/>
      <c r="Q229" s="15">
        <f t="shared" si="18"/>
        <v>15</v>
      </c>
    </row>
    <row r="230" spans="1:17" x14ac:dyDescent="0.25">
      <c r="A230" s="98"/>
      <c r="B230" s="8">
        <f t="shared" si="20"/>
        <v>42860</v>
      </c>
      <c r="C230"/>
      <c r="D230"/>
      <c r="E230"/>
      <c r="F230"/>
      <c r="G230"/>
      <c r="H230" s="97"/>
      <c r="K230" s="16">
        <f t="shared" si="19"/>
        <v>42830</v>
      </c>
      <c r="L230" s="12"/>
      <c r="M230" s="13" t="str">
        <f t="shared" si="17"/>
        <v>mercredi</v>
      </c>
      <c r="N230" s="12"/>
      <c r="O230" s="14">
        <v>13</v>
      </c>
      <c r="P230" s="12"/>
      <c r="Q230" s="15">
        <f t="shared" si="18"/>
        <v>14</v>
      </c>
    </row>
    <row r="231" spans="1:17" x14ac:dyDescent="0.25">
      <c r="A231" s="98"/>
      <c r="B231" s="8">
        <f t="shared" si="20"/>
        <v>42863</v>
      </c>
      <c r="C231"/>
      <c r="D231" s="9" t="s">
        <v>11</v>
      </c>
      <c r="E231"/>
      <c r="F231"/>
      <c r="G231"/>
      <c r="H231" s="97"/>
      <c r="K231" s="16">
        <f t="shared" si="19"/>
        <v>42831</v>
      </c>
      <c r="L231" s="12"/>
      <c r="M231" s="13" t="str">
        <f t="shared" si="17"/>
        <v>jeudi</v>
      </c>
      <c r="N231" s="12"/>
      <c r="O231" s="14">
        <v>12</v>
      </c>
      <c r="P231" s="12"/>
      <c r="Q231" s="15">
        <f t="shared" si="18"/>
        <v>13</v>
      </c>
    </row>
    <row r="232" spans="1:17" x14ac:dyDescent="0.25">
      <c r="A232" s="98"/>
      <c r="B232" s="8">
        <f t="shared" si="20"/>
        <v>42864</v>
      </c>
      <c r="C232"/>
      <c r="D232"/>
      <c r="E232" s="52" t="str">
        <f>IF(G225="","","¤")</f>
        <v>¤</v>
      </c>
      <c r="F232" s="10" t="s">
        <v>164</v>
      </c>
      <c r="G232"/>
      <c r="H232" s="97"/>
      <c r="K232" s="16">
        <f t="shared" si="19"/>
        <v>42832</v>
      </c>
      <c r="L232" s="12"/>
      <c r="M232" s="13" t="str">
        <f t="shared" si="17"/>
        <v>vendredi</v>
      </c>
      <c r="N232" s="12"/>
      <c r="O232" s="14">
        <v>11</v>
      </c>
      <c r="P232" s="12"/>
      <c r="Q232" s="15">
        <f t="shared" si="18"/>
        <v>12</v>
      </c>
    </row>
    <row r="233" spans="1:17" x14ac:dyDescent="0.25">
      <c r="A233" s="98"/>
      <c r="B233" s="8">
        <f t="shared" si="20"/>
        <v>42865</v>
      </c>
      <c r="C233"/>
      <c r="D233"/>
      <c r="E233" s="52" t="str">
        <f>IF(B250="","",IF(E250="&lt;","","¤"))</f>
        <v>¤</v>
      </c>
      <c r="F233" s="10" t="s">
        <v>165</v>
      </c>
      <c r="G233"/>
      <c r="H233" s="97"/>
      <c r="K233" s="16">
        <f t="shared" si="19"/>
        <v>42833</v>
      </c>
      <c r="L233" s="12"/>
      <c r="M233" s="13" t="str">
        <f t="shared" si="17"/>
        <v>samedi</v>
      </c>
      <c r="N233" s="12"/>
      <c r="O233" s="14">
        <v>10</v>
      </c>
      <c r="P233" s="12"/>
      <c r="Q233" s="15">
        <f t="shared" si="18"/>
        <v>11</v>
      </c>
    </row>
    <row r="234" spans="1:17" x14ac:dyDescent="0.25">
      <c r="A234" s="98"/>
      <c r="B234" s="8">
        <f t="shared" si="20"/>
        <v>42866</v>
      </c>
      <c r="C234"/>
      <c r="D234"/>
      <c r="E234" s="52" t="str">
        <f>IF(B251="","",IF(E251="&lt;","","¤"))</f>
        <v>¤</v>
      </c>
      <c r="F234" s="10" t="s">
        <v>166</v>
      </c>
      <c r="G234"/>
      <c r="H234" s="97"/>
      <c r="K234" s="16">
        <f t="shared" si="19"/>
        <v>42834</v>
      </c>
      <c r="L234" s="12"/>
      <c r="M234" s="13" t="str">
        <f t="shared" si="17"/>
        <v>dimanche</v>
      </c>
      <c r="N234" s="12"/>
      <c r="O234" s="14">
        <v>9</v>
      </c>
      <c r="P234" s="12"/>
      <c r="Q234" s="15">
        <f t="shared" si="18"/>
        <v>10</v>
      </c>
    </row>
    <row r="235" spans="1:17" x14ac:dyDescent="0.25">
      <c r="A235" s="98"/>
      <c r="B235" s="8">
        <f t="shared" si="20"/>
        <v>42867</v>
      </c>
      <c r="C235"/>
      <c r="D235"/>
      <c r="E235"/>
      <c r="F235"/>
      <c r="G235"/>
      <c r="H235" s="97"/>
      <c r="K235" s="16">
        <f t="shared" si="19"/>
        <v>42835</v>
      </c>
      <c r="L235" s="12"/>
      <c r="M235" s="13" t="str">
        <f t="shared" si="17"/>
        <v>lundi</v>
      </c>
      <c r="N235" s="12"/>
      <c r="O235" s="14">
        <v>8</v>
      </c>
      <c r="P235" s="12"/>
      <c r="Q235" s="15">
        <f t="shared" si="18"/>
        <v>9</v>
      </c>
    </row>
    <row r="236" spans="1:17" x14ac:dyDescent="0.25">
      <c r="A236" s="98"/>
      <c r="B236" s="8">
        <f t="shared" si="20"/>
        <v>42870</v>
      </c>
      <c r="C236"/>
      <c r="D236"/>
      <c r="E236"/>
      <c r="F236"/>
      <c r="G236"/>
      <c r="H236" s="97"/>
      <c r="K236" s="16">
        <f t="shared" si="19"/>
        <v>42836</v>
      </c>
      <c r="L236" s="12"/>
      <c r="M236" s="13" t="str">
        <f t="shared" si="17"/>
        <v>mardi</v>
      </c>
      <c r="N236" s="12"/>
      <c r="O236" s="14">
        <v>7</v>
      </c>
      <c r="P236" s="12"/>
      <c r="Q236" s="15">
        <f t="shared" si="18"/>
        <v>8</v>
      </c>
    </row>
    <row r="237" spans="1:17" x14ac:dyDescent="0.25">
      <c r="A237" s="98"/>
      <c r="B237" s="8">
        <f t="shared" si="20"/>
        <v>42871</v>
      </c>
      <c r="C237"/>
      <c r="D237"/>
      <c r="E237"/>
      <c r="F237"/>
      <c r="G237"/>
      <c r="H237" s="97"/>
      <c r="K237" s="16">
        <f t="shared" si="19"/>
        <v>42837</v>
      </c>
      <c r="L237" s="12"/>
      <c r="M237" s="13" t="str">
        <f t="shared" si="17"/>
        <v>mercredi</v>
      </c>
      <c r="N237" s="12"/>
      <c r="O237" s="14">
        <v>6</v>
      </c>
      <c r="P237" s="12"/>
      <c r="Q237" s="15">
        <f t="shared" si="18"/>
        <v>7</v>
      </c>
    </row>
    <row r="238" spans="1:17" x14ac:dyDescent="0.25">
      <c r="A238" s="98"/>
      <c r="B238" s="8">
        <f t="shared" si="20"/>
        <v>42872</v>
      </c>
      <c r="C238"/>
      <c r="D238"/>
      <c r="E238"/>
      <c r="F238"/>
      <c r="G238"/>
      <c r="H238" s="97"/>
      <c r="K238" s="16">
        <f t="shared" si="19"/>
        <v>42838</v>
      </c>
      <c r="L238" s="12"/>
      <c r="M238" s="13" t="str">
        <f t="shared" si="17"/>
        <v>jeudi</v>
      </c>
      <c r="N238" s="12"/>
      <c r="O238" s="14">
        <v>5</v>
      </c>
      <c r="P238" s="12"/>
      <c r="Q238" s="15">
        <f t="shared" si="18"/>
        <v>6</v>
      </c>
    </row>
    <row r="239" spans="1:17" x14ac:dyDescent="0.25">
      <c r="A239" s="98"/>
      <c r="B239" s="8">
        <f t="shared" si="20"/>
        <v>42873</v>
      </c>
      <c r="C239"/>
      <c r="D239"/>
      <c r="E239"/>
      <c r="F239"/>
      <c r="G239"/>
      <c r="H239" s="97"/>
      <c r="K239" s="16">
        <f t="shared" si="19"/>
        <v>42839</v>
      </c>
      <c r="L239" s="12"/>
      <c r="M239" s="13" t="str">
        <f t="shared" si="17"/>
        <v>vendredi</v>
      </c>
      <c r="N239" s="12"/>
      <c r="O239" s="14">
        <v>4</v>
      </c>
      <c r="P239" s="12"/>
      <c r="Q239" s="15">
        <f t="shared" si="18"/>
        <v>5</v>
      </c>
    </row>
    <row r="240" spans="1:17" x14ac:dyDescent="0.25">
      <c r="A240" s="98"/>
      <c r="B240" s="8">
        <f t="shared" si="20"/>
        <v>42874</v>
      </c>
      <c r="C240"/>
      <c r="D240"/>
      <c r="E240"/>
      <c r="F240"/>
      <c r="G240"/>
      <c r="H240" s="97"/>
      <c r="K240" s="16">
        <f t="shared" si="19"/>
        <v>42840</v>
      </c>
      <c r="L240" s="12"/>
      <c r="M240" s="13" t="str">
        <f t="shared" si="17"/>
        <v>samedi</v>
      </c>
      <c r="N240" s="12"/>
      <c r="O240" s="14">
        <v>3</v>
      </c>
      <c r="P240" s="12"/>
      <c r="Q240" s="15">
        <f t="shared" si="18"/>
        <v>4</v>
      </c>
    </row>
    <row r="241" spans="1:17" x14ac:dyDescent="0.25">
      <c r="A241" s="98"/>
      <c r="B241" s="8">
        <f t="shared" si="20"/>
        <v>42877</v>
      </c>
      <c r="C241"/>
      <c r="D241"/>
      <c r="E241"/>
      <c r="F241"/>
      <c r="G241"/>
      <c r="H241" s="97"/>
      <c r="K241" s="16">
        <f t="shared" si="19"/>
        <v>42841</v>
      </c>
      <c r="L241" s="12"/>
      <c r="M241" s="13" t="str">
        <f t="shared" si="17"/>
        <v>dimanche</v>
      </c>
      <c r="N241" s="12"/>
      <c r="O241" s="14">
        <v>2</v>
      </c>
      <c r="P241" s="12"/>
      <c r="Q241" s="15">
        <f t="shared" si="18"/>
        <v>3</v>
      </c>
    </row>
    <row r="242" spans="1:17" x14ac:dyDescent="0.25">
      <c r="A242" s="98"/>
      <c r="B242" s="8">
        <f t="shared" si="20"/>
        <v>42878</v>
      </c>
      <c r="C242"/>
      <c r="D242"/>
      <c r="E242"/>
      <c r="F242"/>
      <c r="G242"/>
      <c r="H242" s="97"/>
      <c r="K242" s="16">
        <f t="shared" si="19"/>
        <v>42842</v>
      </c>
      <c r="L242" s="12"/>
      <c r="M242" s="13" t="str">
        <f t="shared" si="17"/>
        <v>lundi</v>
      </c>
      <c r="N242" s="12"/>
      <c r="O242" s="14">
        <v>1</v>
      </c>
      <c r="P242" s="12"/>
      <c r="Q242" s="15">
        <f t="shared" si="18"/>
        <v>2</v>
      </c>
    </row>
    <row r="243" spans="1:17" x14ac:dyDescent="0.25">
      <c r="A243" s="98"/>
      <c r="B243" s="8">
        <f t="shared" si="20"/>
        <v>42879</v>
      </c>
      <c r="C243"/>
      <c r="D243"/>
      <c r="E243"/>
      <c r="F243"/>
      <c r="G243"/>
      <c r="H243" s="97"/>
      <c r="K243" s="16">
        <f t="shared" si="19"/>
        <v>42843</v>
      </c>
      <c r="L243" s="12"/>
      <c r="M243" s="13" t="str">
        <f t="shared" si="17"/>
        <v>mardi</v>
      </c>
      <c r="N243" s="12"/>
      <c r="O243" s="14"/>
      <c r="P243" s="12"/>
      <c r="Q243" s="15">
        <f t="shared" si="18"/>
        <v>1</v>
      </c>
    </row>
    <row r="244" spans="1:17" x14ac:dyDescent="0.25">
      <c r="A244" s="98"/>
      <c r="B244" s="8">
        <f t="shared" si="20"/>
        <v>42881</v>
      </c>
      <c r="C244"/>
      <c r="D244"/>
      <c r="E244"/>
      <c r="F244"/>
      <c r="G244"/>
      <c r="H244" s="97"/>
      <c r="K244" s="16">
        <f t="shared" si="19"/>
        <v>42844</v>
      </c>
      <c r="L244" s="12"/>
      <c r="M244" s="13" t="str">
        <f t="shared" si="17"/>
        <v>mercredi</v>
      </c>
      <c r="N244" s="12"/>
      <c r="O244" s="14"/>
      <c r="P244" s="12"/>
      <c r="Q244" s="15">
        <f t="shared" si="18"/>
        <v>1</v>
      </c>
    </row>
    <row r="245" spans="1:17" x14ac:dyDescent="0.25">
      <c r="A245" s="98"/>
      <c r="B245" s="8">
        <f t="shared" si="20"/>
        <v>42884</v>
      </c>
      <c r="C245"/>
      <c r="D245"/>
      <c r="E245"/>
      <c r="F245"/>
      <c r="G245"/>
      <c r="H245" s="97"/>
      <c r="K245" s="16">
        <f t="shared" si="19"/>
        <v>42845</v>
      </c>
      <c r="L245" s="12"/>
      <c r="M245" s="13" t="str">
        <f t="shared" si="17"/>
        <v>jeudi</v>
      </c>
      <c r="N245" s="12"/>
      <c r="O245" s="14"/>
      <c r="P245" s="12"/>
      <c r="Q245" s="15">
        <f t="shared" si="18"/>
        <v>1</v>
      </c>
    </row>
    <row r="246" spans="1:17" x14ac:dyDescent="0.25">
      <c r="A246" s="98"/>
      <c r="B246" s="8">
        <f t="shared" si="20"/>
        <v>42885</v>
      </c>
      <c r="C246"/>
      <c r="D246"/>
      <c r="E246"/>
      <c r="F246"/>
      <c r="G246"/>
      <c r="H246" s="97"/>
      <c r="K246" s="16">
        <f t="shared" si="19"/>
        <v>42846</v>
      </c>
      <c r="L246" s="12"/>
      <c r="M246" s="13" t="str">
        <f t="shared" si="17"/>
        <v>vendredi</v>
      </c>
      <c r="N246" s="12"/>
      <c r="O246" s="14"/>
      <c r="P246" s="12"/>
      <c r="Q246" s="15">
        <f t="shared" si="18"/>
        <v>1</v>
      </c>
    </row>
    <row r="247" spans="1:17" x14ac:dyDescent="0.25">
      <c r="A247" s="98"/>
      <c r="B247" s="17">
        <f t="shared" si="20"/>
        <v>42886</v>
      </c>
      <c r="C247"/>
      <c r="D247"/>
      <c r="E247"/>
      <c r="F247"/>
      <c r="G247"/>
      <c r="H247" s="97"/>
      <c r="K247" s="16">
        <f t="shared" si="19"/>
        <v>42847</v>
      </c>
      <c r="L247" s="12"/>
      <c r="M247" s="13" t="str">
        <f t="shared" si="17"/>
        <v>samedi</v>
      </c>
      <c r="N247" s="12"/>
      <c r="O247" s="14"/>
      <c r="P247" s="12"/>
      <c r="Q247" s="15">
        <f t="shared" si="18"/>
        <v>3</v>
      </c>
    </row>
    <row r="248" spans="1:17" x14ac:dyDescent="0.25">
      <c r="A248"/>
      <c r="B248"/>
      <c r="C248"/>
      <c r="D248"/>
      <c r="E248"/>
      <c r="F248"/>
      <c r="G248"/>
      <c r="H248" s="97"/>
      <c r="K248" s="16">
        <f t="shared" si="19"/>
        <v>42848</v>
      </c>
      <c r="L248" s="12"/>
      <c r="M248" s="13" t="str">
        <f t="shared" si="17"/>
        <v>dimanche</v>
      </c>
      <c r="N248" s="12"/>
      <c r="O248" s="14"/>
      <c r="P248" s="12"/>
      <c r="Q248" s="15">
        <f t="shared" si="18"/>
        <v>2</v>
      </c>
    </row>
    <row r="249" spans="1:17" x14ac:dyDescent="0.25">
      <c r="A249"/>
      <c r="B249"/>
      <c r="C249"/>
      <c r="D249"/>
      <c r="E249"/>
      <c r="F249"/>
      <c r="G249"/>
      <c r="H249" s="97"/>
      <c r="K249" s="16">
        <f t="shared" si="19"/>
        <v>42849</v>
      </c>
      <c r="L249" s="12"/>
      <c r="M249" s="13" t="str">
        <f t="shared" si="17"/>
        <v>lundi</v>
      </c>
      <c r="N249" s="12"/>
      <c r="O249" s="14"/>
      <c r="P249" s="12"/>
      <c r="Q249" s="15">
        <f t="shared" si="18"/>
        <v>1</v>
      </c>
    </row>
    <row r="250" spans="1:17" x14ac:dyDescent="0.25">
      <c r="A250"/>
      <c r="B250" s="19">
        <v>42858</v>
      </c>
      <c r="C250" s="99" t="s">
        <v>15</v>
      </c>
      <c r="D250" s="99"/>
      <c r="E250" s="20" t="str">
        <f>IF(F250="","","&lt;")</f>
        <v/>
      </c>
      <c r="F250" s="21" t="str">
        <f>IF(B250="","",IF(WEEKDAY(B250,2)=6,"Attention, c'est un samedi",IF(WEEKDAY(B250,2)=7,"Attention, c'est un dimanche",IF(VLOOKUP(B250,K$14:Q$316,5)&gt;0,"Attention, c'est un jour de congé",""))))</f>
        <v/>
      </c>
      <c r="G250"/>
      <c r="H250" s="97"/>
      <c r="K250" s="16">
        <f t="shared" si="19"/>
        <v>42850</v>
      </c>
      <c r="L250" s="12"/>
      <c r="M250" s="13" t="str">
        <f t="shared" si="17"/>
        <v>mardi</v>
      </c>
      <c r="N250" s="12"/>
      <c r="O250" s="14"/>
      <c r="P250" s="12"/>
      <c r="Q250" s="15">
        <f t="shared" si="18"/>
        <v>1</v>
      </c>
    </row>
    <row r="251" spans="1:17" x14ac:dyDescent="0.25">
      <c r="A251"/>
      <c r="B251" s="22">
        <v>42886</v>
      </c>
      <c r="C251" s="100" t="s">
        <v>16</v>
      </c>
      <c r="D251" s="100"/>
      <c r="E251" s="20" t="str">
        <f>IF(F251="","","&lt;")</f>
        <v/>
      </c>
      <c r="F251" s="21" t="str">
        <f>IF(B251="","",IF(WEEKDAY(B251,2)=6,"Attention, c'est un samedi",IF(WEEKDAY(B251,2)=7,"Attention, c'est un dimanche",IF(VLOOKUP(B251,K$14:Q$316,5)&gt;0,"Attention, c'est un jour de congé",""))))</f>
        <v/>
      </c>
      <c r="G251"/>
      <c r="H251" s="97"/>
      <c r="K251" s="16">
        <f t="shared" si="19"/>
        <v>42851</v>
      </c>
      <c r="L251" s="12"/>
      <c r="M251" s="13" t="str">
        <f t="shared" si="17"/>
        <v>mercredi</v>
      </c>
      <c r="N251" s="12"/>
      <c r="O251" s="14"/>
      <c r="P251" s="12"/>
      <c r="Q251" s="15">
        <f t="shared" si="18"/>
        <v>1</v>
      </c>
    </row>
    <row r="252" spans="1:17" x14ac:dyDescent="0.25">
      <c r="A252" s="23"/>
      <c r="B252" s="23"/>
      <c r="C252" s="23"/>
      <c r="D252" s="23"/>
      <c r="E252" s="23"/>
      <c r="F252" s="23"/>
      <c r="G252" s="23"/>
      <c r="H252" s="23"/>
      <c r="K252" s="16">
        <f t="shared" si="19"/>
        <v>42852</v>
      </c>
      <c r="L252" s="12"/>
      <c r="M252" s="13" t="str">
        <f t="shared" si="17"/>
        <v>jeudi</v>
      </c>
      <c r="N252" s="12"/>
      <c r="O252" s="14"/>
      <c r="P252" s="12"/>
      <c r="Q252" s="15">
        <f t="shared" si="18"/>
        <v>1</v>
      </c>
    </row>
    <row r="253" spans="1:17" ht="12.75" customHeight="1" x14ac:dyDescent="0.25">
      <c r="A253" s="3" t="s">
        <v>0</v>
      </c>
      <c r="B253" s="5" t="str">
        <f>IF(F253="","",IF($B$1="","",$B$1))</f>
        <v>Bollaerts</v>
      </c>
      <c r="C253"/>
      <c r="D253" s="1" t="s">
        <v>1</v>
      </c>
      <c r="E253" s="1" t="s">
        <v>2</v>
      </c>
      <c r="F253" s="5" t="str">
        <f>IF(G253="","",VLOOKUP(G253,Libellés!A$3:L$136,3,0))</f>
        <v>Je maitrise mes réactions à l'égard de l'autre.</v>
      </c>
      <c r="G253" s="24">
        <v>18</v>
      </c>
      <c r="H253" s="97" t="s">
        <v>25</v>
      </c>
      <c r="K253" s="16">
        <f t="shared" si="19"/>
        <v>42853</v>
      </c>
      <c r="L253" s="12"/>
      <c r="M253" s="13" t="str">
        <f t="shared" si="17"/>
        <v>vendredi</v>
      </c>
      <c r="N253" s="12"/>
      <c r="O253" s="14"/>
      <c r="P253" s="12"/>
      <c r="Q253" s="15">
        <f t="shared" si="18"/>
        <v>1</v>
      </c>
    </row>
    <row r="254" spans="1:17" x14ac:dyDescent="0.25">
      <c r="A254" s="3" t="s">
        <v>6</v>
      </c>
      <c r="B254" s="5" t="str">
        <f>IF(F253="","",IF($B$2="","",$B$2))</f>
        <v>Dominique</v>
      </c>
      <c r="C254"/>
      <c r="D254"/>
      <c r="E254" s="1" t="s">
        <v>7</v>
      </c>
      <c r="F254" s="5" t="str">
        <f>IF(G254="",IF(G253="","","-----"),VLOOKUP(G254,Libellés!A$3:L$136,3,0))</f>
        <v>Je respecte le travail de l'autre.</v>
      </c>
      <c r="G254" s="24">
        <v>22</v>
      </c>
      <c r="H254" s="97"/>
      <c r="K254" s="16">
        <f t="shared" si="19"/>
        <v>42854</v>
      </c>
      <c r="L254" s="12"/>
      <c r="M254" s="13" t="str">
        <f t="shared" si="17"/>
        <v>samedi</v>
      </c>
      <c r="N254" s="12"/>
      <c r="O254" s="14">
        <v>3</v>
      </c>
      <c r="P254" s="12"/>
      <c r="Q254" s="15">
        <f t="shared" si="18"/>
        <v>4</v>
      </c>
    </row>
    <row r="255" spans="1:17" x14ac:dyDescent="0.25">
      <c r="A255" s="3" t="s">
        <v>8</v>
      </c>
      <c r="B255" s="5" t="str">
        <f>IF(F253="","",IF($B$3="","",$B$3))</f>
        <v>2F</v>
      </c>
      <c r="C255"/>
      <c r="D255"/>
      <c r="E255" s="1" t="s">
        <v>9</v>
      </c>
      <c r="F255" s="5" t="str">
        <f>IF(G255="",IF(G253="","","-----"),VLOOKUP(G255,Libellés!A$3:L$136,3,0))</f>
        <v>-----</v>
      </c>
      <c r="G255" s="24"/>
      <c r="H255" s="97"/>
      <c r="K255" s="16">
        <f t="shared" si="19"/>
        <v>42855</v>
      </c>
      <c r="L255" s="12"/>
      <c r="M255" s="13" t="str">
        <f t="shared" si="17"/>
        <v>dimanche</v>
      </c>
      <c r="N255" s="12"/>
      <c r="O255" s="14">
        <v>2</v>
      </c>
      <c r="P255" s="12"/>
      <c r="Q255" s="15">
        <f t="shared" si="18"/>
        <v>3</v>
      </c>
    </row>
    <row r="256" spans="1:17" x14ac:dyDescent="0.25">
      <c r="A256" s="98" t="s">
        <v>10</v>
      </c>
      <c r="B256" s="7">
        <f>IF(B278="","",IF(WEEKDAY(B278,2)=6,"",IF(WEEKDAY(B278,2)=7,"",IF(VLOOKUP(B278,K$14:Q$316,5)&gt;0,"",B278))))</f>
        <v>42887</v>
      </c>
      <c r="C256"/>
      <c r="D256"/>
      <c r="E256"/>
      <c r="F256"/>
      <c r="H256" s="97"/>
      <c r="K256" s="16">
        <f t="shared" si="19"/>
        <v>42856</v>
      </c>
      <c r="L256" s="12"/>
      <c r="M256" s="13" t="str">
        <f t="shared" si="17"/>
        <v>lundi</v>
      </c>
      <c r="N256" s="12"/>
      <c r="O256" s="14">
        <v>1</v>
      </c>
      <c r="P256" s="12"/>
      <c r="Q256" s="15">
        <f t="shared" si="18"/>
        <v>2</v>
      </c>
    </row>
    <row r="257" spans="1:17" x14ac:dyDescent="0.25">
      <c r="A257" s="98"/>
      <c r="B257" s="8">
        <f t="shared" ref="B257:B275" si="21">IF(B256="","",IF(B256+1&gt;B$279,"",B256+VLOOKUP(B256+1,K$14:Q$316,7)))</f>
        <v>42888</v>
      </c>
      <c r="C257"/>
      <c r="D257"/>
      <c r="E257"/>
      <c r="F257"/>
      <c r="H257" s="97"/>
      <c r="K257" s="16">
        <f t="shared" si="19"/>
        <v>42857</v>
      </c>
      <c r="L257" s="12"/>
      <c r="M257" s="13" t="str">
        <f t="shared" si="17"/>
        <v>mardi</v>
      </c>
      <c r="N257" s="12"/>
      <c r="O257" s="14"/>
      <c r="P257" s="12"/>
      <c r="Q257" s="15">
        <f t="shared" si="18"/>
        <v>1</v>
      </c>
    </row>
    <row r="258" spans="1:17" x14ac:dyDescent="0.25">
      <c r="A258" s="98"/>
      <c r="B258" s="8">
        <f t="shared" si="21"/>
        <v>42892</v>
      </c>
      <c r="C258"/>
      <c r="D258"/>
      <c r="E258"/>
      <c r="F258"/>
      <c r="H258" s="97"/>
      <c r="K258" s="16">
        <f t="shared" si="19"/>
        <v>42858</v>
      </c>
      <c r="L258" s="12"/>
      <c r="M258" s="13" t="str">
        <f t="shared" si="17"/>
        <v>mercredi</v>
      </c>
      <c r="N258" s="12"/>
      <c r="O258" s="14"/>
      <c r="P258" s="12"/>
      <c r="Q258" s="15">
        <f t="shared" si="18"/>
        <v>1</v>
      </c>
    </row>
    <row r="259" spans="1:17" x14ac:dyDescent="0.25">
      <c r="A259" s="98"/>
      <c r="B259" s="8">
        <f t="shared" si="21"/>
        <v>42893</v>
      </c>
      <c r="C259"/>
      <c r="D259" s="9" t="s">
        <v>11</v>
      </c>
      <c r="E259"/>
      <c r="F259"/>
      <c r="H259" s="97"/>
      <c r="K259" s="16">
        <f t="shared" si="19"/>
        <v>42859</v>
      </c>
      <c r="L259" s="12"/>
      <c r="M259" s="13" t="str">
        <f t="shared" si="17"/>
        <v>jeudi</v>
      </c>
      <c r="N259" s="12"/>
      <c r="O259" s="14"/>
      <c r="P259" s="12"/>
      <c r="Q259" s="15">
        <f t="shared" si="18"/>
        <v>1</v>
      </c>
    </row>
    <row r="260" spans="1:17" x14ac:dyDescent="0.25">
      <c r="A260" s="98"/>
      <c r="B260" s="8">
        <f t="shared" si="21"/>
        <v>42894</v>
      </c>
      <c r="C260"/>
      <c r="D260"/>
      <c r="E260" s="52" t="str">
        <f>IF(G253="","","¤")</f>
        <v>¤</v>
      </c>
      <c r="F260" s="10" t="s">
        <v>164</v>
      </c>
      <c r="H260" s="97"/>
      <c r="K260" s="16">
        <f t="shared" si="19"/>
        <v>42860</v>
      </c>
      <c r="L260" s="12"/>
      <c r="M260" s="13" t="str">
        <f t="shared" si="17"/>
        <v>vendredi</v>
      </c>
      <c r="N260" s="12"/>
      <c r="O260" s="14"/>
      <c r="P260" s="12"/>
      <c r="Q260" s="15">
        <f t="shared" si="18"/>
        <v>1</v>
      </c>
    </row>
    <row r="261" spans="1:17" x14ac:dyDescent="0.25">
      <c r="A261" s="98"/>
      <c r="B261" s="8">
        <f t="shared" si="21"/>
        <v>42895</v>
      </c>
      <c r="C261"/>
      <c r="D261"/>
      <c r="E261" s="52" t="str">
        <f>IF(B278="","",IF(E278="&lt;","","¤"))</f>
        <v>¤</v>
      </c>
      <c r="F261" s="10" t="s">
        <v>165</v>
      </c>
      <c r="H261" s="97"/>
      <c r="K261" s="16">
        <f t="shared" si="19"/>
        <v>42861</v>
      </c>
      <c r="L261" s="12"/>
      <c r="M261" s="13" t="str">
        <f t="shared" si="17"/>
        <v>samedi</v>
      </c>
      <c r="N261" s="12"/>
      <c r="O261" s="14"/>
      <c r="P261" s="12"/>
      <c r="Q261" s="15">
        <f t="shared" si="18"/>
        <v>3</v>
      </c>
    </row>
    <row r="262" spans="1:17" x14ac:dyDescent="0.25">
      <c r="A262" s="98"/>
      <c r="B262" s="8">
        <f t="shared" si="21"/>
        <v>42898</v>
      </c>
      <c r="C262"/>
      <c r="D262"/>
      <c r="E262" s="52" t="str">
        <f>IF(B279="","",IF(E279="&lt;","","¤"))</f>
        <v>¤</v>
      </c>
      <c r="F262" s="10" t="s">
        <v>166</v>
      </c>
      <c r="H262" s="97"/>
      <c r="K262" s="16">
        <f t="shared" si="19"/>
        <v>42862</v>
      </c>
      <c r="L262" s="12"/>
      <c r="M262" s="13" t="str">
        <f t="shared" si="17"/>
        <v>dimanche</v>
      </c>
      <c r="N262" s="12"/>
      <c r="O262" s="14"/>
      <c r="P262" s="12"/>
      <c r="Q262" s="15">
        <f t="shared" si="18"/>
        <v>2</v>
      </c>
    </row>
    <row r="263" spans="1:17" x14ac:dyDescent="0.25">
      <c r="A263" s="98"/>
      <c r="B263" s="8">
        <f t="shared" si="21"/>
        <v>42899</v>
      </c>
      <c r="C263"/>
      <c r="D263"/>
      <c r="E263"/>
      <c r="F263"/>
      <c r="H263" s="97"/>
      <c r="K263" s="16">
        <f t="shared" si="19"/>
        <v>42863</v>
      </c>
      <c r="L263" s="12"/>
      <c r="M263" s="13" t="str">
        <f t="shared" si="17"/>
        <v>lundi</v>
      </c>
      <c r="N263" s="12"/>
      <c r="O263" s="14"/>
      <c r="P263" s="12"/>
      <c r="Q263" s="15">
        <f t="shared" si="18"/>
        <v>1</v>
      </c>
    </row>
    <row r="264" spans="1:17" x14ac:dyDescent="0.25">
      <c r="A264" s="98"/>
      <c r="B264" s="8">
        <f t="shared" si="21"/>
        <v>42900</v>
      </c>
      <c r="C264"/>
      <c r="D264"/>
      <c r="E264"/>
      <c r="F264"/>
      <c r="H264" s="97"/>
      <c r="K264" s="16">
        <f t="shared" si="19"/>
        <v>42864</v>
      </c>
      <c r="L264" s="12"/>
      <c r="M264" s="13" t="str">
        <f t="shared" si="17"/>
        <v>mardi</v>
      </c>
      <c r="N264" s="12"/>
      <c r="O264" s="14"/>
      <c r="P264" s="12"/>
      <c r="Q264" s="15">
        <f t="shared" si="18"/>
        <v>1</v>
      </c>
    </row>
    <row r="265" spans="1:17" x14ac:dyDescent="0.25">
      <c r="A265" s="98"/>
      <c r="B265" s="8">
        <f t="shared" si="21"/>
        <v>42901</v>
      </c>
      <c r="C265"/>
      <c r="D265"/>
      <c r="E265"/>
      <c r="F265"/>
      <c r="H265" s="97"/>
      <c r="K265" s="16">
        <f t="shared" si="19"/>
        <v>42865</v>
      </c>
      <c r="L265" s="12"/>
      <c r="M265" s="13" t="str">
        <f t="shared" si="17"/>
        <v>mercredi</v>
      </c>
      <c r="N265" s="12"/>
      <c r="O265" s="14"/>
      <c r="P265" s="12"/>
      <c r="Q265" s="15">
        <f t="shared" si="18"/>
        <v>1</v>
      </c>
    </row>
    <row r="266" spans="1:17" x14ac:dyDescent="0.25">
      <c r="A266" s="98"/>
      <c r="B266" s="8">
        <f t="shared" si="21"/>
        <v>42902</v>
      </c>
      <c r="C266"/>
      <c r="D266"/>
      <c r="E266"/>
      <c r="F266"/>
      <c r="H266" s="97"/>
      <c r="K266" s="16">
        <f t="shared" si="19"/>
        <v>42866</v>
      </c>
      <c r="L266" s="12"/>
      <c r="M266" s="13" t="str">
        <f t="shared" si="17"/>
        <v>jeudi</v>
      </c>
      <c r="N266" s="12"/>
      <c r="O266" s="14"/>
      <c r="P266" s="12"/>
      <c r="Q266" s="15">
        <f t="shared" si="18"/>
        <v>1</v>
      </c>
    </row>
    <row r="267" spans="1:17" x14ac:dyDescent="0.25">
      <c r="A267" s="98"/>
      <c r="B267" s="8">
        <f t="shared" si="21"/>
        <v>42905</v>
      </c>
      <c r="C267"/>
      <c r="D267"/>
      <c r="E267"/>
      <c r="F267"/>
      <c r="H267" s="97"/>
      <c r="K267" s="16">
        <f t="shared" si="19"/>
        <v>42867</v>
      </c>
      <c r="L267" s="12"/>
      <c r="M267" s="13" t="str">
        <f t="shared" si="17"/>
        <v>vendredi</v>
      </c>
      <c r="N267" s="12"/>
      <c r="O267" s="14"/>
      <c r="P267" s="12"/>
      <c r="Q267" s="15">
        <f t="shared" si="18"/>
        <v>1</v>
      </c>
    </row>
    <row r="268" spans="1:17" x14ac:dyDescent="0.25">
      <c r="A268" s="98"/>
      <c r="B268" s="8">
        <f t="shared" si="21"/>
        <v>42906</v>
      </c>
      <c r="C268"/>
      <c r="D268"/>
      <c r="E268"/>
      <c r="F268"/>
      <c r="H268" s="97"/>
      <c r="K268" s="16">
        <f t="shared" si="19"/>
        <v>42868</v>
      </c>
      <c r="L268" s="12"/>
      <c r="M268" s="13" t="str">
        <f t="shared" si="17"/>
        <v>samedi</v>
      </c>
      <c r="N268" s="12"/>
      <c r="O268" s="14"/>
      <c r="P268" s="12"/>
      <c r="Q268" s="15">
        <f t="shared" si="18"/>
        <v>3</v>
      </c>
    </row>
    <row r="269" spans="1:17" x14ac:dyDescent="0.25">
      <c r="A269" s="98"/>
      <c r="B269" s="8">
        <f t="shared" si="21"/>
        <v>42907</v>
      </c>
      <c r="C269"/>
      <c r="D269"/>
      <c r="E269"/>
      <c r="F269"/>
      <c r="H269" s="97"/>
      <c r="K269" s="16">
        <f t="shared" si="19"/>
        <v>42869</v>
      </c>
      <c r="L269" s="12"/>
      <c r="M269" s="13" t="str">
        <f t="shared" si="17"/>
        <v>dimanche</v>
      </c>
      <c r="N269" s="12"/>
      <c r="O269" s="14"/>
      <c r="P269" s="12"/>
      <c r="Q269" s="15">
        <f t="shared" si="18"/>
        <v>2</v>
      </c>
    </row>
    <row r="270" spans="1:17" x14ac:dyDescent="0.25">
      <c r="A270" s="98"/>
      <c r="B270" s="8">
        <f t="shared" si="21"/>
        <v>42908</v>
      </c>
      <c r="C270"/>
      <c r="D270"/>
      <c r="E270"/>
      <c r="F270"/>
      <c r="H270" s="97"/>
      <c r="K270" s="16">
        <f t="shared" si="19"/>
        <v>42870</v>
      </c>
      <c r="L270" s="12"/>
      <c r="M270" s="13" t="str">
        <f t="shared" ref="M270:M316" si="22">IF(WEEKDAY(K270,2)=1,"lundi",IF(WEEKDAY(K270,2)=2,"mardi",IF(WEEKDAY(K270,2)=3,"mercredi",IF(WEEKDAY(K270,2)=4,"jeudi",IF(WEEKDAY(K270,2)=5,"vendredi",IF(WEEKDAY(K270,2)=6,"samedi","dimanche"))))))</f>
        <v>lundi</v>
      </c>
      <c r="N270" s="12"/>
      <c r="O270" s="14"/>
      <c r="P270" s="12"/>
      <c r="Q270" s="15">
        <f t="shared" ref="Q270:Q316" si="23">IF(O270="",IF(WEEKDAY(K270,2)=6,3,IF(WEEKDAY(K270,2)=7,2,1)),1+O270)</f>
        <v>1</v>
      </c>
    </row>
    <row r="271" spans="1:17" x14ac:dyDescent="0.25">
      <c r="A271" s="98"/>
      <c r="B271" s="8" t="str">
        <f t="shared" si="21"/>
        <v/>
      </c>
      <c r="C271"/>
      <c r="D271"/>
      <c r="E271"/>
      <c r="F271"/>
      <c r="H271" s="97"/>
      <c r="K271" s="16">
        <f t="shared" ref="K271:K316" si="24">K270+1</f>
        <v>42871</v>
      </c>
      <c r="L271" s="12"/>
      <c r="M271" s="13" t="str">
        <f t="shared" si="22"/>
        <v>mardi</v>
      </c>
      <c r="N271" s="12"/>
      <c r="O271" s="14"/>
      <c r="P271" s="12"/>
      <c r="Q271" s="15">
        <f t="shared" si="23"/>
        <v>1</v>
      </c>
    </row>
    <row r="272" spans="1:17" x14ac:dyDescent="0.25">
      <c r="A272" s="98"/>
      <c r="B272" s="8" t="str">
        <f t="shared" si="21"/>
        <v/>
      </c>
      <c r="C272"/>
      <c r="D272"/>
      <c r="E272"/>
      <c r="F272"/>
      <c r="H272" s="97"/>
      <c r="K272" s="16">
        <f t="shared" si="24"/>
        <v>42872</v>
      </c>
      <c r="L272" s="12"/>
      <c r="M272" s="13" t="str">
        <f t="shared" si="22"/>
        <v>mercredi</v>
      </c>
      <c r="N272" s="12"/>
      <c r="O272" s="14"/>
      <c r="P272" s="12"/>
      <c r="Q272" s="15">
        <f t="shared" si="23"/>
        <v>1</v>
      </c>
    </row>
    <row r="273" spans="1:17" x14ac:dyDescent="0.25">
      <c r="A273" s="98"/>
      <c r="B273" s="8" t="str">
        <f t="shared" si="21"/>
        <v/>
      </c>
      <c r="C273"/>
      <c r="D273"/>
      <c r="E273"/>
      <c r="F273"/>
      <c r="H273" s="97"/>
      <c r="K273" s="16">
        <f t="shared" si="24"/>
        <v>42873</v>
      </c>
      <c r="L273" s="12"/>
      <c r="M273" s="13" t="str">
        <f t="shared" si="22"/>
        <v>jeudi</v>
      </c>
      <c r="N273" s="12"/>
      <c r="O273" s="14"/>
      <c r="P273" s="12"/>
      <c r="Q273" s="15">
        <f t="shared" si="23"/>
        <v>1</v>
      </c>
    </row>
    <row r="274" spans="1:17" x14ac:dyDescent="0.25">
      <c r="A274" s="98"/>
      <c r="B274" s="8" t="str">
        <f t="shared" si="21"/>
        <v/>
      </c>
      <c r="C274"/>
      <c r="D274"/>
      <c r="E274"/>
      <c r="F274"/>
      <c r="H274" s="97"/>
      <c r="K274" s="16">
        <f t="shared" si="24"/>
        <v>42874</v>
      </c>
      <c r="L274" s="12"/>
      <c r="M274" s="13" t="str">
        <f t="shared" si="22"/>
        <v>vendredi</v>
      </c>
      <c r="N274" s="12"/>
      <c r="O274" s="14"/>
      <c r="P274" s="12"/>
      <c r="Q274" s="15">
        <f t="shared" si="23"/>
        <v>1</v>
      </c>
    </row>
    <row r="275" spans="1:17" x14ac:dyDescent="0.25">
      <c r="A275" s="98"/>
      <c r="B275" s="17" t="str">
        <f t="shared" si="21"/>
        <v/>
      </c>
      <c r="C275"/>
      <c r="D275"/>
      <c r="E275"/>
      <c r="F275"/>
      <c r="H275" s="97"/>
      <c r="K275" s="16">
        <f t="shared" si="24"/>
        <v>42875</v>
      </c>
      <c r="L275" s="12"/>
      <c r="M275" s="13" t="str">
        <f t="shared" si="22"/>
        <v>samedi</v>
      </c>
      <c r="N275" s="12"/>
      <c r="O275" s="14"/>
      <c r="P275" s="12"/>
      <c r="Q275" s="15">
        <f t="shared" si="23"/>
        <v>3</v>
      </c>
    </row>
    <row r="276" spans="1:17" x14ac:dyDescent="0.25">
      <c r="B276"/>
      <c r="C276"/>
      <c r="D276"/>
      <c r="E276"/>
      <c r="F276"/>
      <c r="H276" s="97"/>
      <c r="K276" s="16">
        <f t="shared" si="24"/>
        <v>42876</v>
      </c>
      <c r="L276" s="12"/>
      <c r="M276" s="13" t="str">
        <f t="shared" si="22"/>
        <v>dimanche</v>
      </c>
      <c r="N276" s="12"/>
      <c r="O276" s="14"/>
      <c r="P276" s="12"/>
      <c r="Q276" s="15">
        <f t="shared" si="23"/>
        <v>2</v>
      </c>
    </row>
    <row r="277" spans="1:17" x14ac:dyDescent="0.25">
      <c r="B277"/>
      <c r="C277"/>
      <c r="D277"/>
      <c r="E277"/>
      <c r="F277"/>
      <c r="H277" s="97"/>
      <c r="K277" s="16">
        <f t="shared" si="24"/>
        <v>42877</v>
      </c>
      <c r="L277" s="12"/>
      <c r="M277" s="13" t="str">
        <f t="shared" si="22"/>
        <v>lundi</v>
      </c>
      <c r="N277" s="12"/>
      <c r="O277" s="14"/>
      <c r="P277" s="12"/>
      <c r="Q277" s="15">
        <f t="shared" si="23"/>
        <v>1</v>
      </c>
    </row>
    <row r="278" spans="1:17" x14ac:dyDescent="0.25">
      <c r="B278" s="19">
        <v>42887</v>
      </c>
      <c r="C278" s="99" t="s">
        <v>15</v>
      </c>
      <c r="D278" s="99"/>
      <c r="E278" s="20" t="str">
        <f>IF(F278="","","&lt;")</f>
        <v/>
      </c>
      <c r="F278" s="21" t="str">
        <f>IF(B278="","",IF(WEEKDAY(B278,2)=6,"Attention, c'est un samedi",IF(WEEKDAY(B278,2)=7,"Attention, c'est un dimanche",IF(VLOOKUP(B278,K$14:Q$316,5)&gt;0,"Attention, c'est un jour de congé",""))))</f>
        <v/>
      </c>
      <c r="H278" s="97"/>
      <c r="K278" s="16">
        <f t="shared" si="24"/>
        <v>42878</v>
      </c>
      <c r="L278" s="12"/>
      <c r="M278" s="13" t="str">
        <f t="shared" si="22"/>
        <v>mardi</v>
      </c>
      <c r="N278" s="12"/>
      <c r="O278" s="14"/>
      <c r="P278" s="12"/>
      <c r="Q278" s="15">
        <f t="shared" si="23"/>
        <v>1</v>
      </c>
    </row>
    <row r="279" spans="1:17" x14ac:dyDescent="0.25">
      <c r="B279" s="22">
        <v>42908</v>
      </c>
      <c r="C279" s="100" t="s">
        <v>16</v>
      </c>
      <c r="D279" s="100"/>
      <c r="E279" s="20" t="str">
        <f>IF(F279="","","&lt;")</f>
        <v/>
      </c>
      <c r="F279" s="21" t="str">
        <f>IF(B279="","",IF(WEEKDAY(B279,2)=6,"Attention, c'est un samedi",IF(WEEKDAY(B279,2)=7,"Attention, c'est un dimanche",IF(VLOOKUP(B279,K$14:Q$316,5)&gt;0,"Attention, c'est un jour de congé",""))))</f>
        <v/>
      </c>
      <c r="H279" s="97"/>
      <c r="K279" s="16">
        <f t="shared" si="24"/>
        <v>42879</v>
      </c>
      <c r="L279" s="12"/>
      <c r="M279" s="13" t="str">
        <f t="shared" si="22"/>
        <v>mercredi</v>
      </c>
      <c r="N279" s="12"/>
      <c r="O279" s="14"/>
      <c r="P279" s="12"/>
      <c r="Q279" s="15">
        <f t="shared" si="23"/>
        <v>1</v>
      </c>
    </row>
    <row r="280" spans="1:17" x14ac:dyDescent="0.25">
      <c r="K280" s="16">
        <f t="shared" si="24"/>
        <v>42880</v>
      </c>
      <c r="L280" s="12"/>
      <c r="M280" s="13" t="str">
        <f t="shared" si="22"/>
        <v>jeudi</v>
      </c>
      <c r="N280" s="12"/>
      <c r="O280" s="14">
        <v>1</v>
      </c>
      <c r="P280" s="12"/>
      <c r="Q280" s="15">
        <f t="shared" si="23"/>
        <v>2</v>
      </c>
    </row>
    <row r="281" spans="1:17" x14ac:dyDescent="0.25">
      <c r="K281" s="16">
        <f t="shared" si="24"/>
        <v>42881</v>
      </c>
      <c r="L281" s="12"/>
      <c r="M281" s="13" t="str">
        <f t="shared" si="22"/>
        <v>vendredi</v>
      </c>
      <c r="N281" s="12"/>
      <c r="O281" s="14"/>
      <c r="P281" s="12"/>
      <c r="Q281" s="15">
        <f t="shared" si="23"/>
        <v>1</v>
      </c>
    </row>
    <row r="282" spans="1:17" x14ac:dyDescent="0.25">
      <c r="K282" s="16">
        <f t="shared" si="24"/>
        <v>42882</v>
      </c>
      <c r="L282" s="12"/>
      <c r="M282" s="13" t="str">
        <f t="shared" si="22"/>
        <v>samedi</v>
      </c>
      <c r="N282" s="12"/>
      <c r="O282" s="14"/>
      <c r="P282" s="12"/>
      <c r="Q282" s="15">
        <f t="shared" si="23"/>
        <v>3</v>
      </c>
    </row>
    <row r="283" spans="1:17" x14ac:dyDescent="0.25">
      <c r="K283" s="16">
        <f t="shared" si="24"/>
        <v>42883</v>
      </c>
      <c r="L283" s="12"/>
      <c r="M283" s="13" t="str">
        <f t="shared" si="22"/>
        <v>dimanche</v>
      </c>
      <c r="N283" s="12"/>
      <c r="O283" s="14"/>
      <c r="P283" s="12"/>
      <c r="Q283" s="15">
        <f t="shared" si="23"/>
        <v>2</v>
      </c>
    </row>
    <row r="284" spans="1:17" x14ac:dyDescent="0.25">
      <c r="K284" s="16">
        <f t="shared" si="24"/>
        <v>42884</v>
      </c>
      <c r="L284" s="12"/>
      <c r="M284" s="13" t="str">
        <f t="shared" si="22"/>
        <v>lundi</v>
      </c>
      <c r="N284" s="12"/>
      <c r="O284" s="14"/>
      <c r="P284" s="12"/>
      <c r="Q284" s="15">
        <f t="shared" si="23"/>
        <v>1</v>
      </c>
    </row>
    <row r="285" spans="1:17" x14ac:dyDescent="0.25">
      <c r="K285" s="16">
        <f t="shared" si="24"/>
        <v>42885</v>
      </c>
      <c r="L285" s="12"/>
      <c r="M285" s="13" t="str">
        <f t="shared" si="22"/>
        <v>mardi</v>
      </c>
      <c r="N285" s="12"/>
      <c r="O285" s="14"/>
      <c r="P285" s="12"/>
      <c r="Q285" s="15">
        <f t="shared" si="23"/>
        <v>1</v>
      </c>
    </row>
    <row r="286" spans="1:17" x14ac:dyDescent="0.25">
      <c r="K286" s="16">
        <f t="shared" si="24"/>
        <v>42886</v>
      </c>
      <c r="L286" s="12"/>
      <c r="M286" s="13" t="str">
        <f t="shared" si="22"/>
        <v>mercredi</v>
      </c>
      <c r="N286" s="12"/>
      <c r="O286" s="14"/>
      <c r="P286" s="12"/>
      <c r="Q286" s="15">
        <f t="shared" si="23"/>
        <v>1</v>
      </c>
    </row>
    <row r="287" spans="1:17" x14ac:dyDescent="0.25">
      <c r="K287" s="16">
        <f t="shared" si="24"/>
        <v>42887</v>
      </c>
      <c r="L287" s="12"/>
      <c r="M287" s="13" t="str">
        <f t="shared" si="22"/>
        <v>jeudi</v>
      </c>
      <c r="N287" s="12"/>
      <c r="O287" s="14"/>
      <c r="P287" s="12"/>
      <c r="Q287" s="15">
        <f t="shared" si="23"/>
        <v>1</v>
      </c>
    </row>
    <row r="288" spans="1:17" x14ac:dyDescent="0.25">
      <c r="K288" s="16">
        <f t="shared" si="24"/>
        <v>42888</v>
      </c>
      <c r="L288" s="12"/>
      <c r="M288" s="13" t="str">
        <f t="shared" si="22"/>
        <v>vendredi</v>
      </c>
      <c r="N288" s="12"/>
      <c r="O288" s="14"/>
      <c r="P288" s="12"/>
      <c r="Q288" s="15">
        <f t="shared" si="23"/>
        <v>1</v>
      </c>
    </row>
    <row r="289" spans="11:17" x14ac:dyDescent="0.25">
      <c r="K289" s="16">
        <f t="shared" si="24"/>
        <v>42889</v>
      </c>
      <c r="L289" s="12"/>
      <c r="M289" s="13" t="str">
        <f t="shared" si="22"/>
        <v>samedi</v>
      </c>
      <c r="N289" s="12"/>
      <c r="O289" s="14">
        <v>3</v>
      </c>
      <c r="P289" s="12"/>
      <c r="Q289" s="15">
        <f t="shared" si="23"/>
        <v>4</v>
      </c>
    </row>
    <row r="290" spans="11:17" x14ac:dyDescent="0.25">
      <c r="K290" s="16">
        <f t="shared" si="24"/>
        <v>42890</v>
      </c>
      <c r="L290" s="12"/>
      <c r="M290" s="13" t="str">
        <f t="shared" si="22"/>
        <v>dimanche</v>
      </c>
      <c r="N290" s="12"/>
      <c r="O290" s="14">
        <v>2</v>
      </c>
      <c r="P290" s="12"/>
      <c r="Q290" s="15">
        <f t="shared" si="23"/>
        <v>3</v>
      </c>
    </row>
    <row r="291" spans="11:17" x14ac:dyDescent="0.25">
      <c r="K291" s="16">
        <f t="shared" si="24"/>
        <v>42891</v>
      </c>
      <c r="L291" s="12"/>
      <c r="M291" s="13" t="str">
        <f t="shared" si="22"/>
        <v>lundi</v>
      </c>
      <c r="N291" s="12"/>
      <c r="O291" s="14">
        <v>1</v>
      </c>
      <c r="P291" s="12"/>
      <c r="Q291" s="15">
        <f t="shared" si="23"/>
        <v>2</v>
      </c>
    </row>
    <row r="292" spans="11:17" x14ac:dyDescent="0.25">
      <c r="K292" s="16">
        <f t="shared" si="24"/>
        <v>42892</v>
      </c>
      <c r="L292" s="12"/>
      <c r="M292" s="13" t="str">
        <f t="shared" si="22"/>
        <v>mardi</v>
      </c>
      <c r="N292" s="12"/>
      <c r="O292" s="14"/>
      <c r="P292" s="12"/>
      <c r="Q292" s="15">
        <f t="shared" si="23"/>
        <v>1</v>
      </c>
    </row>
    <row r="293" spans="11:17" x14ac:dyDescent="0.25">
      <c r="K293" s="16">
        <f t="shared" si="24"/>
        <v>42893</v>
      </c>
      <c r="L293" s="12"/>
      <c r="M293" s="13" t="str">
        <f t="shared" si="22"/>
        <v>mercredi</v>
      </c>
      <c r="N293" s="12"/>
      <c r="O293" s="14"/>
      <c r="P293" s="12"/>
      <c r="Q293" s="15">
        <f t="shared" si="23"/>
        <v>1</v>
      </c>
    </row>
    <row r="294" spans="11:17" x14ac:dyDescent="0.25">
      <c r="K294" s="16">
        <f t="shared" si="24"/>
        <v>42894</v>
      </c>
      <c r="L294" s="12"/>
      <c r="M294" s="13" t="str">
        <f t="shared" si="22"/>
        <v>jeudi</v>
      </c>
      <c r="N294" s="12"/>
      <c r="O294" s="14"/>
      <c r="P294" s="12"/>
      <c r="Q294" s="15">
        <f t="shared" si="23"/>
        <v>1</v>
      </c>
    </row>
    <row r="295" spans="11:17" x14ac:dyDescent="0.25">
      <c r="K295" s="16">
        <f t="shared" si="24"/>
        <v>42895</v>
      </c>
      <c r="L295" s="12"/>
      <c r="M295" s="13" t="str">
        <f t="shared" si="22"/>
        <v>vendredi</v>
      </c>
      <c r="N295" s="12"/>
      <c r="O295" s="14"/>
      <c r="P295" s="12"/>
      <c r="Q295" s="15">
        <f t="shared" si="23"/>
        <v>1</v>
      </c>
    </row>
    <row r="296" spans="11:17" x14ac:dyDescent="0.25">
      <c r="K296" s="16">
        <f t="shared" si="24"/>
        <v>42896</v>
      </c>
      <c r="L296" s="12"/>
      <c r="M296" s="13" t="str">
        <f t="shared" si="22"/>
        <v>samedi</v>
      </c>
      <c r="N296" s="12"/>
      <c r="O296" s="14"/>
      <c r="P296" s="12"/>
      <c r="Q296" s="15">
        <f t="shared" si="23"/>
        <v>3</v>
      </c>
    </row>
    <row r="297" spans="11:17" x14ac:dyDescent="0.25">
      <c r="K297" s="16">
        <f t="shared" si="24"/>
        <v>42897</v>
      </c>
      <c r="L297" s="12"/>
      <c r="M297" s="13" t="str">
        <f t="shared" si="22"/>
        <v>dimanche</v>
      </c>
      <c r="N297" s="12"/>
      <c r="O297" s="14"/>
      <c r="P297" s="12"/>
      <c r="Q297" s="15">
        <f t="shared" si="23"/>
        <v>2</v>
      </c>
    </row>
    <row r="298" spans="11:17" x14ac:dyDescent="0.25">
      <c r="K298" s="16">
        <f t="shared" si="24"/>
        <v>42898</v>
      </c>
      <c r="L298" s="12"/>
      <c r="M298" s="13" t="str">
        <f t="shared" si="22"/>
        <v>lundi</v>
      </c>
      <c r="N298" s="12"/>
      <c r="O298" s="14"/>
      <c r="P298" s="12"/>
      <c r="Q298" s="15">
        <f t="shared" si="23"/>
        <v>1</v>
      </c>
    </row>
    <row r="299" spans="11:17" x14ac:dyDescent="0.25">
      <c r="K299" s="16">
        <f t="shared" si="24"/>
        <v>42899</v>
      </c>
      <c r="L299" s="12"/>
      <c r="M299" s="13" t="str">
        <f t="shared" si="22"/>
        <v>mardi</v>
      </c>
      <c r="N299" s="12"/>
      <c r="O299" s="14"/>
      <c r="P299" s="12"/>
      <c r="Q299" s="15">
        <f t="shared" si="23"/>
        <v>1</v>
      </c>
    </row>
    <row r="300" spans="11:17" x14ac:dyDescent="0.25">
      <c r="K300" s="16">
        <f t="shared" si="24"/>
        <v>42900</v>
      </c>
      <c r="L300" s="12"/>
      <c r="M300" s="13" t="str">
        <f t="shared" si="22"/>
        <v>mercredi</v>
      </c>
      <c r="N300" s="12"/>
      <c r="O300" s="14"/>
      <c r="P300" s="12"/>
      <c r="Q300" s="15">
        <f t="shared" si="23"/>
        <v>1</v>
      </c>
    </row>
    <row r="301" spans="11:17" x14ac:dyDescent="0.25">
      <c r="K301" s="16">
        <f t="shared" si="24"/>
        <v>42901</v>
      </c>
      <c r="L301" s="12"/>
      <c r="M301" s="13" t="str">
        <f t="shared" si="22"/>
        <v>jeudi</v>
      </c>
      <c r="N301" s="12"/>
      <c r="O301" s="14"/>
      <c r="P301" s="12"/>
      <c r="Q301" s="15">
        <f t="shared" si="23"/>
        <v>1</v>
      </c>
    </row>
    <row r="302" spans="11:17" x14ac:dyDescent="0.25">
      <c r="K302" s="16">
        <f t="shared" si="24"/>
        <v>42902</v>
      </c>
      <c r="L302" s="12"/>
      <c r="M302" s="13" t="str">
        <f t="shared" si="22"/>
        <v>vendredi</v>
      </c>
      <c r="N302" s="12"/>
      <c r="O302" s="14"/>
      <c r="P302" s="12"/>
      <c r="Q302" s="15">
        <f t="shared" si="23"/>
        <v>1</v>
      </c>
    </row>
    <row r="303" spans="11:17" x14ac:dyDescent="0.25">
      <c r="K303" s="16">
        <f t="shared" si="24"/>
        <v>42903</v>
      </c>
      <c r="L303" s="12"/>
      <c r="M303" s="13" t="str">
        <f t="shared" si="22"/>
        <v>samedi</v>
      </c>
      <c r="N303" s="12"/>
      <c r="O303" s="14"/>
      <c r="P303" s="12"/>
      <c r="Q303" s="15">
        <f t="shared" si="23"/>
        <v>3</v>
      </c>
    </row>
    <row r="304" spans="11:17" x14ac:dyDescent="0.25">
      <c r="K304" s="16">
        <f t="shared" si="24"/>
        <v>42904</v>
      </c>
      <c r="L304" s="12"/>
      <c r="M304" s="13" t="str">
        <f t="shared" si="22"/>
        <v>dimanche</v>
      </c>
      <c r="N304" s="12"/>
      <c r="O304" s="14"/>
      <c r="P304" s="12"/>
      <c r="Q304" s="15">
        <f t="shared" si="23"/>
        <v>2</v>
      </c>
    </row>
    <row r="305" spans="11:1025" x14ac:dyDescent="0.25">
      <c r="K305" s="16">
        <f t="shared" si="24"/>
        <v>42905</v>
      </c>
      <c r="L305" s="12"/>
      <c r="M305" s="13" t="str">
        <f t="shared" si="22"/>
        <v>lundi</v>
      </c>
      <c r="N305" s="12"/>
      <c r="O305" s="14"/>
      <c r="P305" s="12"/>
      <c r="Q305" s="15">
        <f t="shared" si="23"/>
        <v>1</v>
      </c>
    </row>
    <row r="306" spans="11:1025" x14ac:dyDescent="0.25">
      <c r="K306" s="16">
        <f t="shared" si="24"/>
        <v>42906</v>
      </c>
      <c r="L306" s="12"/>
      <c r="M306" s="13" t="str">
        <f t="shared" si="22"/>
        <v>mardi</v>
      </c>
      <c r="N306" s="12"/>
      <c r="O306" s="14"/>
      <c r="P306" s="12"/>
      <c r="Q306" s="15">
        <f t="shared" si="23"/>
        <v>1</v>
      </c>
    </row>
    <row r="307" spans="11:1025" x14ac:dyDescent="0.25">
      <c r="K307" s="16">
        <f t="shared" si="24"/>
        <v>42907</v>
      </c>
      <c r="L307" s="12"/>
      <c r="M307" s="13" t="str">
        <f t="shared" si="22"/>
        <v>mercredi</v>
      </c>
      <c r="N307" s="12"/>
      <c r="O307" s="14"/>
      <c r="P307" s="12"/>
      <c r="Q307" s="15">
        <f t="shared" si="23"/>
        <v>1</v>
      </c>
    </row>
    <row r="308" spans="11:1025" x14ac:dyDescent="0.25">
      <c r="K308" s="16">
        <f t="shared" si="24"/>
        <v>42908</v>
      </c>
      <c r="L308" s="12"/>
      <c r="M308" s="13" t="str">
        <f t="shared" si="22"/>
        <v>jeudi</v>
      </c>
      <c r="N308" s="12"/>
      <c r="O308" s="14"/>
      <c r="P308" s="12"/>
      <c r="Q308" s="15">
        <f t="shared" si="23"/>
        <v>1</v>
      </c>
    </row>
    <row r="309" spans="11:1025" x14ac:dyDescent="0.25">
      <c r="K309" s="16">
        <f t="shared" si="24"/>
        <v>42909</v>
      </c>
      <c r="L309" s="12"/>
      <c r="M309" s="13" t="str">
        <f t="shared" si="22"/>
        <v>vendredi</v>
      </c>
      <c r="N309" s="12"/>
      <c r="O309" s="14">
        <v>8</v>
      </c>
      <c r="P309" s="12"/>
      <c r="Q309" s="15">
        <f t="shared" si="23"/>
        <v>9</v>
      </c>
    </row>
    <row r="310" spans="11:1025" x14ac:dyDescent="0.25">
      <c r="K310" s="16">
        <f t="shared" si="24"/>
        <v>42910</v>
      </c>
      <c r="L310" s="12"/>
      <c r="M310" s="13" t="str">
        <f t="shared" si="22"/>
        <v>samedi</v>
      </c>
      <c r="N310" s="12"/>
      <c r="O310" s="14">
        <v>7</v>
      </c>
      <c r="P310" s="12"/>
      <c r="Q310" s="15">
        <f t="shared" si="23"/>
        <v>8</v>
      </c>
    </row>
    <row r="311" spans="11:1025" x14ac:dyDescent="0.25">
      <c r="K311" s="16">
        <f t="shared" si="24"/>
        <v>42911</v>
      </c>
      <c r="L311" s="12"/>
      <c r="M311" s="13" t="str">
        <f t="shared" si="22"/>
        <v>dimanche</v>
      </c>
      <c r="N311" s="12"/>
      <c r="O311" s="14">
        <v>6</v>
      </c>
      <c r="P311" s="12"/>
      <c r="Q311" s="15">
        <f t="shared" si="23"/>
        <v>7</v>
      </c>
    </row>
    <row r="312" spans="11:1025" x14ac:dyDescent="0.25">
      <c r="K312" s="16">
        <f t="shared" si="24"/>
        <v>42912</v>
      </c>
      <c r="L312" s="12"/>
      <c r="M312" s="13" t="str">
        <f t="shared" si="22"/>
        <v>lundi</v>
      </c>
      <c r="N312" s="12"/>
      <c r="O312" s="14">
        <v>5</v>
      </c>
      <c r="P312" s="12"/>
      <c r="Q312" s="15">
        <f t="shared" si="23"/>
        <v>6</v>
      </c>
    </row>
    <row r="313" spans="11:1025" x14ac:dyDescent="0.25">
      <c r="K313" s="16">
        <f t="shared" si="24"/>
        <v>42913</v>
      </c>
      <c r="L313" s="12"/>
      <c r="M313" s="13" t="str">
        <f t="shared" si="22"/>
        <v>mardi</v>
      </c>
      <c r="N313" s="12"/>
      <c r="O313" s="14">
        <v>4</v>
      </c>
      <c r="P313" s="12"/>
      <c r="Q313" s="15">
        <f t="shared" si="23"/>
        <v>5</v>
      </c>
    </row>
    <row r="314" spans="11:1025" x14ac:dyDescent="0.25">
      <c r="K314" s="16">
        <f t="shared" si="24"/>
        <v>42914</v>
      </c>
      <c r="L314" s="12"/>
      <c r="M314" s="13" t="str">
        <f t="shared" si="22"/>
        <v>mercredi</v>
      </c>
      <c r="N314" s="12"/>
      <c r="O314" s="14">
        <v>3</v>
      </c>
      <c r="P314" s="12"/>
      <c r="Q314" s="15">
        <f t="shared" si="23"/>
        <v>4</v>
      </c>
    </row>
    <row r="315" spans="11:1025" x14ac:dyDescent="0.25">
      <c r="K315" s="16">
        <f t="shared" si="24"/>
        <v>42915</v>
      </c>
      <c r="L315" s="12"/>
      <c r="M315" s="13" t="str">
        <f t="shared" si="22"/>
        <v>jeudi</v>
      </c>
      <c r="N315" s="12"/>
      <c r="O315" s="14">
        <v>2</v>
      </c>
      <c r="P315" s="12"/>
      <c r="Q315" s="15">
        <f t="shared" si="23"/>
        <v>3</v>
      </c>
    </row>
    <row r="316" spans="11:1025" x14ac:dyDescent="0.25">
      <c r="K316" s="16">
        <f t="shared" si="24"/>
        <v>42916</v>
      </c>
      <c r="L316" s="12"/>
      <c r="M316" s="13" t="str">
        <f t="shared" si="22"/>
        <v>vendredi</v>
      </c>
      <c r="N316" s="12"/>
      <c r="O316" s="14">
        <v>1</v>
      </c>
      <c r="P316" s="12"/>
      <c r="Q316" s="15">
        <f t="shared" si="23"/>
        <v>2</v>
      </c>
    </row>
    <row r="317" spans="11:1025" x14ac:dyDescent="0.25">
      <c r="O317" s="1"/>
      <c r="AME317"/>
      <c r="AMF317"/>
      <c r="AMG317"/>
      <c r="AMH317"/>
      <c r="AMI317"/>
      <c r="AMJ317"/>
      <c r="AMK317"/>
    </row>
  </sheetData>
  <sheetProtection pivotTables="0"/>
  <mergeCells count="43">
    <mergeCell ref="H1:H27"/>
    <mergeCell ref="K1:K12"/>
    <mergeCell ref="M1:M12"/>
    <mergeCell ref="O1:O12"/>
    <mergeCell ref="A4:A23"/>
    <mergeCell ref="C26:D26"/>
    <mergeCell ref="C27:D27"/>
    <mergeCell ref="H29:H55"/>
    <mergeCell ref="A32:A51"/>
    <mergeCell ref="C54:D54"/>
    <mergeCell ref="C55:D55"/>
    <mergeCell ref="H57:H83"/>
    <mergeCell ref="A60:A79"/>
    <mergeCell ref="C82:D82"/>
    <mergeCell ref="C83:D83"/>
    <mergeCell ref="H85:H111"/>
    <mergeCell ref="A88:A107"/>
    <mergeCell ref="C110:D110"/>
    <mergeCell ref="C111:D111"/>
    <mergeCell ref="H113:H139"/>
    <mergeCell ref="A116:A135"/>
    <mergeCell ref="C138:D138"/>
    <mergeCell ref="C139:D139"/>
    <mergeCell ref="H141:H167"/>
    <mergeCell ref="A144:A163"/>
    <mergeCell ref="C166:D166"/>
    <mergeCell ref="C167:D167"/>
    <mergeCell ref="H169:H195"/>
    <mergeCell ref="A172:A191"/>
    <mergeCell ref="C194:D194"/>
    <mergeCell ref="C195:D195"/>
    <mergeCell ref="H253:H279"/>
    <mergeCell ref="A256:A275"/>
    <mergeCell ref="C278:D278"/>
    <mergeCell ref="C279:D279"/>
    <mergeCell ref="H197:H223"/>
    <mergeCell ref="A200:A219"/>
    <mergeCell ref="C222:D222"/>
    <mergeCell ref="C223:D223"/>
    <mergeCell ref="H225:H251"/>
    <mergeCell ref="A228:A247"/>
    <mergeCell ref="C250:D250"/>
    <mergeCell ref="C251:D251"/>
  </mergeCells>
  <pageMargins left="0.78749999999999998" right="0.78749999999999998" top="0.98402777777777795" bottom="0.98402777777777795" header="0.51180555555555496" footer="0.51180555555555496"/>
  <pageSetup paperSize="9" firstPageNumber="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JL200"/>
  <sheetViews>
    <sheetView showGridLines="0" zoomScaleNormal="100" workbookViewId="0">
      <pane ySplit="4" topLeftCell="A5" activePane="bottomLeft" state="frozen"/>
      <selection pane="bottomLeft" activeCell="L1" sqref="L1:V1"/>
    </sheetView>
  </sheetViews>
  <sheetFormatPr baseColWidth="10" defaultColWidth="9.109375" defaultRowHeight="18.600000000000001" x14ac:dyDescent="0.25"/>
  <cols>
    <col min="1" max="1" width="9.109375" style="25"/>
    <col min="2" max="2" width="8" style="25" customWidth="1"/>
    <col min="3" max="6" width="9.109375" style="25"/>
    <col min="7" max="7" width="9.33203125" style="25" customWidth="1"/>
    <col min="8" max="8" width="9.109375" style="25"/>
    <col min="9" max="9" width="5.44140625" style="25" customWidth="1"/>
    <col min="10" max="10" width="9.109375" style="25" customWidth="1"/>
    <col min="11" max="11" width="0.109375" style="25" customWidth="1"/>
    <col min="12" max="12" width="9.109375" style="25"/>
    <col min="13" max="13" width="8" style="25" customWidth="1"/>
    <col min="14" max="17" width="9.109375" style="25"/>
    <col min="18" max="18" width="9.33203125" style="25" customWidth="1"/>
    <col min="19" max="19" width="9.109375" style="25"/>
    <col min="20" max="20" width="5.44140625" style="25" customWidth="1"/>
    <col min="21" max="21" width="9.109375" style="25" customWidth="1"/>
    <col min="22" max="22" width="0.109375" style="25" customWidth="1"/>
    <col min="23" max="23" width="9.109375" style="25"/>
    <col min="24" max="24" width="8" style="25" customWidth="1"/>
    <col min="25" max="28" width="9.109375" style="25"/>
    <col min="29" max="29" width="9.33203125" style="25" customWidth="1"/>
    <col min="30" max="30" width="9.109375" style="25"/>
    <col min="31" max="31" width="5.44140625" style="25" customWidth="1"/>
    <col min="32" max="32" width="9.109375" style="25" customWidth="1"/>
    <col min="33" max="33" width="0.109375" style="25" customWidth="1"/>
    <col min="34" max="34" width="9.109375" style="25"/>
    <col min="35" max="35" width="8" style="25" customWidth="1"/>
    <col min="36" max="39" width="9.109375" style="25"/>
    <col min="40" max="40" width="9.33203125" style="25" customWidth="1"/>
    <col min="41" max="41" width="9.109375" style="25"/>
    <col min="42" max="42" width="5.44140625" style="25" customWidth="1"/>
    <col min="43" max="43" width="9.109375" style="25" customWidth="1"/>
    <col min="44" max="44" width="0.109375" style="25" customWidth="1"/>
    <col min="45" max="45" width="9.109375" style="25"/>
    <col min="46" max="46" width="8" style="25" customWidth="1"/>
    <col min="47" max="50" width="9.109375" style="25"/>
    <col min="51" max="51" width="9.33203125" style="25" customWidth="1"/>
    <col min="52" max="52" width="9.109375" style="25"/>
    <col min="53" max="53" width="5.44140625" style="25" customWidth="1"/>
    <col min="54" max="54" width="9.109375" style="25" customWidth="1"/>
    <col min="55" max="55" width="0.109375" style="25" customWidth="1"/>
    <col min="56" max="56" width="9.109375" style="25"/>
    <col min="57" max="57" width="8" style="25" customWidth="1"/>
    <col min="58" max="61" width="9.109375" style="25"/>
    <col min="62" max="62" width="9.33203125" style="25" customWidth="1"/>
    <col min="63" max="63" width="9.109375" style="25"/>
    <col min="64" max="64" width="5.44140625" style="25" customWidth="1"/>
    <col min="65" max="65" width="9.109375" style="25" customWidth="1"/>
    <col min="66" max="66" width="0.109375" style="25" customWidth="1"/>
    <col min="67" max="67" width="9.109375" style="25"/>
    <col min="68" max="68" width="8" style="25" customWidth="1"/>
    <col min="69" max="72" width="9.109375" style="25"/>
    <col min="73" max="73" width="9.33203125" style="25" customWidth="1"/>
    <col min="74" max="74" width="9.109375" style="25"/>
    <col min="75" max="75" width="5.44140625" style="25" customWidth="1"/>
    <col min="76" max="76" width="9.109375" style="25" customWidth="1"/>
    <col min="77" max="77" width="0.109375" style="25" customWidth="1"/>
    <col min="78" max="78" width="9.109375" style="25"/>
    <col min="79" max="79" width="8" style="25" customWidth="1"/>
    <col min="80" max="83" width="9.109375" style="25"/>
    <col min="84" max="84" width="9.33203125" style="25" customWidth="1"/>
    <col min="85" max="85" width="9.109375" style="25"/>
    <col min="86" max="86" width="5.44140625" style="25" customWidth="1"/>
    <col min="87" max="87" width="9.109375" style="25" customWidth="1"/>
    <col min="88" max="88" width="0.109375" style="25" customWidth="1"/>
    <col min="89" max="89" width="9.109375" style="25"/>
    <col min="90" max="90" width="8" style="25" customWidth="1"/>
    <col min="91" max="94" width="9.109375" style="25"/>
    <col min="95" max="95" width="9.33203125" style="25" customWidth="1"/>
    <col min="96" max="96" width="9.109375" style="25"/>
    <col min="97" max="97" width="5.44140625" style="25" customWidth="1"/>
    <col min="98" max="98" width="9.109375" style="25" customWidth="1"/>
    <col min="99" max="99" width="0.109375" style="25" customWidth="1"/>
    <col min="100" max="100" width="9.109375" style="25"/>
    <col min="101" max="101" width="8" style="25" customWidth="1"/>
    <col min="102" max="105" width="9.109375" style="25"/>
    <col min="106" max="106" width="9.33203125" style="25" customWidth="1"/>
    <col min="107" max="107" width="9.109375" style="25"/>
    <col min="108" max="108" width="5.44140625" style="25" customWidth="1"/>
    <col min="109" max="109" width="9.109375" style="25" customWidth="1"/>
    <col min="110" max="110" width="0.109375" style="25" customWidth="1"/>
    <col min="111" max="947" width="9.109375" style="25"/>
    <col min="948" max="16384" width="9.109375" style="1"/>
  </cols>
  <sheetData>
    <row r="1" spans="1:948" s="25" customFormat="1" ht="45" x14ac:dyDescent="0.25">
      <c r="A1" s="126" t="s">
        <v>3</v>
      </c>
      <c r="B1" s="127"/>
      <c r="C1" s="127"/>
      <c r="D1" s="127"/>
      <c r="E1" s="127"/>
      <c r="F1" s="127"/>
      <c r="G1" s="127"/>
      <c r="H1" s="127"/>
      <c r="I1" s="127"/>
      <c r="J1" s="127"/>
      <c r="K1" s="127"/>
      <c r="L1" s="127" t="s">
        <v>17</v>
      </c>
      <c r="M1" s="127"/>
      <c r="N1" s="127"/>
      <c r="O1" s="127"/>
      <c r="P1" s="127"/>
      <c r="Q1" s="127"/>
      <c r="R1" s="127"/>
      <c r="S1" s="127"/>
      <c r="T1" s="127"/>
      <c r="U1" s="127"/>
      <c r="V1" s="127"/>
      <c r="W1" s="127" t="s">
        <v>18</v>
      </c>
      <c r="X1" s="127"/>
      <c r="Y1" s="127"/>
      <c r="Z1" s="127"/>
      <c r="AA1" s="127"/>
      <c r="AB1" s="127"/>
      <c r="AC1" s="127"/>
      <c r="AD1" s="127"/>
      <c r="AE1" s="127"/>
      <c r="AF1" s="127"/>
      <c r="AG1" s="127"/>
      <c r="AH1" s="127" t="s">
        <v>19</v>
      </c>
      <c r="AI1" s="127"/>
      <c r="AJ1" s="127"/>
      <c r="AK1" s="127"/>
      <c r="AL1" s="127"/>
      <c r="AM1" s="127"/>
      <c r="AN1" s="127"/>
      <c r="AO1" s="127"/>
      <c r="AP1" s="127"/>
      <c r="AQ1" s="127"/>
      <c r="AR1" s="127"/>
      <c r="AS1" s="127" t="s">
        <v>20</v>
      </c>
      <c r="AT1" s="127"/>
      <c r="AU1" s="127"/>
      <c r="AV1" s="127"/>
      <c r="AW1" s="127"/>
      <c r="AX1" s="127"/>
      <c r="AY1" s="127"/>
      <c r="AZ1" s="127"/>
      <c r="BA1" s="127"/>
      <c r="BB1" s="127"/>
      <c r="BC1" s="127"/>
      <c r="BD1" s="127" t="s">
        <v>21</v>
      </c>
      <c r="BE1" s="127"/>
      <c r="BF1" s="127"/>
      <c r="BG1" s="127"/>
      <c r="BH1" s="127"/>
      <c r="BI1" s="127"/>
      <c r="BJ1" s="127"/>
      <c r="BK1" s="127"/>
      <c r="BL1" s="127"/>
      <c r="BM1" s="127"/>
      <c r="BN1" s="127"/>
      <c r="BO1" s="127" t="s">
        <v>22</v>
      </c>
      <c r="BP1" s="127"/>
      <c r="BQ1" s="127"/>
      <c r="BR1" s="127"/>
      <c r="BS1" s="127"/>
      <c r="BT1" s="127"/>
      <c r="BU1" s="127"/>
      <c r="BV1" s="127"/>
      <c r="BW1" s="127"/>
      <c r="BX1" s="127"/>
      <c r="BY1" s="127"/>
      <c r="BZ1" s="127" t="s">
        <v>23</v>
      </c>
      <c r="CA1" s="127"/>
      <c r="CB1" s="127"/>
      <c r="CC1" s="127"/>
      <c r="CD1" s="127"/>
      <c r="CE1" s="127"/>
      <c r="CF1" s="127"/>
      <c r="CG1" s="127"/>
      <c r="CH1" s="127"/>
      <c r="CI1" s="127"/>
      <c r="CJ1" s="127"/>
      <c r="CK1" s="127" t="s">
        <v>24</v>
      </c>
      <c r="CL1" s="127"/>
      <c r="CM1" s="127"/>
      <c r="CN1" s="127"/>
      <c r="CO1" s="127"/>
      <c r="CP1" s="127"/>
      <c r="CQ1" s="127"/>
      <c r="CR1" s="127"/>
      <c r="CS1" s="127"/>
      <c r="CT1" s="127"/>
      <c r="CU1" s="127"/>
      <c r="CV1" s="127" t="s">
        <v>25</v>
      </c>
      <c r="CW1" s="127"/>
      <c r="CX1" s="127"/>
      <c r="CY1" s="127"/>
      <c r="CZ1" s="127"/>
      <c r="DA1" s="127"/>
      <c r="DB1" s="127"/>
      <c r="DC1" s="127"/>
      <c r="DD1" s="127"/>
      <c r="DE1" s="127"/>
      <c r="DF1" s="128"/>
      <c r="AJL1" s="1"/>
    </row>
    <row r="2" spans="1:948" s="25" customForma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AJL2" s="1"/>
    </row>
    <row r="3" spans="1:948" s="25" customFormat="1" ht="25.5" customHeight="1" x14ac:dyDescent="0.25">
      <c r="A3" s="125" t="str">
        <f>IF(Paramètres!B4="","",IF(COUNTIF(Paramètres!B4:B23,"")&gt;14,"Page 2",CONCATENATE("Pages 2 à ",5-ROUNDDOWN((COUNTIF(Paramètres!B4:B23,"")/5),0))))</f>
        <v>Pages 2 à 5</v>
      </c>
      <c r="B3" s="125"/>
      <c r="C3" s="125"/>
      <c r="D3" s="125"/>
      <c r="E3" s="125"/>
      <c r="F3" s="125"/>
      <c r="G3" s="125"/>
      <c r="H3" s="125"/>
      <c r="I3" s="125"/>
      <c r="J3" s="125"/>
      <c r="K3" s="72"/>
      <c r="L3" s="125" t="str">
        <f>IF(Paramètres!B32="","",IF(COUNTIF(Paramètres!B32:B51,"")&gt;14,"Page 7",CONCATENATE("Pages 7 à ",10-ROUNDDOWN((COUNTIF(Paramètres!B32:B51,"")/5),0))))</f>
        <v>Pages 7 à 10</v>
      </c>
      <c r="M3" s="125"/>
      <c r="N3" s="125"/>
      <c r="O3" s="125"/>
      <c r="P3" s="125"/>
      <c r="Q3" s="125"/>
      <c r="R3" s="125"/>
      <c r="S3" s="125"/>
      <c r="T3" s="125"/>
      <c r="U3" s="125"/>
      <c r="V3" s="72"/>
      <c r="W3" s="125" t="str">
        <f>IF(Paramètres!B60="","",IF(COUNTIF(Paramètres!B60:B79,"")&gt;14,"Page 12",CONCATENATE("Pages 12 à ",15-ROUNDDOWN((COUNTIF(Paramètres!B60:B79,"")/5),0))))</f>
        <v>Page 12</v>
      </c>
      <c r="X3" s="125"/>
      <c r="Y3" s="125"/>
      <c r="Z3" s="125"/>
      <c r="AA3" s="125"/>
      <c r="AB3" s="125"/>
      <c r="AC3" s="125"/>
      <c r="AD3" s="125"/>
      <c r="AE3" s="125"/>
      <c r="AF3" s="125"/>
      <c r="AG3" s="72"/>
      <c r="AH3" s="125" t="str">
        <f>IF(Paramètres!B88="","",IF(COUNTIF(Paramètres!B88:B107,"")&gt;14,"Page 17",CONCATENATE("Pages 17 à ",20-ROUNDDOWN((COUNTIF(Paramètres!B88:B107,"")/5),0))))</f>
        <v>Pages 17 à 19</v>
      </c>
      <c r="AI3" s="125"/>
      <c r="AJ3" s="125"/>
      <c r="AK3" s="125"/>
      <c r="AL3" s="125"/>
      <c r="AM3" s="125"/>
      <c r="AN3" s="125"/>
      <c r="AO3" s="125"/>
      <c r="AP3" s="125"/>
      <c r="AQ3" s="125"/>
      <c r="AR3" s="72"/>
      <c r="AS3" s="125" t="str">
        <f>IF(Paramètres!B116="","",IF(COUNTIF(Paramètres!B116:B135,"")&gt;14,"Page 22",CONCATENATE("Pages 22 à ",25-ROUNDDOWN((COUNTIF(Paramètres!B116:B135,"")/5),0))))</f>
        <v>Pages 22 à 25</v>
      </c>
      <c r="AT3" s="125"/>
      <c r="AU3" s="125"/>
      <c r="AV3" s="125"/>
      <c r="AW3" s="125"/>
      <c r="AX3" s="125"/>
      <c r="AY3" s="125"/>
      <c r="AZ3" s="125"/>
      <c r="BA3" s="125"/>
      <c r="BB3" s="125"/>
      <c r="BC3" s="72"/>
      <c r="BD3" s="125" t="str">
        <f>IF(Paramètres!B144="","",IF(COUNTIF(Paramètres!B144:B163,"")&gt;14,"Page 27",CONCATENATE("Pages 27 à ",30-ROUNDDOWN((COUNTIF(Paramètres!B144:B163,"")/5),0))))</f>
        <v>Pages 27 à 30</v>
      </c>
      <c r="BE3" s="125"/>
      <c r="BF3" s="125"/>
      <c r="BG3" s="125"/>
      <c r="BH3" s="125"/>
      <c r="BI3" s="125"/>
      <c r="BJ3" s="125"/>
      <c r="BK3" s="125"/>
      <c r="BL3" s="125"/>
      <c r="BM3" s="125"/>
      <c r="BN3" s="72"/>
      <c r="BO3" s="125" t="str">
        <f>IF(Paramètres!B172="","",IF(COUNTIF(Paramètres!B172:B191,"")&gt;14,"Page 32",CONCATENATE("Pages 32 à ",35-ROUNDDOWN((COUNTIF(Paramètres!B172:B191,"")/5),0))))</f>
        <v>Pages 32 à 35</v>
      </c>
      <c r="BP3" s="125"/>
      <c r="BQ3" s="125"/>
      <c r="BR3" s="125"/>
      <c r="BS3" s="125"/>
      <c r="BT3" s="125"/>
      <c r="BU3" s="125"/>
      <c r="BV3" s="125"/>
      <c r="BW3" s="125"/>
      <c r="BX3" s="125"/>
      <c r="BY3" s="72"/>
      <c r="BZ3" s="125" t="str">
        <f>IF(Paramètres!B200="","",IF(COUNTIF(Paramètres!B200:B219,"")&gt;14,"Page 37",CONCATENATE("Pages 37 à ",40-ROUNDDOWN((COUNTIF(Paramètres!B200:B219,"")/5),0))))</f>
        <v>Pages 37 à 39</v>
      </c>
      <c r="CA3" s="125"/>
      <c r="CB3" s="125"/>
      <c r="CC3" s="125"/>
      <c r="CD3" s="125"/>
      <c r="CE3" s="125"/>
      <c r="CF3" s="125"/>
      <c r="CG3" s="125"/>
      <c r="CH3" s="125"/>
      <c r="CI3" s="125"/>
      <c r="CJ3" s="72"/>
      <c r="CK3" s="125" t="str">
        <f>IF(Paramètres!B228="","",IF(COUNTIF(Paramètres!B228:B247,"")&gt;14,"Page 42",CONCATENATE("Pages 42 à ",45-ROUNDDOWN((COUNTIF(Paramètres!B228:B247,"")/5),0))))</f>
        <v>Pages 42 à 45</v>
      </c>
      <c r="CL3" s="125"/>
      <c r="CM3" s="125"/>
      <c r="CN3" s="125"/>
      <c r="CO3" s="125"/>
      <c r="CP3" s="125"/>
      <c r="CQ3" s="125"/>
      <c r="CR3" s="125"/>
      <c r="CS3" s="125"/>
      <c r="CT3" s="125"/>
      <c r="CU3" s="72"/>
      <c r="CV3" s="125" t="str">
        <f>IF(Paramètres!B256="","",IF(COUNTIF(Paramètres!B256:B275,"")&gt;14,"Page 47",CONCATENATE("Pages 47 à ",50-ROUNDDOWN((COUNTIF(Paramètres!B256:B275,"")/5),0))))</f>
        <v>Pages 47 à 49</v>
      </c>
      <c r="CW3" s="125"/>
      <c r="CX3" s="125"/>
      <c r="CY3" s="125"/>
      <c r="CZ3" s="125"/>
      <c r="DA3" s="125"/>
      <c r="DB3" s="125"/>
      <c r="DC3" s="125"/>
      <c r="DD3" s="125"/>
      <c r="DE3" s="125"/>
      <c r="DF3" s="72"/>
      <c r="AGQ3" s="1"/>
    </row>
    <row r="4" spans="1:948" s="25" customForma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AJL4" s="1"/>
    </row>
    <row r="5" spans="1:948" s="25" customFormat="1" ht="19.5" customHeight="1" x14ac:dyDescent="0.25">
      <c r="A5" s="121" t="str">
        <f>CONCATENATE(Paramètres!$B$1," ",Paramètres!$B$2,"     (",Paramètres!$B$3,")")</f>
        <v>Bollaerts Dominique     (2F)</v>
      </c>
      <c r="B5" s="122"/>
      <c r="C5" s="122"/>
      <c r="D5" s="122"/>
      <c r="E5" s="122"/>
      <c r="F5" s="123"/>
      <c r="G5" s="119" t="str">
        <f>IF(A$15=".","Contrat 1",CONCATENATE("Contrat 1   -   page 1/",ROUNDUP((20-COUNTIF(A$15:A$200,"."))/5,0)))</f>
        <v>Contrat 1   -   page 1/4</v>
      </c>
      <c r="H5" s="120"/>
      <c r="I5" s="120"/>
      <c r="J5" s="120"/>
      <c r="K5" s="61"/>
      <c r="L5" s="121" t="str">
        <f>CONCATENATE(Paramètres!$B$29," ",Paramètres!$B$30,"     (",Paramètres!$B$31,")")</f>
        <v>Bollaerts Dominique     (2F)</v>
      </c>
      <c r="M5" s="122"/>
      <c r="N5" s="122"/>
      <c r="O5" s="122"/>
      <c r="P5" s="122"/>
      <c r="Q5" s="123"/>
      <c r="R5" s="119" t="str">
        <f>IF(L$15=".","Contrat 2",CONCATENATE("Contrat 2   -   page 1/",ROUNDUP((20-COUNTIF(L$15:L$200,"."))/5,0)))</f>
        <v>Contrat 2   -   page 1/4</v>
      </c>
      <c r="S5" s="120"/>
      <c r="T5" s="120"/>
      <c r="U5" s="120"/>
      <c r="V5" s="61"/>
      <c r="W5" s="121" t="str">
        <f>CONCATENATE(Paramètres!$B$57," ",Paramètres!$B$58,"     (",Paramètres!$B$59,")")</f>
        <v>Bollaerts Dominique     (2F)</v>
      </c>
      <c r="X5" s="122"/>
      <c r="Y5" s="122"/>
      <c r="Z5" s="122"/>
      <c r="AA5" s="122"/>
      <c r="AB5" s="123"/>
      <c r="AC5" s="119" t="str">
        <f>IF(W$15=".","Contrat 3",CONCATENATE("Contrat 3   -   page 1/",ROUNDUP((20-COUNTIF(W$15:W$200,"."))/5,0)))</f>
        <v>Contrat 3   -   page 1/1</v>
      </c>
      <c r="AD5" s="120"/>
      <c r="AE5" s="120"/>
      <c r="AF5" s="120"/>
      <c r="AG5" s="61"/>
      <c r="AH5" s="121" t="str">
        <f>CONCATENATE(Paramètres!$B$85," ",Paramètres!$B$86,"     (",Paramètres!$B$87,")")</f>
        <v>Bollaerts Dominique     (2F)</v>
      </c>
      <c r="AI5" s="122"/>
      <c r="AJ5" s="122"/>
      <c r="AK5" s="122"/>
      <c r="AL5" s="122"/>
      <c r="AM5" s="123"/>
      <c r="AN5" s="119" t="str">
        <f>IF(AH$15=".","Contrat 4",CONCATENATE("Contrat 4   -   page 1/",ROUNDUP((20-COUNTIF(AH$15:AH$200,"."))/5,0)))</f>
        <v>Contrat 4   -   page 1/3</v>
      </c>
      <c r="AO5" s="120"/>
      <c r="AP5" s="120"/>
      <c r="AQ5" s="120"/>
      <c r="AR5" s="61"/>
      <c r="AS5" s="121" t="str">
        <f>CONCATENATE(Paramètres!$B$113," ",Paramètres!$B$114,"     (",Paramètres!$B$115,")")</f>
        <v>Bollaerts Dominique     (2F)</v>
      </c>
      <c r="AT5" s="122"/>
      <c r="AU5" s="122"/>
      <c r="AV5" s="122"/>
      <c r="AW5" s="122"/>
      <c r="AX5" s="123"/>
      <c r="AY5" s="119" t="str">
        <f>IF(AS$15=".","Contrat 5",CONCATENATE("Contrat 5   -   page 1/",ROUNDUP((20-COUNTIF(AS$15:AS$200,"."))/5,0)))</f>
        <v>Contrat 5   -   page 1/4</v>
      </c>
      <c r="AZ5" s="120"/>
      <c r="BA5" s="120"/>
      <c r="BB5" s="120"/>
      <c r="BC5" s="61"/>
      <c r="BD5" s="121" t="str">
        <f>CONCATENATE(Paramètres!$B$141," ",Paramètres!$B$142,"     (",Paramètres!$B$143,")")</f>
        <v>Bollaerts Dominique     (2F)</v>
      </c>
      <c r="BE5" s="122"/>
      <c r="BF5" s="122"/>
      <c r="BG5" s="122"/>
      <c r="BH5" s="122"/>
      <c r="BI5" s="123"/>
      <c r="BJ5" s="119" t="str">
        <f>IF(BD$15=".","Contrat 6",CONCATENATE("Contrat 6   -   page 1/",ROUNDUP((20-COUNTIF(BD$15:BD$200,"."))/5,0)))</f>
        <v>Contrat 6   -   page 1/4</v>
      </c>
      <c r="BK5" s="120"/>
      <c r="BL5" s="120"/>
      <c r="BM5" s="120"/>
      <c r="BN5" s="61"/>
      <c r="BO5" s="121" t="str">
        <f>CONCATENATE(Paramètres!$B$169," ",Paramètres!$B$170,"     (",Paramètres!$B$171,")")</f>
        <v>Bollaerts Dominique     (2F)</v>
      </c>
      <c r="BP5" s="122"/>
      <c r="BQ5" s="122"/>
      <c r="BR5" s="122"/>
      <c r="BS5" s="122"/>
      <c r="BT5" s="123"/>
      <c r="BU5" s="119" t="str">
        <f>IF(BO$15=".","Contrat 7",CONCATENATE("Contrat 7   -   page 1/",ROUNDUP((20-COUNTIF(BO$15:BO$200,"."))/5,0)))</f>
        <v>Contrat 7   -   page 1/4</v>
      </c>
      <c r="BV5" s="120"/>
      <c r="BW5" s="120"/>
      <c r="BX5" s="120"/>
      <c r="BY5" s="61"/>
      <c r="BZ5" s="121" t="str">
        <f>CONCATENATE(Paramètres!$B$197," ",Paramètres!$B$198,"     (",Paramètres!$B$199,")")</f>
        <v>Bollaerts Dominique     (2F)</v>
      </c>
      <c r="CA5" s="122"/>
      <c r="CB5" s="122"/>
      <c r="CC5" s="122"/>
      <c r="CD5" s="122"/>
      <c r="CE5" s="123"/>
      <c r="CF5" s="119" t="str">
        <f>IF(BZ$15=".","Contrat 8",CONCATENATE("Contrat 8   -   page 1/",ROUNDUP((20-COUNTIF(BZ$15:BZ$200,"."))/5,0)))</f>
        <v>Contrat 8   -   page 1/3</v>
      </c>
      <c r="CG5" s="120"/>
      <c r="CH5" s="120"/>
      <c r="CI5" s="120"/>
      <c r="CJ5" s="61"/>
      <c r="CK5" s="121" t="str">
        <f>CONCATENATE(Paramètres!$B$225," ",Paramètres!$B$226,"     (",Paramètres!$B$227,")")</f>
        <v>Bollaerts Dominique     (2F)</v>
      </c>
      <c r="CL5" s="122"/>
      <c r="CM5" s="122"/>
      <c r="CN5" s="122"/>
      <c r="CO5" s="122"/>
      <c r="CP5" s="123"/>
      <c r="CQ5" s="119" t="str">
        <f>IF(CK$15=".","Contrat 9",CONCATENATE("Contrat 9   -   page 1/",ROUNDUP((20-COUNTIF(CK$15:CK$200,"."))/5,0)))</f>
        <v>Contrat 9   -   page 1/4</v>
      </c>
      <c r="CR5" s="120"/>
      <c r="CS5" s="120"/>
      <c r="CT5" s="120"/>
      <c r="CU5" s="61"/>
      <c r="CV5" s="121" t="str">
        <f>CONCATENATE(Paramètres!$B$253," ",Paramètres!$B$254,"     (",Paramètres!$B$255,")")</f>
        <v>Bollaerts Dominique     (2F)</v>
      </c>
      <c r="CW5" s="122"/>
      <c r="CX5" s="122"/>
      <c r="CY5" s="122"/>
      <c r="CZ5" s="122"/>
      <c r="DA5" s="123"/>
      <c r="DB5" s="119" t="str">
        <f>IF(CV$15=".","Contrat 10",CONCATENATE("Contrat 10   -   page 1/",ROUNDUP((20-COUNTIF(CV$15:CV$200,"."))/5,0)))</f>
        <v>Contrat 10   -   page 1/3</v>
      </c>
      <c r="DC5" s="120"/>
      <c r="DD5" s="120"/>
      <c r="DE5" s="120"/>
      <c r="DF5" s="61"/>
    </row>
    <row r="6" spans="1:948" s="25" customFormat="1" ht="12"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row>
    <row r="7" spans="1:948" s="25" customFormat="1" ht="24" customHeight="1" x14ac:dyDescent="0.25">
      <c r="A7" s="56" t="str">
        <f>IF(Paramètres!$G$1="","","Comp. 1")</f>
        <v>Comp. 1</v>
      </c>
      <c r="B7" s="124" t="str">
        <f>Paramètres!$F$1</f>
        <v>Je respecte les consignes écrites ou orales.</v>
      </c>
      <c r="C7" s="124"/>
      <c r="D7" s="124"/>
      <c r="E7" s="124"/>
      <c r="F7" s="124"/>
      <c r="G7" s="124"/>
      <c r="H7" s="124"/>
      <c r="I7" s="124"/>
      <c r="J7" s="124"/>
      <c r="K7" s="63"/>
      <c r="L7" s="56" t="str">
        <f>IF(Paramètres!$G$29="","","Comp. 1")</f>
        <v>Comp. 1</v>
      </c>
      <c r="M7" s="124" t="str">
        <f>Paramètres!$F$29</f>
        <v>Je respecte les consignes écrites ou orales.</v>
      </c>
      <c r="N7" s="124"/>
      <c r="O7" s="124"/>
      <c r="P7" s="124"/>
      <c r="Q7" s="124"/>
      <c r="R7" s="124"/>
      <c r="S7" s="124"/>
      <c r="T7" s="124"/>
      <c r="U7" s="124"/>
      <c r="V7" s="63"/>
      <c r="W7" s="56" t="str">
        <f>IF(Paramètres!$G$57="","","Comp. 1")</f>
        <v>Comp. 1</v>
      </c>
      <c r="X7" s="124" t="str">
        <f>Paramètres!$F$57</f>
        <v>Je participe activement aux différents cours.</v>
      </c>
      <c r="Y7" s="124"/>
      <c r="Z7" s="124"/>
      <c r="AA7" s="124"/>
      <c r="AB7" s="124"/>
      <c r="AC7" s="124"/>
      <c r="AD7" s="124"/>
      <c r="AE7" s="124"/>
      <c r="AF7" s="124"/>
      <c r="AG7" s="63"/>
      <c r="AH7" s="56" t="str">
        <f>IF(Paramètres!$G$85="","","Comp. 1")</f>
        <v>Comp. 1</v>
      </c>
      <c r="AI7" s="124" t="str">
        <f>Paramètres!$F$85</f>
        <v>Je respecte le règlement de l'atelier.</v>
      </c>
      <c r="AJ7" s="124"/>
      <c r="AK7" s="124"/>
      <c r="AL7" s="124"/>
      <c r="AM7" s="124"/>
      <c r="AN7" s="124"/>
      <c r="AO7" s="124"/>
      <c r="AP7" s="124"/>
      <c r="AQ7" s="124"/>
      <c r="AR7" s="63"/>
      <c r="AS7" s="56" t="str">
        <f>IF(Paramètres!$G$113="","","Comp. 1")</f>
        <v>Comp. 1</v>
      </c>
      <c r="AT7" s="124" t="str">
        <f>Paramètres!$F$113</f>
        <v>Je réponds avec précision à une question posée (je fais des phrases complètes).</v>
      </c>
      <c r="AU7" s="124"/>
      <c r="AV7" s="124"/>
      <c r="AW7" s="124"/>
      <c r="AX7" s="124"/>
      <c r="AY7" s="124"/>
      <c r="AZ7" s="124"/>
      <c r="BA7" s="124"/>
      <c r="BB7" s="124"/>
      <c r="BC7" s="63"/>
      <c r="BD7" s="56" t="str">
        <f>IF(Paramètres!$G$141="","","Comp. 1")</f>
        <v>Comp. 1</v>
      </c>
      <c r="BE7" s="124" t="str">
        <f>Paramètres!$F$141</f>
        <v>Je me tiens correctement sur ma chaise.</v>
      </c>
      <c r="BF7" s="124"/>
      <c r="BG7" s="124"/>
      <c r="BH7" s="124"/>
      <c r="BI7" s="124"/>
      <c r="BJ7" s="124"/>
      <c r="BK7" s="124"/>
      <c r="BL7" s="124"/>
      <c r="BM7" s="124"/>
      <c r="BN7" s="63"/>
      <c r="BO7" s="56" t="str">
        <f>IF(Paramètres!$G$169="","","Comp. 1")</f>
        <v>Comp. 1</v>
      </c>
      <c r="BP7" s="124" t="str">
        <f>Paramètres!$F$169</f>
        <v>Je respecte les règles du jeu.</v>
      </c>
      <c r="BQ7" s="124"/>
      <c r="BR7" s="124"/>
      <c r="BS7" s="124"/>
      <c r="BT7" s="124"/>
      <c r="BU7" s="124"/>
      <c r="BV7" s="124"/>
      <c r="BW7" s="124"/>
      <c r="BX7" s="124"/>
      <c r="BY7" s="63"/>
      <c r="BZ7" s="56" t="str">
        <f>IF(Paramètres!$G$197="","","Comp. 1")</f>
        <v>Comp. 1</v>
      </c>
      <c r="CA7" s="124" t="str">
        <f>Paramètres!$F$197</f>
        <v>Je suis particulièrement attentif lorsque le professeur donne une consigne.</v>
      </c>
      <c r="CB7" s="124"/>
      <c r="CC7" s="124"/>
      <c r="CD7" s="124"/>
      <c r="CE7" s="124"/>
      <c r="CF7" s="124"/>
      <c r="CG7" s="124"/>
      <c r="CH7" s="124"/>
      <c r="CI7" s="124"/>
      <c r="CJ7" s="63"/>
      <c r="CK7" s="56" t="str">
        <f>IF(Paramètres!$G$225="","","Comp. 1")</f>
        <v>Comp. 1</v>
      </c>
      <c r="CL7" s="124" t="str">
        <f>Paramètres!$F$225</f>
        <v>Je respecte le matériel.</v>
      </c>
      <c r="CM7" s="124"/>
      <c r="CN7" s="124"/>
      <c r="CO7" s="124"/>
      <c r="CP7" s="124"/>
      <c r="CQ7" s="124"/>
      <c r="CR7" s="124"/>
      <c r="CS7" s="124"/>
      <c r="CT7" s="124"/>
      <c r="CU7" s="63"/>
      <c r="CV7" s="56" t="str">
        <f>IF(Paramètres!$G$253="","","Comp. 1")</f>
        <v>Comp. 1</v>
      </c>
      <c r="CW7" s="124" t="str">
        <f>Paramètres!$F$253</f>
        <v>Je maitrise mes réactions à l'égard de l'autre.</v>
      </c>
      <c r="CX7" s="124"/>
      <c r="CY7" s="124"/>
      <c r="CZ7" s="124"/>
      <c r="DA7" s="124"/>
      <c r="DB7" s="124"/>
      <c r="DC7" s="124"/>
      <c r="DD7" s="124"/>
      <c r="DE7" s="124"/>
      <c r="DF7" s="63"/>
    </row>
    <row r="8" spans="1:948" s="25" customFormat="1" ht="24" customHeight="1" x14ac:dyDescent="0.25">
      <c r="A8" s="56" t="str">
        <f>IF(Paramètres!$G$1="","","Comp. 2")</f>
        <v>Comp. 2</v>
      </c>
      <c r="B8" s="124" t="str">
        <f>Paramètres!$F$2</f>
        <v>Je respecte les consignes de sécurité.</v>
      </c>
      <c r="C8" s="124"/>
      <c r="D8" s="124"/>
      <c r="E8" s="124"/>
      <c r="F8" s="124"/>
      <c r="G8" s="124"/>
      <c r="H8" s="124"/>
      <c r="I8" s="124"/>
      <c r="J8" s="124"/>
      <c r="K8" s="63"/>
      <c r="L8" s="56" t="str">
        <f>IF(Paramètres!$G$29="","","Comp. 2")</f>
        <v>Comp. 2</v>
      </c>
      <c r="M8" s="124" t="str">
        <f>Paramètres!$F$30</f>
        <v>Je respecte les consignes de sécurité.</v>
      </c>
      <c r="N8" s="124"/>
      <c r="O8" s="124"/>
      <c r="P8" s="124"/>
      <c r="Q8" s="124"/>
      <c r="R8" s="124"/>
      <c r="S8" s="124"/>
      <c r="T8" s="124"/>
      <c r="U8" s="124"/>
      <c r="V8" s="63"/>
      <c r="W8" s="56" t="str">
        <f>IF(Paramètres!$G$57="","","Comp. 2")</f>
        <v>Comp. 2</v>
      </c>
      <c r="X8" s="124" t="str">
        <f>Paramètres!$F$58</f>
        <v>-----</v>
      </c>
      <c r="Y8" s="124"/>
      <c r="Z8" s="124"/>
      <c r="AA8" s="124"/>
      <c r="AB8" s="124"/>
      <c r="AC8" s="124"/>
      <c r="AD8" s="124"/>
      <c r="AE8" s="124"/>
      <c r="AF8" s="124"/>
      <c r="AG8" s="63"/>
      <c r="AH8" s="56" t="str">
        <f>IF(Paramètres!$G$85="","","Comp. 2")</f>
        <v>Comp. 2</v>
      </c>
      <c r="AI8" s="124" t="str">
        <f>Paramètres!$F$86</f>
        <v>J'écoute ou je lis la consigne jusqu'au bout avant de commencer à travailler.</v>
      </c>
      <c r="AJ8" s="124"/>
      <c r="AK8" s="124"/>
      <c r="AL8" s="124"/>
      <c r="AM8" s="124"/>
      <c r="AN8" s="124"/>
      <c r="AO8" s="124"/>
      <c r="AP8" s="124"/>
      <c r="AQ8" s="124"/>
      <c r="AR8" s="63"/>
      <c r="AS8" s="56" t="str">
        <f>IF(Paramètres!$G$113="","","Comp. 2")</f>
        <v>Comp. 2</v>
      </c>
      <c r="AT8" s="124" t="str">
        <f>Paramètres!$F$114</f>
        <v>Je respecte les consignes de sécurité.</v>
      </c>
      <c r="AU8" s="124"/>
      <c r="AV8" s="124"/>
      <c r="AW8" s="124"/>
      <c r="AX8" s="124"/>
      <c r="AY8" s="124"/>
      <c r="AZ8" s="124"/>
      <c r="BA8" s="124"/>
      <c r="BB8" s="124"/>
      <c r="BC8" s="63"/>
      <c r="BD8" s="56" t="str">
        <f>IF(Paramètres!$G$141="","","Comp. 2")</f>
        <v>Comp. 2</v>
      </c>
      <c r="BE8" s="124" t="str">
        <f>Paramètres!$F$142</f>
        <v>Je trie mes déchets.</v>
      </c>
      <c r="BF8" s="124"/>
      <c r="BG8" s="124"/>
      <c r="BH8" s="124"/>
      <c r="BI8" s="124"/>
      <c r="BJ8" s="124"/>
      <c r="BK8" s="124"/>
      <c r="BL8" s="124"/>
      <c r="BM8" s="124"/>
      <c r="BN8" s="63"/>
      <c r="BO8" s="56" t="str">
        <f>IF(Paramètres!$G$169="","","Comp. 2")</f>
        <v>Comp. 2</v>
      </c>
      <c r="BP8" s="124" t="str">
        <f>Paramètres!$F$170</f>
        <v>Je respecte le règlement de l'école.</v>
      </c>
      <c r="BQ8" s="124"/>
      <c r="BR8" s="124"/>
      <c r="BS8" s="124"/>
      <c r="BT8" s="124"/>
      <c r="BU8" s="124"/>
      <c r="BV8" s="124"/>
      <c r="BW8" s="124"/>
      <c r="BX8" s="124"/>
      <c r="BY8" s="63"/>
      <c r="BZ8" s="56" t="str">
        <f>IF(Paramètres!$G$197="","","Comp. 2")</f>
        <v>Comp. 2</v>
      </c>
      <c r="CA8" s="124" t="str">
        <f>Paramètres!$F$198</f>
        <v>Je fais ce que le professeur me demande même si je n'en ai pas envie ou si j'éprouve des difficultés.</v>
      </c>
      <c r="CB8" s="124"/>
      <c r="CC8" s="124"/>
      <c r="CD8" s="124"/>
      <c r="CE8" s="124"/>
      <c r="CF8" s="124"/>
      <c r="CG8" s="124"/>
      <c r="CH8" s="124"/>
      <c r="CI8" s="124"/>
      <c r="CJ8" s="63"/>
      <c r="CK8" s="56" t="str">
        <f>IF(Paramètres!$G$225="","","Comp. 2")</f>
        <v>Comp. 2</v>
      </c>
      <c r="CL8" s="124" t="str">
        <f>Paramètres!$F$226</f>
        <v>Je respecte mon travail.</v>
      </c>
      <c r="CM8" s="124"/>
      <c r="CN8" s="124"/>
      <c r="CO8" s="124"/>
      <c r="CP8" s="124"/>
      <c r="CQ8" s="124"/>
      <c r="CR8" s="124"/>
      <c r="CS8" s="124"/>
      <c r="CT8" s="124"/>
      <c r="CU8" s="63"/>
      <c r="CV8" s="56" t="str">
        <f>IF(Paramètres!$G$253="","","Comp. 2")</f>
        <v>Comp. 2</v>
      </c>
      <c r="CW8" s="124" t="str">
        <f>Paramètres!$F$254</f>
        <v>Je respecte le travail de l'autre.</v>
      </c>
      <c r="CX8" s="124"/>
      <c r="CY8" s="124"/>
      <c r="CZ8" s="124"/>
      <c r="DA8" s="124"/>
      <c r="DB8" s="124"/>
      <c r="DC8" s="124"/>
      <c r="DD8" s="124"/>
      <c r="DE8" s="124"/>
      <c r="DF8" s="63"/>
    </row>
    <row r="9" spans="1:948" s="25" customFormat="1" ht="24" customHeight="1" x14ac:dyDescent="0.25">
      <c r="A9" s="56" t="str">
        <f>IF(Paramètres!$G$1="","","Comp. 3")</f>
        <v>Comp. 3</v>
      </c>
      <c r="B9" s="124" t="str">
        <f>Paramètres!$F$3</f>
        <v>Je respecte les consignes de travail.</v>
      </c>
      <c r="C9" s="124"/>
      <c r="D9" s="124"/>
      <c r="E9" s="124"/>
      <c r="F9" s="124"/>
      <c r="G9" s="124"/>
      <c r="H9" s="124"/>
      <c r="I9" s="124"/>
      <c r="J9" s="124"/>
      <c r="K9" s="63"/>
      <c r="L9" s="56" t="str">
        <f>IF(Paramètres!$G$29="","","Comp. 3")</f>
        <v>Comp. 3</v>
      </c>
      <c r="M9" s="124" t="str">
        <f>Paramètres!$F$31</f>
        <v>Je respecte les consignes de travail.</v>
      </c>
      <c r="N9" s="124"/>
      <c r="O9" s="124"/>
      <c r="P9" s="124"/>
      <c r="Q9" s="124"/>
      <c r="R9" s="124"/>
      <c r="S9" s="124"/>
      <c r="T9" s="124"/>
      <c r="U9" s="124"/>
      <c r="V9" s="63"/>
      <c r="W9" s="56" t="str">
        <f>IF(Paramètres!$G$57="","","Comp. 3")</f>
        <v>Comp. 3</v>
      </c>
      <c r="X9" s="124" t="str">
        <f>Paramètres!$F$59</f>
        <v>-----</v>
      </c>
      <c r="Y9" s="124"/>
      <c r="Z9" s="124"/>
      <c r="AA9" s="124"/>
      <c r="AB9" s="124"/>
      <c r="AC9" s="124"/>
      <c r="AD9" s="124"/>
      <c r="AE9" s="124"/>
      <c r="AF9" s="124"/>
      <c r="AG9" s="63"/>
      <c r="AH9" s="56" t="str">
        <f>IF(Paramètres!$G$85="","","Comp. 3")</f>
        <v>Comp. 3</v>
      </c>
      <c r="AI9" s="124" t="str">
        <f>Paramètres!$F$87</f>
        <v>J'écoute ou je lis la consigne jusqu'au bout avant de poser une question.</v>
      </c>
      <c r="AJ9" s="124"/>
      <c r="AK9" s="124"/>
      <c r="AL9" s="124"/>
      <c r="AM9" s="124"/>
      <c r="AN9" s="124"/>
      <c r="AO9" s="124"/>
      <c r="AP9" s="124"/>
      <c r="AQ9" s="124"/>
      <c r="AR9" s="63"/>
      <c r="AS9" s="56" t="str">
        <f>IF(Paramètres!$G$113="","","Comp. 3")</f>
        <v>Comp. 3</v>
      </c>
      <c r="AT9" s="124" t="str">
        <f>Paramètres!$F$115</f>
        <v>Je réalise les travaux demandés dans chaque cours.</v>
      </c>
      <c r="AU9" s="124"/>
      <c r="AV9" s="124"/>
      <c r="AW9" s="124"/>
      <c r="AX9" s="124"/>
      <c r="AY9" s="124"/>
      <c r="AZ9" s="124"/>
      <c r="BA9" s="124"/>
      <c r="BB9" s="124"/>
      <c r="BC9" s="63"/>
      <c r="BD9" s="56" t="str">
        <f>IF(Paramètres!$G$141="","","Comp. 3")</f>
        <v>Comp. 3</v>
      </c>
      <c r="BE9" s="124" t="str">
        <f>Paramètres!$F$143</f>
        <v>Je respecte les lieux d'activités et de travail hors école.</v>
      </c>
      <c r="BF9" s="124"/>
      <c r="BG9" s="124"/>
      <c r="BH9" s="124"/>
      <c r="BI9" s="124"/>
      <c r="BJ9" s="124"/>
      <c r="BK9" s="124"/>
      <c r="BL9" s="124"/>
      <c r="BM9" s="124"/>
      <c r="BN9" s="63"/>
      <c r="BO9" s="56" t="str">
        <f>IF(Paramètres!$G$169="","","Comp. 3")</f>
        <v>Comp. 3</v>
      </c>
      <c r="BP9" s="124" t="str">
        <f>Paramètres!$F$171</f>
        <v>J'accepte les remarques et les sanctions sans les remettre en cause.</v>
      </c>
      <c r="BQ9" s="124"/>
      <c r="BR9" s="124"/>
      <c r="BS9" s="124"/>
      <c r="BT9" s="124"/>
      <c r="BU9" s="124"/>
      <c r="BV9" s="124"/>
      <c r="BW9" s="124"/>
      <c r="BX9" s="124"/>
      <c r="BY9" s="63"/>
      <c r="BZ9" s="56" t="str">
        <f>IF(Paramètres!$G$197="","","Comp. 3")</f>
        <v>Comp. 3</v>
      </c>
      <c r="CA9" s="124" t="str">
        <f>Paramètres!$F$199</f>
        <v>Je respecte mes condisciples (mots et gestes).</v>
      </c>
      <c r="CB9" s="124"/>
      <c r="CC9" s="124"/>
      <c r="CD9" s="124"/>
      <c r="CE9" s="124"/>
      <c r="CF9" s="124"/>
      <c r="CG9" s="124"/>
      <c r="CH9" s="124"/>
      <c r="CI9" s="124"/>
      <c r="CJ9" s="63"/>
      <c r="CK9" s="56" t="str">
        <f>IF(Paramètres!$G$225="","","Comp. 3")</f>
        <v>Comp. 3</v>
      </c>
      <c r="CL9" s="124" t="str">
        <f>Paramètres!$F$227</f>
        <v>Je respecte le travail de l'autre.</v>
      </c>
      <c r="CM9" s="124"/>
      <c r="CN9" s="124"/>
      <c r="CO9" s="124"/>
      <c r="CP9" s="124"/>
      <c r="CQ9" s="124"/>
      <c r="CR9" s="124"/>
      <c r="CS9" s="124"/>
      <c r="CT9" s="124"/>
      <c r="CU9" s="63"/>
      <c r="CV9" s="56" t="str">
        <f>IF(Paramètres!$G$253="","","Comp. 3")</f>
        <v>Comp. 3</v>
      </c>
      <c r="CW9" s="124" t="str">
        <f>Paramètres!$F$255</f>
        <v>-----</v>
      </c>
      <c r="CX9" s="124"/>
      <c r="CY9" s="124"/>
      <c r="CZ9" s="124"/>
      <c r="DA9" s="124"/>
      <c r="DB9" s="124"/>
      <c r="DC9" s="124"/>
      <c r="DD9" s="124"/>
      <c r="DE9" s="124"/>
      <c r="DF9" s="63"/>
    </row>
    <row r="10" spans="1:948" s="25" customFormat="1" ht="12" customHeight="1" x14ac:dyDescent="0.4">
      <c r="B10" s="73"/>
      <c r="C10" s="57"/>
      <c r="D10" s="55"/>
      <c r="E10" s="55"/>
      <c r="F10" s="1"/>
      <c r="G10" s="1"/>
      <c r="H10" s="1"/>
      <c r="I10" s="1"/>
      <c r="J10" s="1"/>
      <c r="K10" s="1"/>
      <c r="M10" s="73"/>
      <c r="N10" s="57"/>
      <c r="O10" s="55"/>
      <c r="P10" s="55"/>
      <c r="Q10" s="1"/>
      <c r="R10" s="1"/>
      <c r="S10" s="1"/>
      <c r="T10" s="1"/>
      <c r="U10" s="1"/>
      <c r="V10" s="1"/>
      <c r="X10" s="73"/>
      <c r="Y10" s="57"/>
      <c r="Z10" s="55"/>
      <c r="AA10" s="55"/>
      <c r="AB10" s="1"/>
      <c r="AC10" s="1"/>
      <c r="AD10" s="1"/>
      <c r="AE10" s="1"/>
      <c r="AF10" s="1"/>
      <c r="AG10" s="1"/>
      <c r="AI10" s="73"/>
      <c r="AJ10" s="57"/>
      <c r="AK10" s="55"/>
      <c r="AL10" s="55"/>
      <c r="AM10" s="1"/>
      <c r="AN10" s="1"/>
      <c r="AO10" s="1"/>
      <c r="AP10" s="1"/>
      <c r="AQ10" s="1"/>
      <c r="AR10" s="1"/>
      <c r="AT10" s="73"/>
      <c r="AU10" s="57"/>
      <c r="AV10" s="55"/>
      <c r="AW10" s="55"/>
      <c r="AX10" s="1"/>
      <c r="AY10" s="1"/>
      <c r="AZ10" s="1"/>
      <c r="BA10" s="1"/>
      <c r="BB10" s="1"/>
      <c r="BC10" s="1"/>
      <c r="BE10" s="73"/>
      <c r="BF10" s="57"/>
      <c r="BG10" s="55"/>
      <c r="BH10" s="55"/>
      <c r="BI10" s="1"/>
      <c r="BJ10" s="1"/>
      <c r="BK10" s="1"/>
      <c r="BL10" s="1"/>
      <c r="BM10" s="1"/>
      <c r="BN10" s="1"/>
      <c r="BP10" s="73"/>
      <c r="BQ10" s="57"/>
      <c r="BR10" s="55"/>
      <c r="BS10" s="55"/>
      <c r="BT10" s="1"/>
      <c r="BU10" s="1"/>
      <c r="BV10" s="1"/>
      <c r="BW10" s="1"/>
      <c r="BX10" s="1"/>
      <c r="BY10" s="1"/>
      <c r="CA10" s="73"/>
      <c r="CB10" s="57"/>
      <c r="CC10" s="55"/>
      <c r="CD10" s="55"/>
      <c r="CE10" s="1"/>
      <c r="CF10" s="1"/>
      <c r="CG10" s="1"/>
      <c r="CH10" s="1"/>
      <c r="CI10" s="1"/>
      <c r="CJ10" s="1"/>
      <c r="CL10" s="73"/>
      <c r="CM10" s="57"/>
      <c r="CN10" s="55"/>
      <c r="CO10" s="55"/>
      <c r="CP10" s="1"/>
      <c r="CQ10" s="1"/>
      <c r="CR10" s="1"/>
      <c r="CS10" s="1"/>
      <c r="CT10" s="1"/>
      <c r="CU10" s="1"/>
      <c r="CW10" s="73"/>
      <c r="CX10" s="57"/>
      <c r="CY10" s="55"/>
      <c r="CZ10" s="55"/>
      <c r="DA10" s="1"/>
      <c r="DB10" s="1"/>
      <c r="DC10" s="1"/>
      <c r="DD10" s="1"/>
      <c r="DE10" s="1"/>
      <c r="DF10" s="1"/>
    </row>
    <row r="11" spans="1:948" s="25" customFormat="1" ht="13.5" customHeight="1" x14ac:dyDescent="0.25">
      <c r="A11" s="114" t="s">
        <v>30</v>
      </c>
      <c r="B11" s="114"/>
      <c r="C11" s="115"/>
      <c r="D11" s="64" t="s">
        <v>31</v>
      </c>
      <c r="E11" s="64" t="s">
        <v>32</v>
      </c>
      <c r="F11" s="64" t="s">
        <v>33</v>
      </c>
      <c r="G11" s="64" t="s">
        <v>34</v>
      </c>
      <c r="H11" s="64" t="s">
        <v>36</v>
      </c>
      <c r="I11" s="58"/>
      <c r="J11" s="58"/>
      <c r="K11" s="58"/>
      <c r="L11" s="114" t="s">
        <v>30</v>
      </c>
      <c r="M11" s="114"/>
      <c r="N11" s="115"/>
      <c r="O11" s="64" t="s">
        <v>31</v>
      </c>
      <c r="P11" s="64" t="s">
        <v>32</v>
      </c>
      <c r="Q11" s="64" t="s">
        <v>33</v>
      </c>
      <c r="R11" s="64" t="s">
        <v>34</v>
      </c>
      <c r="S11" s="64" t="s">
        <v>36</v>
      </c>
      <c r="T11" s="58"/>
      <c r="U11" s="58"/>
      <c r="V11" s="58"/>
      <c r="W11" s="114" t="s">
        <v>30</v>
      </c>
      <c r="X11" s="114"/>
      <c r="Y11" s="115"/>
      <c r="Z11" s="64" t="s">
        <v>31</v>
      </c>
      <c r="AA11" s="64" t="s">
        <v>32</v>
      </c>
      <c r="AB11" s="64" t="s">
        <v>33</v>
      </c>
      <c r="AC11" s="64" t="s">
        <v>34</v>
      </c>
      <c r="AD11" s="64" t="s">
        <v>36</v>
      </c>
      <c r="AE11" s="58"/>
      <c r="AF11" s="58"/>
      <c r="AG11" s="58"/>
      <c r="AH11" s="114" t="s">
        <v>30</v>
      </c>
      <c r="AI11" s="114"/>
      <c r="AJ11" s="115"/>
      <c r="AK11" s="64" t="s">
        <v>31</v>
      </c>
      <c r="AL11" s="64" t="s">
        <v>32</v>
      </c>
      <c r="AM11" s="64" t="s">
        <v>33</v>
      </c>
      <c r="AN11" s="64" t="s">
        <v>34</v>
      </c>
      <c r="AO11" s="64" t="s">
        <v>36</v>
      </c>
      <c r="AP11" s="58"/>
      <c r="AQ11" s="58"/>
      <c r="AR11" s="58"/>
      <c r="AS11" s="114" t="s">
        <v>30</v>
      </c>
      <c r="AT11" s="114"/>
      <c r="AU11" s="115"/>
      <c r="AV11" s="64" t="s">
        <v>31</v>
      </c>
      <c r="AW11" s="64" t="s">
        <v>32</v>
      </c>
      <c r="AX11" s="64" t="s">
        <v>33</v>
      </c>
      <c r="AY11" s="64" t="s">
        <v>34</v>
      </c>
      <c r="AZ11" s="64" t="s">
        <v>36</v>
      </c>
      <c r="BA11" s="58"/>
      <c r="BB11" s="58"/>
      <c r="BC11" s="58"/>
      <c r="BD11" s="114" t="s">
        <v>30</v>
      </c>
      <c r="BE11" s="114"/>
      <c r="BF11" s="115"/>
      <c r="BG11" s="64" t="s">
        <v>31</v>
      </c>
      <c r="BH11" s="64" t="s">
        <v>32</v>
      </c>
      <c r="BI11" s="64" t="s">
        <v>33</v>
      </c>
      <c r="BJ11" s="64" t="s">
        <v>34</v>
      </c>
      <c r="BK11" s="64" t="s">
        <v>36</v>
      </c>
      <c r="BL11" s="58"/>
      <c r="BM11" s="58"/>
      <c r="BN11" s="58"/>
      <c r="BO11" s="114" t="s">
        <v>30</v>
      </c>
      <c r="BP11" s="114"/>
      <c r="BQ11" s="115"/>
      <c r="BR11" s="64" t="s">
        <v>31</v>
      </c>
      <c r="BS11" s="64" t="s">
        <v>32</v>
      </c>
      <c r="BT11" s="64" t="s">
        <v>33</v>
      </c>
      <c r="BU11" s="64" t="s">
        <v>34</v>
      </c>
      <c r="BV11" s="64" t="s">
        <v>36</v>
      </c>
      <c r="BW11" s="58"/>
      <c r="BX11" s="58"/>
      <c r="BY11" s="58"/>
      <c r="BZ11" s="114" t="s">
        <v>30</v>
      </c>
      <c r="CA11" s="114"/>
      <c r="CB11" s="115"/>
      <c r="CC11" s="64" t="s">
        <v>31</v>
      </c>
      <c r="CD11" s="64" t="s">
        <v>32</v>
      </c>
      <c r="CE11" s="64" t="s">
        <v>33</v>
      </c>
      <c r="CF11" s="64" t="s">
        <v>34</v>
      </c>
      <c r="CG11" s="64" t="s">
        <v>36</v>
      </c>
      <c r="CH11" s="58"/>
      <c r="CI11" s="58"/>
      <c r="CJ11" s="58"/>
      <c r="CK11" s="114" t="s">
        <v>30</v>
      </c>
      <c r="CL11" s="114"/>
      <c r="CM11" s="115"/>
      <c r="CN11" s="64" t="s">
        <v>31</v>
      </c>
      <c r="CO11" s="64" t="s">
        <v>32</v>
      </c>
      <c r="CP11" s="64" t="s">
        <v>33</v>
      </c>
      <c r="CQ11" s="64" t="s">
        <v>34</v>
      </c>
      <c r="CR11" s="64" t="s">
        <v>36</v>
      </c>
      <c r="CS11" s="58"/>
      <c r="CT11" s="58"/>
      <c r="CU11" s="58"/>
      <c r="CV11" s="114" t="s">
        <v>30</v>
      </c>
      <c r="CW11" s="114"/>
      <c r="CX11" s="115"/>
      <c r="CY11" s="64" t="s">
        <v>31</v>
      </c>
      <c r="CZ11" s="64" t="s">
        <v>32</v>
      </c>
      <c r="DA11" s="64" t="s">
        <v>33</v>
      </c>
      <c r="DB11" s="64" t="s">
        <v>34</v>
      </c>
      <c r="DC11" s="64" t="s">
        <v>36</v>
      </c>
      <c r="DD11" s="58"/>
      <c r="DE11" s="58"/>
      <c r="DF11" s="58"/>
    </row>
    <row r="12" spans="1:948" s="25" customFormat="1" ht="7.5" customHeight="1" thickBot="1" x14ac:dyDescent="0.3">
      <c r="B12" s="1"/>
      <c r="C12" s="1"/>
      <c r="D12" s="1"/>
      <c r="E12" s="1"/>
      <c r="F12" s="1"/>
      <c r="G12" s="1"/>
      <c r="H12" s="1"/>
      <c r="I12" s="1"/>
      <c r="J12" s="1"/>
      <c r="K12" s="1"/>
      <c r="M12" s="1"/>
      <c r="N12" s="1"/>
      <c r="O12" s="1"/>
      <c r="P12" s="1"/>
      <c r="Q12" s="1"/>
      <c r="R12" s="1"/>
      <c r="S12" s="1"/>
      <c r="T12" s="1"/>
      <c r="U12" s="1"/>
      <c r="V12" s="1"/>
      <c r="X12" s="1"/>
      <c r="Y12" s="1"/>
      <c r="Z12" s="1"/>
      <c r="AA12" s="1"/>
      <c r="AB12" s="1"/>
      <c r="AC12" s="1"/>
      <c r="AD12" s="1"/>
      <c r="AE12" s="1"/>
      <c r="AF12" s="1"/>
      <c r="AG12" s="1"/>
      <c r="AI12" s="1"/>
      <c r="AJ12" s="1"/>
      <c r="AK12" s="1"/>
      <c r="AL12" s="1"/>
      <c r="AM12" s="1"/>
      <c r="AN12" s="1"/>
      <c r="AO12" s="1"/>
      <c r="AP12" s="1"/>
      <c r="AQ12" s="1"/>
      <c r="AR12" s="1"/>
      <c r="AT12" s="1"/>
      <c r="AU12" s="1"/>
      <c r="AV12" s="1"/>
      <c r="AW12" s="1"/>
      <c r="AX12" s="1"/>
      <c r="AY12" s="1"/>
      <c r="AZ12" s="1"/>
      <c r="BA12" s="1"/>
      <c r="BB12" s="1"/>
      <c r="BC12" s="1"/>
      <c r="BE12" s="1"/>
      <c r="BF12" s="1"/>
      <c r="BG12" s="1"/>
      <c r="BH12" s="1"/>
      <c r="BI12" s="1"/>
      <c r="BJ12" s="1"/>
      <c r="BK12" s="1"/>
      <c r="BL12" s="1"/>
      <c r="BM12" s="1"/>
      <c r="BN12" s="1"/>
      <c r="BP12" s="1"/>
      <c r="BQ12" s="1"/>
      <c r="BR12" s="1"/>
      <c r="BS12" s="1"/>
      <c r="BT12" s="1"/>
      <c r="BU12" s="1"/>
      <c r="BV12" s="1"/>
      <c r="BW12" s="1"/>
      <c r="BX12" s="1"/>
      <c r="BY12" s="1"/>
      <c r="CA12" s="1"/>
      <c r="CB12" s="1"/>
      <c r="CC12" s="1"/>
      <c r="CD12" s="1"/>
      <c r="CE12" s="1"/>
      <c r="CF12" s="1"/>
      <c r="CG12" s="1"/>
      <c r="CH12" s="1"/>
      <c r="CI12" s="1"/>
      <c r="CJ12" s="1"/>
      <c r="CL12" s="1"/>
      <c r="CM12" s="1"/>
      <c r="CN12" s="1"/>
      <c r="CO12" s="1"/>
      <c r="CP12" s="1"/>
      <c r="CQ12" s="1"/>
      <c r="CR12" s="1"/>
      <c r="CS12" s="1"/>
      <c r="CT12" s="1"/>
      <c r="CU12" s="1"/>
      <c r="CW12" s="1"/>
      <c r="CX12" s="1"/>
      <c r="CY12" s="1"/>
      <c r="CZ12" s="1"/>
      <c r="DA12" s="1"/>
      <c r="DB12" s="1"/>
      <c r="DC12" s="1"/>
      <c r="DD12" s="1"/>
      <c r="DE12" s="1"/>
      <c r="DF12" s="1"/>
    </row>
    <row r="13" spans="1:948" s="25" customFormat="1" ht="30" customHeight="1" thickBot="1" x14ac:dyDescent="0.3">
      <c r="A13" s="69"/>
      <c r="B13" s="70" t="s">
        <v>26</v>
      </c>
      <c r="C13" s="71" t="s">
        <v>174</v>
      </c>
      <c r="D13" s="71" t="s">
        <v>175</v>
      </c>
      <c r="E13" s="71" t="s">
        <v>176</v>
      </c>
      <c r="F13" s="116" t="s">
        <v>177</v>
      </c>
      <c r="G13" s="117"/>
      <c r="H13" s="117"/>
      <c r="I13" s="117"/>
      <c r="J13" s="118"/>
      <c r="K13" s="58"/>
      <c r="L13" s="69"/>
      <c r="M13" s="70" t="s">
        <v>26</v>
      </c>
      <c r="N13" s="71" t="s">
        <v>174</v>
      </c>
      <c r="O13" s="71" t="s">
        <v>175</v>
      </c>
      <c r="P13" s="71" t="s">
        <v>176</v>
      </c>
      <c r="Q13" s="116" t="s">
        <v>177</v>
      </c>
      <c r="R13" s="117"/>
      <c r="S13" s="117"/>
      <c r="T13" s="117"/>
      <c r="U13" s="118"/>
      <c r="V13" s="58"/>
      <c r="W13" s="69"/>
      <c r="X13" s="70" t="s">
        <v>26</v>
      </c>
      <c r="Y13" s="71" t="s">
        <v>174</v>
      </c>
      <c r="Z13" s="71" t="s">
        <v>175</v>
      </c>
      <c r="AA13" s="71" t="s">
        <v>176</v>
      </c>
      <c r="AB13" s="116" t="s">
        <v>177</v>
      </c>
      <c r="AC13" s="117"/>
      <c r="AD13" s="117"/>
      <c r="AE13" s="117"/>
      <c r="AF13" s="118"/>
      <c r="AG13" s="58"/>
      <c r="AH13" s="69"/>
      <c r="AI13" s="70" t="s">
        <v>26</v>
      </c>
      <c r="AJ13" s="71" t="s">
        <v>174</v>
      </c>
      <c r="AK13" s="71" t="s">
        <v>175</v>
      </c>
      <c r="AL13" s="71" t="s">
        <v>176</v>
      </c>
      <c r="AM13" s="116" t="s">
        <v>177</v>
      </c>
      <c r="AN13" s="117"/>
      <c r="AO13" s="117"/>
      <c r="AP13" s="117"/>
      <c r="AQ13" s="118"/>
      <c r="AR13" s="58"/>
      <c r="AS13" s="69"/>
      <c r="AT13" s="70" t="s">
        <v>26</v>
      </c>
      <c r="AU13" s="71" t="s">
        <v>174</v>
      </c>
      <c r="AV13" s="71" t="s">
        <v>175</v>
      </c>
      <c r="AW13" s="71" t="s">
        <v>176</v>
      </c>
      <c r="AX13" s="116" t="s">
        <v>177</v>
      </c>
      <c r="AY13" s="117"/>
      <c r="AZ13" s="117"/>
      <c r="BA13" s="117"/>
      <c r="BB13" s="118"/>
      <c r="BC13" s="58"/>
      <c r="BD13" s="69"/>
      <c r="BE13" s="70" t="s">
        <v>26</v>
      </c>
      <c r="BF13" s="71" t="s">
        <v>174</v>
      </c>
      <c r="BG13" s="71" t="s">
        <v>175</v>
      </c>
      <c r="BH13" s="71" t="s">
        <v>176</v>
      </c>
      <c r="BI13" s="116" t="s">
        <v>177</v>
      </c>
      <c r="BJ13" s="117"/>
      <c r="BK13" s="117"/>
      <c r="BL13" s="117"/>
      <c r="BM13" s="118"/>
      <c r="BN13" s="58"/>
      <c r="BO13" s="69"/>
      <c r="BP13" s="70" t="s">
        <v>26</v>
      </c>
      <c r="BQ13" s="71" t="s">
        <v>174</v>
      </c>
      <c r="BR13" s="71" t="s">
        <v>175</v>
      </c>
      <c r="BS13" s="71" t="s">
        <v>176</v>
      </c>
      <c r="BT13" s="116" t="s">
        <v>177</v>
      </c>
      <c r="BU13" s="117"/>
      <c r="BV13" s="117"/>
      <c r="BW13" s="117"/>
      <c r="BX13" s="118"/>
      <c r="BY13" s="58"/>
      <c r="BZ13" s="69"/>
      <c r="CA13" s="70" t="s">
        <v>26</v>
      </c>
      <c r="CB13" s="71" t="s">
        <v>174</v>
      </c>
      <c r="CC13" s="71" t="s">
        <v>175</v>
      </c>
      <c r="CD13" s="71" t="s">
        <v>176</v>
      </c>
      <c r="CE13" s="116" t="s">
        <v>177</v>
      </c>
      <c r="CF13" s="117"/>
      <c r="CG13" s="117"/>
      <c r="CH13" s="117"/>
      <c r="CI13" s="118"/>
      <c r="CJ13" s="58"/>
      <c r="CK13" s="69"/>
      <c r="CL13" s="70" t="s">
        <v>26</v>
      </c>
      <c r="CM13" s="71" t="s">
        <v>174</v>
      </c>
      <c r="CN13" s="71" t="s">
        <v>175</v>
      </c>
      <c r="CO13" s="71" t="s">
        <v>176</v>
      </c>
      <c r="CP13" s="116" t="s">
        <v>177</v>
      </c>
      <c r="CQ13" s="117"/>
      <c r="CR13" s="117"/>
      <c r="CS13" s="117"/>
      <c r="CT13" s="118"/>
      <c r="CU13" s="58"/>
      <c r="CV13" s="69"/>
      <c r="CW13" s="70" t="s">
        <v>26</v>
      </c>
      <c r="CX13" s="71" t="s">
        <v>174</v>
      </c>
      <c r="CY13" s="71" t="s">
        <v>175</v>
      </c>
      <c r="CZ13" s="71" t="s">
        <v>176</v>
      </c>
      <c r="DA13" s="116" t="s">
        <v>177</v>
      </c>
      <c r="DB13" s="117"/>
      <c r="DC13" s="117"/>
      <c r="DD13" s="117"/>
      <c r="DE13" s="118"/>
      <c r="DF13" s="58"/>
    </row>
    <row r="14" spans="1:948" s="25" customFormat="1" ht="7.5" customHeight="1" thickBot="1" x14ac:dyDescent="0.3">
      <c r="A14" s="68"/>
      <c r="B14" s="62"/>
      <c r="C14" s="62"/>
      <c r="D14" s="62"/>
      <c r="E14" s="62"/>
      <c r="F14" s="62"/>
      <c r="G14" s="62"/>
      <c r="H14" s="62"/>
      <c r="I14" s="62"/>
      <c r="J14" s="62"/>
      <c r="K14" s="58"/>
      <c r="L14" s="68"/>
      <c r="M14" s="62"/>
      <c r="N14" s="62"/>
      <c r="O14" s="62"/>
      <c r="P14" s="62"/>
      <c r="Q14" s="62"/>
      <c r="R14" s="62"/>
      <c r="S14" s="62"/>
      <c r="T14" s="62"/>
      <c r="U14" s="62"/>
      <c r="V14" s="58"/>
      <c r="W14" s="68"/>
      <c r="X14" s="62"/>
      <c r="Y14" s="62"/>
      <c r="Z14" s="62"/>
      <c r="AA14" s="62"/>
      <c r="AB14" s="62"/>
      <c r="AC14" s="62"/>
      <c r="AD14" s="62"/>
      <c r="AE14" s="62"/>
      <c r="AF14" s="62"/>
      <c r="AG14" s="58"/>
      <c r="AH14" s="68"/>
      <c r="AI14" s="62"/>
      <c r="AJ14" s="62"/>
      <c r="AK14" s="62"/>
      <c r="AL14" s="62"/>
      <c r="AM14" s="62"/>
      <c r="AN14" s="62"/>
      <c r="AO14" s="62"/>
      <c r="AP14" s="62"/>
      <c r="AQ14" s="62"/>
      <c r="AR14" s="58"/>
      <c r="AS14" s="68"/>
      <c r="AT14" s="62"/>
      <c r="AU14" s="62"/>
      <c r="AV14" s="62"/>
      <c r="AW14" s="62"/>
      <c r="AX14" s="62"/>
      <c r="AY14" s="62"/>
      <c r="AZ14" s="62"/>
      <c r="BA14" s="62"/>
      <c r="BB14" s="62"/>
      <c r="BC14" s="58"/>
      <c r="BD14" s="68"/>
      <c r="BE14" s="62"/>
      <c r="BF14" s="62"/>
      <c r="BG14" s="62"/>
      <c r="BH14" s="62"/>
      <c r="BI14" s="62"/>
      <c r="BJ14" s="62"/>
      <c r="BK14" s="62"/>
      <c r="BL14" s="62"/>
      <c r="BM14" s="62"/>
      <c r="BN14" s="58"/>
      <c r="BO14" s="68"/>
      <c r="BP14" s="62"/>
      <c r="BQ14" s="62"/>
      <c r="BR14" s="62"/>
      <c r="BS14" s="62"/>
      <c r="BT14" s="62"/>
      <c r="BU14" s="62"/>
      <c r="BV14" s="62"/>
      <c r="BW14" s="62"/>
      <c r="BX14" s="62"/>
      <c r="BY14" s="58"/>
      <c r="BZ14" s="68"/>
      <c r="CA14" s="62"/>
      <c r="CB14" s="62"/>
      <c r="CC14" s="62"/>
      <c r="CD14" s="62"/>
      <c r="CE14" s="62"/>
      <c r="CF14" s="62"/>
      <c r="CG14" s="62"/>
      <c r="CH14" s="62"/>
      <c r="CI14" s="62"/>
      <c r="CJ14" s="58"/>
      <c r="CK14" s="68"/>
      <c r="CL14" s="62"/>
      <c r="CM14" s="62"/>
      <c r="CN14" s="62"/>
      <c r="CO14" s="62"/>
      <c r="CP14" s="62"/>
      <c r="CQ14" s="62"/>
      <c r="CR14" s="62"/>
      <c r="CS14" s="62"/>
      <c r="CT14" s="62"/>
      <c r="CU14" s="58"/>
      <c r="CV14" s="68"/>
      <c r="CW14" s="62"/>
      <c r="CX14" s="62"/>
      <c r="CY14" s="62"/>
      <c r="CZ14" s="62"/>
      <c r="DA14" s="62"/>
      <c r="DB14" s="62"/>
      <c r="DC14" s="62"/>
      <c r="DD14" s="62"/>
      <c r="DE14" s="62"/>
      <c r="DF14" s="58"/>
    </row>
    <row r="15" spans="1:948" s="25" customFormat="1" ht="16.5" customHeight="1" x14ac:dyDescent="0.25">
      <c r="A15" s="108">
        <f>IF(Paramètres!$B$4="",".",Paramètres!$B$4)</f>
        <v>42614</v>
      </c>
      <c r="B15" s="65">
        <v>1</v>
      </c>
      <c r="C15" s="66" t="s">
        <v>182</v>
      </c>
      <c r="D15" s="67"/>
      <c r="E15" s="67"/>
      <c r="F15" s="111"/>
      <c r="G15" s="112"/>
      <c r="H15" s="112"/>
      <c r="I15" s="112"/>
      <c r="J15" s="113"/>
      <c r="K15" s="74"/>
      <c r="L15" s="108">
        <f>IF(Paramètres!$B$32="",".",Paramètres!$B$32)</f>
        <v>42646</v>
      </c>
      <c r="M15" s="65">
        <v>1</v>
      </c>
      <c r="N15" s="66"/>
      <c r="O15" s="67"/>
      <c r="P15" s="67"/>
      <c r="Q15" s="111"/>
      <c r="R15" s="112"/>
      <c r="S15" s="112"/>
      <c r="T15" s="112"/>
      <c r="U15" s="113"/>
      <c r="V15" s="74"/>
      <c r="W15" s="108">
        <f>IF(Paramètres!$B$60="",".",Paramètres!$B$60)</f>
        <v>42682</v>
      </c>
      <c r="X15" s="65">
        <v>1</v>
      </c>
      <c r="Y15" s="66"/>
      <c r="Z15" s="67"/>
      <c r="AA15" s="67"/>
      <c r="AB15" s="111"/>
      <c r="AC15" s="112"/>
      <c r="AD15" s="112"/>
      <c r="AE15" s="112"/>
      <c r="AF15" s="113"/>
      <c r="AG15" s="74"/>
      <c r="AH15" s="108">
        <f>IF(Paramètres!$B$88="",".",Paramètres!$B$88)</f>
        <v>42705</v>
      </c>
      <c r="AI15" s="65">
        <v>1</v>
      </c>
      <c r="AJ15" s="66"/>
      <c r="AK15" s="67"/>
      <c r="AL15" s="67"/>
      <c r="AM15" s="111"/>
      <c r="AN15" s="112"/>
      <c r="AO15" s="112"/>
      <c r="AP15" s="112"/>
      <c r="AQ15" s="113"/>
      <c r="AR15" s="74"/>
      <c r="AS15" s="108">
        <f>IF(Paramètres!$B$116="",".",Paramètres!$B$116)</f>
        <v>42744</v>
      </c>
      <c r="AT15" s="65">
        <v>1</v>
      </c>
      <c r="AU15" s="66"/>
      <c r="AV15" s="67"/>
      <c r="AW15" s="67"/>
      <c r="AX15" s="111"/>
      <c r="AY15" s="112"/>
      <c r="AZ15" s="112"/>
      <c r="BA15" s="112"/>
      <c r="BB15" s="113"/>
      <c r="BC15" s="74"/>
      <c r="BD15" s="108">
        <f>IF(Paramètres!$B$144="",".",Paramètres!$B$144)</f>
        <v>42767</v>
      </c>
      <c r="BE15" s="65">
        <v>1</v>
      </c>
      <c r="BF15" s="66"/>
      <c r="BG15" s="67"/>
      <c r="BH15" s="67"/>
      <c r="BI15" s="111"/>
      <c r="BJ15" s="112"/>
      <c r="BK15" s="112"/>
      <c r="BL15" s="112"/>
      <c r="BM15" s="113"/>
      <c r="BN15" s="74"/>
      <c r="BO15" s="108">
        <f>IF(Paramètres!$B$172="",".",Paramètres!$B$172)</f>
        <v>42801</v>
      </c>
      <c r="BP15" s="65">
        <v>1</v>
      </c>
      <c r="BQ15" s="66"/>
      <c r="BR15" s="67"/>
      <c r="BS15" s="67"/>
      <c r="BT15" s="111"/>
      <c r="BU15" s="112"/>
      <c r="BV15" s="112"/>
      <c r="BW15" s="112"/>
      <c r="BX15" s="113"/>
      <c r="BY15" s="74"/>
      <c r="BZ15" s="108">
        <f>IF(Paramètres!$B$200="",".",Paramètres!$B$200)</f>
        <v>42825</v>
      </c>
      <c r="CA15" s="65">
        <v>1</v>
      </c>
      <c r="CB15" s="66"/>
      <c r="CC15" s="67"/>
      <c r="CD15" s="67"/>
      <c r="CE15" s="111"/>
      <c r="CF15" s="112"/>
      <c r="CG15" s="112"/>
      <c r="CH15" s="112"/>
      <c r="CI15" s="113"/>
      <c r="CJ15" s="74"/>
      <c r="CK15" s="108">
        <f>IF(Paramètres!$B$228="",".",Paramètres!$B$228)</f>
        <v>42858</v>
      </c>
      <c r="CL15" s="65">
        <v>1</v>
      </c>
      <c r="CM15" s="66"/>
      <c r="CN15" s="67"/>
      <c r="CO15" s="67"/>
      <c r="CP15" s="111"/>
      <c r="CQ15" s="112"/>
      <c r="CR15" s="112"/>
      <c r="CS15" s="112"/>
      <c r="CT15" s="113"/>
      <c r="CU15" s="74"/>
      <c r="CV15" s="108">
        <f>IF(Paramètres!$B$256="",".",Paramètres!$B$256)</f>
        <v>42887</v>
      </c>
      <c r="CW15" s="65">
        <v>1</v>
      </c>
      <c r="CX15" s="66" t="s">
        <v>182</v>
      </c>
      <c r="CY15" s="67"/>
      <c r="CZ15" s="67"/>
      <c r="DA15" s="111"/>
      <c r="DB15" s="112"/>
      <c r="DC15" s="112"/>
      <c r="DD15" s="112"/>
      <c r="DE15" s="113"/>
      <c r="DF15" s="74"/>
    </row>
    <row r="16" spans="1:948" s="25" customFormat="1" ht="16.5" customHeight="1" x14ac:dyDescent="0.25">
      <c r="A16" s="109"/>
      <c r="B16" s="59">
        <v>2</v>
      </c>
      <c r="C16" s="26"/>
      <c r="D16" s="26"/>
      <c r="E16" s="26"/>
      <c r="F16" s="102"/>
      <c r="G16" s="103"/>
      <c r="H16" s="103"/>
      <c r="I16" s="103"/>
      <c r="J16" s="104"/>
      <c r="K16" s="75"/>
      <c r="L16" s="109"/>
      <c r="M16" s="59">
        <v>2</v>
      </c>
      <c r="N16" s="26"/>
      <c r="O16" s="26"/>
      <c r="P16" s="26"/>
      <c r="Q16" s="102"/>
      <c r="R16" s="103"/>
      <c r="S16" s="103"/>
      <c r="T16" s="103"/>
      <c r="U16" s="104"/>
      <c r="V16" s="75"/>
      <c r="W16" s="109"/>
      <c r="X16" s="59">
        <v>2</v>
      </c>
      <c r="Y16" s="26"/>
      <c r="Z16" s="26"/>
      <c r="AA16" s="26"/>
      <c r="AB16" s="102"/>
      <c r="AC16" s="103"/>
      <c r="AD16" s="103"/>
      <c r="AE16" s="103"/>
      <c r="AF16" s="104"/>
      <c r="AG16" s="75"/>
      <c r="AH16" s="109"/>
      <c r="AI16" s="59">
        <v>2</v>
      </c>
      <c r="AJ16" s="26"/>
      <c r="AK16" s="26"/>
      <c r="AL16" s="26"/>
      <c r="AM16" s="102"/>
      <c r="AN16" s="103"/>
      <c r="AO16" s="103"/>
      <c r="AP16" s="103"/>
      <c r="AQ16" s="104"/>
      <c r="AR16" s="75"/>
      <c r="AS16" s="109"/>
      <c r="AT16" s="59">
        <v>2</v>
      </c>
      <c r="AU16" s="26"/>
      <c r="AV16" s="26"/>
      <c r="AW16" s="26"/>
      <c r="AX16" s="102"/>
      <c r="AY16" s="103"/>
      <c r="AZ16" s="103"/>
      <c r="BA16" s="103"/>
      <c r="BB16" s="104"/>
      <c r="BC16" s="75"/>
      <c r="BD16" s="109"/>
      <c r="BE16" s="59">
        <v>2</v>
      </c>
      <c r="BF16" s="26"/>
      <c r="BG16" s="26"/>
      <c r="BH16" s="26"/>
      <c r="BI16" s="102"/>
      <c r="BJ16" s="103"/>
      <c r="BK16" s="103"/>
      <c r="BL16" s="103"/>
      <c r="BM16" s="104"/>
      <c r="BN16" s="75"/>
      <c r="BO16" s="109"/>
      <c r="BP16" s="59">
        <v>2</v>
      </c>
      <c r="BQ16" s="26"/>
      <c r="BR16" s="26"/>
      <c r="BS16" s="26"/>
      <c r="BT16" s="102"/>
      <c r="BU16" s="103"/>
      <c r="BV16" s="103"/>
      <c r="BW16" s="103"/>
      <c r="BX16" s="104"/>
      <c r="BY16" s="75"/>
      <c r="BZ16" s="109"/>
      <c r="CA16" s="59">
        <v>2</v>
      </c>
      <c r="CB16" s="26"/>
      <c r="CC16" s="26"/>
      <c r="CD16" s="26"/>
      <c r="CE16" s="102"/>
      <c r="CF16" s="103"/>
      <c r="CG16" s="103"/>
      <c r="CH16" s="103"/>
      <c r="CI16" s="104"/>
      <c r="CJ16" s="75"/>
      <c r="CK16" s="109"/>
      <c r="CL16" s="59">
        <v>2</v>
      </c>
      <c r="CM16" s="26"/>
      <c r="CN16" s="26"/>
      <c r="CO16" s="26"/>
      <c r="CP16" s="102"/>
      <c r="CQ16" s="103"/>
      <c r="CR16" s="103"/>
      <c r="CS16" s="103"/>
      <c r="CT16" s="104"/>
      <c r="CU16" s="75"/>
      <c r="CV16" s="109"/>
      <c r="CW16" s="59">
        <v>2</v>
      </c>
      <c r="CX16" s="26"/>
      <c r="CY16" s="26"/>
      <c r="CZ16" s="26"/>
      <c r="DA16" s="102"/>
      <c r="DB16" s="103"/>
      <c r="DC16" s="103"/>
      <c r="DD16" s="103"/>
      <c r="DE16" s="104"/>
      <c r="DF16" s="75"/>
    </row>
    <row r="17" spans="1:110" s="25" customFormat="1" ht="16.5" customHeight="1" x14ac:dyDescent="0.25">
      <c r="A17" s="109"/>
      <c r="B17" s="59">
        <v>3</v>
      </c>
      <c r="C17" s="26"/>
      <c r="D17" s="26"/>
      <c r="E17" s="26"/>
      <c r="F17" s="102"/>
      <c r="G17" s="103"/>
      <c r="H17" s="103"/>
      <c r="I17" s="103"/>
      <c r="J17" s="104"/>
      <c r="K17" s="75"/>
      <c r="L17" s="109"/>
      <c r="M17" s="59">
        <v>3</v>
      </c>
      <c r="N17" s="26"/>
      <c r="O17" s="26"/>
      <c r="P17" s="26"/>
      <c r="Q17" s="102"/>
      <c r="R17" s="103"/>
      <c r="S17" s="103"/>
      <c r="T17" s="103"/>
      <c r="U17" s="104"/>
      <c r="V17" s="75"/>
      <c r="W17" s="109"/>
      <c r="X17" s="59">
        <v>3</v>
      </c>
      <c r="Y17" s="26"/>
      <c r="Z17" s="26"/>
      <c r="AA17" s="26"/>
      <c r="AB17" s="102"/>
      <c r="AC17" s="103"/>
      <c r="AD17" s="103"/>
      <c r="AE17" s="103"/>
      <c r="AF17" s="104"/>
      <c r="AG17" s="75"/>
      <c r="AH17" s="109"/>
      <c r="AI17" s="59">
        <v>3</v>
      </c>
      <c r="AJ17" s="26"/>
      <c r="AK17" s="26"/>
      <c r="AL17" s="26"/>
      <c r="AM17" s="102"/>
      <c r="AN17" s="103"/>
      <c r="AO17" s="103"/>
      <c r="AP17" s="103"/>
      <c r="AQ17" s="104"/>
      <c r="AR17" s="75"/>
      <c r="AS17" s="109"/>
      <c r="AT17" s="59">
        <v>3</v>
      </c>
      <c r="AU17" s="26"/>
      <c r="AV17" s="26"/>
      <c r="AW17" s="26"/>
      <c r="AX17" s="102"/>
      <c r="AY17" s="103"/>
      <c r="AZ17" s="103"/>
      <c r="BA17" s="103"/>
      <c r="BB17" s="104"/>
      <c r="BC17" s="75"/>
      <c r="BD17" s="109"/>
      <c r="BE17" s="59">
        <v>3</v>
      </c>
      <c r="BF17" s="26"/>
      <c r="BG17" s="26"/>
      <c r="BH17" s="26"/>
      <c r="BI17" s="102"/>
      <c r="BJ17" s="103"/>
      <c r="BK17" s="103"/>
      <c r="BL17" s="103"/>
      <c r="BM17" s="104"/>
      <c r="BN17" s="75"/>
      <c r="BO17" s="109"/>
      <c r="BP17" s="59">
        <v>3</v>
      </c>
      <c r="BQ17" s="26"/>
      <c r="BR17" s="26"/>
      <c r="BS17" s="26"/>
      <c r="BT17" s="102"/>
      <c r="BU17" s="103"/>
      <c r="BV17" s="103"/>
      <c r="BW17" s="103"/>
      <c r="BX17" s="104"/>
      <c r="BY17" s="75"/>
      <c r="BZ17" s="109"/>
      <c r="CA17" s="59">
        <v>3</v>
      </c>
      <c r="CB17" s="26"/>
      <c r="CC17" s="26"/>
      <c r="CD17" s="26"/>
      <c r="CE17" s="102"/>
      <c r="CF17" s="103"/>
      <c r="CG17" s="103"/>
      <c r="CH17" s="103"/>
      <c r="CI17" s="104"/>
      <c r="CJ17" s="75"/>
      <c r="CK17" s="109"/>
      <c r="CL17" s="59">
        <v>3</v>
      </c>
      <c r="CM17" s="26"/>
      <c r="CN17" s="26"/>
      <c r="CO17" s="26"/>
      <c r="CP17" s="102"/>
      <c r="CQ17" s="103"/>
      <c r="CR17" s="103"/>
      <c r="CS17" s="103"/>
      <c r="CT17" s="104"/>
      <c r="CU17" s="75"/>
      <c r="CV17" s="109"/>
      <c r="CW17" s="59">
        <v>3</v>
      </c>
      <c r="CX17" s="26"/>
      <c r="CY17" s="26"/>
      <c r="CZ17" s="26"/>
      <c r="DA17" s="102"/>
      <c r="DB17" s="103"/>
      <c r="DC17" s="103"/>
      <c r="DD17" s="103"/>
      <c r="DE17" s="104"/>
      <c r="DF17" s="75"/>
    </row>
    <row r="18" spans="1:110" s="25" customFormat="1" ht="16.5" customHeight="1" x14ac:dyDescent="0.25">
      <c r="A18" s="109"/>
      <c r="B18" s="59">
        <v>4</v>
      </c>
      <c r="C18" s="26"/>
      <c r="D18" s="26"/>
      <c r="E18" s="26"/>
      <c r="F18" s="102"/>
      <c r="G18" s="103"/>
      <c r="H18" s="103"/>
      <c r="I18" s="103"/>
      <c r="J18" s="104"/>
      <c r="K18" s="75"/>
      <c r="L18" s="109"/>
      <c r="M18" s="59">
        <v>4</v>
      </c>
      <c r="N18" s="26"/>
      <c r="O18" s="26"/>
      <c r="P18" s="26"/>
      <c r="Q18" s="102"/>
      <c r="R18" s="103"/>
      <c r="S18" s="103"/>
      <c r="T18" s="103"/>
      <c r="U18" s="104"/>
      <c r="V18" s="75"/>
      <c r="W18" s="109"/>
      <c r="X18" s="59">
        <v>4</v>
      </c>
      <c r="Y18" s="26"/>
      <c r="Z18" s="26"/>
      <c r="AA18" s="26"/>
      <c r="AB18" s="102"/>
      <c r="AC18" s="103"/>
      <c r="AD18" s="103"/>
      <c r="AE18" s="103"/>
      <c r="AF18" s="104"/>
      <c r="AG18" s="75"/>
      <c r="AH18" s="109"/>
      <c r="AI18" s="59">
        <v>4</v>
      </c>
      <c r="AJ18" s="26"/>
      <c r="AK18" s="26"/>
      <c r="AL18" s="26"/>
      <c r="AM18" s="102"/>
      <c r="AN18" s="103"/>
      <c r="AO18" s="103"/>
      <c r="AP18" s="103"/>
      <c r="AQ18" s="104"/>
      <c r="AR18" s="75"/>
      <c r="AS18" s="109"/>
      <c r="AT18" s="59">
        <v>4</v>
      </c>
      <c r="AU18" s="26"/>
      <c r="AV18" s="26"/>
      <c r="AW18" s="26"/>
      <c r="AX18" s="102"/>
      <c r="AY18" s="103"/>
      <c r="AZ18" s="103"/>
      <c r="BA18" s="103"/>
      <c r="BB18" s="104"/>
      <c r="BC18" s="75"/>
      <c r="BD18" s="109"/>
      <c r="BE18" s="59">
        <v>4</v>
      </c>
      <c r="BF18" s="26"/>
      <c r="BG18" s="26"/>
      <c r="BH18" s="26"/>
      <c r="BI18" s="102"/>
      <c r="BJ18" s="103"/>
      <c r="BK18" s="103"/>
      <c r="BL18" s="103"/>
      <c r="BM18" s="104"/>
      <c r="BN18" s="75"/>
      <c r="BO18" s="109"/>
      <c r="BP18" s="59">
        <v>4</v>
      </c>
      <c r="BQ18" s="26"/>
      <c r="BR18" s="26"/>
      <c r="BS18" s="26"/>
      <c r="BT18" s="102"/>
      <c r="BU18" s="103"/>
      <c r="BV18" s="103"/>
      <c r="BW18" s="103"/>
      <c r="BX18" s="104"/>
      <c r="BY18" s="75"/>
      <c r="BZ18" s="109"/>
      <c r="CA18" s="59">
        <v>4</v>
      </c>
      <c r="CB18" s="26"/>
      <c r="CC18" s="26"/>
      <c r="CD18" s="26"/>
      <c r="CE18" s="102"/>
      <c r="CF18" s="103"/>
      <c r="CG18" s="103"/>
      <c r="CH18" s="103"/>
      <c r="CI18" s="104"/>
      <c r="CJ18" s="75"/>
      <c r="CK18" s="109"/>
      <c r="CL18" s="59">
        <v>4</v>
      </c>
      <c r="CM18" s="26"/>
      <c r="CN18" s="26"/>
      <c r="CO18" s="26"/>
      <c r="CP18" s="102"/>
      <c r="CQ18" s="103"/>
      <c r="CR18" s="103"/>
      <c r="CS18" s="103"/>
      <c r="CT18" s="104"/>
      <c r="CU18" s="75"/>
      <c r="CV18" s="109"/>
      <c r="CW18" s="59">
        <v>4</v>
      </c>
      <c r="CX18" s="26"/>
      <c r="CY18" s="26"/>
      <c r="CZ18" s="26"/>
      <c r="DA18" s="102"/>
      <c r="DB18" s="103"/>
      <c r="DC18" s="103"/>
      <c r="DD18" s="103"/>
      <c r="DE18" s="104"/>
      <c r="DF18" s="75"/>
    </row>
    <row r="19" spans="1:110" s="25" customFormat="1" ht="16.5" customHeight="1" x14ac:dyDescent="0.25">
      <c r="A19" s="109"/>
      <c r="B19" s="59" t="s">
        <v>35</v>
      </c>
      <c r="C19" s="26"/>
      <c r="D19" s="26"/>
      <c r="E19" s="26"/>
      <c r="F19" s="102"/>
      <c r="G19" s="103"/>
      <c r="H19" s="103"/>
      <c r="I19" s="103"/>
      <c r="J19" s="104"/>
      <c r="K19" s="75"/>
      <c r="L19" s="109"/>
      <c r="M19" s="59" t="s">
        <v>35</v>
      </c>
      <c r="N19" s="26"/>
      <c r="O19" s="26"/>
      <c r="P19" s="26"/>
      <c r="Q19" s="102"/>
      <c r="R19" s="103"/>
      <c r="S19" s="103"/>
      <c r="T19" s="103"/>
      <c r="U19" s="104"/>
      <c r="V19" s="75"/>
      <c r="W19" s="109"/>
      <c r="X19" s="59" t="s">
        <v>35</v>
      </c>
      <c r="Y19" s="26"/>
      <c r="Z19" s="26"/>
      <c r="AA19" s="26"/>
      <c r="AB19" s="102"/>
      <c r="AC19" s="103"/>
      <c r="AD19" s="103"/>
      <c r="AE19" s="103"/>
      <c r="AF19" s="104"/>
      <c r="AG19" s="75"/>
      <c r="AH19" s="109"/>
      <c r="AI19" s="59" t="s">
        <v>35</v>
      </c>
      <c r="AJ19" s="26"/>
      <c r="AK19" s="26"/>
      <c r="AL19" s="26"/>
      <c r="AM19" s="102"/>
      <c r="AN19" s="103"/>
      <c r="AO19" s="103"/>
      <c r="AP19" s="103"/>
      <c r="AQ19" s="104"/>
      <c r="AR19" s="75"/>
      <c r="AS19" s="109"/>
      <c r="AT19" s="59" t="s">
        <v>35</v>
      </c>
      <c r="AU19" s="26"/>
      <c r="AV19" s="26"/>
      <c r="AW19" s="26"/>
      <c r="AX19" s="102"/>
      <c r="AY19" s="103"/>
      <c r="AZ19" s="103"/>
      <c r="BA19" s="103"/>
      <c r="BB19" s="104"/>
      <c r="BC19" s="75"/>
      <c r="BD19" s="109"/>
      <c r="BE19" s="59" t="s">
        <v>35</v>
      </c>
      <c r="BF19" s="26"/>
      <c r="BG19" s="26"/>
      <c r="BH19" s="26"/>
      <c r="BI19" s="102"/>
      <c r="BJ19" s="103"/>
      <c r="BK19" s="103"/>
      <c r="BL19" s="103"/>
      <c r="BM19" s="104"/>
      <c r="BN19" s="75"/>
      <c r="BO19" s="109"/>
      <c r="BP19" s="59" t="s">
        <v>35</v>
      </c>
      <c r="BQ19" s="26"/>
      <c r="BR19" s="26"/>
      <c r="BS19" s="26"/>
      <c r="BT19" s="102"/>
      <c r="BU19" s="103"/>
      <c r="BV19" s="103"/>
      <c r="BW19" s="103"/>
      <c r="BX19" s="104"/>
      <c r="BY19" s="75"/>
      <c r="BZ19" s="109"/>
      <c r="CA19" s="59" t="s">
        <v>35</v>
      </c>
      <c r="CB19" s="26"/>
      <c r="CC19" s="26"/>
      <c r="CD19" s="26"/>
      <c r="CE19" s="102"/>
      <c r="CF19" s="103"/>
      <c r="CG19" s="103"/>
      <c r="CH19" s="103"/>
      <c r="CI19" s="104"/>
      <c r="CJ19" s="75"/>
      <c r="CK19" s="109"/>
      <c r="CL19" s="59" t="s">
        <v>35</v>
      </c>
      <c r="CM19" s="26"/>
      <c r="CN19" s="26"/>
      <c r="CO19" s="26"/>
      <c r="CP19" s="102"/>
      <c r="CQ19" s="103"/>
      <c r="CR19" s="103"/>
      <c r="CS19" s="103"/>
      <c r="CT19" s="104"/>
      <c r="CU19" s="75"/>
      <c r="CV19" s="109"/>
      <c r="CW19" s="59" t="s">
        <v>35</v>
      </c>
      <c r="CX19" s="26"/>
      <c r="CY19" s="26"/>
      <c r="CZ19" s="26"/>
      <c r="DA19" s="102"/>
      <c r="DB19" s="103"/>
      <c r="DC19" s="103"/>
      <c r="DD19" s="103"/>
      <c r="DE19" s="104"/>
      <c r="DF19" s="75"/>
    </row>
    <row r="20" spans="1:110" s="25" customFormat="1" ht="16.5" customHeight="1" x14ac:dyDescent="0.25">
      <c r="A20" s="109"/>
      <c r="B20" s="59">
        <v>7</v>
      </c>
      <c r="C20" s="26"/>
      <c r="D20" s="26"/>
      <c r="E20" s="26"/>
      <c r="F20" s="102"/>
      <c r="G20" s="103"/>
      <c r="H20" s="103"/>
      <c r="I20" s="103"/>
      <c r="J20" s="104"/>
      <c r="K20" s="75"/>
      <c r="L20" s="109"/>
      <c r="M20" s="59">
        <v>7</v>
      </c>
      <c r="N20" s="26"/>
      <c r="O20" s="26"/>
      <c r="P20" s="26"/>
      <c r="Q20" s="102"/>
      <c r="R20" s="103"/>
      <c r="S20" s="103"/>
      <c r="T20" s="103"/>
      <c r="U20" s="104"/>
      <c r="V20" s="75"/>
      <c r="W20" s="109"/>
      <c r="X20" s="59">
        <v>7</v>
      </c>
      <c r="Y20" s="26"/>
      <c r="Z20" s="26"/>
      <c r="AA20" s="26"/>
      <c r="AB20" s="102"/>
      <c r="AC20" s="103"/>
      <c r="AD20" s="103"/>
      <c r="AE20" s="103"/>
      <c r="AF20" s="104"/>
      <c r="AG20" s="75"/>
      <c r="AH20" s="109"/>
      <c r="AI20" s="59">
        <v>7</v>
      </c>
      <c r="AJ20" s="26"/>
      <c r="AK20" s="26"/>
      <c r="AL20" s="26"/>
      <c r="AM20" s="102"/>
      <c r="AN20" s="103"/>
      <c r="AO20" s="103"/>
      <c r="AP20" s="103"/>
      <c r="AQ20" s="104"/>
      <c r="AR20" s="75"/>
      <c r="AS20" s="109"/>
      <c r="AT20" s="59">
        <v>7</v>
      </c>
      <c r="AU20" s="26"/>
      <c r="AV20" s="26"/>
      <c r="AW20" s="26"/>
      <c r="AX20" s="102"/>
      <c r="AY20" s="103"/>
      <c r="AZ20" s="103"/>
      <c r="BA20" s="103"/>
      <c r="BB20" s="104"/>
      <c r="BC20" s="75"/>
      <c r="BD20" s="109"/>
      <c r="BE20" s="59">
        <v>7</v>
      </c>
      <c r="BF20" s="26"/>
      <c r="BG20" s="26"/>
      <c r="BH20" s="26"/>
      <c r="BI20" s="102"/>
      <c r="BJ20" s="103"/>
      <c r="BK20" s="103"/>
      <c r="BL20" s="103"/>
      <c r="BM20" s="104"/>
      <c r="BN20" s="75"/>
      <c r="BO20" s="109"/>
      <c r="BP20" s="59">
        <v>7</v>
      </c>
      <c r="BQ20" s="26"/>
      <c r="BR20" s="26"/>
      <c r="BS20" s="26"/>
      <c r="BT20" s="102"/>
      <c r="BU20" s="103"/>
      <c r="BV20" s="103"/>
      <c r="BW20" s="103"/>
      <c r="BX20" s="104"/>
      <c r="BY20" s="75"/>
      <c r="BZ20" s="109"/>
      <c r="CA20" s="59">
        <v>7</v>
      </c>
      <c r="CB20" s="26"/>
      <c r="CC20" s="26"/>
      <c r="CD20" s="26"/>
      <c r="CE20" s="102"/>
      <c r="CF20" s="103"/>
      <c r="CG20" s="103"/>
      <c r="CH20" s="103"/>
      <c r="CI20" s="104"/>
      <c r="CJ20" s="75"/>
      <c r="CK20" s="109"/>
      <c r="CL20" s="59">
        <v>7</v>
      </c>
      <c r="CM20" s="26"/>
      <c r="CN20" s="26"/>
      <c r="CO20" s="26"/>
      <c r="CP20" s="102"/>
      <c r="CQ20" s="103"/>
      <c r="CR20" s="103"/>
      <c r="CS20" s="103"/>
      <c r="CT20" s="104"/>
      <c r="CU20" s="75"/>
      <c r="CV20" s="109"/>
      <c r="CW20" s="59">
        <v>7</v>
      </c>
      <c r="CX20" s="26"/>
      <c r="CY20" s="26"/>
      <c r="CZ20" s="26"/>
      <c r="DA20" s="102"/>
      <c r="DB20" s="103"/>
      <c r="DC20" s="103"/>
      <c r="DD20" s="103"/>
      <c r="DE20" s="104"/>
      <c r="DF20" s="75"/>
    </row>
    <row r="21" spans="1:110" s="25" customFormat="1" ht="16.5" customHeight="1" thickBot="1" x14ac:dyDescent="0.3">
      <c r="A21" s="110"/>
      <c r="B21" s="60">
        <v>8</v>
      </c>
      <c r="C21" s="27"/>
      <c r="D21" s="27"/>
      <c r="E21" s="27"/>
      <c r="F21" s="105"/>
      <c r="G21" s="106"/>
      <c r="H21" s="106"/>
      <c r="I21" s="106"/>
      <c r="J21" s="107"/>
      <c r="K21" s="76"/>
      <c r="L21" s="110"/>
      <c r="M21" s="60">
        <v>8</v>
      </c>
      <c r="N21" s="27"/>
      <c r="O21" s="27"/>
      <c r="P21" s="27"/>
      <c r="Q21" s="105"/>
      <c r="R21" s="106"/>
      <c r="S21" s="106"/>
      <c r="T21" s="106"/>
      <c r="U21" s="107"/>
      <c r="V21" s="76"/>
      <c r="W21" s="110"/>
      <c r="X21" s="60">
        <v>8</v>
      </c>
      <c r="Y21" s="27"/>
      <c r="Z21" s="27"/>
      <c r="AA21" s="27"/>
      <c r="AB21" s="105"/>
      <c r="AC21" s="106"/>
      <c r="AD21" s="106"/>
      <c r="AE21" s="106"/>
      <c r="AF21" s="107"/>
      <c r="AG21" s="76"/>
      <c r="AH21" s="110"/>
      <c r="AI21" s="60">
        <v>8</v>
      </c>
      <c r="AJ21" s="27"/>
      <c r="AK21" s="27"/>
      <c r="AL21" s="27"/>
      <c r="AM21" s="105"/>
      <c r="AN21" s="106"/>
      <c r="AO21" s="106"/>
      <c r="AP21" s="106"/>
      <c r="AQ21" s="107"/>
      <c r="AR21" s="76"/>
      <c r="AS21" s="110"/>
      <c r="AT21" s="60">
        <v>8</v>
      </c>
      <c r="AU21" s="27"/>
      <c r="AV21" s="27"/>
      <c r="AW21" s="27"/>
      <c r="AX21" s="105"/>
      <c r="AY21" s="106"/>
      <c r="AZ21" s="106"/>
      <c r="BA21" s="106"/>
      <c r="BB21" s="107"/>
      <c r="BC21" s="76"/>
      <c r="BD21" s="110"/>
      <c r="BE21" s="60">
        <v>8</v>
      </c>
      <c r="BF21" s="27"/>
      <c r="BG21" s="27"/>
      <c r="BH21" s="27"/>
      <c r="BI21" s="105"/>
      <c r="BJ21" s="106"/>
      <c r="BK21" s="106"/>
      <c r="BL21" s="106"/>
      <c r="BM21" s="107"/>
      <c r="BN21" s="76"/>
      <c r="BO21" s="110"/>
      <c r="BP21" s="60">
        <v>8</v>
      </c>
      <c r="BQ21" s="27"/>
      <c r="BR21" s="27"/>
      <c r="BS21" s="27"/>
      <c r="BT21" s="105"/>
      <c r="BU21" s="106"/>
      <c r="BV21" s="106"/>
      <c r="BW21" s="106"/>
      <c r="BX21" s="107"/>
      <c r="BY21" s="76"/>
      <c r="BZ21" s="110"/>
      <c r="CA21" s="60">
        <v>8</v>
      </c>
      <c r="CB21" s="27"/>
      <c r="CC21" s="27"/>
      <c r="CD21" s="27"/>
      <c r="CE21" s="105"/>
      <c r="CF21" s="106"/>
      <c r="CG21" s="106"/>
      <c r="CH21" s="106"/>
      <c r="CI21" s="107"/>
      <c r="CJ21" s="76"/>
      <c r="CK21" s="110"/>
      <c r="CL21" s="60">
        <v>8</v>
      </c>
      <c r="CM21" s="27"/>
      <c r="CN21" s="27"/>
      <c r="CO21" s="27"/>
      <c r="CP21" s="105"/>
      <c r="CQ21" s="106"/>
      <c r="CR21" s="106"/>
      <c r="CS21" s="106"/>
      <c r="CT21" s="107"/>
      <c r="CU21" s="76"/>
      <c r="CV21" s="110"/>
      <c r="CW21" s="60">
        <v>8</v>
      </c>
      <c r="CX21" s="27"/>
      <c r="CY21" s="27"/>
      <c r="CZ21" s="27"/>
      <c r="DA21" s="105"/>
      <c r="DB21" s="106"/>
      <c r="DC21" s="106"/>
      <c r="DD21" s="106"/>
      <c r="DE21" s="107"/>
      <c r="DF21" s="76"/>
    </row>
    <row r="22" spans="1:110" s="25" customFormat="1" ht="7.5" customHeight="1" thickBot="1" x14ac:dyDescent="0.3">
      <c r="B22" s="1"/>
      <c r="C22" s="1"/>
      <c r="D22" s="1"/>
      <c r="E22" s="1"/>
      <c r="F22" s="1"/>
      <c r="G22" s="1"/>
      <c r="H22" s="28"/>
      <c r="I22" s="28"/>
      <c r="J22" s="28"/>
      <c r="K22" s="28"/>
      <c r="M22" s="1"/>
      <c r="N22" s="1"/>
      <c r="O22" s="1"/>
      <c r="P22" s="1"/>
      <c r="Q22" s="1"/>
      <c r="R22" s="1"/>
      <c r="S22" s="28"/>
      <c r="T22" s="28"/>
      <c r="U22" s="28"/>
      <c r="V22" s="28"/>
      <c r="X22" s="1"/>
      <c r="Y22" s="1"/>
      <c r="Z22" s="1"/>
      <c r="AA22" s="1"/>
      <c r="AB22" s="1"/>
      <c r="AC22" s="1"/>
      <c r="AD22" s="28"/>
      <c r="AE22" s="28"/>
      <c r="AF22" s="28"/>
      <c r="AG22" s="28"/>
      <c r="AI22" s="1"/>
      <c r="AJ22" s="1"/>
      <c r="AK22" s="1"/>
      <c r="AL22" s="1"/>
      <c r="AM22" s="1"/>
      <c r="AN22" s="1"/>
      <c r="AO22" s="28"/>
      <c r="AP22" s="28"/>
      <c r="AQ22" s="28"/>
      <c r="AR22" s="28"/>
      <c r="AT22" s="1"/>
      <c r="AU22" s="1"/>
      <c r="AV22" s="1"/>
      <c r="AW22" s="1"/>
      <c r="AX22" s="1"/>
      <c r="AY22" s="1"/>
      <c r="AZ22" s="28"/>
      <c r="BA22" s="28"/>
      <c r="BB22" s="28"/>
      <c r="BC22" s="28"/>
      <c r="BE22" s="1"/>
      <c r="BF22" s="1"/>
      <c r="BG22" s="1"/>
      <c r="BH22" s="1"/>
      <c r="BI22" s="1"/>
      <c r="BJ22" s="1"/>
      <c r="BK22" s="28"/>
      <c r="BL22" s="28"/>
      <c r="BM22" s="28"/>
      <c r="BN22" s="28"/>
      <c r="BP22" s="1"/>
      <c r="BQ22" s="1"/>
      <c r="BR22" s="1"/>
      <c r="BS22" s="1"/>
      <c r="BT22" s="1"/>
      <c r="BU22" s="1"/>
      <c r="BV22" s="28"/>
      <c r="BW22" s="28"/>
      <c r="BX22" s="28"/>
      <c r="BY22" s="28"/>
      <c r="CA22" s="1"/>
      <c r="CB22" s="1"/>
      <c r="CC22" s="1"/>
      <c r="CD22" s="1"/>
      <c r="CE22" s="1"/>
      <c r="CF22" s="1"/>
      <c r="CG22" s="28"/>
      <c r="CH22" s="28"/>
      <c r="CI22" s="28"/>
      <c r="CJ22" s="28"/>
      <c r="CL22" s="1"/>
      <c r="CM22" s="1"/>
      <c r="CN22" s="1"/>
      <c r="CO22" s="1"/>
      <c r="CP22" s="1"/>
      <c r="CQ22" s="1"/>
      <c r="CR22" s="28"/>
      <c r="CS22" s="28"/>
      <c r="CT22" s="28"/>
      <c r="CU22" s="28"/>
      <c r="CW22" s="1"/>
      <c r="CX22" s="1"/>
      <c r="CY22" s="1"/>
      <c r="CZ22" s="1"/>
      <c r="DA22" s="1"/>
      <c r="DB22" s="1"/>
      <c r="DC22" s="28"/>
      <c r="DD22" s="28"/>
      <c r="DE22" s="28"/>
      <c r="DF22" s="28"/>
    </row>
    <row r="23" spans="1:110" s="25" customFormat="1" ht="16.5" customHeight="1" x14ac:dyDescent="0.25">
      <c r="A23" s="108">
        <f>IF(Paramètres!$B$5="",".",Paramètres!$B$5)</f>
        <v>42615</v>
      </c>
      <c r="B23" s="65">
        <v>1</v>
      </c>
      <c r="C23" s="66" t="s">
        <v>180</v>
      </c>
      <c r="D23" s="67" t="s">
        <v>179</v>
      </c>
      <c r="E23" s="67" t="s">
        <v>181</v>
      </c>
      <c r="F23" s="111"/>
      <c r="G23" s="112"/>
      <c r="H23" s="112"/>
      <c r="I23" s="112"/>
      <c r="J23" s="113"/>
      <c r="K23" s="74"/>
      <c r="L23" s="108">
        <f>IF(Paramètres!$B$33="",".",Paramètres!$B$33)</f>
        <v>42647</v>
      </c>
      <c r="M23" s="65">
        <v>1</v>
      </c>
      <c r="N23" s="66"/>
      <c r="O23" s="67"/>
      <c r="P23" s="67"/>
      <c r="Q23" s="111"/>
      <c r="R23" s="112"/>
      <c r="S23" s="112"/>
      <c r="T23" s="112"/>
      <c r="U23" s="113"/>
      <c r="V23" s="74"/>
      <c r="W23" s="108">
        <f>IF(Paramètres!$B$61="",".",Paramètres!$B$61)</f>
        <v>42683</v>
      </c>
      <c r="X23" s="65">
        <v>1</v>
      </c>
      <c r="Y23" s="66"/>
      <c r="Z23" s="67"/>
      <c r="AA23" s="67"/>
      <c r="AB23" s="111"/>
      <c r="AC23" s="112"/>
      <c r="AD23" s="112"/>
      <c r="AE23" s="112"/>
      <c r="AF23" s="113"/>
      <c r="AG23" s="74"/>
      <c r="AH23" s="108">
        <f>IF(Paramètres!$B$89="",".",Paramètres!$B$89)</f>
        <v>42706</v>
      </c>
      <c r="AI23" s="65">
        <v>1</v>
      </c>
      <c r="AJ23" s="66"/>
      <c r="AK23" s="67"/>
      <c r="AL23" s="67"/>
      <c r="AM23" s="111"/>
      <c r="AN23" s="112"/>
      <c r="AO23" s="112"/>
      <c r="AP23" s="112"/>
      <c r="AQ23" s="113"/>
      <c r="AR23" s="74"/>
      <c r="AS23" s="108">
        <f>IF(Paramètres!$B$117="",".",Paramètres!$B$117)</f>
        <v>42745</v>
      </c>
      <c r="AT23" s="65">
        <v>1</v>
      </c>
      <c r="AU23" s="66"/>
      <c r="AV23" s="67"/>
      <c r="AW23" s="67"/>
      <c r="AX23" s="111"/>
      <c r="AY23" s="112"/>
      <c r="AZ23" s="112"/>
      <c r="BA23" s="112"/>
      <c r="BB23" s="113"/>
      <c r="BC23" s="74"/>
      <c r="BD23" s="108">
        <f>IF(Paramètres!$B$145="",".",Paramètres!$B$145)</f>
        <v>42768</v>
      </c>
      <c r="BE23" s="65">
        <v>1</v>
      </c>
      <c r="BF23" s="66"/>
      <c r="BG23" s="67"/>
      <c r="BH23" s="67"/>
      <c r="BI23" s="111"/>
      <c r="BJ23" s="112"/>
      <c r="BK23" s="112"/>
      <c r="BL23" s="112"/>
      <c r="BM23" s="113"/>
      <c r="BN23" s="74"/>
      <c r="BO23" s="108">
        <f>IF(Paramètres!$B$173="",".",Paramètres!$B$173)</f>
        <v>42802</v>
      </c>
      <c r="BP23" s="65">
        <v>1</v>
      </c>
      <c r="BQ23" s="66"/>
      <c r="BR23" s="67"/>
      <c r="BS23" s="67"/>
      <c r="BT23" s="111"/>
      <c r="BU23" s="112"/>
      <c r="BV23" s="112"/>
      <c r="BW23" s="112"/>
      <c r="BX23" s="113"/>
      <c r="BY23" s="74"/>
      <c r="BZ23" s="108">
        <f>IF(Paramètres!$B$201="",".",Paramètres!$B$201)</f>
        <v>42843</v>
      </c>
      <c r="CA23" s="65">
        <v>1</v>
      </c>
      <c r="CB23" s="66"/>
      <c r="CC23" s="67"/>
      <c r="CD23" s="67"/>
      <c r="CE23" s="111"/>
      <c r="CF23" s="112"/>
      <c r="CG23" s="112"/>
      <c r="CH23" s="112"/>
      <c r="CI23" s="113"/>
      <c r="CJ23" s="74"/>
      <c r="CK23" s="108">
        <f>IF(Paramètres!$B$229="",".",Paramètres!$B$229)</f>
        <v>42859</v>
      </c>
      <c r="CL23" s="65">
        <v>1</v>
      </c>
      <c r="CM23" s="66"/>
      <c r="CN23" s="67"/>
      <c r="CO23" s="67"/>
      <c r="CP23" s="111"/>
      <c r="CQ23" s="112"/>
      <c r="CR23" s="112"/>
      <c r="CS23" s="112"/>
      <c r="CT23" s="113"/>
      <c r="CU23" s="74"/>
      <c r="CV23" s="108">
        <f>IF(Paramètres!$B$257="",".",Paramètres!$B$257)</f>
        <v>42888</v>
      </c>
      <c r="CW23" s="65">
        <v>1</v>
      </c>
      <c r="CX23" s="66" t="s">
        <v>173</v>
      </c>
      <c r="CY23" s="67"/>
      <c r="CZ23" s="67"/>
      <c r="DA23" s="111"/>
      <c r="DB23" s="112"/>
      <c r="DC23" s="112"/>
      <c r="DD23" s="112"/>
      <c r="DE23" s="113"/>
      <c r="DF23" s="74"/>
    </row>
    <row r="24" spans="1:110" s="25" customFormat="1" ht="16.5" customHeight="1" x14ac:dyDescent="0.25">
      <c r="A24" s="109"/>
      <c r="B24" s="59">
        <v>2</v>
      </c>
      <c r="C24" s="26" t="s">
        <v>180</v>
      </c>
      <c r="D24" s="26" t="s">
        <v>179</v>
      </c>
      <c r="E24" s="26" t="s">
        <v>181</v>
      </c>
      <c r="F24" s="102"/>
      <c r="G24" s="103"/>
      <c r="H24" s="103"/>
      <c r="I24" s="103"/>
      <c r="J24" s="104"/>
      <c r="K24" s="75"/>
      <c r="L24" s="109"/>
      <c r="M24" s="59">
        <v>2</v>
      </c>
      <c r="N24" s="26"/>
      <c r="O24" s="26"/>
      <c r="P24" s="26"/>
      <c r="Q24" s="102"/>
      <c r="R24" s="103"/>
      <c r="S24" s="103"/>
      <c r="T24" s="103"/>
      <c r="U24" s="104"/>
      <c r="V24" s="75"/>
      <c r="W24" s="109"/>
      <c r="X24" s="59">
        <v>2</v>
      </c>
      <c r="Y24" s="26"/>
      <c r="Z24" s="26"/>
      <c r="AA24" s="26"/>
      <c r="AB24" s="102"/>
      <c r="AC24" s="103"/>
      <c r="AD24" s="103"/>
      <c r="AE24" s="103"/>
      <c r="AF24" s="104"/>
      <c r="AG24" s="75"/>
      <c r="AH24" s="109"/>
      <c r="AI24" s="59">
        <v>2</v>
      </c>
      <c r="AJ24" s="26"/>
      <c r="AK24" s="26"/>
      <c r="AL24" s="26"/>
      <c r="AM24" s="102"/>
      <c r="AN24" s="103"/>
      <c r="AO24" s="103"/>
      <c r="AP24" s="103"/>
      <c r="AQ24" s="104"/>
      <c r="AR24" s="75"/>
      <c r="AS24" s="109"/>
      <c r="AT24" s="59">
        <v>2</v>
      </c>
      <c r="AU24" s="26"/>
      <c r="AV24" s="26"/>
      <c r="AW24" s="26"/>
      <c r="AX24" s="102"/>
      <c r="AY24" s="103"/>
      <c r="AZ24" s="103"/>
      <c r="BA24" s="103"/>
      <c r="BB24" s="104"/>
      <c r="BC24" s="75"/>
      <c r="BD24" s="109"/>
      <c r="BE24" s="59">
        <v>2</v>
      </c>
      <c r="BF24" s="26"/>
      <c r="BG24" s="26"/>
      <c r="BH24" s="26"/>
      <c r="BI24" s="102"/>
      <c r="BJ24" s="103"/>
      <c r="BK24" s="103"/>
      <c r="BL24" s="103"/>
      <c r="BM24" s="104"/>
      <c r="BN24" s="75"/>
      <c r="BO24" s="109"/>
      <c r="BP24" s="59">
        <v>2</v>
      </c>
      <c r="BQ24" s="26"/>
      <c r="BR24" s="26"/>
      <c r="BS24" s="26"/>
      <c r="BT24" s="102"/>
      <c r="BU24" s="103"/>
      <c r="BV24" s="103"/>
      <c r="BW24" s="103"/>
      <c r="BX24" s="104"/>
      <c r="BY24" s="75"/>
      <c r="BZ24" s="109"/>
      <c r="CA24" s="59">
        <v>2</v>
      </c>
      <c r="CB24" s="26"/>
      <c r="CC24" s="26"/>
      <c r="CD24" s="26"/>
      <c r="CE24" s="102"/>
      <c r="CF24" s="103"/>
      <c r="CG24" s="103"/>
      <c r="CH24" s="103"/>
      <c r="CI24" s="104"/>
      <c r="CJ24" s="75"/>
      <c r="CK24" s="109"/>
      <c r="CL24" s="59">
        <v>2</v>
      </c>
      <c r="CM24" s="26"/>
      <c r="CN24" s="26"/>
      <c r="CO24" s="26"/>
      <c r="CP24" s="102"/>
      <c r="CQ24" s="103"/>
      <c r="CR24" s="103"/>
      <c r="CS24" s="103"/>
      <c r="CT24" s="104"/>
      <c r="CU24" s="75"/>
      <c r="CV24" s="109"/>
      <c r="CW24" s="59">
        <v>2</v>
      </c>
      <c r="CX24" s="26"/>
      <c r="CY24" s="26"/>
      <c r="CZ24" s="26"/>
      <c r="DA24" s="102"/>
      <c r="DB24" s="103"/>
      <c r="DC24" s="103"/>
      <c r="DD24" s="103"/>
      <c r="DE24" s="104"/>
      <c r="DF24" s="75"/>
    </row>
    <row r="25" spans="1:110" s="25" customFormat="1" ht="16.5" customHeight="1" x14ac:dyDescent="0.25">
      <c r="A25" s="109"/>
      <c r="B25" s="59">
        <v>3</v>
      </c>
      <c r="C25" s="26" t="s">
        <v>180</v>
      </c>
      <c r="D25" s="26" t="s">
        <v>179</v>
      </c>
      <c r="E25" s="26" t="s">
        <v>181</v>
      </c>
      <c r="F25" s="102"/>
      <c r="G25" s="103"/>
      <c r="H25" s="103"/>
      <c r="I25" s="103"/>
      <c r="J25" s="104"/>
      <c r="K25" s="75"/>
      <c r="L25" s="109"/>
      <c r="M25" s="59">
        <v>3</v>
      </c>
      <c r="N25" s="26"/>
      <c r="O25" s="26"/>
      <c r="P25" s="26"/>
      <c r="Q25" s="102"/>
      <c r="R25" s="103"/>
      <c r="S25" s="103"/>
      <c r="T25" s="103"/>
      <c r="U25" s="104"/>
      <c r="V25" s="75"/>
      <c r="W25" s="109"/>
      <c r="X25" s="59">
        <v>3</v>
      </c>
      <c r="Y25" s="26"/>
      <c r="Z25" s="26"/>
      <c r="AA25" s="26"/>
      <c r="AB25" s="102"/>
      <c r="AC25" s="103"/>
      <c r="AD25" s="103"/>
      <c r="AE25" s="103"/>
      <c r="AF25" s="104"/>
      <c r="AG25" s="75"/>
      <c r="AH25" s="109"/>
      <c r="AI25" s="59">
        <v>3</v>
      </c>
      <c r="AJ25" s="26"/>
      <c r="AK25" s="26"/>
      <c r="AL25" s="26"/>
      <c r="AM25" s="102"/>
      <c r="AN25" s="103"/>
      <c r="AO25" s="103"/>
      <c r="AP25" s="103"/>
      <c r="AQ25" s="104"/>
      <c r="AR25" s="75"/>
      <c r="AS25" s="109"/>
      <c r="AT25" s="59">
        <v>3</v>
      </c>
      <c r="AU25" s="26"/>
      <c r="AV25" s="26"/>
      <c r="AW25" s="26"/>
      <c r="AX25" s="102"/>
      <c r="AY25" s="103"/>
      <c r="AZ25" s="103"/>
      <c r="BA25" s="103"/>
      <c r="BB25" s="104"/>
      <c r="BC25" s="75"/>
      <c r="BD25" s="109"/>
      <c r="BE25" s="59">
        <v>3</v>
      </c>
      <c r="BF25" s="26"/>
      <c r="BG25" s="26"/>
      <c r="BH25" s="26"/>
      <c r="BI25" s="102"/>
      <c r="BJ25" s="103"/>
      <c r="BK25" s="103"/>
      <c r="BL25" s="103"/>
      <c r="BM25" s="104"/>
      <c r="BN25" s="75"/>
      <c r="BO25" s="109"/>
      <c r="BP25" s="59">
        <v>3</v>
      </c>
      <c r="BQ25" s="26"/>
      <c r="BR25" s="26"/>
      <c r="BS25" s="26"/>
      <c r="BT25" s="102"/>
      <c r="BU25" s="103"/>
      <c r="BV25" s="103"/>
      <c r="BW25" s="103"/>
      <c r="BX25" s="104"/>
      <c r="BY25" s="75"/>
      <c r="BZ25" s="109"/>
      <c r="CA25" s="59">
        <v>3</v>
      </c>
      <c r="CB25" s="26"/>
      <c r="CC25" s="26"/>
      <c r="CD25" s="26"/>
      <c r="CE25" s="102"/>
      <c r="CF25" s="103"/>
      <c r="CG25" s="103"/>
      <c r="CH25" s="103"/>
      <c r="CI25" s="104"/>
      <c r="CJ25" s="75"/>
      <c r="CK25" s="109"/>
      <c r="CL25" s="59">
        <v>3</v>
      </c>
      <c r="CM25" s="26"/>
      <c r="CN25" s="26"/>
      <c r="CO25" s="26"/>
      <c r="CP25" s="102"/>
      <c r="CQ25" s="103"/>
      <c r="CR25" s="103"/>
      <c r="CS25" s="103"/>
      <c r="CT25" s="104"/>
      <c r="CU25" s="75"/>
      <c r="CV25" s="109"/>
      <c r="CW25" s="59">
        <v>3</v>
      </c>
      <c r="CX25" s="26"/>
      <c r="CY25" s="26"/>
      <c r="CZ25" s="26"/>
      <c r="DA25" s="102"/>
      <c r="DB25" s="103"/>
      <c r="DC25" s="103"/>
      <c r="DD25" s="103"/>
      <c r="DE25" s="104"/>
      <c r="DF25" s="75"/>
    </row>
    <row r="26" spans="1:110" s="25" customFormat="1" ht="16.5" customHeight="1" x14ac:dyDescent="0.25">
      <c r="A26" s="109"/>
      <c r="B26" s="59">
        <v>4</v>
      </c>
      <c r="C26" s="26" t="s">
        <v>180</v>
      </c>
      <c r="D26" s="26" t="s">
        <v>179</v>
      </c>
      <c r="E26" s="26" t="s">
        <v>181</v>
      </c>
      <c r="F26" s="102"/>
      <c r="G26" s="103"/>
      <c r="H26" s="103"/>
      <c r="I26" s="103"/>
      <c r="J26" s="104"/>
      <c r="K26" s="75"/>
      <c r="L26" s="109"/>
      <c r="M26" s="59">
        <v>4</v>
      </c>
      <c r="N26" s="26"/>
      <c r="O26" s="26"/>
      <c r="P26" s="26"/>
      <c r="Q26" s="102"/>
      <c r="R26" s="103"/>
      <c r="S26" s="103"/>
      <c r="T26" s="103"/>
      <c r="U26" s="104"/>
      <c r="V26" s="75"/>
      <c r="W26" s="109"/>
      <c r="X26" s="59">
        <v>4</v>
      </c>
      <c r="Y26" s="26"/>
      <c r="Z26" s="26"/>
      <c r="AA26" s="26"/>
      <c r="AB26" s="102"/>
      <c r="AC26" s="103"/>
      <c r="AD26" s="103"/>
      <c r="AE26" s="103"/>
      <c r="AF26" s="104"/>
      <c r="AG26" s="75"/>
      <c r="AH26" s="109"/>
      <c r="AI26" s="59">
        <v>4</v>
      </c>
      <c r="AJ26" s="26"/>
      <c r="AK26" s="26"/>
      <c r="AL26" s="26"/>
      <c r="AM26" s="102"/>
      <c r="AN26" s="103"/>
      <c r="AO26" s="103"/>
      <c r="AP26" s="103"/>
      <c r="AQ26" s="104"/>
      <c r="AR26" s="75"/>
      <c r="AS26" s="109"/>
      <c r="AT26" s="59">
        <v>4</v>
      </c>
      <c r="AU26" s="26"/>
      <c r="AV26" s="26"/>
      <c r="AW26" s="26"/>
      <c r="AX26" s="102"/>
      <c r="AY26" s="103"/>
      <c r="AZ26" s="103"/>
      <c r="BA26" s="103"/>
      <c r="BB26" s="104"/>
      <c r="BC26" s="75"/>
      <c r="BD26" s="109"/>
      <c r="BE26" s="59">
        <v>4</v>
      </c>
      <c r="BF26" s="26"/>
      <c r="BG26" s="26"/>
      <c r="BH26" s="26"/>
      <c r="BI26" s="102"/>
      <c r="BJ26" s="103"/>
      <c r="BK26" s="103"/>
      <c r="BL26" s="103"/>
      <c r="BM26" s="104"/>
      <c r="BN26" s="75"/>
      <c r="BO26" s="109"/>
      <c r="BP26" s="59">
        <v>4</v>
      </c>
      <c r="BQ26" s="26"/>
      <c r="BR26" s="26"/>
      <c r="BS26" s="26"/>
      <c r="BT26" s="102"/>
      <c r="BU26" s="103"/>
      <c r="BV26" s="103"/>
      <c r="BW26" s="103"/>
      <c r="BX26" s="104"/>
      <c r="BY26" s="75"/>
      <c r="BZ26" s="109"/>
      <c r="CA26" s="59">
        <v>4</v>
      </c>
      <c r="CB26" s="26"/>
      <c r="CC26" s="26"/>
      <c r="CD26" s="26"/>
      <c r="CE26" s="102"/>
      <c r="CF26" s="103"/>
      <c r="CG26" s="103"/>
      <c r="CH26" s="103"/>
      <c r="CI26" s="104"/>
      <c r="CJ26" s="75"/>
      <c r="CK26" s="109"/>
      <c r="CL26" s="59">
        <v>4</v>
      </c>
      <c r="CM26" s="26"/>
      <c r="CN26" s="26"/>
      <c r="CO26" s="26"/>
      <c r="CP26" s="102"/>
      <c r="CQ26" s="103"/>
      <c r="CR26" s="103"/>
      <c r="CS26" s="103"/>
      <c r="CT26" s="104"/>
      <c r="CU26" s="75"/>
      <c r="CV26" s="109"/>
      <c r="CW26" s="59">
        <v>4</v>
      </c>
      <c r="CX26" s="26"/>
      <c r="CY26" s="26"/>
      <c r="CZ26" s="26"/>
      <c r="DA26" s="102"/>
      <c r="DB26" s="103"/>
      <c r="DC26" s="103"/>
      <c r="DD26" s="103"/>
      <c r="DE26" s="104"/>
      <c r="DF26" s="75"/>
    </row>
    <row r="27" spans="1:110" s="25" customFormat="1" ht="16.5" customHeight="1" x14ac:dyDescent="0.25">
      <c r="A27" s="109"/>
      <c r="B27" s="59" t="s">
        <v>35</v>
      </c>
      <c r="C27" s="26" t="s">
        <v>180</v>
      </c>
      <c r="D27" s="26" t="s">
        <v>179</v>
      </c>
      <c r="E27" s="26" t="s">
        <v>181</v>
      </c>
      <c r="F27" s="102"/>
      <c r="G27" s="103"/>
      <c r="H27" s="103"/>
      <c r="I27" s="103"/>
      <c r="J27" s="104"/>
      <c r="K27" s="75"/>
      <c r="L27" s="109"/>
      <c r="M27" s="59" t="s">
        <v>35</v>
      </c>
      <c r="N27" s="26"/>
      <c r="O27" s="26"/>
      <c r="P27" s="26"/>
      <c r="Q27" s="102"/>
      <c r="R27" s="103"/>
      <c r="S27" s="103"/>
      <c r="T27" s="103"/>
      <c r="U27" s="104"/>
      <c r="V27" s="75"/>
      <c r="W27" s="109"/>
      <c r="X27" s="59" t="s">
        <v>35</v>
      </c>
      <c r="Y27" s="26"/>
      <c r="Z27" s="26"/>
      <c r="AA27" s="26"/>
      <c r="AB27" s="102"/>
      <c r="AC27" s="103"/>
      <c r="AD27" s="103"/>
      <c r="AE27" s="103"/>
      <c r="AF27" s="104"/>
      <c r="AG27" s="75"/>
      <c r="AH27" s="109"/>
      <c r="AI27" s="59" t="s">
        <v>35</v>
      </c>
      <c r="AJ27" s="26"/>
      <c r="AK27" s="26"/>
      <c r="AL27" s="26"/>
      <c r="AM27" s="102"/>
      <c r="AN27" s="103"/>
      <c r="AO27" s="103"/>
      <c r="AP27" s="103"/>
      <c r="AQ27" s="104"/>
      <c r="AR27" s="75"/>
      <c r="AS27" s="109"/>
      <c r="AT27" s="59" t="s">
        <v>35</v>
      </c>
      <c r="AU27" s="26"/>
      <c r="AV27" s="26"/>
      <c r="AW27" s="26"/>
      <c r="AX27" s="102"/>
      <c r="AY27" s="103"/>
      <c r="AZ27" s="103"/>
      <c r="BA27" s="103"/>
      <c r="BB27" s="104"/>
      <c r="BC27" s="75"/>
      <c r="BD27" s="109"/>
      <c r="BE27" s="59" t="s">
        <v>35</v>
      </c>
      <c r="BF27" s="26"/>
      <c r="BG27" s="26"/>
      <c r="BH27" s="26"/>
      <c r="BI27" s="102"/>
      <c r="BJ27" s="103"/>
      <c r="BK27" s="103"/>
      <c r="BL27" s="103"/>
      <c r="BM27" s="104"/>
      <c r="BN27" s="75"/>
      <c r="BO27" s="109"/>
      <c r="BP27" s="59" t="s">
        <v>35</v>
      </c>
      <c r="BQ27" s="26"/>
      <c r="BR27" s="26"/>
      <c r="BS27" s="26"/>
      <c r="BT27" s="102"/>
      <c r="BU27" s="103"/>
      <c r="BV27" s="103"/>
      <c r="BW27" s="103"/>
      <c r="BX27" s="104"/>
      <c r="BY27" s="75"/>
      <c r="BZ27" s="109"/>
      <c r="CA27" s="59" t="s">
        <v>35</v>
      </c>
      <c r="CB27" s="26"/>
      <c r="CC27" s="26"/>
      <c r="CD27" s="26"/>
      <c r="CE27" s="102"/>
      <c r="CF27" s="103"/>
      <c r="CG27" s="103"/>
      <c r="CH27" s="103"/>
      <c r="CI27" s="104"/>
      <c r="CJ27" s="75"/>
      <c r="CK27" s="109"/>
      <c r="CL27" s="59" t="s">
        <v>35</v>
      </c>
      <c r="CM27" s="26"/>
      <c r="CN27" s="26"/>
      <c r="CO27" s="26"/>
      <c r="CP27" s="102"/>
      <c r="CQ27" s="103"/>
      <c r="CR27" s="103"/>
      <c r="CS27" s="103"/>
      <c r="CT27" s="104"/>
      <c r="CU27" s="75"/>
      <c r="CV27" s="109"/>
      <c r="CW27" s="59" t="s">
        <v>35</v>
      </c>
      <c r="CX27" s="26"/>
      <c r="CY27" s="26"/>
      <c r="CZ27" s="26"/>
      <c r="DA27" s="102"/>
      <c r="DB27" s="103"/>
      <c r="DC27" s="103"/>
      <c r="DD27" s="103"/>
      <c r="DE27" s="104"/>
      <c r="DF27" s="75"/>
    </row>
    <row r="28" spans="1:110" s="25" customFormat="1" ht="16.5" customHeight="1" x14ac:dyDescent="0.25">
      <c r="A28" s="109"/>
      <c r="B28" s="59">
        <v>7</v>
      </c>
      <c r="C28" s="26" t="s">
        <v>180</v>
      </c>
      <c r="D28" s="26" t="s">
        <v>179</v>
      </c>
      <c r="E28" s="26" t="s">
        <v>181</v>
      </c>
      <c r="F28" s="102"/>
      <c r="G28" s="103"/>
      <c r="H28" s="103"/>
      <c r="I28" s="103"/>
      <c r="J28" s="104"/>
      <c r="K28" s="75"/>
      <c r="L28" s="109"/>
      <c r="M28" s="59">
        <v>7</v>
      </c>
      <c r="N28" s="26"/>
      <c r="O28" s="26"/>
      <c r="P28" s="26"/>
      <c r="Q28" s="102"/>
      <c r="R28" s="103"/>
      <c r="S28" s="103"/>
      <c r="T28" s="103"/>
      <c r="U28" s="104"/>
      <c r="V28" s="75"/>
      <c r="W28" s="109"/>
      <c r="X28" s="59">
        <v>7</v>
      </c>
      <c r="Y28" s="26"/>
      <c r="Z28" s="26"/>
      <c r="AA28" s="26"/>
      <c r="AB28" s="102"/>
      <c r="AC28" s="103"/>
      <c r="AD28" s="103"/>
      <c r="AE28" s="103"/>
      <c r="AF28" s="104"/>
      <c r="AG28" s="75"/>
      <c r="AH28" s="109"/>
      <c r="AI28" s="59">
        <v>7</v>
      </c>
      <c r="AJ28" s="26"/>
      <c r="AK28" s="26"/>
      <c r="AL28" s="26"/>
      <c r="AM28" s="102"/>
      <c r="AN28" s="103"/>
      <c r="AO28" s="103"/>
      <c r="AP28" s="103"/>
      <c r="AQ28" s="104"/>
      <c r="AR28" s="75"/>
      <c r="AS28" s="109"/>
      <c r="AT28" s="59">
        <v>7</v>
      </c>
      <c r="AU28" s="26"/>
      <c r="AV28" s="26"/>
      <c r="AW28" s="26"/>
      <c r="AX28" s="102"/>
      <c r="AY28" s="103"/>
      <c r="AZ28" s="103"/>
      <c r="BA28" s="103"/>
      <c r="BB28" s="104"/>
      <c r="BC28" s="75"/>
      <c r="BD28" s="109"/>
      <c r="BE28" s="59">
        <v>7</v>
      </c>
      <c r="BF28" s="26"/>
      <c r="BG28" s="26"/>
      <c r="BH28" s="26"/>
      <c r="BI28" s="102"/>
      <c r="BJ28" s="103"/>
      <c r="BK28" s="103"/>
      <c r="BL28" s="103"/>
      <c r="BM28" s="104"/>
      <c r="BN28" s="75"/>
      <c r="BO28" s="109"/>
      <c r="BP28" s="59">
        <v>7</v>
      </c>
      <c r="BQ28" s="26"/>
      <c r="BR28" s="26"/>
      <c r="BS28" s="26"/>
      <c r="BT28" s="102"/>
      <c r="BU28" s="103"/>
      <c r="BV28" s="103"/>
      <c r="BW28" s="103"/>
      <c r="BX28" s="104"/>
      <c r="BY28" s="75"/>
      <c r="BZ28" s="109"/>
      <c r="CA28" s="59">
        <v>7</v>
      </c>
      <c r="CB28" s="26"/>
      <c r="CC28" s="26"/>
      <c r="CD28" s="26"/>
      <c r="CE28" s="102"/>
      <c r="CF28" s="103"/>
      <c r="CG28" s="103"/>
      <c r="CH28" s="103"/>
      <c r="CI28" s="104"/>
      <c r="CJ28" s="75"/>
      <c r="CK28" s="109"/>
      <c r="CL28" s="59">
        <v>7</v>
      </c>
      <c r="CM28" s="26"/>
      <c r="CN28" s="26"/>
      <c r="CO28" s="26"/>
      <c r="CP28" s="102"/>
      <c r="CQ28" s="103"/>
      <c r="CR28" s="103"/>
      <c r="CS28" s="103"/>
      <c r="CT28" s="104"/>
      <c r="CU28" s="75"/>
      <c r="CV28" s="109"/>
      <c r="CW28" s="59">
        <v>7</v>
      </c>
      <c r="CX28" s="26"/>
      <c r="CY28" s="26"/>
      <c r="CZ28" s="26"/>
      <c r="DA28" s="102"/>
      <c r="DB28" s="103"/>
      <c r="DC28" s="103"/>
      <c r="DD28" s="103"/>
      <c r="DE28" s="104"/>
      <c r="DF28" s="75"/>
    </row>
    <row r="29" spans="1:110" s="25" customFormat="1" ht="16.5" customHeight="1" thickBot="1" x14ac:dyDescent="0.3">
      <c r="A29" s="110"/>
      <c r="B29" s="60">
        <v>8</v>
      </c>
      <c r="C29" s="27" t="s">
        <v>180</v>
      </c>
      <c r="D29" s="27" t="s">
        <v>179</v>
      </c>
      <c r="E29" s="27" t="s">
        <v>181</v>
      </c>
      <c r="F29" s="105"/>
      <c r="G29" s="106"/>
      <c r="H29" s="106"/>
      <c r="I29" s="106"/>
      <c r="J29" s="107"/>
      <c r="K29" s="76"/>
      <c r="L29" s="110"/>
      <c r="M29" s="60">
        <v>8</v>
      </c>
      <c r="N29" s="27"/>
      <c r="O29" s="27"/>
      <c r="P29" s="27"/>
      <c r="Q29" s="105"/>
      <c r="R29" s="106"/>
      <c r="S29" s="106"/>
      <c r="T29" s="106"/>
      <c r="U29" s="107"/>
      <c r="V29" s="76"/>
      <c r="W29" s="110"/>
      <c r="X29" s="60">
        <v>8</v>
      </c>
      <c r="Y29" s="27"/>
      <c r="Z29" s="27"/>
      <c r="AA29" s="27"/>
      <c r="AB29" s="105"/>
      <c r="AC29" s="106"/>
      <c r="AD29" s="106"/>
      <c r="AE29" s="106"/>
      <c r="AF29" s="107"/>
      <c r="AG29" s="76"/>
      <c r="AH29" s="110"/>
      <c r="AI29" s="60">
        <v>8</v>
      </c>
      <c r="AJ29" s="27"/>
      <c r="AK29" s="27"/>
      <c r="AL29" s="27"/>
      <c r="AM29" s="105"/>
      <c r="AN29" s="106"/>
      <c r="AO29" s="106"/>
      <c r="AP29" s="106"/>
      <c r="AQ29" s="107"/>
      <c r="AR29" s="76"/>
      <c r="AS29" s="110"/>
      <c r="AT29" s="60">
        <v>8</v>
      </c>
      <c r="AU29" s="27"/>
      <c r="AV29" s="27"/>
      <c r="AW29" s="27"/>
      <c r="AX29" s="105"/>
      <c r="AY29" s="106"/>
      <c r="AZ29" s="106"/>
      <c r="BA29" s="106"/>
      <c r="BB29" s="107"/>
      <c r="BC29" s="76"/>
      <c r="BD29" s="110"/>
      <c r="BE29" s="60">
        <v>8</v>
      </c>
      <c r="BF29" s="27"/>
      <c r="BG29" s="27"/>
      <c r="BH29" s="27"/>
      <c r="BI29" s="105"/>
      <c r="BJ29" s="106"/>
      <c r="BK29" s="106"/>
      <c r="BL29" s="106"/>
      <c r="BM29" s="107"/>
      <c r="BN29" s="76"/>
      <c r="BO29" s="110"/>
      <c r="BP29" s="60">
        <v>8</v>
      </c>
      <c r="BQ29" s="27"/>
      <c r="BR29" s="27"/>
      <c r="BS29" s="27"/>
      <c r="BT29" s="105"/>
      <c r="BU29" s="106"/>
      <c r="BV29" s="106"/>
      <c r="BW29" s="106"/>
      <c r="BX29" s="107"/>
      <c r="BY29" s="76"/>
      <c r="BZ29" s="110"/>
      <c r="CA29" s="60">
        <v>8</v>
      </c>
      <c r="CB29" s="27"/>
      <c r="CC29" s="27"/>
      <c r="CD29" s="27"/>
      <c r="CE29" s="105"/>
      <c r="CF29" s="106"/>
      <c r="CG29" s="106"/>
      <c r="CH29" s="106"/>
      <c r="CI29" s="107"/>
      <c r="CJ29" s="76"/>
      <c r="CK29" s="110"/>
      <c r="CL29" s="60">
        <v>8</v>
      </c>
      <c r="CM29" s="27"/>
      <c r="CN29" s="27"/>
      <c r="CO29" s="27"/>
      <c r="CP29" s="105"/>
      <c r="CQ29" s="106"/>
      <c r="CR29" s="106"/>
      <c r="CS29" s="106"/>
      <c r="CT29" s="107"/>
      <c r="CU29" s="76"/>
      <c r="CV29" s="110"/>
      <c r="CW29" s="60">
        <v>8</v>
      </c>
      <c r="CX29" s="27"/>
      <c r="CY29" s="27"/>
      <c r="CZ29" s="27"/>
      <c r="DA29" s="105"/>
      <c r="DB29" s="106"/>
      <c r="DC29" s="106"/>
      <c r="DD29" s="106"/>
      <c r="DE29" s="107"/>
      <c r="DF29" s="76"/>
    </row>
    <row r="30" spans="1:110" s="25" customFormat="1" ht="7.5" customHeight="1" thickBot="1" x14ac:dyDescent="0.3">
      <c r="B30" s="1"/>
      <c r="C30" s="1"/>
      <c r="D30" s="1"/>
      <c r="E30" s="1"/>
      <c r="F30" s="1"/>
      <c r="G30" s="1"/>
      <c r="H30" s="28"/>
      <c r="I30" s="28"/>
      <c r="J30" s="28"/>
      <c r="K30" s="28"/>
      <c r="M30" s="1"/>
      <c r="N30" s="1"/>
      <c r="O30" s="1"/>
      <c r="P30" s="1"/>
      <c r="Q30" s="1"/>
      <c r="R30" s="1"/>
      <c r="S30" s="28"/>
      <c r="T30" s="28"/>
      <c r="U30" s="28"/>
      <c r="V30" s="28"/>
      <c r="X30" s="1"/>
      <c r="Y30" s="1"/>
      <c r="Z30" s="1"/>
      <c r="AA30" s="1"/>
      <c r="AB30" s="1"/>
      <c r="AC30" s="1"/>
      <c r="AD30" s="28"/>
      <c r="AE30" s="28"/>
      <c r="AF30" s="28"/>
      <c r="AG30" s="28"/>
      <c r="AI30" s="1"/>
      <c r="AJ30" s="1"/>
      <c r="AK30" s="1"/>
      <c r="AL30" s="1"/>
      <c r="AM30" s="1"/>
      <c r="AN30" s="1"/>
      <c r="AO30" s="28"/>
      <c r="AP30" s="28"/>
      <c r="AQ30" s="28"/>
      <c r="AR30" s="28"/>
      <c r="AT30" s="1"/>
      <c r="AU30" s="1"/>
      <c r="AV30" s="1"/>
      <c r="AW30" s="1"/>
      <c r="AX30" s="1"/>
      <c r="AY30" s="1"/>
      <c r="AZ30" s="28"/>
      <c r="BA30" s="28"/>
      <c r="BB30" s="28"/>
      <c r="BC30" s="28"/>
      <c r="BE30" s="1"/>
      <c r="BF30" s="1"/>
      <c r="BG30" s="1"/>
      <c r="BH30" s="1"/>
      <c r="BI30" s="1"/>
      <c r="BJ30" s="1"/>
      <c r="BK30" s="28"/>
      <c r="BL30" s="28"/>
      <c r="BM30" s="28"/>
      <c r="BN30" s="28"/>
      <c r="BP30" s="1"/>
      <c r="BQ30" s="1"/>
      <c r="BR30" s="1"/>
      <c r="BS30" s="1"/>
      <c r="BT30" s="1"/>
      <c r="BU30" s="1"/>
      <c r="BV30" s="28"/>
      <c r="BW30" s="28"/>
      <c r="BX30" s="28"/>
      <c r="BY30" s="28"/>
      <c r="CA30" s="1"/>
      <c r="CB30" s="1"/>
      <c r="CC30" s="1"/>
      <c r="CD30" s="1"/>
      <c r="CE30" s="1"/>
      <c r="CF30" s="1"/>
      <c r="CG30" s="28"/>
      <c r="CH30" s="28"/>
      <c r="CI30" s="28"/>
      <c r="CJ30" s="28"/>
      <c r="CL30" s="1"/>
      <c r="CM30" s="1"/>
      <c r="CN30" s="1"/>
      <c r="CO30" s="1"/>
      <c r="CP30" s="1"/>
      <c r="CQ30" s="1"/>
      <c r="CR30" s="28"/>
      <c r="CS30" s="28"/>
      <c r="CT30" s="28"/>
      <c r="CU30" s="28"/>
      <c r="CW30" s="1"/>
      <c r="CX30" s="1"/>
      <c r="CY30" s="1"/>
      <c r="CZ30" s="1"/>
      <c r="DA30" s="1"/>
      <c r="DB30" s="1"/>
      <c r="DC30" s="28"/>
      <c r="DD30" s="28"/>
      <c r="DE30" s="28"/>
      <c r="DF30" s="28"/>
    </row>
    <row r="31" spans="1:110" s="25" customFormat="1" ht="16.5" customHeight="1" x14ac:dyDescent="0.25">
      <c r="A31" s="108">
        <f>IF(Paramètres!$B$6="",".",Paramètres!$B$6)</f>
        <v>42618</v>
      </c>
      <c r="B31" s="65">
        <v>1</v>
      </c>
      <c r="C31" s="66" t="s">
        <v>179</v>
      </c>
      <c r="D31" s="67" t="s">
        <v>178</v>
      </c>
      <c r="E31" s="67" t="s">
        <v>169</v>
      </c>
      <c r="F31" s="111"/>
      <c r="G31" s="112"/>
      <c r="H31" s="112"/>
      <c r="I31" s="112"/>
      <c r="J31" s="113"/>
      <c r="K31" s="74"/>
      <c r="L31" s="108">
        <f>IF(Paramètres!$B$34="",".",Paramètres!$B$34)</f>
        <v>42648</v>
      </c>
      <c r="M31" s="65">
        <v>1</v>
      </c>
      <c r="N31" s="66"/>
      <c r="O31" s="67"/>
      <c r="P31" s="67"/>
      <c r="Q31" s="111"/>
      <c r="R31" s="112"/>
      <c r="S31" s="112"/>
      <c r="T31" s="112"/>
      <c r="U31" s="113"/>
      <c r="V31" s="74"/>
      <c r="W31" s="108">
        <f>IF(Paramètres!$B$62="",".",Paramètres!$B$62)</f>
        <v>42684</v>
      </c>
      <c r="X31" s="65">
        <v>1</v>
      </c>
      <c r="Y31" s="66"/>
      <c r="Z31" s="67"/>
      <c r="AA31" s="67"/>
      <c r="AB31" s="111"/>
      <c r="AC31" s="112"/>
      <c r="AD31" s="112"/>
      <c r="AE31" s="112"/>
      <c r="AF31" s="113"/>
      <c r="AG31" s="74"/>
      <c r="AH31" s="108">
        <f>IF(Paramètres!$B$90="",".",Paramètres!$B$90)</f>
        <v>42709</v>
      </c>
      <c r="AI31" s="65">
        <v>1</v>
      </c>
      <c r="AJ31" s="66"/>
      <c r="AK31" s="67"/>
      <c r="AL31" s="67"/>
      <c r="AM31" s="111"/>
      <c r="AN31" s="112"/>
      <c r="AO31" s="112"/>
      <c r="AP31" s="112"/>
      <c r="AQ31" s="113"/>
      <c r="AR31" s="74"/>
      <c r="AS31" s="108">
        <f>IF(Paramètres!$B$118="",".",Paramètres!$B$118)</f>
        <v>42746</v>
      </c>
      <c r="AT31" s="65">
        <v>1</v>
      </c>
      <c r="AU31" s="66"/>
      <c r="AV31" s="67"/>
      <c r="AW31" s="67"/>
      <c r="AX31" s="111"/>
      <c r="AY31" s="112"/>
      <c r="AZ31" s="112"/>
      <c r="BA31" s="112"/>
      <c r="BB31" s="113"/>
      <c r="BC31" s="74"/>
      <c r="BD31" s="108">
        <f>IF(Paramètres!$B$146="",".",Paramètres!$B$146)</f>
        <v>42769</v>
      </c>
      <c r="BE31" s="65">
        <v>1</v>
      </c>
      <c r="BF31" s="66"/>
      <c r="BG31" s="67"/>
      <c r="BH31" s="67"/>
      <c r="BI31" s="111"/>
      <c r="BJ31" s="112"/>
      <c r="BK31" s="112"/>
      <c r="BL31" s="112"/>
      <c r="BM31" s="113"/>
      <c r="BN31" s="74"/>
      <c r="BO31" s="108">
        <f>IF(Paramètres!$B$174="",".",Paramètres!$B$174)</f>
        <v>42803</v>
      </c>
      <c r="BP31" s="65">
        <v>1</v>
      </c>
      <c r="BQ31" s="66"/>
      <c r="BR31" s="67"/>
      <c r="BS31" s="67"/>
      <c r="BT31" s="111"/>
      <c r="BU31" s="112"/>
      <c r="BV31" s="112"/>
      <c r="BW31" s="112"/>
      <c r="BX31" s="113"/>
      <c r="BY31" s="74"/>
      <c r="BZ31" s="108">
        <f>IF(Paramètres!$B$202="",".",Paramètres!$B$202)</f>
        <v>42844</v>
      </c>
      <c r="CA31" s="65">
        <v>1</v>
      </c>
      <c r="CB31" s="66"/>
      <c r="CC31" s="67"/>
      <c r="CD31" s="67"/>
      <c r="CE31" s="111"/>
      <c r="CF31" s="112"/>
      <c r="CG31" s="112"/>
      <c r="CH31" s="112"/>
      <c r="CI31" s="113"/>
      <c r="CJ31" s="74"/>
      <c r="CK31" s="108">
        <f>IF(Paramètres!$B$230="",".",Paramètres!$B$230)</f>
        <v>42860</v>
      </c>
      <c r="CL31" s="65">
        <v>1</v>
      </c>
      <c r="CM31" s="66"/>
      <c r="CN31" s="67"/>
      <c r="CO31" s="67"/>
      <c r="CP31" s="111"/>
      <c r="CQ31" s="112"/>
      <c r="CR31" s="112"/>
      <c r="CS31" s="112"/>
      <c r="CT31" s="113"/>
      <c r="CU31" s="74"/>
      <c r="CV31" s="108">
        <f>IF(Paramètres!$B$258="",".",Paramètres!$B$258)</f>
        <v>42892</v>
      </c>
      <c r="CW31" s="65">
        <v>1</v>
      </c>
      <c r="CX31" s="66"/>
      <c r="CY31" s="67"/>
      <c r="CZ31" s="67"/>
      <c r="DA31" s="111"/>
      <c r="DB31" s="112"/>
      <c r="DC31" s="112"/>
      <c r="DD31" s="112"/>
      <c r="DE31" s="113"/>
      <c r="DF31" s="74"/>
    </row>
    <row r="32" spans="1:110" s="25" customFormat="1" ht="16.5" customHeight="1" x14ac:dyDescent="0.25">
      <c r="A32" s="109"/>
      <c r="B32" s="59">
        <v>2</v>
      </c>
      <c r="C32" s="26" t="s">
        <v>179</v>
      </c>
      <c r="D32" s="26" t="s">
        <v>178</v>
      </c>
      <c r="E32" s="26" t="s">
        <v>169</v>
      </c>
      <c r="F32" s="102"/>
      <c r="G32" s="103"/>
      <c r="H32" s="103"/>
      <c r="I32" s="103"/>
      <c r="J32" s="104"/>
      <c r="K32" s="75"/>
      <c r="L32" s="109"/>
      <c r="M32" s="59">
        <v>2</v>
      </c>
      <c r="N32" s="26"/>
      <c r="O32" s="26"/>
      <c r="P32" s="26"/>
      <c r="Q32" s="102"/>
      <c r="R32" s="103"/>
      <c r="S32" s="103"/>
      <c r="T32" s="103"/>
      <c r="U32" s="104"/>
      <c r="V32" s="75"/>
      <c r="W32" s="109"/>
      <c r="X32" s="59">
        <v>2</v>
      </c>
      <c r="Y32" s="26"/>
      <c r="Z32" s="26"/>
      <c r="AA32" s="26"/>
      <c r="AB32" s="102"/>
      <c r="AC32" s="103"/>
      <c r="AD32" s="103"/>
      <c r="AE32" s="103"/>
      <c r="AF32" s="104"/>
      <c r="AG32" s="75"/>
      <c r="AH32" s="109"/>
      <c r="AI32" s="59">
        <v>2</v>
      </c>
      <c r="AJ32" s="26"/>
      <c r="AK32" s="26"/>
      <c r="AL32" s="26"/>
      <c r="AM32" s="102"/>
      <c r="AN32" s="103"/>
      <c r="AO32" s="103"/>
      <c r="AP32" s="103"/>
      <c r="AQ32" s="104"/>
      <c r="AR32" s="75"/>
      <c r="AS32" s="109"/>
      <c r="AT32" s="59">
        <v>2</v>
      </c>
      <c r="AU32" s="26"/>
      <c r="AV32" s="26"/>
      <c r="AW32" s="26"/>
      <c r="AX32" s="102"/>
      <c r="AY32" s="103"/>
      <c r="AZ32" s="103"/>
      <c r="BA32" s="103"/>
      <c r="BB32" s="104"/>
      <c r="BC32" s="75"/>
      <c r="BD32" s="109"/>
      <c r="BE32" s="59">
        <v>2</v>
      </c>
      <c r="BF32" s="26"/>
      <c r="BG32" s="26"/>
      <c r="BH32" s="26"/>
      <c r="BI32" s="102"/>
      <c r="BJ32" s="103"/>
      <c r="BK32" s="103"/>
      <c r="BL32" s="103"/>
      <c r="BM32" s="104"/>
      <c r="BN32" s="75"/>
      <c r="BO32" s="109"/>
      <c r="BP32" s="59">
        <v>2</v>
      </c>
      <c r="BQ32" s="26"/>
      <c r="BR32" s="26"/>
      <c r="BS32" s="26"/>
      <c r="BT32" s="102"/>
      <c r="BU32" s="103"/>
      <c r="BV32" s="103"/>
      <c r="BW32" s="103"/>
      <c r="BX32" s="104"/>
      <c r="BY32" s="75"/>
      <c r="BZ32" s="109"/>
      <c r="CA32" s="59">
        <v>2</v>
      </c>
      <c r="CB32" s="26"/>
      <c r="CC32" s="26"/>
      <c r="CD32" s="26"/>
      <c r="CE32" s="102"/>
      <c r="CF32" s="103"/>
      <c r="CG32" s="103"/>
      <c r="CH32" s="103"/>
      <c r="CI32" s="104"/>
      <c r="CJ32" s="75"/>
      <c r="CK32" s="109"/>
      <c r="CL32" s="59">
        <v>2</v>
      </c>
      <c r="CM32" s="26"/>
      <c r="CN32" s="26"/>
      <c r="CO32" s="26"/>
      <c r="CP32" s="102"/>
      <c r="CQ32" s="103"/>
      <c r="CR32" s="103"/>
      <c r="CS32" s="103"/>
      <c r="CT32" s="104"/>
      <c r="CU32" s="75"/>
      <c r="CV32" s="109"/>
      <c r="CW32" s="59">
        <v>2</v>
      </c>
      <c r="CX32" s="26"/>
      <c r="CY32" s="26"/>
      <c r="CZ32" s="26"/>
      <c r="DA32" s="102"/>
      <c r="DB32" s="103"/>
      <c r="DC32" s="103"/>
      <c r="DD32" s="103"/>
      <c r="DE32" s="104"/>
      <c r="DF32" s="75"/>
    </row>
    <row r="33" spans="1:110" s="25" customFormat="1" ht="16.5" customHeight="1" x14ac:dyDescent="0.25">
      <c r="A33" s="109"/>
      <c r="B33" s="59">
        <v>3</v>
      </c>
      <c r="C33" s="26" t="s">
        <v>179</v>
      </c>
      <c r="D33" s="26" t="s">
        <v>178</v>
      </c>
      <c r="E33" s="26" t="s">
        <v>169</v>
      </c>
      <c r="F33" s="102"/>
      <c r="G33" s="103"/>
      <c r="H33" s="103"/>
      <c r="I33" s="103"/>
      <c r="J33" s="104"/>
      <c r="K33" s="75"/>
      <c r="L33" s="109"/>
      <c r="M33" s="59">
        <v>3</v>
      </c>
      <c r="N33" s="26"/>
      <c r="O33" s="26"/>
      <c r="P33" s="26"/>
      <c r="Q33" s="102"/>
      <c r="R33" s="103"/>
      <c r="S33" s="103"/>
      <c r="T33" s="103"/>
      <c r="U33" s="104"/>
      <c r="V33" s="75"/>
      <c r="W33" s="109"/>
      <c r="X33" s="59">
        <v>3</v>
      </c>
      <c r="Y33" s="26"/>
      <c r="Z33" s="26"/>
      <c r="AA33" s="26"/>
      <c r="AB33" s="102"/>
      <c r="AC33" s="103"/>
      <c r="AD33" s="103"/>
      <c r="AE33" s="103"/>
      <c r="AF33" s="104"/>
      <c r="AG33" s="75"/>
      <c r="AH33" s="109"/>
      <c r="AI33" s="59">
        <v>3</v>
      </c>
      <c r="AJ33" s="26"/>
      <c r="AK33" s="26"/>
      <c r="AL33" s="26"/>
      <c r="AM33" s="102"/>
      <c r="AN33" s="103"/>
      <c r="AO33" s="103"/>
      <c r="AP33" s="103"/>
      <c r="AQ33" s="104"/>
      <c r="AR33" s="75"/>
      <c r="AS33" s="109"/>
      <c r="AT33" s="59">
        <v>3</v>
      </c>
      <c r="AU33" s="26"/>
      <c r="AV33" s="26"/>
      <c r="AW33" s="26"/>
      <c r="AX33" s="102"/>
      <c r="AY33" s="103"/>
      <c r="AZ33" s="103"/>
      <c r="BA33" s="103"/>
      <c r="BB33" s="104"/>
      <c r="BC33" s="75"/>
      <c r="BD33" s="109"/>
      <c r="BE33" s="59">
        <v>3</v>
      </c>
      <c r="BF33" s="26"/>
      <c r="BG33" s="26"/>
      <c r="BH33" s="26"/>
      <c r="BI33" s="102"/>
      <c r="BJ33" s="103"/>
      <c r="BK33" s="103"/>
      <c r="BL33" s="103"/>
      <c r="BM33" s="104"/>
      <c r="BN33" s="75"/>
      <c r="BO33" s="109"/>
      <c r="BP33" s="59">
        <v>3</v>
      </c>
      <c r="BQ33" s="26"/>
      <c r="BR33" s="26"/>
      <c r="BS33" s="26"/>
      <c r="BT33" s="102"/>
      <c r="BU33" s="103"/>
      <c r="BV33" s="103"/>
      <c r="BW33" s="103"/>
      <c r="BX33" s="104"/>
      <c r="BY33" s="75"/>
      <c r="BZ33" s="109"/>
      <c r="CA33" s="59">
        <v>3</v>
      </c>
      <c r="CB33" s="26"/>
      <c r="CC33" s="26"/>
      <c r="CD33" s="26"/>
      <c r="CE33" s="102"/>
      <c r="CF33" s="103"/>
      <c r="CG33" s="103"/>
      <c r="CH33" s="103"/>
      <c r="CI33" s="104"/>
      <c r="CJ33" s="75"/>
      <c r="CK33" s="109"/>
      <c r="CL33" s="59">
        <v>3</v>
      </c>
      <c r="CM33" s="26"/>
      <c r="CN33" s="26"/>
      <c r="CO33" s="26"/>
      <c r="CP33" s="102"/>
      <c r="CQ33" s="103"/>
      <c r="CR33" s="103"/>
      <c r="CS33" s="103"/>
      <c r="CT33" s="104"/>
      <c r="CU33" s="75"/>
      <c r="CV33" s="109"/>
      <c r="CW33" s="59">
        <v>3</v>
      </c>
      <c r="CX33" s="26"/>
      <c r="CY33" s="26"/>
      <c r="CZ33" s="26"/>
      <c r="DA33" s="102"/>
      <c r="DB33" s="103"/>
      <c r="DC33" s="103"/>
      <c r="DD33" s="103"/>
      <c r="DE33" s="104"/>
      <c r="DF33" s="75"/>
    </row>
    <row r="34" spans="1:110" s="25" customFormat="1" ht="16.5" customHeight="1" x14ac:dyDescent="0.25">
      <c r="A34" s="109"/>
      <c r="B34" s="59">
        <v>4</v>
      </c>
      <c r="C34" s="26" t="s">
        <v>179</v>
      </c>
      <c r="D34" s="26" t="s">
        <v>178</v>
      </c>
      <c r="E34" s="26" t="s">
        <v>169</v>
      </c>
      <c r="F34" s="102"/>
      <c r="G34" s="103"/>
      <c r="H34" s="103"/>
      <c r="I34" s="103"/>
      <c r="J34" s="104"/>
      <c r="K34" s="75"/>
      <c r="L34" s="109"/>
      <c r="M34" s="59">
        <v>4</v>
      </c>
      <c r="N34" s="26"/>
      <c r="O34" s="26"/>
      <c r="P34" s="26"/>
      <c r="Q34" s="102"/>
      <c r="R34" s="103"/>
      <c r="S34" s="103"/>
      <c r="T34" s="103"/>
      <c r="U34" s="104"/>
      <c r="V34" s="75"/>
      <c r="W34" s="109"/>
      <c r="X34" s="59">
        <v>4</v>
      </c>
      <c r="Y34" s="26"/>
      <c r="Z34" s="26"/>
      <c r="AA34" s="26"/>
      <c r="AB34" s="102"/>
      <c r="AC34" s="103"/>
      <c r="AD34" s="103"/>
      <c r="AE34" s="103"/>
      <c r="AF34" s="104"/>
      <c r="AG34" s="75"/>
      <c r="AH34" s="109"/>
      <c r="AI34" s="59">
        <v>4</v>
      </c>
      <c r="AJ34" s="26"/>
      <c r="AK34" s="26"/>
      <c r="AL34" s="26"/>
      <c r="AM34" s="102"/>
      <c r="AN34" s="103"/>
      <c r="AO34" s="103"/>
      <c r="AP34" s="103"/>
      <c r="AQ34" s="104"/>
      <c r="AR34" s="75"/>
      <c r="AS34" s="109"/>
      <c r="AT34" s="59">
        <v>4</v>
      </c>
      <c r="AU34" s="26"/>
      <c r="AV34" s="26"/>
      <c r="AW34" s="26"/>
      <c r="AX34" s="102"/>
      <c r="AY34" s="103"/>
      <c r="AZ34" s="103"/>
      <c r="BA34" s="103"/>
      <c r="BB34" s="104"/>
      <c r="BC34" s="75"/>
      <c r="BD34" s="109"/>
      <c r="BE34" s="59">
        <v>4</v>
      </c>
      <c r="BF34" s="26"/>
      <c r="BG34" s="26"/>
      <c r="BH34" s="26"/>
      <c r="BI34" s="102"/>
      <c r="BJ34" s="103"/>
      <c r="BK34" s="103"/>
      <c r="BL34" s="103"/>
      <c r="BM34" s="104"/>
      <c r="BN34" s="75"/>
      <c r="BO34" s="109"/>
      <c r="BP34" s="59">
        <v>4</v>
      </c>
      <c r="BQ34" s="26"/>
      <c r="BR34" s="26"/>
      <c r="BS34" s="26"/>
      <c r="BT34" s="102"/>
      <c r="BU34" s="103"/>
      <c r="BV34" s="103"/>
      <c r="BW34" s="103"/>
      <c r="BX34" s="104"/>
      <c r="BY34" s="75"/>
      <c r="BZ34" s="109"/>
      <c r="CA34" s="59">
        <v>4</v>
      </c>
      <c r="CB34" s="26"/>
      <c r="CC34" s="26"/>
      <c r="CD34" s="26"/>
      <c r="CE34" s="102"/>
      <c r="CF34" s="103"/>
      <c r="CG34" s="103"/>
      <c r="CH34" s="103"/>
      <c r="CI34" s="104"/>
      <c r="CJ34" s="75"/>
      <c r="CK34" s="109"/>
      <c r="CL34" s="59">
        <v>4</v>
      </c>
      <c r="CM34" s="26"/>
      <c r="CN34" s="26"/>
      <c r="CO34" s="26"/>
      <c r="CP34" s="102"/>
      <c r="CQ34" s="103"/>
      <c r="CR34" s="103"/>
      <c r="CS34" s="103"/>
      <c r="CT34" s="104"/>
      <c r="CU34" s="75"/>
      <c r="CV34" s="109"/>
      <c r="CW34" s="59">
        <v>4</v>
      </c>
      <c r="CX34" s="26"/>
      <c r="CY34" s="26"/>
      <c r="CZ34" s="26"/>
      <c r="DA34" s="102"/>
      <c r="DB34" s="103"/>
      <c r="DC34" s="103"/>
      <c r="DD34" s="103"/>
      <c r="DE34" s="104"/>
      <c r="DF34" s="75"/>
    </row>
    <row r="35" spans="1:110" s="25" customFormat="1" ht="16.5" customHeight="1" x14ac:dyDescent="0.25">
      <c r="A35" s="109"/>
      <c r="B35" s="59" t="s">
        <v>35</v>
      </c>
      <c r="C35" s="26" t="s">
        <v>179</v>
      </c>
      <c r="D35" s="26" t="s">
        <v>178</v>
      </c>
      <c r="E35" s="26" t="s">
        <v>169</v>
      </c>
      <c r="F35" s="102"/>
      <c r="G35" s="103"/>
      <c r="H35" s="103"/>
      <c r="I35" s="103"/>
      <c r="J35" s="104"/>
      <c r="K35" s="75"/>
      <c r="L35" s="109"/>
      <c r="M35" s="59" t="s">
        <v>35</v>
      </c>
      <c r="N35" s="26"/>
      <c r="O35" s="26"/>
      <c r="P35" s="26"/>
      <c r="Q35" s="102"/>
      <c r="R35" s="103"/>
      <c r="S35" s="103"/>
      <c r="T35" s="103"/>
      <c r="U35" s="104"/>
      <c r="V35" s="75"/>
      <c r="W35" s="109"/>
      <c r="X35" s="59" t="s">
        <v>35</v>
      </c>
      <c r="Y35" s="26"/>
      <c r="Z35" s="26"/>
      <c r="AA35" s="26"/>
      <c r="AB35" s="102"/>
      <c r="AC35" s="103"/>
      <c r="AD35" s="103"/>
      <c r="AE35" s="103"/>
      <c r="AF35" s="104"/>
      <c r="AG35" s="75"/>
      <c r="AH35" s="109"/>
      <c r="AI35" s="59" t="s">
        <v>35</v>
      </c>
      <c r="AJ35" s="26"/>
      <c r="AK35" s="26"/>
      <c r="AL35" s="26"/>
      <c r="AM35" s="102"/>
      <c r="AN35" s="103"/>
      <c r="AO35" s="103"/>
      <c r="AP35" s="103"/>
      <c r="AQ35" s="104"/>
      <c r="AR35" s="75"/>
      <c r="AS35" s="109"/>
      <c r="AT35" s="59" t="s">
        <v>35</v>
      </c>
      <c r="AU35" s="26"/>
      <c r="AV35" s="26"/>
      <c r="AW35" s="26"/>
      <c r="AX35" s="102"/>
      <c r="AY35" s="103"/>
      <c r="AZ35" s="103"/>
      <c r="BA35" s="103"/>
      <c r="BB35" s="104"/>
      <c r="BC35" s="75"/>
      <c r="BD35" s="109"/>
      <c r="BE35" s="59" t="s">
        <v>35</v>
      </c>
      <c r="BF35" s="26"/>
      <c r="BG35" s="26"/>
      <c r="BH35" s="26"/>
      <c r="BI35" s="102"/>
      <c r="BJ35" s="103"/>
      <c r="BK35" s="103"/>
      <c r="BL35" s="103"/>
      <c r="BM35" s="104"/>
      <c r="BN35" s="75"/>
      <c r="BO35" s="109"/>
      <c r="BP35" s="59" t="s">
        <v>35</v>
      </c>
      <c r="BQ35" s="26"/>
      <c r="BR35" s="26"/>
      <c r="BS35" s="26"/>
      <c r="BT35" s="102"/>
      <c r="BU35" s="103"/>
      <c r="BV35" s="103"/>
      <c r="BW35" s="103"/>
      <c r="BX35" s="104"/>
      <c r="BY35" s="75"/>
      <c r="BZ35" s="109"/>
      <c r="CA35" s="59" t="s">
        <v>35</v>
      </c>
      <c r="CB35" s="26"/>
      <c r="CC35" s="26"/>
      <c r="CD35" s="26"/>
      <c r="CE35" s="102"/>
      <c r="CF35" s="103"/>
      <c r="CG35" s="103"/>
      <c r="CH35" s="103"/>
      <c r="CI35" s="104"/>
      <c r="CJ35" s="75"/>
      <c r="CK35" s="109"/>
      <c r="CL35" s="59" t="s">
        <v>35</v>
      </c>
      <c r="CM35" s="26"/>
      <c r="CN35" s="26"/>
      <c r="CO35" s="26"/>
      <c r="CP35" s="102"/>
      <c r="CQ35" s="103"/>
      <c r="CR35" s="103"/>
      <c r="CS35" s="103"/>
      <c r="CT35" s="104"/>
      <c r="CU35" s="75"/>
      <c r="CV35" s="109"/>
      <c r="CW35" s="59" t="s">
        <v>35</v>
      </c>
      <c r="CX35" s="26"/>
      <c r="CY35" s="26"/>
      <c r="CZ35" s="26"/>
      <c r="DA35" s="102"/>
      <c r="DB35" s="103"/>
      <c r="DC35" s="103"/>
      <c r="DD35" s="103"/>
      <c r="DE35" s="104"/>
      <c r="DF35" s="75"/>
    </row>
    <row r="36" spans="1:110" s="25" customFormat="1" ht="16.5" customHeight="1" x14ac:dyDescent="0.25">
      <c r="A36" s="109"/>
      <c r="B36" s="59">
        <v>7</v>
      </c>
      <c r="C36" s="26" t="s">
        <v>179</v>
      </c>
      <c r="D36" s="26" t="s">
        <v>178</v>
      </c>
      <c r="E36" s="26" t="s">
        <v>169</v>
      </c>
      <c r="F36" s="102"/>
      <c r="G36" s="103"/>
      <c r="H36" s="103"/>
      <c r="I36" s="103"/>
      <c r="J36" s="104"/>
      <c r="K36" s="75"/>
      <c r="L36" s="109"/>
      <c r="M36" s="59">
        <v>7</v>
      </c>
      <c r="N36" s="26"/>
      <c r="O36" s="26"/>
      <c r="P36" s="26"/>
      <c r="Q36" s="102"/>
      <c r="R36" s="103"/>
      <c r="S36" s="103"/>
      <c r="T36" s="103"/>
      <c r="U36" s="104"/>
      <c r="V36" s="75"/>
      <c r="W36" s="109"/>
      <c r="X36" s="59">
        <v>7</v>
      </c>
      <c r="Y36" s="26"/>
      <c r="Z36" s="26"/>
      <c r="AA36" s="26"/>
      <c r="AB36" s="102"/>
      <c r="AC36" s="103"/>
      <c r="AD36" s="103"/>
      <c r="AE36" s="103"/>
      <c r="AF36" s="104"/>
      <c r="AG36" s="75"/>
      <c r="AH36" s="109"/>
      <c r="AI36" s="59">
        <v>7</v>
      </c>
      <c r="AJ36" s="26"/>
      <c r="AK36" s="26"/>
      <c r="AL36" s="26"/>
      <c r="AM36" s="102"/>
      <c r="AN36" s="103"/>
      <c r="AO36" s="103"/>
      <c r="AP36" s="103"/>
      <c r="AQ36" s="104"/>
      <c r="AR36" s="75"/>
      <c r="AS36" s="109"/>
      <c r="AT36" s="59">
        <v>7</v>
      </c>
      <c r="AU36" s="26"/>
      <c r="AV36" s="26"/>
      <c r="AW36" s="26"/>
      <c r="AX36" s="102"/>
      <c r="AY36" s="103"/>
      <c r="AZ36" s="103"/>
      <c r="BA36" s="103"/>
      <c r="BB36" s="104"/>
      <c r="BC36" s="75"/>
      <c r="BD36" s="109"/>
      <c r="BE36" s="59">
        <v>7</v>
      </c>
      <c r="BF36" s="26"/>
      <c r="BG36" s="26"/>
      <c r="BH36" s="26"/>
      <c r="BI36" s="102"/>
      <c r="BJ36" s="103"/>
      <c r="BK36" s="103"/>
      <c r="BL36" s="103"/>
      <c r="BM36" s="104"/>
      <c r="BN36" s="75"/>
      <c r="BO36" s="109"/>
      <c r="BP36" s="59">
        <v>7</v>
      </c>
      <c r="BQ36" s="26"/>
      <c r="BR36" s="26"/>
      <c r="BS36" s="26"/>
      <c r="BT36" s="102"/>
      <c r="BU36" s="103"/>
      <c r="BV36" s="103"/>
      <c r="BW36" s="103"/>
      <c r="BX36" s="104"/>
      <c r="BY36" s="75"/>
      <c r="BZ36" s="109"/>
      <c r="CA36" s="59">
        <v>7</v>
      </c>
      <c r="CB36" s="26"/>
      <c r="CC36" s="26"/>
      <c r="CD36" s="26"/>
      <c r="CE36" s="102"/>
      <c r="CF36" s="103"/>
      <c r="CG36" s="103"/>
      <c r="CH36" s="103"/>
      <c r="CI36" s="104"/>
      <c r="CJ36" s="75"/>
      <c r="CK36" s="109"/>
      <c r="CL36" s="59">
        <v>7</v>
      </c>
      <c r="CM36" s="26"/>
      <c r="CN36" s="26"/>
      <c r="CO36" s="26"/>
      <c r="CP36" s="102"/>
      <c r="CQ36" s="103"/>
      <c r="CR36" s="103"/>
      <c r="CS36" s="103"/>
      <c r="CT36" s="104"/>
      <c r="CU36" s="75"/>
      <c r="CV36" s="109"/>
      <c r="CW36" s="59">
        <v>7</v>
      </c>
      <c r="CX36" s="26"/>
      <c r="CY36" s="26"/>
      <c r="CZ36" s="26"/>
      <c r="DA36" s="102"/>
      <c r="DB36" s="103"/>
      <c r="DC36" s="103"/>
      <c r="DD36" s="103"/>
      <c r="DE36" s="104"/>
      <c r="DF36" s="75"/>
    </row>
    <row r="37" spans="1:110" s="25" customFormat="1" ht="16.5" customHeight="1" thickBot="1" x14ac:dyDescent="0.3">
      <c r="A37" s="110"/>
      <c r="B37" s="60">
        <v>8</v>
      </c>
      <c r="C37" s="27" t="s">
        <v>179</v>
      </c>
      <c r="D37" s="27" t="s">
        <v>178</v>
      </c>
      <c r="E37" s="27" t="s">
        <v>169</v>
      </c>
      <c r="F37" s="105"/>
      <c r="G37" s="106"/>
      <c r="H37" s="106"/>
      <c r="I37" s="106"/>
      <c r="J37" s="107"/>
      <c r="K37" s="76"/>
      <c r="L37" s="110"/>
      <c r="M37" s="60">
        <v>8</v>
      </c>
      <c r="N37" s="27"/>
      <c r="O37" s="27"/>
      <c r="P37" s="27"/>
      <c r="Q37" s="105"/>
      <c r="R37" s="106"/>
      <c r="S37" s="106"/>
      <c r="T37" s="106"/>
      <c r="U37" s="107"/>
      <c r="V37" s="76"/>
      <c r="W37" s="110"/>
      <c r="X37" s="60">
        <v>8</v>
      </c>
      <c r="Y37" s="27"/>
      <c r="Z37" s="27"/>
      <c r="AA37" s="27"/>
      <c r="AB37" s="105"/>
      <c r="AC37" s="106"/>
      <c r="AD37" s="106"/>
      <c r="AE37" s="106"/>
      <c r="AF37" s="107"/>
      <c r="AG37" s="76"/>
      <c r="AH37" s="110"/>
      <c r="AI37" s="60">
        <v>8</v>
      </c>
      <c r="AJ37" s="27"/>
      <c r="AK37" s="27"/>
      <c r="AL37" s="27"/>
      <c r="AM37" s="105"/>
      <c r="AN37" s="106"/>
      <c r="AO37" s="106"/>
      <c r="AP37" s="106"/>
      <c r="AQ37" s="107"/>
      <c r="AR37" s="76"/>
      <c r="AS37" s="110"/>
      <c r="AT37" s="60">
        <v>8</v>
      </c>
      <c r="AU37" s="27"/>
      <c r="AV37" s="27"/>
      <c r="AW37" s="27"/>
      <c r="AX37" s="105"/>
      <c r="AY37" s="106"/>
      <c r="AZ37" s="106"/>
      <c r="BA37" s="106"/>
      <c r="BB37" s="107"/>
      <c r="BC37" s="76"/>
      <c r="BD37" s="110"/>
      <c r="BE37" s="60">
        <v>8</v>
      </c>
      <c r="BF37" s="27"/>
      <c r="BG37" s="27"/>
      <c r="BH37" s="27"/>
      <c r="BI37" s="105"/>
      <c r="BJ37" s="106"/>
      <c r="BK37" s="106"/>
      <c r="BL37" s="106"/>
      <c r="BM37" s="107"/>
      <c r="BN37" s="76"/>
      <c r="BO37" s="110"/>
      <c r="BP37" s="60">
        <v>8</v>
      </c>
      <c r="BQ37" s="27"/>
      <c r="BR37" s="27"/>
      <c r="BS37" s="27"/>
      <c r="BT37" s="105"/>
      <c r="BU37" s="106"/>
      <c r="BV37" s="106"/>
      <c r="BW37" s="106"/>
      <c r="BX37" s="107"/>
      <c r="BY37" s="76"/>
      <c r="BZ37" s="110"/>
      <c r="CA37" s="60">
        <v>8</v>
      </c>
      <c r="CB37" s="27"/>
      <c r="CC37" s="27"/>
      <c r="CD37" s="27"/>
      <c r="CE37" s="105"/>
      <c r="CF37" s="106"/>
      <c r="CG37" s="106"/>
      <c r="CH37" s="106"/>
      <c r="CI37" s="107"/>
      <c r="CJ37" s="76"/>
      <c r="CK37" s="110"/>
      <c r="CL37" s="60">
        <v>8</v>
      </c>
      <c r="CM37" s="27"/>
      <c r="CN37" s="27"/>
      <c r="CO37" s="27"/>
      <c r="CP37" s="105"/>
      <c r="CQ37" s="106"/>
      <c r="CR37" s="106"/>
      <c r="CS37" s="106"/>
      <c r="CT37" s="107"/>
      <c r="CU37" s="76"/>
      <c r="CV37" s="110"/>
      <c r="CW37" s="60">
        <v>8</v>
      </c>
      <c r="CX37" s="27"/>
      <c r="CY37" s="27"/>
      <c r="CZ37" s="27"/>
      <c r="DA37" s="105"/>
      <c r="DB37" s="106"/>
      <c r="DC37" s="106"/>
      <c r="DD37" s="106"/>
      <c r="DE37" s="107"/>
      <c r="DF37" s="76"/>
    </row>
    <row r="38" spans="1:110" s="25" customFormat="1" ht="7.5" customHeight="1" thickBot="1" x14ac:dyDescent="0.3">
      <c r="B38" s="1"/>
      <c r="C38" s="1"/>
      <c r="D38" s="1"/>
      <c r="E38" s="1"/>
      <c r="F38" s="1"/>
      <c r="G38" s="1"/>
      <c r="H38" s="28"/>
      <c r="I38" s="28"/>
      <c r="J38" s="28"/>
      <c r="K38" s="28"/>
      <c r="M38" s="1"/>
      <c r="N38" s="1"/>
      <c r="O38" s="1"/>
      <c r="P38" s="1"/>
      <c r="Q38" s="1"/>
      <c r="R38" s="1"/>
      <c r="S38" s="28"/>
      <c r="T38" s="28"/>
      <c r="U38" s="28"/>
      <c r="V38" s="28"/>
      <c r="X38" s="1"/>
      <c r="Y38" s="1"/>
      <c r="Z38" s="1"/>
      <c r="AA38" s="1"/>
      <c r="AB38" s="1"/>
      <c r="AC38" s="1"/>
      <c r="AD38" s="28"/>
      <c r="AE38" s="28"/>
      <c r="AF38" s="28"/>
      <c r="AG38" s="28"/>
      <c r="AI38" s="1"/>
      <c r="AJ38" s="1"/>
      <c r="AK38" s="1"/>
      <c r="AL38" s="1"/>
      <c r="AM38" s="1"/>
      <c r="AN38" s="1"/>
      <c r="AO38" s="28"/>
      <c r="AP38" s="28"/>
      <c r="AQ38" s="28"/>
      <c r="AR38" s="28"/>
      <c r="AT38" s="1"/>
      <c r="AU38" s="1"/>
      <c r="AV38" s="1"/>
      <c r="AW38" s="1"/>
      <c r="AX38" s="1"/>
      <c r="AY38" s="1"/>
      <c r="AZ38" s="28"/>
      <c r="BA38" s="28"/>
      <c r="BB38" s="28"/>
      <c r="BC38" s="28"/>
      <c r="BE38" s="1"/>
      <c r="BF38" s="1"/>
      <c r="BG38" s="1"/>
      <c r="BH38" s="1"/>
      <c r="BI38" s="1"/>
      <c r="BJ38" s="1"/>
      <c r="BK38" s="28"/>
      <c r="BL38" s="28"/>
      <c r="BM38" s="28"/>
      <c r="BN38" s="28"/>
      <c r="BP38" s="1"/>
      <c r="BQ38" s="1"/>
      <c r="BR38" s="1"/>
      <c r="BS38" s="1"/>
      <c r="BT38" s="1"/>
      <c r="BU38" s="1"/>
      <c r="BV38" s="28"/>
      <c r="BW38" s="28"/>
      <c r="BX38" s="28"/>
      <c r="BY38" s="28"/>
      <c r="CA38" s="1"/>
      <c r="CB38" s="1"/>
      <c r="CC38" s="1"/>
      <c r="CD38" s="1"/>
      <c r="CE38" s="1"/>
      <c r="CF38" s="1"/>
      <c r="CG38" s="28"/>
      <c r="CH38" s="28"/>
      <c r="CI38" s="28"/>
      <c r="CJ38" s="28"/>
      <c r="CL38" s="1"/>
      <c r="CM38" s="1"/>
      <c r="CN38" s="1"/>
      <c r="CO38" s="1"/>
      <c r="CP38" s="1"/>
      <c r="CQ38" s="1"/>
      <c r="CR38" s="28"/>
      <c r="CS38" s="28"/>
      <c r="CT38" s="28"/>
      <c r="CU38" s="28"/>
      <c r="CW38" s="1"/>
      <c r="CX38" s="1"/>
      <c r="CY38" s="1"/>
      <c r="CZ38" s="1"/>
      <c r="DA38" s="1"/>
      <c r="DB38" s="1"/>
      <c r="DC38" s="28"/>
      <c r="DD38" s="28"/>
      <c r="DE38" s="28"/>
      <c r="DF38" s="28"/>
    </row>
    <row r="39" spans="1:110" s="25" customFormat="1" ht="16.5" customHeight="1" x14ac:dyDescent="0.25">
      <c r="A39" s="108">
        <f>IF(Paramètres!$B$7="",".",Paramètres!$B$7)</f>
        <v>42619</v>
      </c>
      <c r="B39" s="65">
        <v>1</v>
      </c>
      <c r="C39" s="66" t="s">
        <v>181</v>
      </c>
      <c r="D39" s="67"/>
      <c r="E39" s="67"/>
      <c r="F39" s="111"/>
      <c r="G39" s="112"/>
      <c r="H39" s="112"/>
      <c r="I39" s="112"/>
      <c r="J39" s="113"/>
      <c r="K39" s="74"/>
      <c r="L39" s="108">
        <f>IF(Paramètres!$B$35="",".",Paramètres!$B$35)</f>
        <v>42649</v>
      </c>
      <c r="M39" s="65">
        <v>1</v>
      </c>
      <c r="N39" s="66"/>
      <c r="O39" s="67"/>
      <c r="P39" s="67"/>
      <c r="Q39" s="111"/>
      <c r="R39" s="112"/>
      <c r="S39" s="112"/>
      <c r="T39" s="112"/>
      <c r="U39" s="113"/>
      <c r="V39" s="74"/>
      <c r="W39" s="108">
        <f>IF(Paramètres!$B$63="",".",Paramètres!$B$63)</f>
        <v>42688</v>
      </c>
      <c r="X39" s="65">
        <v>1</v>
      </c>
      <c r="Y39" s="66"/>
      <c r="Z39" s="67"/>
      <c r="AA39" s="67"/>
      <c r="AB39" s="111"/>
      <c r="AC39" s="112"/>
      <c r="AD39" s="112"/>
      <c r="AE39" s="112"/>
      <c r="AF39" s="113"/>
      <c r="AG39" s="74"/>
      <c r="AH39" s="108">
        <f>IF(Paramètres!$B$91="",".",Paramètres!$B$91)</f>
        <v>42710</v>
      </c>
      <c r="AI39" s="65">
        <v>1</v>
      </c>
      <c r="AJ39" s="66"/>
      <c r="AK39" s="67"/>
      <c r="AL39" s="67"/>
      <c r="AM39" s="111"/>
      <c r="AN39" s="112"/>
      <c r="AO39" s="112"/>
      <c r="AP39" s="112"/>
      <c r="AQ39" s="113"/>
      <c r="AR39" s="74"/>
      <c r="AS39" s="108">
        <f>IF(Paramètres!$B$119="",".",Paramètres!$B$119)</f>
        <v>42747</v>
      </c>
      <c r="AT39" s="65">
        <v>1</v>
      </c>
      <c r="AU39" s="66"/>
      <c r="AV39" s="67"/>
      <c r="AW39" s="67"/>
      <c r="AX39" s="111"/>
      <c r="AY39" s="112"/>
      <c r="AZ39" s="112"/>
      <c r="BA39" s="112"/>
      <c r="BB39" s="113"/>
      <c r="BC39" s="74"/>
      <c r="BD39" s="108">
        <f>IF(Paramètres!$B$147="",".",Paramètres!$B$147)</f>
        <v>42772</v>
      </c>
      <c r="BE39" s="65">
        <v>1</v>
      </c>
      <c r="BF39" s="66"/>
      <c r="BG39" s="67"/>
      <c r="BH39" s="67"/>
      <c r="BI39" s="111"/>
      <c r="BJ39" s="112"/>
      <c r="BK39" s="112"/>
      <c r="BL39" s="112"/>
      <c r="BM39" s="113"/>
      <c r="BN39" s="74"/>
      <c r="BO39" s="108">
        <f>IF(Paramètres!$B$175="",".",Paramètres!$B$175)</f>
        <v>42804</v>
      </c>
      <c r="BP39" s="65">
        <v>1</v>
      </c>
      <c r="BQ39" s="66"/>
      <c r="BR39" s="67"/>
      <c r="BS39" s="67"/>
      <c r="BT39" s="111"/>
      <c r="BU39" s="112"/>
      <c r="BV39" s="112"/>
      <c r="BW39" s="112"/>
      <c r="BX39" s="113"/>
      <c r="BY39" s="74"/>
      <c r="BZ39" s="108">
        <f>IF(Paramètres!$B$203="",".",Paramètres!$B$203)</f>
        <v>42845</v>
      </c>
      <c r="CA39" s="65">
        <v>1</v>
      </c>
      <c r="CB39" s="66"/>
      <c r="CC39" s="67"/>
      <c r="CD39" s="67"/>
      <c r="CE39" s="111"/>
      <c r="CF39" s="112"/>
      <c r="CG39" s="112"/>
      <c r="CH39" s="112"/>
      <c r="CI39" s="113"/>
      <c r="CJ39" s="74"/>
      <c r="CK39" s="108">
        <f>IF(Paramètres!$B$231="",".",Paramètres!$B$231)</f>
        <v>42863</v>
      </c>
      <c r="CL39" s="65">
        <v>1</v>
      </c>
      <c r="CM39" s="66"/>
      <c r="CN39" s="67"/>
      <c r="CO39" s="67"/>
      <c r="CP39" s="111"/>
      <c r="CQ39" s="112"/>
      <c r="CR39" s="112"/>
      <c r="CS39" s="112"/>
      <c r="CT39" s="113"/>
      <c r="CU39" s="74"/>
      <c r="CV39" s="108">
        <f>IF(Paramètres!$B$259="",".",Paramètres!$B$259)</f>
        <v>42893</v>
      </c>
      <c r="CW39" s="65">
        <v>1</v>
      </c>
      <c r="CX39" s="66"/>
      <c r="CY39" s="67"/>
      <c r="CZ39" s="67"/>
      <c r="DA39" s="111"/>
      <c r="DB39" s="112"/>
      <c r="DC39" s="112"/>
      <c r="DD39" s="112"/>
      <c r="DE39" s="113"/>
      <c r="DF39" s="74"/>
    </row>
    <row r="40" spans="1:110" s="25" customFormat="1" ht="16.5" customHeight="1" x14ac:dyDescent="0.25">
      <c r="A40" s="109"/>
      <c r="B40" s="59">
        <v>2</v>
      </c>
      <c r="C40" s="26" t="s">
        <v>181</v>
      </c>
      <c r="D40" s="26"/>
      <c r="E40" s="26"/>
      <c r="F40" s="102"/>
      <c r="G40" s="103"/>
      <c r="H40" s="103"/>
      <c r="I40" s="103"/>
      <c r="J40" s="104"/>
      <c r="K40" s="75"/>
      <c r="L40" s="109"/>
      <c r="M40" s="59">
        <v>2</v>
      </c>
      <c r="N40" s="26"/>
      <c r="O40" s="26"/>
      <c r="P40" s="26"/>
      <c r="Q40" s="102"/>
      <c r="R40" s="103"/>
      <c r="S40" s="103"/>
      <c r="T40" s="103"/>
      <c r="U40" s="104"/>
      <c r="V40" s="75"/>
      <c r="W40" s="109"/>
      <c r="X40" s="59">
        <v>2</v>
      </c>
      <c r="Y40" s="26"/>
      <c r="Z40" s="26"/>
      <c r="AA40" s="26"/>
      <c r="AB40" s="102"/>
      <c r="AC40" s="103"/>
      <c r="AD40" s="103"/>
      <c r="AE40" s="103"/>
      <c r="AF40" s="104"/>
      <c r="AG40" s="75"/>
      <c r="AH40" s="109"/>
      <c r="AI40" s="59">
        <v>2</v>
      </c>
      <c r="AJ40" s="26"/>
      <c r="AK40" s="26"/>
      <c r="AL40" s="26"/>
      <c r="AM40" s="102"/>
      <c r="AN40" s="103"/>
      <c r="AO40" s="103"/>
      <c r="AP40" s="103"/>
      <c r="AQ40" s="104"/>
      <c r="AR40" s="75"/>
      <c r="AS40" s="109"/>
      <c r="AT40" s="59">
        <v>2</v>
      </c>
      <c r="AU40" s="26"/>
      <c r="AV40" s="26"/>
      <c r="AW40" s="26"/>
      <c r="AX40" s="102"/>
      <c r="AY40" s="103"/>
      <c r="AZ40" s="103"/>
      <c r="BA40" s="103"/>
      <c r="BB40" s="104"/>
      <c r="BC40" s="75"/>
      <c r="BD40" s="109"/>
      <c r="BE40" s="59">
        <v>2</v>
      </c>
      <c r="BF40" s="26"/>
      <c r="BG40" s="26"/>
      <c r="BH40" s="26"/>
      <c r="BI40" s="102"/>
      <c r="BJ40" s="103"/>
      <c r="BK40" s="103"/>
      <c r="BL40" s="103"/>
      <c r="BM40" s="104"/>
      <c r="BN40" s="75"/>
      <c r="BO40" s="109"/>
      <c r="BP40" s="59">
        <v>2</v>
      </c>
      <c r="BQ40" s="26"/>
      <c r="BR40" s="26"/>
      <c r="BS40" s="26"/>
      <c r="BT40" s="102"/>
      <c r="BU40" s="103"/>
      <c r="BV40" s="103"/>
      <c r="BW40" s="103"/>
      <c r="BX40" s="104"/>
      <c r="BY40" s="75"/>
      <c r="BZ40" s="109"/>
      <c r="CA40" s="59">
        <v>2</v>
      </c>
      <c r="CB40" s="26"/>
      <c r="CC40" s="26"/>
      <c r="CD40" s="26"/>
      <c r="CE40" s="102"/>
      <c r="CF40" s="103"/>
      <c r="CG40" s="103"/>
      <c r="CH40" s="103"/>
      <c r="CI40" s="104"/>
      <c r="CJ40" s="75"/>
      <c r="CK40" s="109"/>
      <c r="CL40" s="59">
        <v>2</v>
      </c>
      <c r="CM40" s="26"/>
      <c r="CN40" s="26"/>
      <c r="CO40" s="26"/>
      <c r="CP40" s="102"/>
      <c r="CQ40" s="103"/>
      <c r="CR40" s="103"/>
      <c r="CS40" s="103"/>
      <c r="CT40" s="104"/>
      <c r="CU40" s="75"/>
      <c r="CV40" s="109"/>
      <c r="CW40" s="59">
        <v>2</v>
      </c>
      <c r="CX40" s="26"/>
      <c r="CY40" s="26"/>
      <c r="CZ40" s="26"/>
      <c r="DA40" s="102"/>
      <c r="DB40" s="103"/>
      <c r="DC40" s="103"/>
      <c r="DD40" s="103"/>
      <c r="DE40" s="104"/>
      <c r="DF40" s="75"/>
    </row>
    <row r="41" spans="1:110" s="25" customFormat="1" ht="16.5" customHeight="1" x14ac:dyDescent="0.25">
      <c r="A41" s="109"/>
      <c r="B41" s="59">
        <v>3</v>
      </c>
      <c r="C41" s="26" t="s">
        <v>181</v>
      </c>
      <c r="D41" s="26"/>
      <c r="E41" s="26"/>
      <c r="F41" s="102"/>
      <c r="G41" s="103"/>
      <c r="H41" s="103"/>
      <c r="I41" s="103"/>
      <c r="J41" s="104"/>
      <c r="K41" s="75"/>
      <c r="L41" s="109"/>
      <c r="M41" s="59">
        <v>3</v>
      </c>
      <c r="N41" s="26"/>
      <c r="O41" s="26"/>
      <c r="P41" s="26"/>
      <c r="Q41" s="102"/>
      <c r="R41" s="103"/>
      <c r="S41" s="103"/>
      <c r="T41" s="103"/>
      <c r="U41" s="104"/>
      <c r="V41" s="75"/>
      <c r="W41" s="109"/>
      <c r="X41" s="59">
        <v>3</v>
      </c>
      <c r="Y41" s="26"/>
      <c r="Z41" s="26"/>
      <c r="AA41" s="26"/>
      <c r="AB41" s="102"/>
      <c r="AC41" s="103"/>
      <c r="AD41" s="103"/>
      <c r="AE41" s="103"/>
      <c r="AF41" s="104"/>
      <c r="AG41" s="75"/>
      <c r="AH41" s="109"/>
      <c r="AI41" s="59">
        <v>3</v>
      </c>
      <c r="AJ41" s="26"/>
      <c r="AK41" s="26"/>
      <c r="AL41" s="26"/>
      <c r="AM41" s="102"/>
      <c r="AN41" s="103"/>
      <c r="AO41" s="103"/>
      <c r="AP41" s="103"/>
      <c r="AQ41" s="104"/>
      <c r="AR41" s="75"/>
      <c r="AS41" s="109"/>
      <c r="AT41" s="59">
        <v>3</v>
      </c>
      <c r="AU41" s="26"/>
      <c r="AV41" s="26"/>
      <c r="AW41" s="26"/>
      <c r="AX41" s="102"/>
      <c r="AY41" s="103"/>
      <c r="AZ41" s="103"/>
      <c r="BA41" s="103"/>
      <c r="BB41" s="104"/>
      <c r="BC41" s="75"/>
      <c r="BD41" s="109"/>
      <c r="BE41" s="59">
        <v>3</v>
      </c>
      <c r="BF41" s="26"/>
      <c r="BG41" s="26"/>
      <c r="BH41" s="26"/>
      <c r="BI41" s="102"/>
      <c r="BJ41" s="103"/>
      <c r="BK41" s="103"/>
      <c r="BL41" s="103"/>
      <c r="BM41" s="104"/>
      <c r="BN41" s="75"/>
      <c r="BO41" s="109"/>
      <c r="BP41" s="59">
        <v>3</v>
      </c>
      <c r="BQ41" s="26"/>
      <c r="BR41" s="26"/>
      <c r="BS41" s="26"/>
      <c r="BT41" s="102"/>
      <c r="BU41" s="103"/>
      <c r="BV41" s="103"/>
      <c r="BW41" s="103"/>
      <c r="BX41" s="104"/>
      <c r="BY41" s="75"/>
      <c r="BZ41" s="109"/>
      <c r="CA41" s="59">
        <v>3</v>
      </c>
      <c r="CB41" s="26"/>
      <c r="CC41" s="26"/>
      <c r="CD41" s="26"/>
      <c r="CE41" s="102"/>
      <c r="CF41" s="103"/>
      <c r="CG41" s="103"/>
      <c r="CH41" s="103"/>
      <c r="CI41" s="104"/>
      <c r="CJ41" s="75"/>
      <c r="CK41" s="109"/>
      <c r="CL41" s="59">
        <v>3</v>
      </c>
      <c r="CM41" s="26"/>
      <c r="CN41" s="26"/>
      <c r="CO41" s="26"/>
      <c r="CP41" s="102"/>
      <c r="CQ41" s="103"/>
      <c r="CR41" s="103"/>
      <c r="CS41" s="103"/>
      <c r="CT41" s="104"/>
      <c r="CU41" s="75"/>
      <c r="CV41" s="109"/>
      <c r="CW41" s="59">
        <v>3</v>
      </c>
      <c r="CX41" s="26"/>
      <c r="CY41" s="26"/>
      <c r="CZ41" s="26"/>
      <c r="DA41" s="102"/>
      <c r="DB41" s="103"/>
      <c r="DC41" s="103"/>
      <c r="DD41" s="103"/>
      <c r="DE41" s="104"/>
      <c r="DF41" s="75"/>
    </row>
    <row r="42" spans="1:110" s="25" customFormat="1" ht="16.5" customHeight="1" x14ac:dyDescent="0.25">
      <c r="A42" s="109"/>
      <c r="B42" s="59">
        <v>4</v>
      </c>
      <c r="C42" s="26" t="s">
        <v>181</v>
      </c>
      <c r="D42" s="26"/>
      <c r="E42" s="26"/>
      <c r="F42" s="102"/>
      <c r="G42" s="103"/>
      <c r="H42" s="103"/>
      <c r="I42" s="103"/>
      <c r="J42" s="104"/>
      <c r="K42" s="75"/>
      <c r="L42" s="109"/>
      <c r="M42" s="59">
        <v>4</v>
      </c>
      <c r="N42" s="26"/>
      <c r="O42" s="26"/>
      <c r="P42" s="26"/>
      <c r="Q42" s="102"/>
      <c r="R42" s="103"/>
      <c r="S42" s="103"/>
      <c r="T42" s="103"/>
      <c r="U42" s="104"/>
      <c r="V42" s="75"/>
      <c r="W42" s="109"/>
      <c r="X42" s="59">
        <v>4</v>
      </c>
      <c r="Y42" s="26"/>
      <c r="Z42" s="26"/>
      <c r="AA42" s="26"/>
      <c r="AB42" s="102"/>
      <c r="AC42" s="103"/>
      <c r="AD42" s="103"/>
      <c r="AE42" s="103"/>
      <c r="AF42" s="104"/>
      <c r="AG42" s="75"/>
      <c r="AH42" s="109"/>
      <c r="AI42" s="59">
        <v>4</v>
      </c>
      <c r="AJ42" s="26"/>
      <c r="AK42" s="26"/>
      <c r="AL42" s="26"/>
      <c r="AM42" s="102"/>
      <c r="AN42" s="103"/>
      <c r="AO42" s="103"/>
      <c r="AP42" s="103"/>
      <c r="AQ42" s="104"/>
      <c r="AR42" s="75"/>
      <c r="AS42" s="109"/>
      <c r="AT42" s="59">
        <v>4</v>
      </c>
      <c r="AU42" s="26"/>
      <c r="AV42" s="26"/>
      <c r="AW42" s="26"/>
      <c r="AX42" s="102"/>
      <c r="AY42" s="103"/>
      <c r="AZ42" s="103"/>
      <c r="BA42" s="103"/>
      <c r="BB42" s="104"/>
      <c r="BC42" s="75"/>
      <c r="BD42" s="109"/>
      <c r="BE42" s="59">
        <v>4</v>
      </c>
      <c r="BF42" s="26"/>
      <c r="BG42" s="26"/>
      <c r="BH42" s="26"/>
      <c r="BI42" s="102"/>
      <c r="BJ42" s="103"/>
      <c r="BK42" s="103"/>
      <c r="BL42" s="103"/>
      <c r="BM42" s="104"/>
      <c r="BN42" s="75"/>
      <c r="BO42" s="109"/>
      <c r="BP42" s="59">
        <v>4</v>
      </c>
      <c r="BQ42" s="26"/>
      <c r="BR42" s="26"/>
      <c r="BS42" s="26"/>
      <c r="BT42" s="102"/>
      <c r="BU42" s="103"/>
      <c r="BV42" s="103"/>
      <c r="BW42" s="103"/>
      <c r="BX42" s="104"/>
      <c r="BY42" s="75"/>
      <c r="BZ42" s="109"/>
      <c r="CA42" s="59">
        <v>4</v>
      </c>
      <c r="CB42" s="26"/>
      <c r="CC42" s="26"/>
      <c r="CD42" s="26"/>
      <c r="CE42" s="102"/>
      <c r="CF42" s="103"/>
      <c r="CG42" s="103"/>
      <c r="CH42" s="103"/>
      <c r="CI42" s="104"/>
      <c r="CJ42" s="75"/>
      <c r="CK42" s="109"/>
      <c r="CL42" s="59">
        <v>4</v>
      </c>
      <c r="CM42" s="26"/>
      <c r="CN42" s="26"/>
      <c r="CO42" s="26"/>
      <c r="CP42" s="102"/>
      <c r="CQ42" s="103"/>
      <c r="CR42" s="103"/>
      <c r="CS42" s="103"/>
      <c r="CT42" s="104"/>
      <c r="CU42" s="75"/>
      <c r="CV42" s="109"/>
      <c r="CW42" s="59">
        <v>4</v>
      </c>
      <c r="CX42" s="26"/>
      <c r="CY42" s="26"/>
      <c r="CZ42" s="26"/>
      <c r="DA42" s="102"/>
      <c r="DB42" s="103"/>
      <c r="DC42" s="103"/>
      <c r="DD42" s="103"/>
      <c r="DE42" s="104"/>
      <c r="DF42" s="75"/>
    </row>
    <row r="43" spans="1:110" s="25" customFormat="1" ht="16.5" customHeight="1" x14ac:dyDescent="0.25">
      <c r="A43" s="109"/>
      <c r="B43" s="59" t="s">
        <v>35</v>
      </c>
      <c r="C43" s="26" t="s">
        <v>181</v>
      </c>
      <c r="D43" s="26"/>
      <c r="E43" s="26"/>
      <c r="F43" s="102"/>
      <c r="G43" s="103"/>
      <c r="H43" s="103"/>
      <c r="I43" s="103"/>
      <c r="J43" s="104"/>
      <c r="K43" s="75"/>
      <c r="L43" s="109"/>
      <c r="M43" s="59" t="s">
        <v>35</v>
      </c>
      <c r="N43" s="26"/>
      <c r="O43" s="26"/>
      <c r="P43" s="26"/>
      <c r="Q43" s="102"/>
      <c r="R43" s="103"/>
      <c r="S43" s="103"/>
      <c r="T43" s="103"/>
      <c r="U43" s="104"/>
      <c r="V43" s="75"/>
      <c r="W43" s="109"/>
      <c r="X43" s="59" t="s">
        <v>35</v>
      </c>
      <c r="Y43" s="26"/>
      <c r="Z43" s="26"/>
      <c r="AA43" s="26"/>
      <c r="AB43" s="102"/>
      <c r="AC43" s="103"/>
      <c r="AD43" s="103"/>
      <c r="AE43" s="103"/>
      <c r="AF43" s="104"/>
      <c r="AG43" s="75"/>
      <c r="AH43" s="109"/>
      <c r="AI43" s="59" t="s">
        <v>35</v>
      </c>
      <c r="AJ43" s="26"/>
      <c r="AK43" s="26"/>
      <c r="AL43" s="26"/>
      <c r="AM43" s="102"/>
      <c r="AN43" s="103"/>
      <c r="AO43" s="103"/>
      <c r="AP43" s="103"/>
      <c r="AQ43" s="104"/>
      <c r="AR43" s="75"/>
      <c r="AS43" s="109"/>
      <c r="AT43" s="59" t="s">
        <v>35</v>
      </c>
      <c r="AU43" s="26"/>
      <c r="AV43" s="26"/>
      <c r="AW43" s="26"/>
      <c r="AX43" s="102"/>
      <c r="AY43" s="103"/>
      <c r="AZ43" s="103"/>
      <c r="BA43" s="103"/>
      <c r="BB43" s="104"/>
      <c r="BC43" s="75"/>
      <c r="BD43" s="109"/>
      <c r="BE43" s="59" t="s">
        <v>35</v>
      </c>
      <c r="BF43" s="26"/>
      <c r="BG43" s="26"/>
      <c r="BH43" s="26"/>
      <c r="BI43" s="102"/>
      <c r="BJ43" s="103"/>
      <c r="BK43" s="103"/>
      <c r="BL43" s="103"/>
      <c r="BM43" s="104"/>
      <c r="BN43" s="75"/>
      <c r="BO43" s="109"/>
      <c r="BP43" s="59" t="s">
        <v>35</v>
      </c>
      <c r="BQ43" s="26"/>
      <c r="BR43" s="26"/>
      <c r="BS43" s="26"/>
      <c r="BT43" s="102"/>
      <c r="BU43" s="103"/>
      <c r="BV43" s="103"/>
      <c r="BW43" s="103"/>
      <c r="BX43" s="104"/>
      <c r="BY43" s="75"/>
      <c r="BZ43" s="109"/>
      <c r="CA43" s="59" t="s">
        <v>35</v>
      </c>
      <c r="CB43" s="26"/>
      <c r="CC43" s="26"/>
      <c r="CD43" s="26"/>
      <c r="CE43" s="102"/>
      <c r="CF43" s="103"/>
      <c r="CG43" s="103"/>
      <c r="CH43" s="103"/>
      <c r="CI43" s="104"/>
      <c r="CJ43" s="75"/>
      <c r="CK43" s="109"/>
      <c r="CL43" s="59" t="s">
        <v>35</v>
      </c>
      <c r="CM43" s="26"/>
      <c r="CN43" s="26"/>
      <c r="CO43" s="26"/>
      <c r="CP43" s="102"/>
      <c r="CQ43" s="103"/>
      <c r="CR43" s="103"/>
      <c r="CS43" s="103"/>
      <c r="CT43" s="104"/>
      <c r="CU43" s="75"/>
      <c r="CV43" s="109"/>
      <c r="CW43" s="59" t="s">
        <v>35</v>
      </c>
      <c r="CX43" s="26"/>
      <c r="CY43" s="26"/>
      <c r="CZ43" s="26"/>
      <c r="DA43" s="102"/>
      <c r="DB43" s="103"/>
      <c r="DC43" s="103"/>
      <c r="DD43" s="103"/>
      <c r="DE43" s="104"/>
      <c r="DF43" s="75"/>
    </row>
    <row r="44" spans="1:110" s="25" customFormat="1" ht="16.5" customHeight="1" x14ac:dyDescent="0.25">
      <c r="A44" s="109"/>
      <c r="B44" s="59">
        <v>7</v>
      </c>
      <c r="C44" s="26" t="s">
        <v>181</v>
      </c>
      <c r="D44" s="26"/>
      <c r="E44" s="26"/>
      <c r="F44" s="102"/>
      <c r="G44" s="103"/>
      <c r="H44" s="103"/>
      <c r="I44" s="103"/>
      <c r="J44" s="104"/>
      <c r="K44" s="75"/>
      <c r="L44" s="109"/>
      <c r="M44" s="59">
        <v>7</v>
      </c>
      <c r="N44" s="26"/>
      <c r="O44" s="26"/>
      <c r="P44" s="26"/>
      <c r="Q44" s="102"/>
      <c r="R44" s="103"/>
      <c r="S44" s="103"/>
      <c r="T44" s="103"/>
      <c r="U44" s="104"/>
      <c r="V44" s="75"/>
      <c r="W44" s="109"/>
      <c r="X44" s="59">
        <v>7</v>
      </c>
      <c r="Y44" s="26"/>
      <c r="Z44" s="26"/>
      <c r="AA44" s="26"/>
      <c r="AB44" s="102"/>
      <c r="AC44" s="103"/>
      <c r="AD44" s="103"/>
      <c r="AE44" s="103"/>
      <c r="AF44" s="104"/>
      <c r="AG44" s="75"/>
      <c r="AH44" s="109"/>
      <c r="AI44" s="59">
        <v>7</v>
      </c>
      <c r="AJ44" s="26"/>
      <c r="AK44" s="26"/>
      <c r="AL44" s="26"/>
      <c r="AM44" s="102"/>
      <c r="AN44" s="103"/>
      <c r="AO44" s="103"/>
      <c r="AP44" s="103"/>
      <c r="AQ44" s="104"/>
      <c r="AR44" s="75"/>
      <c r="AS44" s="109"/>
      <c r="AT44" s="59">
        <v>7</v>
      </c>
      <c r="AU44" s="26"/>
      <c r="AV44" s="26"/>
      <c r="AW44" s="26"/>
      <c r="AX44" s="102"/>
      <c r="AY44" s="103"/>
      <c r="AZ44" s="103"/>
      <c r="BA44" s="103"/>
      <c r="BB44" s="104"/>
      <c r="BC44" s="75"/>
      <c r="BD44" s="109"/>
      <c r="BE44" s="59">
        <v>7</v>
      </c>
      <c r="BF44" s="26"/>
      <c r="BG44" s="26"/>
      <c r="BH44" s="26"/>
      <c r="BI44" s="102"/>
      <c r="BJ44" s="103"/>
      <c r="BK44" s="103"/>
      <c r="BL44" s="103"/>
      <c r="BM44" s="104"/>
      <c r="BN44" s="75"/>
      <c r="BO44" s="109"/>
      <c r="BP44" s="59">
        <v>7</v>
      </c>
      <c r="BQ44" s="26"/>
      <c r="BR44" s="26"/>
      <c r="BS44" s="26"/>
      <c r="BT44" s="102"/>
      <c r="BU44" s="103"/>
      <c r="BV44" s="103"/>
      <c r="BW44" s="103"/>
      <c r="BX44" s="104"/>
      <c r="BY44" s="75"/>
      <c r="BZ44" s="109"/>
      <c r="CA44" s="59">
        <v>7</v>
      </c>
      <c r="CB44" s="26"/>
      <c r="CC44" s="26"/>
      <c r="CD44" s="26"/>
      <c r="CE44" s="102"/>
      <c r="CF44" s="103"/>
      <c r="CG44" s="103"/>
      <c r="CH44" s="103"/>
      <c r="CI44" s="104"/>
      <c r="CJ44" s="75"/>
      <c r="CK44" s="109"/>
      <c r="CL44" s="59">
        <v>7</v>
      </c>
      <c r="CM44" s="26"/>
      <c r="CN44" s="26"/>
      <c r="CO44" s="26"/>
      <c r="CP44" s="102"/>
      <c r="CQ44" s="103"/>
      <c r="CR44" s="103"/>
      <c r="CS44" s="103"/>
      <c r="CT44" s="104"/>
      <c r="CU44" s="75"/>
      <c r="CV44" s="109"/>
      <c r="CW44" s="59">
        <v>7</v>
      </c>
      <c r="CX44" s="26"/>
      <c r="CY44" s="26"/>
      <c r="CZ44" s="26"/>
      <c r="DA44" s="102"/>
      <c r="DB44" s="103"/>
      <c r="DC44" s="103"/>
      <c r="DD44" s="103"/>
      <c r="DE44" s="104"/>
      <c r="DF44" s="75"/>
    </row>
    <row r="45" spans="1:110" s="25" customFormat="1" ht="16.5" customHeight="1" thickBot="1" x14ac:dyDescent="0.3">
      <c r="A45" s="110"/>
      <c r="B45" s="60">
        <v>8</v>
      </c>
      <c r="C45" s="27" t="s">
        <v>181</v>
      </c>
      <c r="D45" s="27"/>
      <c r="E45" s="27"/>
      <c r="F45" s="105"/>
      <c r="G45" s="106"/>
      <c r="H45" s="106"/>
      <c r="I45" s="106"/>
      <c r="J45" s="107"/>
      <c r="K45" s="76"/>
      <c r="L45" s="110"/>
      <c r="M45" s="60">
        <v>8</v>
      </c>
      <c r="N45" s="27"/>
      <c r="O45" s="27"/>
      <c r="P45" s="27"/>
      <c r="Q45" s="105"/>
      <c r="R45" s="106"/>
      <c r="S45" s="106"/>
      <c r="T45" s="106"/>
      <c r="U45" s="107"/>
      <c r="V45" s="76"/>
      <c r="W45" s="110"/>
      <c r="X45" s="60">
        <v>8</v>
      </c>
      <c r="Y45" s="27"/>
      <c r="Z45" s="27"/>
      <c r="AA45" s="27"/>
      <c r="AB45" s="105"/>
      <c r="AC45" s="106"/>
      <c r="AD45" s="106"/>
      <c r="AE45" s="106"/>
      <c r="AF45" s="107"/>
      <c r="AG45" s="76"/>
      <c r="AH45" s="110"/>
      <c r="AI45" s="60">
        <v>8</v>
      </c>
      <c r="AJ45" s="27"/>
      <c r="AK45" s="27"/>
      <c r="AL45" s="27"/>
      <c r="AM45" s="105"/>
      <c r="AN45" s="106"/>
      <c r="AO45" s="106"/>
      <c r="AP45" s="106"/>
      <c r="AQ45" s="107"/>
      <c r="AR45" s="76"/>
      <c r="AS45" s="110"/>
      <c r="AT45" s="60">
        <v>8</v>
      </c>
      <c r="AU45" s="27"/>
      <c r="AV45" s="27"/>
      <c r="AW45" s="27"/>
      <c r="AX45" s="105"/>
      <c r="AY45" s="106"/>
      <c r="AZ45" s="106"/>
      <c r="BA45" s="106"/>
      <c r="BB45" s="107"/>
      <c r="BC45" s="76"/>
      <c r="BD45" s="110"/>
      <c r="BE45" s="60">
        <v>8</v>
      </c>
      <c r="BF45" s="27"/>
      <c r="BG45" s="27"/>
      <c r="BH45" s="27"/>
      <c r="BI45" s="105"/>
      <c r="BJ45" s="106"/>
      <c r="BK45" s="106"/>
      <c r="BL45" s="106"/>
      <c r="BM45" s="107"/>
      <c r="BN45" s="76"/>
      <c r="BO45" s="110"/>
      <c r="BP45" s="60">
        <v>8</v>
      </c>
      <c r="BQ45" s="27"/>
      <c r="BR45" s="27"/>
      <c r="BS45" s="27"/>
      <c r="BT45" s="105"/>
      <c r="BU45" s="106"/>
      <c r="BV45" s="106"/>
      <c r="BW45" s="106"/>
      <c r="BX45" s="107"/>
      <c r="BY45" s="76"/>
      <c r="BZ45" s="110"/>
      <c r="CA45" s="60">
        <v>8</v>
      </c>
      <c r="CB45" s="27"/>
      <c r="CC45" s="27"/>
      <c r="CD45" s="27"/>
      <c r="CE45" s="105"/>
      <c r="CF45" s="106"/>
      <c r="CG45" s="106"/>
      <c r="CH45" s="106"/>
      <c r="CI45" s="107"/>
      <c r="CJ45" s="76"/>
      <c r="CK45" s="110"/>
      <c r="CL45" s="60">
        <v>8</v>
      </c>
      <c r="CM45" s="27"/>
      <c r="CN45" s="27"/>
      <c r="CO45" s="27"/>
      <c r="CP45" s="105"/>
      <c r="CQ45" s="106"/>
      <c r="CR45" s="106"/>
      <c r="CS45" s="106"/>
      <c r="CT45" s="107"/>
      <c r="CU45" s="76"/>
      <c r="CV45" s="110"/>
      <c r="CW45" s="60">
        <v>8</v>
      </c>
      <c r="CX45" s="27"/>
      <c r="CY45" s="27"/>
      <c r="CZ45" s="27"/>
      <c r="DA45" s="105"/>
      <c r="DB45" s="106"/>
      <c r="DC45" s="106"/>
      <c r="DD45" s="106"/>
      <c r="DE45" s="107"/>
      <c r="DF45" s="76"/>
    </row>
    <row r="46" spans="1:110" s="25" customFormat="1" ht="7.5" customHeight="1" thickBot="1" x14ac:dyDescent="0.3">
      <c r="B46" s="1"/>
      <c r="C46" s="1"/>
      <c r="D46" s="1"/>
      <c r="E46" s="1"/>
      <c r="F46" s="1"/>
      <c r="G46" s="1"/>
      <c r="H46" s="28"/>
      <c r="I46" s="28"/>
      <c r="J46" s="28"/>
      <c r="K46" s="28"/>
      <c r="M46" s="1"/>
      <c r="N46" s="1"/>
      <c r="O46" s="1"/>
      <c r="P46" s="1"/>
      <c r="Q46" s="1"/>
      <c r="R46" s="1"/>
      <c r="S46" s="28"/>
      <c r="T46" s="28"/>
      <c r="U46" s="28"/>
      <c r="V46" s="28"/>
      <c r="X46" s="1"/>
      <c r="Y46" s="1"/>
      <c r="Z46" s="1"/>
      <c r="AA46" s="1"/>
      <c r="AB46" s="1"/>
      <c r="AC46" s="1"/>
      <c r="AD46" s="28"/>
      <c r="AE46" s="28"/>
      <c r="AF46" s="28"/>
      <c r="AG46" s="28"/>
      <c r="AI46" s="1"/>
      <c r="AJ46" s="1"/>
      <c r="AK46" s="1"/>
      <c r="AL46" s="1"/>
      <c r="AM46" s="1"/>
      <c r="AN46" s="1"/>
      <c r="AO46" s="28"/>
      <c r="AP46" s="28"/>
      <c r="AQ46" s="28"/>
      <c r="AR46" s="28"/>
      <c r="AT46" s="1"/>
      <c r="AU46" s="1"/>
      <c r="AV46" s="1"/>
      <c r="AW46" s="1"/>
      <c r="AX46" s="1"/>
      <c r="AY46" s="1"/>
      <c r="AZ46" s="28"/>
      <c r="BA46" s="28"/>
      <c r="BB46" s="28"/>
      <c r="BC46" s="28"/>
      <c r="BE46" s="1"/>
      <c r="BF46" s="1"/>
      <c r="BG46" s="1"/>
      <c r="BH46" s="1"/>
      <c r="BI46" s="1"/>
      <c r="BJ46" s="1"/>
      <c r="BK46" s="28"/>
      <c r="BL46" s="28"/>
      <c r="BM46" s="28"/>
      <c r="BN46" s="28"/>
      <c r="BP46" s="1"/>
      <c r="BQ46" s="1"/>
      <c r="BR46" s="1"/>
      <c r="BS46" s="1"/>
      <c r="BT46" s="1"/>
      <c r="BU46" s="1"/>
      <c r="BV46" s="28"/>
      <c r="BW46" s="28"/>
      <c r="BX46" s="28"/>
      <c r="BY46" s="28"/>
      <c r="CA46" s="1"/>
      <c r="CB46" s="1"/>
      <c r="CC46" s="1"/>
      <c r="CD46" s="1"/>
      <c r="CE46" s="1"/>
      <c r="CF46" s="1"/>
      <c r="CG46" s="28"/>
      <c r="CH46" s="28"/>
      <c r="CI46" s="28"/>
      <c r="CJ46" s="28"/>
      <c r="CL46" s="1"/>
      <c r="CM46" s="1"/>
      <c r="CN46" s="1"/>
      <c r="CO46" s="1"/>
      <c r="CP46" s="1"/>
      <c r="CQ46" s="1"/>
      <c r="CR46" s="28"/>
      <c r="CS46" s="28"/>
      <c r="CT46" s="28"/>
      <c r="CU46" s="28"/>
      <c r="CW46" s="1"/>
      <c r="CX46" s="1"/>
      <c r="CY46" s="1"/>
      <c r="CZ46" s="1"/>
      <c r="DA46" s="1"/>
      <c r="DB46" s="1"/>
      <c r="DC46" s="28"/>
      <c r="DD46" s="28"/>
      <c r="DE46" s="28"/>
      <c r="DF46" s="28"/>
    </row>
    <row r="47" spans="1:110" s="25" customFormat="1" ht="16.5" customHeight="1" x14ac:dyDescent="0.25">
      <c r="A47" s="108">
        <f>IF(Paramètres!$B$8="",".",Paramètres!$B$8)</f>
        <v>42620</v>
      </c>
      <c r="B47" s="65">
        <v>1</v>
      </c>
      <c r="C47" s="66" t="s">
        <v>178</v>
      </c>
      <c r="D47" s="67"/>
      <c r="E47" s="67"/>
      <c r="F47" s="111"/>
      <c r="G47" s="112"/>
      <c r="H47" s="112"/>
      <c r="I47" s="112"/>
      <c r="J47" s="113"/>
      <c r="K47" s="74"/>
      <c r="L47" s="108">
        <f>IF(Paramètres!$B$36="",".",Paramètres!$B$36)</f>
        <v>42650</v>
      </c>
      <c r="M47" s="65">
        <v>1</v>
      </c>
      <c r="N47" s="66"/>
      <c r="O47" s="67"/>
      <c r="P47" s="67"/>
      <c r="Q47" s="111"/>
      <c r="R47" s="112"/>
      <c r="S47" s="112"/>
      <c r="T47" s="112"/>
      <c r="U47" s="113"/>
      <c r="V47" s="74"/>
      <c r="W47" s="108" t="str">
        <f>IF(Paramètres!$B$64="",".",Paramètres!$B$64)</f>
        <v>.</v>
      </c>
      <c r="X47" s="65">
        <v>1</v>
      </c>
      <c r="Y47" s="66"/>
      <c r="Z47" s="67"/>
      <c r="AA47" s="67"/>
      <c r="AB47" s="111"/>
      <c r="AC47" s="112"/>
      <c r="AD47" s="112"/>
      <c r="AE47" s="112"/>
      <c r="AF47" s="113"/>
      <c r="AG47" s="74"/>
      <c r="AH47" s="108">
        <f>IF(Paramètres!$B$92="",".",Paramètres!$B$92)</f>
        <v>42711</v>
      </c>
      <c r="AI47" s="65">
        <v>1</v>
      </c>
      <c r="AJ47" s="66"/>
      <c r="AK47" s="67"/>
      <c r="AL47" s="67"/>
      <c r="AM47" s="111"/>
      <c r="AN47" s="112"/>
      <c r="AO47" s="112"/>
      <c r="AP47" s="112"/>
      <c r="AQ47" s="113"/>
      <c r="AR47" s="74"/>
      <c r="AS47" s="108">
        <f>IF(Paramètres!$B$120="",".",Paramètres!$B$120)</f>
        <v>42748</v>
      </c>
      <c r="AT47" s="65">
        <v>1</v>
      </c>
      <c r="AU47" s="66"/>
      <c r="AV47" s="67"/>
      <c r="AW47" s="67"/>
      <c r="AX47" s="111"/>
      <c r="AY47" s="112"/>
      <c r="AZ47" s="112"/>
      <c r="BA47" s="112"/>
      <c r="BB47" s="113"/>
      <c r="BC47" s="74"/>
      <c r="BD47" s="108">
        <f>IF(Paramètres!$B$148="",".",Paramètres!$B$148)</f>
        <v>42773</v>
      </c>
      <c r="BE47" s="65">
        <v>1</v>
      </c>
      <c r="BF47" s="66"/>
      <c r="BG47" s="67"/>
      <c r="BH47" s="67"/>
      <c r="BI47" s="111"/>
      <c r="BJ47" s="112"/>
      <c r="BK47" s="112"/>
      <c r="BL47" s="112"/>
      <c r="BM47" s="113"/>
      <c r="BN47" s="74"/>
      <c r="BO47" s="108">
        <f>IF(Paramètres!$B$176="",".",Paramètres!$B$176)</f>
        <v>42807</v>
      </c>
      <c r="BP47" s="65">
        <v>1</v>
      </c>
      <c r="BQ47" s="66"/>
      <c r="BR47" s="67"/>
      <c r="BS47" s="67"/>
      <c r="BT47" s="111"/>
      <c r="BU47" s="112"/>
      <c r="BV47" s="112"/>
      <c r="BW47" s="112"/>
      <c r="BX47" s="113"/>
      <c r="BY47" s="74"/>
      <c r="BZ47" s="108">
        <f>IF(Paramètres!$B$204="",".",Paramètres!$B$204)</f>
        <v>42846</v>
      </c>
      <c r="CA47" s="65">
        <v>1</v>
      </c>
      <c r="CB47" s="66"/>
      <c r="CC47" s="67"/>
      <c r="CD47" s="67"/>
      <c r="CE47" s="111"/>
      <c r="CF47" s="112"/>
      <c r="CG47" s="112"/>
      <c r="CH47" s="112"/>
      <c r="CI47" s="113"/>
      <c r="CJ47" s="74"/>
      <c r="CK47" s="108">
        <f>IF(Paramètres!$B$232="",".",Paramètres!$B$232)</f>
        <v>42864</v>
      </c>
      <c r="CL47" s="65">
        <v>1</v>
      </c>
      <c r="CM47" s="66"/>
      <c r="CN47" s="67"/>
      <c r="CO47" s="67"/>
      <c r="CP47" s="111"/>
      <c r="CQ47" s="112"/>
      <c r="CR47" s="112"/>
      <c r="CS47" s="112"/>
      <c r="CT47" s="113"/>
      <c r="CU47" s="74"/>
      <c r="CV47" s="108">
        <f>IF(Paramètres!$B$260="",".",Paramètres!$B$260)</f>
        <v>42894</v>
      </c>
      <c r="CW47" s="65">
        <v>1</v>
      </c>
      <c r="CX47" s="66"/>
      <c r="CY47" s="67"/>
      <c r="CZ47" s="67"/>
      <c r="DA47" s="111"/>
      <c r="DB47" s="112"/>
      <c r="DC47" s="112"/>
      <c r="DD47" s="112"/>
      <c r="DE47" s="113"/>
      <c r="DF47" s="74"/>
    </row>
    <row r="48" spans="1:110" s="25" customFormat="1" ht="16.5" customHeight="1" x14ac:dyDescent="0.25">
      <c r="A48" s="109"/>
      <c r="B48" s="59">
        <v>2</v>
      </c>
      <c r="C48" s="26" t="s">
        <v>178</v>
      </c>
      <c r="D48" s="26"/>
      <c r="E48" s="26"/>
      <c r="F48" s="102"/>
      <c r="G48" s="103"/>
      <c r="H48" s="103"/>
      <c r="I48" s="103"/>
      <c r="J48" s="104"/>
      <c r="K48" s="75"/>
      <c r="L48" s="109"/>
      <c r="M48" s="59">
        <v>2</v>
      </c>
      <c r="N48" s="26"/>
      <c r="O48" s="26"/>
      <c r="P48" s="26"/>
      <c r="Q48" s="102"/>
      <c r="R48" s="103"/>
      <c r="S48" s="103"/>
      <c r="T48" s="103"/>
      <c r="U48" s="104"/>
      <c r="V48" s="75"/>
      <c r="W48" s="109"/>
      <c r="X48" s="59">
        <v>2</v>
      </c>
      <c r="Y48" s="26"/>
      <c r="Z48" s="26"/>
      <c r="AA48" s="26"/>
      <c r="AB48" s="102"/>
      <c r="AC48" s="103"/>
      <c r="AD48" s="103"/>
      <c r="AE48" s="103"/>
      <c r="AF48" s="104"/>
      <c r="AG48" s="75"/>
      <c r="AH48" s="109"/>
      <c r="AI48" s="59">
        <v>2</v>
      </c>
      <c r="AJ48" s="26"/>
      <c r="AK48" s="26"/>
      <c r="AL48" s="26"/>
      <c r="AM48" s="102"/>
      <c r="AN48" s="103"/>
      <c r="AO48" s="103"/>
      <c r="AP48" s="103"/>
      <c r="AQ48" s="104"/>
      <c r="AR48" s="75"/>
      <c r="AS48" s="109"/>
      <c r="AT48" s="59">
        <v>2</v>
      </c>
      <c r="AU48" s="26"/>
      <c r="AV48" s="26"/>
      <c r="AW48" s="26"/>
      <c r="AX48" s="102"/>
      <c r="AY48" s="103"/>
      <c r="AZ48" s="103"/>
      <c r="BA48" s="103"/>
      <c r="BB48" s="104"/>
      <c r="BC48" s="75"/>
      <c r="BD48" s="109"/>
      <c r="BE48" s="59">
        <v>2</v>
      </c>
      <c r="BF48" s="26"/>
      <c r="BG48" s="26"/>
      <c r="BH48" s="26"/>
      <c r="BI48" s="102"/>
      <c r="BJ48" s="103"/>
      <c r="BK48" s="103"/>
      <c r="BL48" s="103"/>
      <c r="BM48" s="104"/>
      <c r="BN48" s="75"/>
      <c r="BO48" s="109"/>
      <c r="BP48" s="59">
        <v>2</v>
      </c>
      <c r="BQ48" s="26"/>
      <c r="BR48" s="26"/>
      <c r="BS48" s="26"/>
      <c r="BT48" s="102"/>
      <c r="BU48" s="103"/>
      <c r="BV48" s="103"/>
      <c r="BW48" s="103"/>
      <c r="BX48" s="104"/>
      <c r="BY48" s="75"/>
      <c r="BZ48" s="109"/>
      <c r="CA48" s="59">
        <v>2</v>
      </c>
      <c r="CB48" s="26"/>
      <c r="CC48" s="26"/>
      <c r="CD48" s="26"/>
      <c r="CE48" s="102"/>
      <c r="CF48" s="103"/>
      <c r="CG48" s="103"/>
      <c r="CH48" s="103"/>
      <c r="CI48" s="104"/>
      <c r="CJ48" s="75"/>
      <c r="CK48" s="109"/>
      <c r="CL48" s="59">
        <v>2</v>
      </c>
      <c r="CM48" s="26"/>
      <c r="CN48" s="26"/>
      <c r="CO48" s="26"/>
      <c r="CP48" s="102"/>
      <c r="CQ48" s="103"/>
      <c r="CR48" s="103"/>
      <c r="CS48" s="103"/>
      <c r="CT48" s="104"/>
      <c r="CU48" s="75"/>
      <c r="CV48" s="109"/>
      <c r="CW48" s="59">
        <v>2</v>
      </c>
      <c r="CX48" s="26"/>
      <c r="CY48" s="26"/>
      <c r="CZ48" s="26"/>
      <c r="DA48" s="102"/>
      <c r="DB48" s="103"/>
      <c r="DC48" s="103"/>
      <c r="DD48" s="103"/>
      <c r="DE48" s="104"/>
      <c r="DF48" s="75"/>
    </row>
    <row r="49" spans="1:110" s="25" customFormat="1" ht="16.5" customHeight="1" x14ac:dyDescent="0.25">
      <c r="A49" s="109"/>
      <c r="B49" s="59">
        <v>3</v>
      </c>
      <c r="C49" s="26" t="s">
        <v>178</v>
      </c>
      <c r="D49" s="26"/>
      <c r="E49" s="26"/>
      <c r="F49" s="102"/>
      <c r="G49" s="103"/>
      <c r="H49" s="103"/>
      <c r="I49" s="103"/>
      <c r="J49" s="104"/>
      <c r="K49" s="75"/>
      <c r="L49" s="109"/>
      <c r="M49" s="59">
        <v>3</v>
      </c>
      <c r="N49" s="26"/>
      <c r="O49" s="26"/>
      <c r="P49" s="26"/>
      <c r="Q49" s="102"/>
      <c r="R49" s="103"/>
      <c r="S49" s="103"/>
      <c r="T49" s="103"/>
      <c r="U49" s="104"/>
      <c r="V49" s="75"/>
      <c r="W49" s="109"/>
      <c r="X49" s="59">
        <v>3</v>
      </c>
      <c r="Y49" s="26"/>
      <c r="Z49" s="26"/>
      <c r="AA49" s="26"/>
      <c r="AB49" s="102"/>
      <c r="AC49" s="103"/>
      <c r="AD49" s="103"/>
      <c r="AE49" s="103"/>
      <c r="AF49" s="104"/>
      <c r="AG49" s="75"/>
      <c r="AH49" s="109"/>
      <c r="AI49" s="59">
        <v>3</v>
      </c>
      <c r="AJ49" s="26"/>
      <c r="AK49" s="26"/>
      <c r="AL49" s="26"/>
      <c r="AM49" s="102"/>
      <c r="AN49" s="103"/>
      <c r="AO49" s="103"/>
      <c r="AP49" s="103"/>
      <c r="AQ49" s="104"/>
      <c r="AR49" s="75"/>
      <c r="AS49" s="109"/>
      <c r="AT49" s="59">
        <v>3</v>
      </c>
      <c r="AU49" s="26"/>
      <c r="AV49" s="26"/>
      <c r="AW49" s="26"/>
      <c r="AX49" s="102"/>
      <c r="AY49" s="103"/>
      <c r="AZ49" s="103"/>
      <c r="BA49" s="103"/>
      <c r="BB49" s="104"/>
      <c r="BC49" s="75"/>
      <c r="BD49" s="109"/>
      <c r="BE49" s="59">
        <v>3</v>
      </c>
      <c r="BF49" s="26"/>
      <c r="BG49" s="26"/>
      <c r="BH49" s="26"/>
      <c r="BI49" s="102"/>
      <c r="BJ49" s="103"/>
      <c r="BK49" s="103"/>
      <c r="BL49" s="103"/>
      <c r="BM49" s="104"/>
      <c r="BN49" s="75"/>
      <c r="BO49" s="109"/>
      <c r="BP49" s="59">
        <v>3</v>
      </c>
      <c r="BQ49" s="26"/>
      <c r="BR49" s="26"/>
      <c r="BS49" s="26"/>
      <c r="BT49" s="102"/>
      <c r="BU49" s="103"/>
      <c r="BV49" s="103"/>
      <c r="BW49" s="103"/>
      <c r="BX49" s="104"/>
      <c r="BY49" s="75"/>
      <c r="BZ49" s="109"/>
      <c r="CA49" s="59">
        <v>3</v>
      </c>
      <c r="CB49" s="26"/>
      <c r="CC49" s="26"/>
      <c r="CD49" s="26"/>
      <c r="CE49" s="102"/>
      <c r="CF49" s="103"/>
      <c r="CG49" s="103"/>
      <c r="CH49" s="103"/>
      <c r="CI49" s="104"/>
      <c r="CJ49" s="75"/>
      <c r="CK49" s="109"/>
      <c r="CL49" s="59">
        <v>3</v>
      </c>
      <c r="CM49" s="26"/>
      <c r="CN49" s="26"/>
      <c r="CO49" s="26"/>
      <c r="CP49" s="102"/>
      <c r="CQ49" s="103"/>
      <c r="CR49" s="103"/>
      <c r="CS49" s="103"/>
      <c r="CT49" s="104"/>
      <c r="CU49" s="75"/>
      <c r="CV49" s="109"/>
      <c r="CW49" s="59">
        <v>3</v>
      </c>
      <c r="CX49" s="26"/>
      <c r="CY49" s="26"/>
      <c r="CZ49" s="26"/>
      <c r="DA49" s="102"/>
      <c r="DB49" s="103"/>
      <c r="DC49" s="103"/>
      <c r="DD49" s="103"/>
      <c r="DE49" s="104"/>
      <c r="DF49" s="75"/>
    </row>
    <row r="50" spans="1:110" s="25" customFormat="1" ht="16.5" customHeight="1" x14ac:dyDescent="0.25">
      <c r="A50" s="109"/>
      <c r="B50" s="59">
        <v>4</v>
      </c>
      <c r="C50" s="26" t="s">
        <v>178</v>
      </c>
      <c r="D50" s="26"/>
      <c r="E50" s="26"/>
      <c r="F50" s="102"/>
      <c r="G50" s="103"/>
      <c r="H50" s="103"/>
      <c r="I50" s="103"/>
      <c r="J50" s="104"/>
      <c r="K50" s="75"/>
      <c r="L50" s="109"/>
      <c r="M50" s="59">
        <v>4</v>
      </c>
      <c r="N50" s="26"/>
      <c r="O50" s="26"/>
      <c r="P50" s="26"/>
      <c r="Q50" s="102"/>
      <c r="R50" s="103"/>
      <c r="S50" s="103"/>
      <c r="T50" s="103"/>
      <c r="U50" s="104"/>
      <c r="V50" s="75"/>
      <c r="W50" s="109"/>
      <c r="X50" s="59">
        <v>4</v>
      </c>
      <c r="Y50" s="26"/>
      <c r="Z50" s="26"/>
      <c r="AA50" s="26"/>
      <c r="AB50" s="102"/>
      <c r="AC50" s="103"/>
      <c r="AD50" s="103"/>
      <c r="AE50" s="103"/>
      <c r="AF50" s="104"/>
      <c r="AG50" s="75"/>
      <c r="AH50" s="109"/>
      <c r="AI50" s="59">
        <v>4</v>
      </c>
      <c r="AJ50" s="26"/>
      <c r="AK50" s="26"/>
      <c r="AL50" s="26"/>
      <c r="AM50" s="102"/>
      <c r="AN50" s="103"/>
      <c r="AO50" s="103"/>
      <c r="AP50" s="103"/>
      <c r="AQ50" s="104"/>
      <c r="AR50" s="75"/>
      <c r="AS50" s="109"/>
      <c r="AT50" s="59">
        <v>4</v>
      </c>
      <c r="AU50" s="26"/>
      <c r="AV50" s="26"/>
      <c r="AW50" s="26"/>
      <c r="AX50" s="102"/>
      <c r="AY50" s="103"/>
      <c r="AZ50" s="103"/>
      <c r="BA50" s="103"/>
      <c r="BB50" s="104"/>
      <c r="BC50" s="75"/>
      <c r="BD50" s="109"/>
      <c r="BE50" s="59">
        <v>4</v>
      </c>
      <c r="BF50" s="26"/>
      <c r="BG50" s="26"/>
      <c r="BH50" s="26"/>
      <c r="BI50" s="102"/>
      <c r="BJ50" s="103"/>
      <c r="BK50" s="103"/>
      <c r="BL50" s="103"/>
      <c r="BM50" s="104"/>
      <c r="BN50" s="75"/>
      <c r="BO50" s="109"/>
      <c r="BP50" s="59">
        <v>4</v>
      </c>
      <c r="BQ50" s="26"/>
      <c r="BR50" s="26"/>
      <c r="BS50" s="26"/>
      <c r="BT50" s="102"/>
      <c r="BU50" s="103"/>
      <c r="BV50" s="103"/>
      <c r="BW50" s="103"/>
      <c r="BX50" s="104"/>
      <c r="BY50" s="75"/>
      <c r="BZ50" s="109"/>
      <c r="CA50" s="59">
        <v>4</v>
      </c>
      <c r="CB50" s="26"/>
      <c r="CC50" s="26"/>
      <c r="CD50" s="26"/>
      <c r="CE50" s="102"/>
      <c r="CF50" s="103"/>
      <c r="CG50" s="103"/>
      <c r="CH50" s="103"/>
      <c r="CI50" s="104"/>
      <c r="CJ50" s="75"/>
      <c r="CK50" s="109"/>
      <c r="CL50" s="59">
        <v>4</v>
      </c>
      <c r="CM50" s="26"/>
      <c r="CN50" s="26"/>
      <c r="CO50" s="26"/>
      <c r="CP50" s="102"/>
      <c r="CQ50" s="103"/>
      <c r="CR50" s="103"/>
      <c r="CS50" s="103"/>
      <c r="CT50" s="104"/>
      <c r="CU50" s="75"/>
      <c r="CV50" s="109"/>
      <c r="CW50" s="59">
        <v>4</v>
      </c>
      <c r="CX50" s="26"/>
      <c r="CY50" s="26"/>
      <c r="CZ50" s="26"/>
      <c r="DA50" s="102"/>
      <c r="DB50" s="103"/>
      <c r="DC50" s="103"/>
      <c r="DD50" s="103"/>
      <c r="DE50" s="104"/>
      <c r="DF50" s="75"/>
    </row>
    <row r="51" spans="1:110" s="25" customFormat="1" ht="16.5" customHeight="1" x14ac:dyDescent="0.25">
      <c r="A51" s="109"/>
      <c r="B51" s="59" t="s">
        <v>35</v>
      </c>
      <c r="C51" s="26" t="s">
        <v>178</v>
      </c>
      <c r="D51" s="26"/>
      <c r="E51" s="26"/>
      <c r="F51" s="102"/>
      <c r="G51" s="103"/>
      <c r="H51" s="103"/>
      <c r="I51" s="103"/>
      <c r="J51" s="104"/>
      <c r="K51" s="75"/>
      <c r="L51" s="109"/>
      <c r="M51" s="59" t="s">
        <v>35</v>
      </c>
      <c r="N51" s="26"/>
      <c r="O51" s="26"/>
      <c r="P51" s="26"/>
      <c r="Q51" s="102"/>
      <c r="R51" s="103"/>
      <c r="S51" s="103"/>
      <c r="T51" s="103"/>
      <c r="U51" s="104"/>
      <c r="V51" s="75"/>
      <c r="W51" s="109"/>
      <c r="X51" s="59" t="s">
        <v>35</v>
      </c>
      <c r="Y51" s="26"/>
      <c r="Z51" s="26"/>
      <c r="AA51" s="26"/>
      <c r="AB51" s="102"/>
      <c r="AC51" s="103"/>
      <c r="AD51" s="103"/>
      <c r="AE51" s="103"/>
      <c r="AF51" s="104"/>
      <c r="AG51" s="75"/>
      <c r="AH51" s="109"/>
      <c r="AI51" s="59" t="s">
        <v>35</v>
      </c>
      <c r="AJ51" s="26"/>
      <c r="AK51" s="26"/>
      <c r="AL51" s="26"/>
      <c r="AM51" s="102"/>
      <c r="AN51" s="103"/>
      <c r="AO51" s="103"/>
      <c r="AP51" s="103"/>
      <c r="AQ51" s="104"/>
      <c r="AR51" s="75"/>
      <c r="AS51" s="109"/>
      <c r="AT51" s="59" t="s">
        <v>35</v>
      </c>
      <c r="AU51" s="26"/>
      <c r="AV51" s="26"/>
      <c r="AW51" s="26"/>
      <c r="AX51" s="102"/>
      <c r="AY51" s="103"/>
      <c r="AZ51" s="103"/>
      <c r="BA51" s="103"/>
      <c r="BB51" s="104"/>
      <c r="BC51" s="75"/>
      <c r="BD51" s="109"/>
      <c r="BE51" s="59" t="s">
        <v>35</v>
      </c>
      <c r="BF51" s="26"/>
      <c r="BG51" s="26"/>
      <c r="BH51" s="26"/>
      <c r="BI51" s="102"/>
      <c r="BJ51" s="103"/>
      <c r="BK51" s="103"/>
      <c r="BL51" s="103"/>
      <c r="BM51" s="104"/>
      <c r="BN51" s="75"/>
      <c r="BO51" s="109"/>
      <c r="BP51" s="59" t="s">
        <v>35</v>
      </c>
      <c r="BQ51" s="26"/>
      <c r="BR51" s="26"/>
      <c r="BS51" s="26"/>
      <c r="BT51" s="102"/>
      <c r="BU51" s="103"/>
      <c r="BV51" s="103"/>
      <c r="BW51" s="103"/>
      <c r="BX51" s="104"/>
      <c r="BY51" s="75"/>
      <c r="BZ51" s="109"/>
      <c r="CA51" s="59" t="s">
        <v>35</v>
      </c>
      <c r="CB51" s="26"/>
      <c r="CC51" s="26"/>
      <c r="CD51" s="26"/>
      <c r="CE51" s="102"/>
      <c r="CF51" s="103"/>
      <c r="CG51" s="103"/>
      <c r="CH51" s="103"/>
      <c r="CI51" s="104"/>
      <c r="CJ51" s="75"/>
      <c r="CK51" s="109"/>
      <c r="CL51" s="59" t="s">
        <v>35</v>
      </c>
      <c r="CM51" s="26"/>
      <c r="CN51" s="26"/>
      <c r="CO51" s="26"/>
      <c r="CP51" s="102"/>
      <c r="CQ51" s="103"/>
      <c r="CR51" s="103"/>
      <c r="CS51" s="103"/>
      <c r="CT51" s="104"/>
      <c r="CU51" s="75"/>
      <c r="CV51" s="109"/>
      <c r="CW51" s="59" t="s">
        <v>35</v>
      </c>
      <c r="CX51" s="26"/>
      <c r="CY51" s="26"/>
      <c r="CZ51" s="26"/>
      <c r="DA51" s="102"/>
      <c r="DB51" s="103"/>
      <c r="DC51" s="103"/>
      <c r="DD51" s="103"/>
      <c r="DE51" s="104"/>
      <c r="DF51" s="75"/>
    </row>
    <row r="52" spans="1:110" s="25" customFormat="1" ht="16.5" customHeight="1" x14ac:dyDescent="0.25">
      <c r="A52" s="109"/>
      <c r="B52" s="59">
        <v>7</v>
      </c>
      <c r="C52" s="26" t="s">
        <v>178</v>
      </c>
      <c r="D52" s="26"/>
      <c r="E52" s="26"/>
      <c r="F52" s="102"/>
      <c r="G52" s="103"/>
      <c r="H52" s="103"/>
      <c r="I52" s="103"/>
      <c r="J52" s="104"/>
      <c r="K52" s="75"/>
      <c r="L52" s="109"/>
      <c r="M52" s="59">
        <v>7</v>
      </c>
      <c r="N52" s="26"/>
      <c r="O52" s="26"/>
      <c r="P52" s="26"/>
      <c r="Q52" s="102"/>
      <c r="R52" s="103"/>
      <c r="S52" s="103"/>
      <c r="T52" s="103"/>
      <c r="U52" s="104"/>
      <c r="V52" s="75"/>
      <c r="W52" s="109"/>
      <c r="X52" s="59">
        <v>7</v>
      </c>
      <c r="Y52" s="26"/>
      <c r="Z52" s="26"/>
      <c r="AA52" s="26"/>
      <c r="AB52" s="102"/>
      <c r="AC52" s="103"/>
      <c r="AD52" s="103"/>
      <c r="AE52" s="103"/>
      <c r="AF52" s="104"/>
      <c r="AG52" s="75"/>
      <c r="AH52" s="109"/>
      <c r="AI52" s="59">
        <v>7</v>
      </c>
      <c r="AJ52" s="26"/>
      <c r="AK52" s="26"/>
      <c r="AL52" s="26"/>
      <c r="AM52" s="102"/>
      <c r="AN52" s="103"/>
      <c r="AO52" s="103"/>
      <c r="AP52" s="103"/>
      <c r="AQ52" s="104"/>
      <c r="AR52" s="75"/>
      <c r="AS52" s="109"/>
      <c r="AT52" s="59">
        <v>7</v>
      </c>
      <c r="AU52" s="26"/>
      <c r="AV52" s="26"/>
      <c r="AW52" s="26"/>
      <c r="AX52" s="102"/>
      <c r="AY52" s="103"/>
      <c r="AZ52" s="103"/>
      <c r="BA52" s="103"/>
      <c r="BB52" s="104"/>
      <c r="BC52" s="75"/>
      <c r="BD52" s="109"/>
      <c r="BE52" s="59">
        <v>7</v>
      </c>
      <c r="BF52" s="26"/>
      <c r="BG52" s="26"/>
      <c r="BH52" s="26"/>
      <c r="BI52" s="102"/>
      <c r="BJ52" s="103"/>
      <c r="BK52" s="103"/>
      <c r="BL52" s="103"/>
      <c r="BM52" s="104"/>
      <c r="BN52" s="75"/>
      <c r="BO52" s="109"/>
      <c r="BP52" s="59">
        <v>7</v>
      </c>
      <c r="BQ52" s="26"/>
      <c r="BR52" s="26"/>
      <c r="BS52" s="26"/>
      <c r="BT52" s="102"/>
      <c r="BU52" s="103"/>
      <c r="BV52" s="103"/>
      <c r="BW52" s="103"/>
      <c r="BX52" s="104"/>
      <c r="BY52" s="75"/>
      <c r="BZ52" s="109"/>
      <c r="CA52" s="59">
        <v>7</v>
      </c>
      <c r="CB52" s="26"/>
      <c r="CC52" s="26"/>
      <c r="CD52" s="26"/>
      <c r="CE52" s="102"/>
      <c r="CF52" s="103"/>
      <c r="CG52" s="103"/>
      <c r="CH52" s="103"/>
      <c r="CI52" s="104"/>
      <c r="CJ52" s="75"/>
      <c r="CK52" s="109"/>
      <c r="CL52" s="59">
        <v>7</v>
      </c>
      <c r="CM52" s="26"/>
      <c r="CN52" s="26"/>
      <c r="CO52" s="26"/>
      <c r="CP52" s="102"/>
      <c r="CQ52" s="103"/>
      <c r="CR52" s="103"/>
      <c r="CS52" s="103"/>
      <c r="CT52" s="104"/>
      <c r="CU52" s="75"/>
      <c r="CV52" s="109"/>
      <c r="CW52" s="59">
        <v>7</v>
      </c>
      <c r="CX52" s="26"/>
      <c r="CY52" s="26"/>
      <c r="CZ52" s="26"/>
      <c r="DA52" s="102"/>
      <c r="DB52" s="103"/>
      <c r="DC52" s="103"/>
      <c r="DD52" s="103"/>
      <c r="DE52" s="104"/>
      <c r="DF52" s="75"/>
    </row>
    <row r="53" spans="1:110" s="25" customFormat="1" ht="16.5" customHeight="1" thickBot="1" x14ac:dyDescent="0.3">
      <c r="A53" s="110"/>
      <c r="B53" s="60">
        <v>8</v>
      </c>
      <c r="C53" s="27" t="s">
        <v>178</v>
      </c>
      <c r="D53" s="27"/>
      <c r="E53" s="27"/>
      <c r="F53" s="105"/>
      <c r="G53" s="106"/>
      <c r="H53" s="106"/>
      <c r="I53" s="106"/>
      <c r="J53" s="107"/>
      <c r="K53" s="76"/>
      <c r="L53" s="110"/>
      <c r="M53" s="60">
        <v>8</v>
      </c>
      <c r="N53" s="27"/>
      <c r="O53" s="27"/>
      <c r="P53" s="27"/>
      <c r="Q53" s="105"/>
      <c r="R53" s="106"/>
      <c r="S53" s="106"/>
      <c r="T53" s="106"/>
      <c r="U53" s="107"/>
      <c r="V53" s="76"/>
      <c r="W53" s="110"/>
      <c r="X53" s="60">
        <v>8</v>
      </c>
      <c r="Y53" s="27"/>
      <c r="Z53" s="27"/>
      <c r="AA53" s="27"/>
      <c r="AB53" s="105"/>
      <c r="AC53" s="106"/>
      <c r="AD53" s="106"/>
      <c r="AE53" s="106"/>
      <c r="AF53" s="107"/>
      <c r="AG53" s="76"/>
      <c r="AH53" s="110"/>
      <c r="AI53" s="60">
        <v>8</v>
      </c>
      <c r="AJ53" s="27"/>
      <c r="AK53" s="27"/>
      <c r="AL53" s="27"/>
      <c r="AM53" s="105"/>
      <c r="AN53" s="106"/>
      <c r="AO53" s="106"/>
      <c r="AP53" s="106"/>
      <c r="AQ53" s="107"/>
      <c r="AR53" s="76"/>
      <c r="AS53" s="110"/>
      <c r="AT53" s="60">
        <v>8</v>
      </c>
      <c r="AU53" s="27"/>
      <c r="AV53" s="27"/>
      <c r="AW53" s="27"/>
      <c r="AX53" s="105"/>
      <c r="AY53" s="106"/>
      <c r="AZ53" s="106"/>
      <c r="BA53" s="106"/>
      <c r="BB53" s="107"/>
      <c r="BC53" s="76"/>
      <c r="BD53" s="110"/>
      <c r="BE53" s="60">
        <v>8</v>
      </c>
      <c r="BF53" s="27"/>
      <c r="BG53" s="27"/>
      <c r="BH53" s="27"/>
      <c r="BI53" s="105"/>
      <c r="BJ53" s="106"/>
      <c r="BK53" s="106"/>
      <c r="BL53" s="106"/>
      <c r="BM53" s="107"/>
      <c r="BN53" s="76"/>
      <c r="BO53" s="110"/>
      <c r="BP53" s="60">
        <v>8</v>
      </c>
      <c r="BQ53" s="27"/>
      <c r="BR53" s="27"/>
      <c r="BS53" s="27"/>
      <c r="BT53" s="105"/>
      <c r="BU53" s="106"/>
      <c r="BV53" s="106"/>
      <c r="BW53" s="106"/>
      <c r="BX53" s="107"/>
      <c r="BY53" s="76"/>
      <c r="BZ53" s="110"/>
      <c r="CA53" s="60">
        <v>8</v>
      </c>
      <c r="CB53" s="27"/>
      <c r="CC53" s="27"/>
      <c r="CD53" s="27"/>
      <c r="CE53" s="105"/>
      <c r="CF53" s="106"/>
      <c r="CG53" s="106"/>
      <c r="CH53" s="106"/>
      <c r="CI53" s="107"/>
      <c r="CJ53" s="76"/>
      <c r="CK53" s="110"/>
      <c r="CL53" s="60">
        <v>8</v>
      </c>
      <c r="CM53" s="27"/>
      <c r="CN53" s="27"/>
      <c r="CO53" s="27"/>
      <c r="CP53" s="105"/>
      <c r="CQ53" s="106"/>
      <c r="CR53" s="106"/>
      <c r="CS53" s="106"/>
      <c r="CT53" s="107"/>
      <c r="CU53" s="76"/>
      <c r="CV53" s="110"/>
      <c r="CW53" s="60">
        <v>8</v>
      </c>
      <c r="CX53" s="27"/>
      <c r="CY53" s="27"/>
      <c r="CZ53" s="27"/>
      <c r="DA53" s="105"/>
      <c r="DB53" s="106"/>
      <c r="DC53" s="106"/>
      <c r="DD53" s="106"/>
      <c r="DE53" s="107"/>
      <c r="DF53" s="76"/>
    </row>
    <row r="54" spans="1:110" s="25" customFormat="1" ht="19.5" customHeight="1" x14ac:dyDescent="0.25">
      <c r="A54" s="121" t="str">
        <f>CONCATENATE(Paramètres!$B$1," ",Paramètres!$B$2,"     (",Paramètres!$B$3,")")</f>
        <v>Bollaerts Dominique     (2F)</v>
      </c>
      <c r="B54" s="122"/>
      <c r="C54" s="122"/>
      <c r="D54" s="122"/>
      <c r="E54" s="122"/>
      <c r="F54" s="123"/>
      <c r="G54" s="119" t="str">
        <f>IF(A$15=".","Contrat 1",CONCATENATE("Contrat 1   -   page 2/",ROUNDUP((20-COUNTIF(A$15:A$200,"."))/5,0)))</f>
        <v>Contrat 1   -   page 2/4</v>
      </c>
      <c r="H54" s="120"/>
      <c r="I54" s="120"/>
      <c r="J54" s="120"/>
      <c r="K54" s="61"/>
      <c r="L54" s="121" t="str">
        <f>CONCATENATE(Paramètres!$B$29," ",Paramètres!$B$30,"     (",Paramètres!$B$31,")")</f>
        <v>Bollaerts Dominique     (2F)</v>
      </c>
      <c r="M54" s="122"/>
      <c r="N54" s="122"/>
      <c r="O54" s="122"/>
      <c r="P54" s="122"/>
      <c r="Q54" s="123"/>
      <c r="R54" s="119" t="str">
        <f>IF(L$15=".","Contrat 2",CONCATENATE("Contrat 2   -   page 2/",ROUNDUP((20-COUNTIF(L$15:L$200,"."))/5,0)))</f>
        <v>Contrat 2   -   page 2/4</v>
      </c>
      <c r="S54" s="120"/>
      <c r="T54" s="120"/>
      <c r="U54" s="120"/>
      <c r="V54" s="61"/>
      <c r="W54" s="121" t="str">
        <f>CONCATENATE(Paramètres!$B$57," ",Paramètres!$B$58,"     (",Paramètres!$B$59,")")</f>
        <v>Bollaerts Dominique     (2F)</v>
      </c>
      <c r="X54" s="122"/>
      <c r="Y54" s="122"/>
      <c r="Z54" s="122"/>
      <c r="AA54" s="122"/>
      <c r="AB54" s="123"/>
      <c r="AC54" s="119" t="str">
        <f>IF(W$15=".","Contrat 3",CONCATENATE("Contrat 3   -   page 2/",ROUNDUP((20-COUNTIF(W$15:W$200,"."))/5,0)))</f>
        <v>Contrat 3   -   page 2/1</v>
      </c>
      <c r="AD54" s="120"/>
      <c r="AE54" s="120"/>
      <c r="AF54" s="120"/>
      <c r="AG54" s="61"/>
      <c r="AH54" s="121" t="str">
        <f>CONCATENATE(Paramètres!$B$85," ",Paramètres!$B$86,"     (",Paramètres!$B$87,")")</f>
        <v>Bollaerts Dominique     (2F)</v>
      </c>
      <c r="AI54" s="122"/>
      <c r="AJ54" s="122"/>
      <c r="AK54" s="122"/>
      <c r="AL54" s="122"/>
      <c r="AM54" s="123"/>
      <c r="AN54" s="119" t="str">
        <f>IF(AH$15=".","Contrat 4",CONCATENATE("Contrat 4   -   page 2/",ROUNDUP((20-COUNTIF(AH$15:AH$200,"."))/5,0)))</f>
        <v>Contrat 4   -   page 2/3</v>
      </c>
      <c r="AO54" s="120"/>
      <c r="AP54" s="120"/>
      <c r="AQ54" s="120"/>
      <c r="AR54" s="61"/>
      <c r="AS54" s="121" t="str">
        <f>CONCATENATE(Paramètres!$B$113," ",Paramètres!$B$114,"     (",Paramètres!$B$115,")")</f>
        <v>Bollaerts Dominique     (2F)</v>
      </c>
      <c r="AT54" s="122"/>
      <c r="AU54" s="122"/>
      <c r="AV54" s="122"/>
      <c r="AW54" s="122"/>
      <c r="AX54" s="123"/>
      <c r="AY54" s="119" t="str">
        <f>IF(AS$15=".","Contrat 5",CONCATENATE("Contrat 5   -   page 2/",ROUNDUP((20-COUNTIF(AS$15:AS$200,"."))/5,0)))</f>
        <v>Contrat 5   -   page 2/4</v>
      </c>
      <c r="AZ54" s="120"/>
      <c r="BA54" s="120"/>
      <c r="BB54" s="120"/>
      <c r="BC54" s="61"/>
      <c r="BD54" s="121" t="str">
        <f>CONCATENATE(Paramètres!$B$141," ",Paramètres!$B$142,"     (",Paramètres!$B$143,")")</f>
        <v>Bollaerts Dominique     (2F)</v>
      </c>
      <c r="BE54" s="122"/>
      <c r="BF54" s="122"/>
      <c r="BG54" s="122"/>
      <c r="BH54" s="122"/>
      <c r="BI54" s="123"/>
      <c r="BJ54" s="119" t="str">
        <f>IF(BD$15=".","Contrat 6",CONCATENATE("Contrat 6   -   page 2/",ROUNDUP((20-COUNTIF(BD$15:BD$200,"."))/5,0)))</f>
        <v>Contrat 6   -   page 2/4</v>
      </c>
      <c r="BK54" s="120"/>
      <c r="BL54" s="120"/>
      <c r="BM54" s="120"/>
      <c r="BN54" s="61"/>
      <c r="BO54" s="121" t="str">
        <f>CONCATENATE(Paramètres!$B$169," ",Paramètres!$B$170,"     (",Paramètres!$B$171,")")</f>
        <v>Bollaerts Dominique     (2F)</v>
      </c>
      <c r="BP54" s="122"/>
      <c r="BQ54" s="122"/>
      <c r="BR54" s="122"/>
      <c r="BS54" s="122"/>
      <c r="BT54" s="123"/>
      <c r="BU54" s="119" t="str">
        <f>IF(BO$15=".","Contrat 7",CONCATENATE("Contrat 7   -   page 2/",ROUNDUP((20-COUNTIF(BO$15:BO$200,"."))/5,0)))</f>
        <v>Contrat 7   -   page 2/4</v>
      </c>
      <c r="BV54" s="120"/>
      <c r="BW54" s="120"/>
      <c r="BX54" s="120"/>
      <c r="BY54" s="61"/>
      <c r="BZ54" s="121" t="str">
        <f>CONCATENATE(Paramètres!$B$197," ",Paramètres!$B$198,"     (",Paramètres!$B$199,")")</f>
        <v>Bollaerts Dominique     (2F)</v>
      </c>
      <c r="CA54" s="122"/>
      <c r="CB54" s="122"/>
      <c r="CC54" s="122"/>
      <c r="CD54" s="122"/>
      <c r="CE54" s="123"/>
      <c r="CF54" s="119" t="str">
        <f>IF(BZ$15=".","Contrat 8",CONCATENATE("Contrat 8   -   page 2/",ROUNDUP((20-COUNTIF(BZ$15:BZ$200,"."))/5,0)))</f>
        <v>Contrat 8   -   page 2/3</v>
      </c>
      <c r="CG54" s="120"/>
      <c r="CH54" s="120"/>
      <c r="CI54" s="120"/>
      <c r="CJ54" s="61"/>
      <c r="CK54" s="121" t="str">
        <f>CONCATENATE(Paramètres!$B$225," ",Paramètres!$B$226,"     (",Paramètres!$B$227,")")</f>
        <v>Bollaerts Dominique     (2F)</v>
      </c>
      <c r="CL54" s="122"/>
      <c r="CM54" s="122"/>
      <c r="CN54" s="122"/>
      <c r="CO54" s="122"/>
      <c r="CP54" s="123"/>
      <c r="CQ54" s="119" t="str">
        <f>IF(CK$15=".","Contrat 9",CONCATENATE("Contrat 9   -   page 2/",ROUNDUP((20-COUNTIF(CK$15:CK$200,"."))/5,0)))</f>
        <v>Contrat 9   -   page 2/4</v>
      </c>
      <c r="CR54" s="120"/>
      <c r="CS54" s="120"/>
      <c r="CT54" s="120"/>
      <c r="CU54" s="61"/>
      <c r="CV54" s="121" t="str">
        <f>CONCATENATE(Paramètres!$B$253," ",Paramètres!$B$254,"     (",Paramètres!$B$255,")")</f>
        <v>Bollaerts Dominique     (2F)</v>
      </c>
      <c r="CW54" s="122"/>
      <c r="CX54" s="122"/>
      <c r="CY54" s="122"/>
      <c r="CZ54" s="122"/>
      <c r="DA54" s="123"/>
      <c r="DB54" s="119" t="str">
        <f>IF(CV$15=".","Contrat 10",CONCATENATE("Contrat 10   -   page 2/",ROUNDUP((20-COUNTIF(CV$15:CV$200,"."))/5,0)))</f>
        <v>Contrat 10   -   page 2/3</v>
      </c>
      <c r="DC54" s="120"/>
      <c r="DD54" s="120"/>
      <c r="DE54" s="120"/>
      <c r="DF54" s="61"/>
    </row>
    <row r="55" spans="1:110" s="25" customFormat="1" ht="12"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s="25" customFormat="1" ht="24" customHeight="1" x14ac:dyDescent="0.25">
      <c r="A56" s="56" t="str">
        <f>IF(Paramètres!$G$1="","","Comp. 1")</f>
        <v>Comp. 1</v>
      </c>
      <c r="B56" s="124" t="str">
        <f>Paramètres!$F$1</f>
        <v>Je respecte les consignes écrites ou orales.</v>
      </c>
      <c r="C56" s="124"/>
      <c r="D56" s="124"/>
      <c r="E56" s="124"/>
      <c r="F56" s="124"/>
      <c r="G56" s="124"/>
      <c r="H56" s="124"/>
      <c r="I56" s="124"/>
      <c r="J56" s="124"/>
      <c r="K56" s="63"/>
      <c r="L56" s="56" t="str">
        <f>IF(Paramètres!$G$29="","","Comp. 1")</f>
        <v>Comp. 1</v>
      </c>
      <c r="M56" s="124" t="str">
        <f>Paramètres!$F$29</f>
        <v>Je respecte les consignes écrites ou orales.</v>
      </c>
      <c r="N56" s="124"/>
      <c r="O56" s="124"/>
      <c r="P56" s="124"/>
      <c r="Q56" s="124"/>
      <c r="R56" s="124"/>
      <c r="S56" s="124"/>
      <c r="T56" s="124"/>
      <c r="U56" s="124"/>
      <c r="V56" s="63"/>
      <c r="W56" s="56" t="str">
        <f>IF(Paramètres!$G$57="","","Comp. 1")</f>
        <v>Comp. 1</v>
      </c>
      <c r="X56" s="124" t="str">
        <f>Paramètres!$F$57</f>
        <v>Je participe activement aux différents cours.</v>
      </c>
      <c r="Y56" s="124"/>
      <c r="Z56" s="124"/>
      <c r="AA56" s="124"/>
      <c r="AB56" s="124"/>
      <c r="AC56" s="124"/>
      <c r="AD56" s="124"/>
      <c r="AE56" s="124"/>
      <c r="AF56" s="124"/>
      <c r="AG56" s="63"/>
      <c r="AH56" s="56" t="str">
        <f>IF(Paramètres!$G$85="","","Comp. 1")</f>
        <v>Comp. 1</v>
      </c>
      <c r="AI56" s="124" t="str">
        <f>Paramètres!$F$85</f>
        <v>Je respecte le règlement de l'atelier.</v>
      </c>
      <c r="AJ56" s="124"/>
      <c r="AK56" s="124"/>
      <c r="AL56" s="124"/>
      <c r="AM56" s="124"/>
      <c r="AN56" s="124"/>
      <c r="AO56" s="124"/>
      <c r="AP56" s="124"/>
      <c r="AQ56" s="124"/>
      <c r="AR56" s="63"/>
      <c r="AS56" s="56" t="str">
        <f>IF(Paramètres!$G$113="","","Comp. 1")</f>
        <v>Comp. 1</v>
      </c>
      <c r="AT56" s="124" t="str">
        <f>Paramètres!$F$113</f>
        <v>Je réponds avec précision à une question posée (je fais des phrases complètes).</v>
      </c>
      <c r="AU56" s="124"/>
      <c r="AV56" s="124"/>
      <c r="AW56" s="124"/>
      <c r="AX56" s="124"/>
      <c r="AY56" s="124"/>
      <c r="AZ56" s="124"/>
      <c r="BA56" s="124"/>
      <c r="BB56" s="124"/>
      <c r="BC56" s="63"/>
      <c r="BD56" s="56" t="str">
        <f>IF(Paramètres!$G$141="","","Comp. 1")</f>
        <v>Comp. 1</v>
      </c>
      <c r="BE56" s="124" t="str">
        <f>Paramètres!$F$141</f>
        <v>Je me tiens correctement sur ma chaise.</v>
      </c>
      <c r="BF56" s="124"/>
      <c r="BG56" s="124"/>
      <c r="BH56" s="124"/>
      <c r="BI56" s="124"/>
      <c r="BJ56" s="124"/>
      <c r="BK56" s="124"/>
      <c r="BL56" s="124"/>
      <c r="BM56" s="124"/>
      <c r="BN56" s="63"/>
      <c r="BO56" s="56" t="str">
        <f>IF(Paramètres!$G$169="","","Comp. 1")</f>
        <v>Comp. 1</v>
      </c>
      <c r="BP56" s="124" t="str">
        <f>Paramètres!$F$169</f>
        <v>Je respecte les règles du jeu.</v>
      </c>
      <c r="BQ56" s="124"/>
      <c r="BR56" s="124"/>
      <c r="BS56" s="124"/>
      <c r="BT56" s="124"/>
      <c r="BU56" s="124"/>
      <c r="BV56" s="124"/>
      <c r="BW56" s="124"/>
      <c r="BX56" s="124"/>
      <c r="BY56" s="63"/>
      <c r="BZ56" s="56" t="str">
        <f>IF(Paramètres!$G$197="","","Comp. 1")</f>
        <v>Comp. 1</v>
      </c>
      <c r="CA56" s="124" t="str">
        <f>Paramètres!$F$197</f>
        <v>Je suis particulièrement attentif lorsque le professeur donne une consigne.</v>
      </c>
      <c r="CB56" s="124"/>
      <c r="CC56" s="124"/>
      <c r="CD56" s="124"/>
      <c r="CE56" s="124"/>
      <c r="CF56" s="124"/>
      <c r="CG56" s="124"/>
      <c r="CH56" s="124"/>
      <c r="CI56" s="124"/>
      <c r="CJ56" s="63"/>
      <c r="CK56" s="56" t="str">
        <f>IF(Paramètres!$G$225="","","Comp. 1")</f>
        <v>Comp. 1</v>
      </c>
      <c r="CL56" s="124" t="str">
        <f>Paramètres!$F$225</f>
        <v>Je respecte le matériel.</v>
      </c>
      <c r="CM56" s="124"/>
      <c r="CN56" s="124"/>
      <c r="CO56" s="124"/>
      <c r="CP56" s="124"/>
      <c r="CQ56" s="124"/>
      <c r="CR56" s="124"/>
      <c r="CS56" s="124"/>
      <c r="CT56" s="124"/>
      <c r="CU56" s="63"/>
      <c r="CV56" s="56" t="str">
        <f>IF(Paramètres!$G$253="","","Comp. 1")</f>
        <v>Comp. 1</v>
      </c>
      <c r="CW56" s="124" t="str">
        <f>Paramètres!$F$253</f>
        <v>Je maitrise mes réactions à l'égard de l'autre.</v>
      </c>
      <c r="CX56" s="124"/>
      <c r="CY56" s="124"/>
      <c r="CZ56" s="124"/>
      <c r="DA56" s="124"/>
      <c r="DB56" s="124"/>
      <c r="DC56" s="124"/>
      <c r="DD56" s="124"/>
      <c r="DE56" s="124"/>
      <c r="DF56" s="63"/>
    </row>
    <row r="57" spans="1:110" s="25" customFormat="1" ht="24" customHeight="1" x14ac:dyDescent="0.25">
      <c r="A57" s="56" t="str">
        <f>IF(Paramètres!$G$1="","","Comp. 2")</f>
        <v>Comp. 2</v>
      </c>
      <c r="B57" s="124" t="str">
        <f>Paramètres!$F$2</f>
        <v>Je respecte les consignes de sécurité.</v>
      </c>
      <c r="C57" s="124"/>
      <c r="D57" s="124"/>
      <c r="E57" s="124"/>
      <c r="F57" s="124"/>
      <c r="G57" s="124"/>
      <c r="H57" s="124"/>
      <c r="I57" s="124"/>
      <c r="J57" s="124"/>
      <c r="K57" s="63"/>
      <c r="L57" s="56" t="str">
        <f>IF(Paramètres!$G$29="","","Comp. 2")</f>
        <v>Comp. 2</v>
      </c>
      <c r="M57" s="124" t="str">
        <f>Paramètres!$F$30</f>
        <v>Je respecte les consignes de sécurité.</v>
      </c>
      <c r="N57" s="124"/>
      <c r="O57" s="124"/>
      <c r="P57" s="124"/>
      <c r="Q57" s="124"/>
      <c r="R57" s="124"/>
      <c r="S57" s="124"/>
      <c r="T57" s="124"/>
      <c r="U57" s="124"/>
      <c r="V57" s="63"/>
      <c r="W57" s="56" t="str">
        <f>IF(Paramètres!$G$57="","","Comp. 2")</f>
        <v>Comp. 2</v>
      </c>
      <c r="X57" s="124" t="str">
        <f>Paramètres!$F$58</f>
        <v>-----</v>
      </c>
      <c r="Y57" s="124"/>
      <c r="Z57" s="124"/>
      <c r="AA57" s="124"/>
      <c r="AB57" s="124"/>
      <c r="AC57" s="124"/>
      <c r="AD57" s="124"/>
      <c r="AE57" s="124"/>
      <c r="AF57" s="124"/>
      <c r="AG57" s="63"/>
      <c r="AH57" s="56" t="str">
        <f>IF(Paramètres!$G$85="","","Comp. 2")</f>
        <v>Comp. 2</v>
      </c>
      <c r="AI57" s="124" t="str">
        <f>Paramètres!$F$86</f>
        <v>J'écoute ou je lis la consigne jusqu'au bout avant de commencer à travailler.</v>
      </c>
      <c r="AJ57" s="124"/>
      <c r="AK57" s="124"/>
      <c r="AL57" s="124"/>
      <c r="AM57" s="124"/>
      <c r="AN57" s="124"/>
      <c r="AO57" s="124"/>
      <c r="AP57" s="124"/>
      <c r="AQ57" s="124"/>
      <c r="AR57" s="63"/>
      <c r="AS57" s="56" t="str">
        <f>IF(Paramètres!$G$113="","","Comp. 2")</f>
        <v>Comp. 2</v>
      </c>
      <c r="AT57" s="124" t="str">
        <f>Paramètres!$F$114</f>
        <v>Je respecte les consignes de sécurité.</v>
      </c>
      <c r="AU57" s="124"/>
      <c r="AV57" s="124"/>
      <c r="AW57" s="124"/>
      <c r="AX57" s="124"/>
      <c r="AY57" s="124"/>
      <c r="AZ57" s="124"/>
      <c r="BA57" s="124"/>
      <c r="BB57" s="124"/>
      <c r="BC57" s="63"/>
      <c r="BD57" s="56" t="str">
        <f>IF(Paramètres!$G$141="","","Comp. 2")</f>
        <v>Comp. 2</v>
      </c>
      <c r="BE57" s="124" t="str">
        <f>Paramètres!$F$142</f>
        <v>Je trie mes déchets.</v>
      </c>
      <c r="BF57" s="124"/>
      <c r="BG57" s="124"/>
      <c r="BH57" s="124"/>
      <c r="BI57" s="124"/>
      <c r="BJ57" s="124"/>
      <c r="BK57" s="124"/>
      <c r="BL57" s="124"/>
      <c r="BM57" s="124"/>
      <c r="BN57" s="63"/>
      <c r="BO57" s="56" t="str">
        <f>IF(Paramètres!$G$169="","","Comp. 2")</f>
        <v>Comp. 2</v>
      </c>
      <c r="BP57" s="124" t="str">
        <f>Paramètres!$F$170</f>
        <v>Je respecte le règlement de l'école.</v>
      </c>
      <c r="BQ57" s="124"/>
      <c r="BR57" s="124"/>
      <c r="BS57" s="124"/>
      <c r="BT57" s="124"/>
      <c r="BU57" s="124"/>
      <c r="BV57" s="124"/>
      <c r="BW57" s="124"/>
      <c r="BX57" s="124"/>
      <c r="BY57" s="63"/>
      <c r="BZ57" s="56" t="str">
        <f>IF(Paramètres!$G$197="","","Comp. 2")</f>
        <v>Comp. 2</v>
      </c>
      <c r="CA57" s="124" t="str">
        <f>Paramètres!$F$198</f>
        <v>Je fais ce que le professeur me demande même si je n'en ai pas envie ou si j'éprouve des difficultés.</v>
      </c>
      <c r="CB57" s="124"/>
      <c r="CC57" s="124"/>
      <c r="CD57" s="124"/>
      <c r="CE57" s="124"/>
      <c r="CF57" s="124"/>
      <c r="CG57" s="124"/>
      <c r="CH57" s="124"/>
      <c r="CI57" s="124"/>
      <c r="CJ57" s="63"/>
      <c r="CK57" s="56" t="str">
        <f>IF(Paramètres!$G$225="","","Comp. 2")</f>
        <v>Comp. 2</v>
      </c>
      <c r="CL57" s="124" t="str">
        <f>Paramètres!$F$226</f>
        <v>Je respecte mon travail.</v>
      </c>
      <c r="CM57" s="124"/>
      <c r="CN57" s="124"/>
      <c r="CO57" s="124"/>
      <c r="CP57" s="124"/>
      <c r="CQ57" s="124"/>
      <c r="CR57" s="124"/>
      <c r="CS57" s="124"/>
      <c r="CT57" s="124"/>
      <c r="CU57" s="63"/>
      <c r="CV57" s="56" t="str">
        <f>IF(Paramètres!$G$253="","","Comp. 2")</f>
        <v>Comp. 2</v>
      </c>
      <c r="CW57" s="124" t="str">
        <f>Paramètres!$F$254</f>
        <v>Je respecte le travail de l'autre.</v>
      </c>
      <c r="CX57" s="124"/>
      <c r="CY57" s="124"/>
      <c r="CZ57" s="124"/>
      <c r="DA57" s="124"/>
      <c r="DB57" s="124"/>
      <c r="DC57" s="124"/>
      <c r="DD57" s="124"/>
      <c r="DE57" s="124"/>
      <c r="DF57" s="63"/>
    </row>
    <row r="58" spans="1:110" s="25" customFormat="1" ht="24" customHeight="1" x14ac:dyDescent="0.25">
      <c r="A58" s="56" t="str">
        <f>IF(Paramètres!$G$1="","","Comp. 3")</f>
        <v>Comp. 3</v>
      </c>
      <c r="B58" s="124" t="str">
        <f>Paramètres!$F$3</f>
        <v>Je respecte les consignes de travail.</v>
      </c>
      <c r="C58" s="124"/>
      <c r="D58" s="124"/>
      <c r="E58" s="124"/>
      <c r="F58" s="124"/>
      <c r="G58" s="124"/>
      <c r="H58" s="124"/>
      <c r="I58" s="124"/>
      <c r="J58" s="124"/>
      <c r="K58" s="63"/>
      <c r="L58" s="56" t="str">
        <f>IF(Paramètres!$G$29="","","Comp. 3")</f>
        <v>Comp. 3</v>
      </c>
      <c r="M58" s="124" t="str">
        <f>Paramètres!$F$31</f>
        <v>Je respecte les consignes de travail.</v>
      </c>
      <c r="N58" s="124"/>
      <c r="O58" s="124"/>
      <c r="P58" s="124"/>
      <c r="Q58" s="124"/>
      <c r="R58" s="124"/>
      <c r="S58" s="124"/>
      <c r="T58" s="124"/>
      <c r="U58" s="124"/>
      <c r="V58" s="63"/>
      <c r="W58" s="56" t="str">
        <f>IF(Paramètres!$G$57="","","Comp. 3")</f>
        <v>Comp. 3</v>
      </c>
      <c r="X58" s="124" t="str">
        <f>Paramètres!$F$59</f>
        <v>-----</v>
      </c>
      <c r="Y58" s="124"/>
      <c r="Z58" s="124"/>
      <c r="AA58" s="124"/>
      <c r="AB58" s="124"/>
      <c r="AC58" s="124"/>
      <c r="AD58" s="124"/>
      <c r="AE58" s="124"/>
      <c r="AF58" s="124"/>
      <c r="AG58" s="63"/>
      <c r="AH58" s="56" t="str">
        <f>IF(Paramètres!$G$85="","","Comp. 3")</f>
        <v>Comp. 3</v>
      </c>
      <c r="AI58" s="124" t="str">
        <f>Paramètres!$F$87</f>
        <v>J'écoute ou je lis la consigne jusqu'au bout avant de poser une question.</v>
      </c>
      <c r="AJ58" s="124"/>
      <c r="AK58" s="124"/>
      <c r="AL58" s="124"/>
      <c r="AM58" s="124"/>
      <c r="AN58" s="124"/>
      <c r="AO58" s="124"/>
      <c r="AP58" s="124"/>
      <c r="AQ58" s="124"/>
      <c r="AR58" s="63"/>
      <c r="AS58" s="56" t="str">
        <f>IF(Paramètres!$G$113="","","Comp. 3")</f>
        <v>Comp. 3</v>
      </c>
      <c r="AT58" s="124" t="str">
        <f>Paramètres!$F$115</f>
        <v>Je réalise les travaux demandés dans chaque cours.</v>
      </c>
      <c r="AU58" s="124"/>
      <c r="AV58" s="124"/>
      <c r="AW58" s="124"/>
      <c r="AX58" s="124"/>
      <c r="AY58" s="124"/>
      <c r="AZ58" s="124"/>
      <c r="BA58" s="124"/>
      <c r="BB58" s="124"/>
      <c r="BC58" s="63"/>
      <c r="BD58" s="56" t="str">
        <f>IF(Paramètres!$G$141="","","Comp. 3")</f>
        <v>Comp. 3</v>
      </c>
      <c r="BE58" s="124" t="str">
        <f>Paramètres!$F$143</f>
        <v>Je respecte les lieux d'activités et de travail hors école.</v>
      </c>
      <c r="BF58" s="124"/>
      <c r="BG58" s="124"/>
      <c r="BH58" s="124"/>
      <c r="BI58" s="124"/>
      <c r="BJ58" s="124"/>
      <c r="BK58" s="124"/>
      <c r="BL58" s="124"/>
      <c r="BM58" s="124"/>
      <c r="BN58" s="63"/>
      <c r="BO58" s="56" t="str">
        <f>IF(Paramètres!$G$169="","","Comp. 3")</f>
        <v>Comp. 3</v>
      </c>
      <c r="BP58" s="124" t="str">
        <f>Paramètres!$F$171</f>
        <v>J'accepte les remarques et les sanctions sans les remettre en cause.</v>
      </c>
      <c r="BQ58" s="124"/>
      <c r="BR58" s="124"/>
      <c r="BS58" s="124"/>
      <c r="BT58" s="124"/>
      <c r="BU58" s="124"/>
      <c r="BV58" s="124"/>
      <c r="BW58" s="124"/>
      <c r="BX58" s="124"/>
      <c r="BY58" s="63"/>
      <c r="BZ58" s="56" t="str">
        <f>IF(Paramètres!$G$197="","","Comp. 3")</f>
        <v>Comp. 3</v>
      </c>
      <c r="CA58" s="124" t="str">
        <f>Paramètres!$F$199</f>
        <v>Je respecte mes condisciples (mots et gestes).</v>
      </c>
      <c r="CB58" s="124"/>
      <c r="CC58" s="124"/>
      <c r="CD58" s="124"/>
      <c r="CE58" s="124"/>
      <c r="CF58" s="124"/>
      <c r="CG58" s="124"/>
      <c r="CH58" s="124"/>
      <c r="CI58" s="124"/>
      <c r="CJ58" s="63"/>
      <c r="CK58" s="56" t="str">
        <f>IF(Paramètres!$G$225="","","Comp. 3")</f>
        <v>Comp. 3</v>
      </c>
      <c r="CL58" s="124" t="str">
        <f>Paramètres!$F$227</f>
        <v>Je respecte le travail de l'autre.</v>
      </c>
      <c r="CM58" s="124"/>
      <c r="CN58" s="124"/>
      <c r="CO58" s="124"/>
      <c r="CP58" s="124"/>
      <c r="CQ58" s="124"/>
      <c r="CR58" s="124"/>
      <c r="CS58" s="124"/>
      <c r="CT58" s="124"/>
      <c r="CU58" s="63"/>
      <c r="CV58" s="56" t="str">
        <f>IF(Paramètres!$G$253="","","Comp. 3")</f>
        <v>Comp. 3</v>
      </c>
      <c r="CW58" s="124" t="str">
        <f>Paramètres!$F$255</f>
        <v>-----</v>
      </c>
      <c r="CX58" s="124"/>
      <c r="CY58" s="124"/>
      <c r="CZ58" s="124"/>
      <c r="DA58" s="124"/>
      <c r="DB58" s="124"/>
      <c r="DC58" s="124"/>
      <c r="DD58" s="124"/>
      <c r="DE58" s="124"/>
      <c r="DF58" s="63"/>
    </row>
    <row r="59" spans="1:110" s="25" customFormat="1" ht="12" customHeight="1" x14ac:dyDescent="0.4">
      <c r="B59" s="73"/>
      <c r="C59" s="57"/>
      <c r="D59" s="55"/>
      <c r="E59" s="55"/>
      <c r="F59" s="1"/>
      <c r="G59" s="1"/>
      <c r="H59" s="1"/>
      <c r="I59" s="1"/>
      <c r="J59" s="1"/>
      <c r="K59" s="1"/>
      <c r="M59" s="73"/>
      <c r="N59" s="57"/>
      <c r="O59" s="55"/>
      <c r="P59" s="55"/>
      <c r="Q59" s="1"/>
      <c r="R59" s="1"/>
      <c r="S59" s="1"/>
      <c r="T59" s="1"/>
      <c r="U59" s="1"/>
      <c r="V59" s="1"/>
      <c r="X59" s="73"/>
      <c r="Y59" s="57"/>
      <c r="Z59" s="55"/>
      <c r="AA59" s="55"/>
      <c r="AB59" s="1"/>
      <c r="AC59" s="1"/>
      <c r="AD59" s="1"/>
      <c r="AE59" s="1"/>
      <c r="AF59" s="1"/>
      <c r="AG59" s="1"/>
      <c r="AI59" s="73"/>
      <c r="AJ59" s="57"/>
      <c r="AK59" s="55"/>
      <c r="AL59" s="55"/>
      <c r="AM59" s="1"/>
      <c r="AN59" s="1"/>
      <c r="AO59" s="1"/>
      <c r="AP59" s="1"/>
      <c r="AQ59" s="1"/>
      <c r="AR59" s="1"/>
      <c r="AT59" s="73"/>
      <c r="AU59" s="57"/>
      <c r="AV59" s="55"/>
      <c r="AW59" s="55"/>
      <c r="AX59" s="1"/>
      <c r="AY59" s="1"/>
      <c r="AZ59" s="1"/>
      <c r="BA59" s="1"/>
      <c r="BB59" s="1"/>
      <c r="BC59" s="1"/>
      <c r="BE59" s="73"/>
      <c r="BF59" s="57"/>
      <c r="BG59" s="55"/>
      <c r="BH59" s="55"/>
      <c r="BI59" s="1"/>
      <c r="BJ59" s="1"/>
      <c r="BK59" s="1"/>
      <c r="BL59" s="1"/>
      <c r="BM59" s="1"/>
      <c r="BN59" s="1"/>
      <c r="BP59" s="73"/>
      <c r="BQ59" s="57"/>
      <c r="BR59" s="55"/>
      <c r="BS59" s="55"/>
      <c r="BT59" s="1"/>
      <c r="BU59" s="1"/>
      <c r="BV59" s="1"/>
      <c r="BW59" s="1"/>
      <c r="BX59" s="1"/>
      <c r="BY59" s="1"/>
      <c r="CA59" s="73"/>
      <c r="CB59" s="57"/>
      <c r="CC59" s="55"/>
      <c r="CD59" s="55"/>
      <c r="CE59" s="1"/>
      <c r="CF59" s="1"/>
      <c r="CG59" s="1"/>
      <c r="CH59" s="1"/>
      <c r="CI59" s="1"/>
      <c r="CJ59" s="1"/>
      <c r="CL59" s="73"/>
      <c r="CM59" s="57"/>
      <c r="CN59" s="55"/>
      <c r="CO59" s="55"/>
      <c r="CP59" s="1"/>
      <c r="CQ59" s="1"/>
      <c r="CR59" s="1"/>
      <c r="CS59" s="1"/>
      <c r="CT59" s="1"/>
      <c r="CU59" s="1"/>
      <c r="CW59" s="73"/>
      <c r="CX59" s="57"/>
      <c r="CY59" s="55"/>
      <c r="CZ59" s="55"/>
      <c r="DA59" s="1"/>
      <c r="DB59" s="1"/>
      <c r="DC59" s="1"/>
      <c r="DD59" s="1"/>
      <c r="DE59" s="1"/>
      <c r="DF59" s="1"/>
    </row>
    <row r="60" spans="1:110" s="25" customFormat="1" ht="13.5" customHeight="1" x14ac:dyDescent="0.25">
      <c r="A60" s="114" t="s">
        <v>30</v>
      </c>
      <c r="B60" s="114"/>
      <c r="C60" s="115"/>
      <c r="D60" s="64" t="s">
        <v>31</v>
      </c>
      <c r="E60" s="64" t="s">
        <v>32</v>
      </c>
      <c r="F60" s="64" t="s">
        <v>33</v>
      </c>
      <c r="G60" s="64" t="s">
        <v>34</v>
      </c>
      <c r="H60" s="64" t="s">
        <v>36</v>
      </c>
      <c r="I60" s="58"/>
      <c r="J60" s="58"/>
      <c r="K60" s="58"/>
      <c r="L60" s="114" t="s">
        <v>30</v>
      </c>
      <c r="M60" s="114"/>
      <c r="N60" s="115"/>
      <c r="O60" s="64" t="s">
        <v>31</v>
      </c>
      <c r="P60" s="64" t="s">
        <v>32</v>
      </c>
      <c r="Q60" s="64" t="s">
        <v>33</v>
      </c>
      <c r="R60" s="64" t="s">
        <v>34</v>
      </c>
      <c r="S60" s="64" t="s">
        <v>36</v>
      </c>
      <c r="T60" s="58"/>
      <c r="U60" s="58"/>
      <c r="V60" s="58"/>
      <c r="W60" s="114" t="s">
        <v>30</v>
      </c>
      <c r="X60" s="114"/>
      <c r="Y60" s="115"/>
      <c r="Z60" s="64" t="s">
        <v>31</v>
      </c>
      <c r="AA60" s="64" t="s">
        <v>32</v>
      </c>
      <c r="AB60" s="64" t="s">
        <v>33</v>
      </c>
      <c r="AC60" s="64" t="s">
        <v>34</v>
      </c>
      <c r="AD60" s="64" t="s">
        <v>36</v>
      </c>
      <c r="AE60" s="58"/>
      <c r="AF60" s="58"/>
      <c r="AG60" s="58"/>
      <c r="AH60" s="114" t="s">
        <v>30</v>
      </c>
      <c r="AI60" s="114"/>
      <c r="AJ60" s="115"/>
      <c r="AK60" s="64" t="s">
        <v>31</v>
      </c>
      <c r="AL60" s="64" t="s">
        <v>32</v>
      </c>
      <c r="AM60" s="64" t="s">
        <v>33</v>
      </c>
      <c r="AN60" s="64" t="s">
        <v>34</v>
      </c>
      <c r="AO60" s="64" t="s">
        <v>36</v>
      </c>
      <c r="AP60" s="58"/>
      <c r="AQ60" s="58"/>
      <c r="AR60" s="58"/>
      <c r="AS60" s="114" t="s">
        <v>30</v>
      </c>
      <c r="AT60" s="114"/>
      <c r="AU60" s="115"/>
      <c r="AV60" s="64" t="s">
        <v>31</v>
      </c>
      <c r="AW60" s="64" t="s">
        <v>32</v>
      </c>
      <c r="AX60" s="64" t="s">
        <v>33</v>
      </c>
      <c r="AY60" s="64" t="s">
        <v>34</v>
      </c>
      <c r="AZ60" s="64" t="s">
        <v>36</v>
      </c>
      <c r="BA60" s="58"/>
      <c r="BB60" s="58"/>
      <c r="BC60" s="58"/>
      <c r="BD60" s="114" t="s">
        <v>30</v>
      </c>
      <c r="BE60" s="114"/>
      <c r="BF60" s="115"/>
      <c r="BG60" s="64" t="s">
        <v>31</v>
      </c>
      <c r="BH60" s="64" t="s">
        <v>32</v>
      </c>
      <c r="BI60" s="64" t="s">
        <v>33</v>
      </c>
      <c r="BJ60" s="64" t="s">
        <v>34</v>
      </c>
      <c r="BK60" s="64" t="s">
        <v>36</v>
      </c>
      <c r="BL60" s="58"/>
      <c r="BM60" s="58"/>
      <c r="BN60" s="58"/>
      <c r="BO60" s="114" t="s">
        <v>30</v>
      </c>
      <c r="BP60" s="114"/>
      <c r="BQ60" s="115"/>
      <c r="BR60" s="64" t="s">
        <v>31</v>
      </c>
      <c r="BS60" s="64" t="s">
        <v>32</v>
      </c>
      <c r="BT60" s="64" t="s">
        <v>33</v>
      </c>
      <c r="BU60" s="64" t="s">
        <v>34</v>
      </c>
      <c r="BV60" s="64" t="s">
        <v>36</v>
      </c>
      <c r="BW60" s="58"/>
      <c r="BX60" s="58"/>
      <c r="BY60" s="58"/>
      <c r="BZ60" s="114" t="s">
        <v>30</v>
      </c>
      <c r="CA60" s="114"/>
      <c r="CB60" s="115"/>
      <c r="CC60" s="64" t="s">
        <v>31</v>
      </c>
      <c r="CD60" s="64" t="s">
        <v>32</v>
      </c>
      <c r="CE60" s="64" t="s">
        <v>33</v>
      </c>
      <c r="CF60" s="64" t="s">
        <v>34</v>
      </c>
      <c r="CG60" s="64" t="s">
        <v>36</v>
      </c>
      <c r="CH60" s="58"/>
      <c r="CI60" s="58"/>
      <c r="CJ60" s="58"/>
      <c r="CK60" s="114" t="s">
        <v>30</v>
      </c>
      <c r="CL60" s="114"/>
      <c r="CM60" s="115"/>
      <c r="CN60" s="64" t="s">
        <v>31</v>
      </c>
      <c r="CO60" s="64" t="s">
        <v>32</v>
      </c>
      <c r="CP60" s="64" t="s">
        <v>33</v>
      </c>
      <c r="CQ60" s="64" t="s">
        <v>34</v>
      </c>
      <c r="CR60" s="64" t="s">
        <v>36</v>
      </c>
      <c r="CS60" s="58"/>
      <c r="CT60" s="58"/>
      <c r="CU60" s="58"/>
      <c r="CV60" s="114" t="s">
        <v>30</v>
      </c>
      <c r="CW60" s="114"/>
      <c r="CX60" s="115"/>
      <c r="CY60" s="64" t="s">
        <v>31</v>
      </c>
      <c r="CZ60" s="64" t="s">
        <v>32</v>
      </c>
      <c r="DA60" s="64" t="s">
        <v>33</v>
      </c>
      <c r="DB60" s="64" t="s">
        <v>34</v>
      </c>
      <c r="DC60" s="64" t="s">
        <v>36</v>
      </c>
      <c r="DD60" s="58"/>
      <c r="DE60" s="58"/>
      <c r="DF60" s="58"/>
    </row>
    <row r="61" spans="1:110" s="25" customFormat="1" ht="7.5" customHeight="1" thickBot="1" x14ac:dyDescent="0.3">
      <c r="B61" s="1"/>
      <c r="C61" s="1"/>
      <c r="D61" s="1"/>
      <c r="E61" s="1"/>
      <c r="F61" s="1"/>
      <c r="G61" s="1"/>
      <c r="H61" s="1"/>
      <c r="I61" s="1"/>
      <c r="J61" s="1"/>
      <c r="K61" s="1"/>
      <c r="M61" s="1"/>
      <c r="N61" s="1"/>
      <c r="O61" s="1"/>
      <c r="P61" s="1"/>
      <c r="Q61" s="1"/>
      <c r="R61" s="1"/>
      <c r="S61" s="1"/>
      <c r="T61" s="1"/>
      <c r="U61" s="1"/>
      <c r="V61" s="1"/>
      <c r="X61" s="1"/>
      <c r="Y61" s="1"/>
      <c r="Z61" s="1"/>
      <c r="AA61" s="1"/>
      <c r="AB61" s="1"/>
      <c r="AC61" s="1"/>
      <c r="AD61" s="1"/>
      <c r="AE61" s="1"/>
      <c r="AF61" s="1"/>
      <c r="AG61" s="1"/>
      <c r="AI61" s="1"/>
      <c r="AJ61" s="1"/>
      <c r="AK61" s="1"/>
      <c r="AL61" s="1"/>
      <c r="AM61" s="1"/>
      <c r="AN61" s="1"/>
      <c r="AO61" s="1"/>
      <c r="AP61" s="1"/>
      <c r="AQ61" s="1"/>
      <c r="AR61" s="1"/>
      <c r="AT61" s="1"/>
      <c r="AU61" s="1"/>
      <c r="AV61" s="1"/>
      <c r="AW61" s="1"/>
      <c r="AX61" s="1"/>
      <c r="AY61" s="1"/>
      <c r="AZ61" s="1"/>
      <c r="BA61" s="1"/>
      <c r="BB61" s="1"/>
      <c r="BC61" s="1"/>
      <c r="BE61" s="1"/>
      <c r="BF61" s="1"/>
      <c r="BG61" s="1"/>
      <c r="BH61" s="1"/>
      <c r="BI61" s="1"/>
      <c r="BJ61" s="1"/>
      <c r="BK61" s="1"/>
      <c r="BL61" s="1"/>
      <c r="BM61" s="1"/>
      <c r="BN61" s="1"/>
      <c r="BP61" s="1"/>
      <c r="BQ61" s="1"/>
      <c r="BR61" s="1"/>
      <c r="BS61" s="1"/>
      <c r="BT61" s="1"/>
      <c r="BU61" s="1"/>
      <c r="BV61" s="1"/>
      <c r="BW61" s="1"/>
      <c r="BX61" s="1"/>
      <c r="BY61" s="1"/>
      <c r="CA61" s="1"/>
      <c r="CB61" s="1"/>
      <c r="CC61" s="1"/>
      <c r="CD61" s="1"/>
      <c r="CE61" s="1"/>
      <c r="CF61" s="1"/>
      <c r="CG61" s="1"/>
      <c r="CH61" s="1"/>
      <c r="CI61" s="1"/>
      <c r="CJ61" s="1"/>
      <c r="CL61" s="1"/>
      <c r="CM61" s="1"/>
      <c r="CN61" s="1"/>
      <c r="CO61" s="1"/>
      <c r="CP61" s="1"/>
      <c r="CQ61" s="1"/>
      <c r="CR61" s="1"/>
      <c r="CS61" s="1"/>
      <c r="CT61" s="1"/>
      <c r="CU61" s="1"/>
      <c r="CW61" s="1"/>
      <c r="CX61" s="1"/>
      <c r="CY61" s="1"/>
      <c r="CZ61" s="1"/>
      <c r="DA61" s="1"/>
      <c r="DB61" s="1"/>
      <c r="DC61" s="1"/>
      <c r="DD61" s="1"/>
      <c r="DE61" s="1"/>
      <c r="DF61" s="1"/>
    </row>
    <row r="62" spans="1:110" s="25" customFormat="1" ht="30" customHeight="1" thickBot="1" x14ac:dyDescent="0.3">
      <c r="A62" s="69"/>
      <c r="B62" s="70" t="s">
        <v>26</v>
      </c>
      <c r="C62" s="71" t="s">
        <v>174</v>
      </c>
      <c r="D62" s="71" t="s">
        <v>175</v>
      </c>
      <c r="E62" s="71" t="s">
        <v>176</v>
      </c>
      <c r="F62" s="116" t="s">
        <v>177</v>
      </c>
      <c r="G62" s="117"/>
      <c r="H62" s="117"/>
      <c r="I62" s="117"/>
      <c r="J62" s="118"/>
      <c r="K62" s="58"/>
      <c r="L62" s="69"/>
      <c r="M62" s="70" t="s">
        <v>26</v>
      </c>
      <c r="N62" s="71" t="s">
        <v>174</v>
      </c>
      <c r="O62" s="71" t="s">
        <v>175</v>
      </c>
      <c r="P62" s="71" t="s">
        <v>176</v>
      </c>
      <c r="Q62" s="116" t="s">
        <v>177</v>
      </c>
      <c r="R62" s="117"/>
      <c r="S62" s="117"/>
      <c r="T62" s="117"/>
      <c r="U62" s="118"/>
      <c r="V62" s="58"/>
      <c r="W62" s="69"/>
      <c r="X62" s="70" t="s">
        <v>26</v>
      </c>
      <c r="Y62" s="71" t="s">
        <v>174</v>
      </c>
      <c r="Z62" s="71" t="s">
        <v>175</v>
      </c>
      <c r="AA62" s="71" t="s">
        <v>176</v>
      </c>
      <c r="AB62" s="116" t="s">
        <v>177</v>
      </c>
      <c r="AC62" s="117"/>
      <c r="AD62" s="117"/>
      <c r="AE62" s="117"/>
      <c r="AF62" s="118"/>
      <c r="AG62" s="58"/>
      <c r="AH62" s="69"/>
      <c r="AI62" s="70" t="s">
        <v>26</v>
      </c>
      <c r="AJ62" s="71" t="s">
        <v>174</v>
      </c>
      <c r="AK62" s="71" t="s">
        <v>175</v>
      </c>
      <c r="AL62" s="71" t="s">
        <v>176</v>
      </c>
      <c r="AM62" s="116" t="s">
        <v>177</v>
      </c>
      <c r="AN62" s="117"/>
      <c r="AO62" s="117"/>
      <c r="AP62" s="117"/>
      <c r="AQ62" s="118"/>
      <c r="AR62" s="58"/>
      <c r="AS62" s="69"/>
      <c r="AT62" s="70" t="s">
        <v>26</v>
      </c>
      <c r="AU62" s="71" t="s">
        <v>174</v>
      </c>
      <c r="AV62" s="71" t="s">
        <v>175</v>
      </c>
      <c r="AW62" s="71" t="s">
        <v>176</v>
      </c>
      <c r="AX62" s="116" t="s">
        <v>177</v>
      </c>
      <c r="AY62" s="117"/>
      <c r="AZ62" s="117"/>
      <c r="BA62" s="117"/>
      <c r="BB62" s="118"/>
      <c r="BC62" s="58"/>
      <c r="BD62" s="69"/>
      <c r="BE62" s="70" t="s">
        <v>26</v>
      </c>
      <c r="BF62" s="71" t="s">
        <v>174</v>
      </c>
      <c r="BG62" s="71" t="s">
        <v>175</v>
      </c>
      <c r="BH62" s="71" t="s">
        <v>176</v>
      </c>
      <c r="BI62" s="116" t="s">
        <v>177</v>
      </c>
      <c r="BJ62" s="117"/>
      <c r="BK62" s="117"/>
      <c r="BL62" s="117"/>
      <c r="BM62" s="118"/>
      <c r="BN62" s="58"/>
      <c r="BO62" s="69"/>
      <c r="BP62" s="70" t="s">
        <v>26</v>
      </c>
      <c r="BQ62" s="71" t="s">
        <v>174</v>
      </c>
      <c r="BR62" s="71" t="s">
        <v>175</v>
      </c>
      <c r="BS62" s="71" t="s">
        <v>176</v>
      </c>
      <c r="BT62" s="116" t="s">
        <v>177</v>
      </c>
      <c r="BU62" s="117"/>
      <c r="BV62" s="117"/>
      <c r="BW62" s="117"/>
      <c r="BX62" s="118"/>
      <c r="BY62" s="58"/>
      <c r="BZ62" s="69"/>
      <c r="CA62" s="70" t="s">
        <v>26</v>
      </c>
      <c r="CB62" s="71" t="s">
        <v>174</v>
      </c>
      <c r="CC62" s="71" t="s">
        <v>175</v>
      </c>
      <c r="CD62" s="71" t="s">
        <v>176</v>
      </c>
      <c r="CE62" s="116" t="s">
        <v>177</v>
      </c>
      <c r="CF62" s="117"/>
      <c r="CG62" s="117"/>
      <c r="CH62" s="117"/>
      <c r="CI62" s="118"/>
      <c r="CJ62" s="58"/>
      <c r="CK62" s="69"/>
      <c r="CL62" s="70" t="s">
        <v>26</v>
      </c>
      <c r="CM62" s="71" t="s">
        <v>174</v>
      </c>
      <c r="CN62" s="71" t="s">
        <v>175</v>
      </c>
      <c r="CO62" s="71" t="s">
        <v>176</v>
      </c>
      <c r="CP62" s="116" t="s">
        <v>177</v>
      </c>
      <c r="CQ62" s="117"/>
      <c r="CR62" s="117"/>
      <c r="CS62" s="117"/>
      <c r="CT62" s="118"/>
      <c r="CU62" s="58"/>
      <c r="CV62" s="69"/>
      <c r="CW62" s="70" t="s">
        <v>26</v>
      </c>
      <c r="CX62" s="71" t="s">
        <v>174</v>
      </c>
      <c r="CY62" s="71" t="s">
        <v>175</v>
      </c>
      <c r="CZ62" s="71" t="s">
        <v>176</v>
      </c>
      <c r="DA62" s="116" t="s">
        <v>177</v>
      </c>
      <c r="DB62" s="117"/>
      <c r="DC62" s="117"/>
      <c r="DD62" s="117"/>
      <c r="DE62" s="118"/>
      <c r="DF62" s="58"/>
    </row>
    <row r="63" spans="1:110" s="25" customFormat="1" ht="7.5" customHeight="1" thickBot="1" x14ac:dyDescent="0.3">
      <c r="A63" s="68"/>
      <c r="B63" s="62"/>
      <c r="C63" s="62"/>
      <c r="D63" s="62"/>
      <c r="E63" s="62"/>
      <c r="F63" s="62"/>
      <c r="G63" s="62"/>
      <c r="H63" s="62"/>
      <c r="I63" s="62"/>
      <c r="J63" s="62"/>
      <c r="K63" s="58"/>
      <c r="L63" s="68"/>
      <c r="M63" s="62"/>
      <c r="N63" s="62"/>
      <c r="O63" s="62"/>
      <c r="P63" s="62"/>
      <c r="Q63" s="62"/>
      <c r="R63" s="62"/>
      <c r="S63" s="62"/>
      <c r="T63" s="62"/>
      <c r="U63" s="62"/>
      <c r="V63" s="58"/>
      <c r="W63" s="68"/>
      <c r="X63" s="62"/>
      <c r="Y63" s="62"/>
      <c r="Z63" s="62"/>
      <c r="AA63" s="62"/>
      <c r="AB63" s="62"/>
      <c r="AC63" s="62"/>
      <c r="AD63" s="62"/>
      <c r="AE63" s="62"/>
      <c r="AF63" s="62"/>
      <c r="AG63" s="58"/>
      <c r="AH63" s="68"/>
      <c r="AI63" s="62"/>
      <c r="AJ63" s="62"/>
      <c r="AK63" s="62"/>
      <c r="AL63" s="62"/>
      <c r="AM63" s="62"/>
      <c r="AN63" s="62"/>
      <c r="AO63" s="62"/>
      <c r="AP63" s="62"/>
      <c r="AQ63" s="62"/>
      <c r="AR63" s="58"/>
      <c r="AS63" s="68"/>
      <c r="AT63" s="62"/>
      <c r="AU63" s="62"/>
      <c r="AV63" s="62"/>
      <c r="AW63" s="62"/>
      <c r="AX63" s="62"/>
      <c r="AY63" s="62"/>
      <c r="AZ63" s="62"/>
      <c r="BA63" s="62"/>
      <c r="BB63" s="62"/>
      <c r="BC63" s="58"/>
      <c r="BD63" s="68"/>
      <c r="BE63" s="62"/>
      <c r="BF63" s="62"/>
      <c r="BG63" s="62"/>
      <c r="BH63" s="62"/>
      <c r="BI63" s="62"/>
      <c r="BJ63" s="62"/>
      <c r="BK63" s="62"/>
      <c r="BL63" s="62"/>
      <c r="BM63" s="62"/>
      <c r="BN63" s="58"/>
      <c r="BO63" s="68"/>
      <c r="BP63" s="62"/>
      <c r="BQ63" s="62"/>
      <c r="BR63" s="62"/>
      <c r="BS63" s="62"/>
      <c r="BT63" s="62"/>
      <c r="BU63" s="62"/>
      <c r="BV63" s="62"/>
      <c r="BW63" s="62"/>
      <c r="BX63" s="62"/>
      <c r="BY63" s="58"/>
      <c r="BZ63" s="68"/>
      <c r="CA63" s="62"/>
      <c r="CB63" s="62"/>
      <c r="CC63" s="62"/>
      <c r="CD63" s="62"/>
      <c r="CE63" s="62"/>
      <c r="CF63" s="62"/>
      <c r="CG63" s="62"/>
      <c r="CH63" s="62"/>
      <c r="CI63" s="62"/>
      <c r="CJ63" s="58"/>
      <c r="CK63" s="68"/>
      <c r="CL63" s="62"/>
      <c r="CM63" s="62"/>
      <c r="CN63" s="62"/>
      <c r="CO63" s="62"/>
      <c r="CP63" s="62"/>
      <c r="CQ63" s="62"/>
      <c r="CR63" s="62"/>
      <c r="CS63" s="62"/>
      <c r="CT63" s="62"/>
      <c r="CU63" s="58"/>
      <c r="CV63" s="68"/>
      <c r="CW63" s="62"/>
      <c r="CX63" s="62"/>
      <c r="CY63" s="62"/>
      <c r="CZ63" s="62"/>
      <c r="DA63" s="62"/>
      <c r="DB63" s="62"/>
      <c r="DC63" s="62"/>
      <c r="DD63" s="62"/>
      <c r="DE63" s="62"/>
      <c r="DF63" s="58"/>
    </row>
    <row r="64" spans="1:110" s="25" customFormat="1" ht="16.5" customHeight="1" x14ac:dyDescent="0.25">
      <c r="A64" s="108">
        <f>IF(Paramètres!$B$9="",".",Paramètres!$B$9)</f>
        <v>42621</v>
      </c>
      <c r="B64" s="65">
        <v>1</v>
      </c>
      <c r="C64" s="66" t="s">
        <v>169</v>
      </c>
      <c r="D64" s="67"/>
      <c r="E64" s="67"/>
      <c r="F64" s="111"/>
      <c r="G64" s="112"/>
      <c r="H64" s="112"/>
      <c r="I64" s="112"/>
      <c r="J64" s="113"/>
      <c r="K64" s="74"/>
      <c r="L64" s="108">
        <f>IF(Paramètres!$B$37="",".",Paramètres!$B$37)</f>
        <v>42653</v>
      </c>
      <c r="M64" s="65">
        <v>1</v>
      </c>
      <c r="N64" s="66"/>
      <c r="O64" s="67"/>
      <c r="P64" s="67"/>
      <c r="Q64" s="111"/>
      <c r="R64" s="112"/>
      <c r="S64" s="112"/>
      <c r="T64" s="112"/>
      <c r="U64" s="113"/>
      <c r="V64" s="74"/>
      <c r="W64" s="108" t="str">
        <f>IF(Paramètres!$B$65="",".",Paramètres!$B$65)</f>
        <v>.</v>
      </c>
      <c r="X64" s="65">
        <v>1</v>
      </c>
      <c r="Y64" s="66"/>
      <c r="Z64" s="67"/>
      <c r="AA64" s="67"/>
      <c r="AB64" s="111"/>
      <c r="AC64" s="112"/>
      <c r="AD64" s="112"/>
      <c r="AE64" s="112"/>
      <c r="AF64" s="113"/>
      <c r="AG64" s="74"/>
      <c r="AH64" s="108">
        <f>IF(Paramètres!$B$93="",".",Paramètres!$B$93)</f>
        <v>42712</v>
      </c>
      <c r="AI64" s="65">
        <v>1</v>
      </c>
      <c r="AJ64" s="66"/>
      <c r="AK64" s="67"/>
      <c r="AL64" s="67"/>
      <c r="AM64" s="111"/>
      <c r="AN64" s="112"/>
      <c r="AO64" s="112"/>
      <c r="AP64" s="112"/>
      <c r="AQ64" s="113"/>
      <c r="AR64" s="74"/>
      <c r="AS64" s="108">
        <f>IF(Paramètres!$B$121="",".",Paramètres!$B$121)</f>
        <v>42751</v>
      </c>
      <c r="AT64" s="65">
        <v>1</v>
      </c>
      <c r="AU64" s="66"/>
      <c r="AV64" s="67"/>
      <c r="AW64" s="67"/>
      <c r="AX64" s="111"/>
      <c r="AY64" s="112"/>
      <c r="AZ64" s="112"/>
      <c r="BA64" s="112"/>
      <c r="BB64" s="113"/>
      <c r="BC64" s="74"/>
      <c r="BD64" s="108">
        <f>IF(Paramètres!$B$149="",".",Paramètres!$B$149)</f>
        <v>42774</v>
      </c>
      <c r="BE64" s="65">
        <v>1</v>
      </c>
      <c r="BF64" s="66"/>
      <c r="BG64" s="67"/>
      <c r="BH64" s="67"/>
      <c r="BI64" s="111"/>
      <c r="BJ64" s="112"/>
      <c r="BK64" s="112"/>
      <c r="BL64" s="112"/>
      <c r="BM64" s="113"/>
      <c r="BN64" s="74"/>
      <c r="BO64" s="108">
        <f>IF(Paramètres!$B$177="",".",Paramètres!$B$177)</f>
        <v>42808</v>
      </c>
      <c r="BP64" s="65">
        <v>1</v>
      </c>
      <c r="BQ64" s="66"/>
      <c r="BR64" s="67"/>
      <c r="BS64" s="67"/>
      <c r="BT64" s="111"/>
      <c r="BU64" s="112"/>
      <c r="BV64" s="112"/>
      <c r="BW64" s="112"/>
      <c r="BX64" s="113"/>
      <c r="BY64" s="74"/>
      <c r="BZ64" s="108">
        <f>IF(Paramètres!$B$205="",".",Paramètres!$B$205)</f>
        <v>42849</v>
      </c>
      <c r="CA64" s="65">
        <v>1</v>
      </c>
      <c r="CB64" s="66"/>
      <c r="CC64" s="67"/>
      <c r="CD64" s="67"/>
      <c r="CE64" s="111"/>
      <c r="CF64" s="112"/>
      <c r="CG64" s="112"/>
      <c r="CH64" s="112"/>
      <c r="CI64" s="113"/>
      <c r="CJ64" s="74"/>
      <c r="CK64" s="108">
        <f>IF(Paramètres!$B$233="",".",Paramètres!$B$233)</f>
        <v>42865</v>
      </c>
      <c r="CL64" s="65">
        <v>1</v>
      </c>
      <c r="CM64" s="66"/>
      <c r="CN64" s="67"/>
      <c r="CO64" s="67"/>
      <c r="CP64" s="111"/>
      <c r="CQ64" s="112"/>
      <c r="CR64" s="112"/>
      <c r="CS64" s="112"/>
      <c r="CT64" s="113"/>
      <c r="CU64" s="74"/>
      <c r="CV64" s="108">
        <f>IF(Paramètres!$B$261="",".",Paramètres!$B$261)</f>
        <v>42895</v>
      </c>
      <c r="CW64" s="65">
        <v>1</v>
      </c>
      <c r="CX64" s="66"/>
      <c r="CY64" s="67"/>
      <c r="CZ64" s="67"/>
      <c r="DA64" s="111"/>
      <c r="DB64" s="112"/>
      <c r="DC64" s="112"/>
      <c r="DD64" s="112"/>
      <c r="DE64" s="113"/>
      <c r="DF64" s="74"/>
    </row>
    <row r="65" spans="1:110" s="25" customFormat="1" ht="16.5" customHeight="1" x14ac:dyDescent="0.25">
      <c r="A65" s="109"/>
      <c r="B65" s="59">
        <v>2</v>
      </c>
      <c r="C65" s="26" t="s">
        <v>169</v>
      </c>
      <c r="D65" s="26"/>
      <c r="E65" s="26"/>
      <c r="F65" s="102"/>
      <c r="G65" s="103"/>
      <c r="H65" s="103"/>
      <c r="I65" s="103"/>
      <c r="J65" s="104"/>
      <c r="K65" s="75"/>
      <c r="L65" s="109"/>
      <c r="M65" s="59">
        <v>2</v>
      </c>
      <c r="N65" s="26"/>
      <c r="O65" s="26"/>
      <c r="P65" s="26"/>
      <c r="Q65" s="102"/>
      <c r="R65" s="103"/>
      <c r="S65" s="103"/>
      <c r="T65" s="103"/>
      <c r="U65" s="104"/>
      <c r="V65" s="75"/>
      <c r="W65" s="109"/>
      <c r="X65" s="59">
        <v>2</v>
      </c>
      <c r="Y65" s="26"/>
      <c r="Z65" s="26"/>
      <c r="AA65" s="26"/>
      <c r="AB65" s="102"/>
      <c r="AC65" s="103"/>
      <c r="AD65" s="103"/>
      <c r="AE65" s="103"/>
      <c r="AF65" s="104"/>
      <c r="AG65" s="75"/>
      <c r="AH65" s="109"/>
      <c r="AI65" s="59">
        <v>2</v>
      </c>
      <c r="AJ65" s="26"/>
      <c r="AK65" s="26"/>
      <c r="AL65" s="26"/>
      <c r="AM65" s="102"/>
      <c r="AN65" s="103"/>
      <c r="AO65" s="103"/>
      <c r="AP65" s="103"/>
      <c r="AQ65" s="104"/>
      <c r="AR65" s="75"/>
      <c r="AS65" s="109"/>
      <c r="AT65" s="59">
        <v>2</v>
      </c>
      <c r="AU65" s="26"/>
      <c r="AV65" s="26"/>
      <c r="AW65" s="26"/>
      <c r="AX65" s="102"/>
      <c r="AY65" s="103"/>
      <c r="AZ65" s="103"/>
      <c r="BA65" s="103"/>
      <c r="BB65" s="104"/>
      <c r="BC65" s="75"/>
      <c r="BD65" s="109"/>
      <c r="BE65" s="59">
        <v>2</v>
      </c>
      <c r="BF65" s="26"/>
      <c r="BG65" s="26"/>
      <c r="BH65" s="26"/>
      <c r="BI65" s="102"/>
      <c r="BJ65" s="103"/>
      <c r="BK65" s="103"/>
      <c r="BL65" s="103"/>
      <c r="BM65" s="104"/>
      <c r="BN65" s="75"/>
      <c r="BO65" s="109"/>
      <c r="BP65" s="59">
        <v>2</v>
      </c>
      <c r="BQ65" s="26"/>
      <c r="BR65" s="26"/>
      <c r="BS65" s="26"/>
      <c r="BT65" s="102"/>
      <c r="BU65" s="103"/>
      <c r="BV65" s="103"/>
      <c r="BW65" s="103"/>
      <c r="BX65" s="104"/>
      <c r="BY65" s="75"/>
      <c r="BZ65" s="109"/>
      <c r="CA65" s="59">
        <v>2</v>
      </c>
      <c r="CB65" s="26"/>
      <c r="CC65" s="26"/>
      <c r="CD65" s="26"/>
      <c r="CE65" s="102"/>
      <c r="CF65" s="103"/>
      <c r="CG65" s="103"/>
      <c r="CH65" s="103"/>
      <c r="CI65" s="104"/>
      <c r="CJ65" s="75"/>
      <c r="CK65" s="109"/>
      <c r="CL65" s="59">
        <v>2</v>
      </c>
      <c r="CM65" s="26"/>
      <c r="CN65" s="26"/>
      <c r="CO65" s="26"/>
      <c r="CP65" s="102"/>
      <c r="CQ65" s="103"/>
      <c r="CR65" s="103"/>
      <c r="CS65" s="103"/>
      <c r="CT65" s="104"/>
      <c r="CU65" s="75"/>
      <c r="CV65" s="109"/>
      <c r="CW65" s="59">
        <v>2</v>
      </c>
      <c r="CX65" s="26"/>
      <c r="CY65" s="26"/>
      <c r="CZ65" s="26"/>
      <c r="DA65" s="102"/>
      <c r="DB65" s="103"/>
      <c r="DC65" s="103"/>
      <c r="DD65" s="103"/>
      <c r="DE65" s="104"/>
      <c r="DF65" s="75"/>
    </row>
    <row r="66" spans="1:110" s="25" customFormat="1" ht="16.5" customHeight="1" x14ac:dyDescent="0.25">
      <c r="A66" s="109"/>
      <c r="B66" s="59">
        <v>3</v>
      </c>
      <c r="C66" s="26" t="s">
        <v>169</v>
      </c>
      <c r="D66" s="26"/>
      <c r="E66" s="26"/>
      <c r="F66" s="102"/>
      <c r="G66" s="103"/>
      <c r="H66" s="103"/>
      <c r="I66" s="103"/>
      <c r="J66" s="104"/>
      <c r="K66" s="75"/>
      <c r="L66" s="109"/>
      <c r="M66" s="59">
        <v>3</v>
      </c>
      <c r="N66" s="26"/>
      <c r="O66" s="26"/>
      <c r="P66" s="26"/>
      <c r="Q66" s="102"/>
      <c r="R66" s="103"/>
      <c r="S66" s="103"/>
      <c r="T66" s="103"/>
      <c r="U66" s="104"/>
      <c r="V66" s="75"/>
      <c r="W66" s="109"/>
      <c r="X66" s="59">
        <v>3</v>
      </c>
      <c r="Y66" s="26"/>
      <c r="Z66" s="26"/>
      <c r="AA66" s="26"/>
      <c r="AB66" s="102"/>
      <c r="AC66" s="103"/>
      <c r="AD66" s="103"/>
      <c r="AE66" s="103"/>
      <c r="AF66" s="104"/>
      <c r="AG66" s="75"/>
      <c r="AH66" s="109"/>
      <c r="AI66" s="59">
        <v>3</v>
      </c>
      <c r="AJ66" s="26"/>
      <c r="AK66" s="26"/>
      <c r="AL66" s="26"/>
      <c r="AM66" s="102"/>
      <c r="AN66" s="103"/>
      <c r="AO66" s="103"/>
      <c r="AP66" s="103"/>
      <c r="AQ66" s="104"/>
      <c r="AR66" s="75"/>
      <c r="AS66" s="109"/>
      <c r="AT66" s="59">
        <v>3</v>
      </c>
      <c r="AU66" s="26"/>
      <c r="AV66" s="26"/>
      <c r="AW66" s="26"/>
      <c r="AX66" s="102"/>
      <c r="AY66" s="103"/>
      <c r="AZ66" s="103"/>
      <c r="BA66" s="103"/>
      <c r="BB66" s="104"/>
      <c r="BC66" s="75"/>
      <c r="BD66" s="109"/>
      <c r="BE66" s="59">
        <v>3</v>
      </c>
      <c r="BF66" s="26"/>
      <c r="BG66" s="26"/>
      <c r="BH66" s="26"/>
      <c r="BI66" s="102"/>
      <c r="BJ66" s="103"/>
      <c r="BK66" s="103"/>
      <c r="BL66" s="103"/>
      <c r="BM66" s="104"/>
      <c r="BN66" s="75"/>
      <c r="BO66" s="109"/>
      <c r="BP66" s="59">
        <v>3</v>
      </c>
      <c r="BQ66" s="26"/>
      <c r="BR66" s="26"/>
      <c r="BS66" s="26"/>
      <c r="BT66" s="102"/>
      <c r="BU66" s="103"/>
      <c r="BV66" s="103"/>
      <c r="BW66" s="103"/>
      <c r="BX66" s="104"/>
      <c r="BY66" s="75"/>
      <c r="BZ66" s="109"/>
      <c r="CA66" s="59">
        <v>3</v>
      </c>
      <c r="CB66" s="26"/>
      <c r="CC66" s="26"/>
      <c r="CD66" s="26"/>
      <c r="CE66" s="102"/>
      <c r="CF66" s="103"/>
      <c r="CG66" s="103"/>
      <c r="CH66" s="103"/>
      <c r="CI66" s="104"/>
      <c r="CJ66" s="75"/>
      <c r="CK66" s="109"/>
      <c r="CL66" s="59">
        <v>3</v>
      </c>
      <c r="CM66" s="26"/>
      <c r="CN66" s="26"/>
      <c r="CO66" s="26"/>
      <c r="CP66" s="102"/>
      <c r="CQ66" s="103"/>
      <c r="CR66" s="103"/>
      <c r="CS66" s="103"/>
      <c r="CT66" s="104"/>
      <c r="CU66" s="75"/>
      <c r="CV66" s="109"/>
      <c r="CW66" s="59">
        <v>3</v>
      </c>
      <c r="CX66" s="26"/>
      <c r="CY66" s="26"/>
      <c r="CZ66" s="26"/>
      <c r="DA66" s="102"/>
      <c r="DB66" s="103"/>
      <c r="DC66" s="103"/>
      <c r="DD66" s="103"/>
      <c r="DE66" s="104"/>
      <c r="DF66" s="75"/>
    </row>
    <row r="67" spans="1:110" s="25" customFormat="1" ht="16.5" customHeight="1" x14ac:dyDescent="0.25">
      <c r="A67" s="109"/>
      <c r="B67" s="59">
        <v>4</v>
      </c>
      <c r="C67" s="26" t="s">
        <v>169</v>
      </c>
      <c r="D67" s="26"/>
      <c r="E67" s="26"/>
      <c r="F67" s="102"/>
      <c r="G67" s="103"/>
      <c r="H67" s="103"/>
      <c r="I67" s="103"/>
      <c r="J67" s="104"/>
      <c r="K67" s="75"/>
      <c r="L67" s="109"/>
      <c r="M67" s="59">
        <v>4</v>
      </c>
      <c r="N67" s="26"/>
      <c r="O67" s="26"/>
      <c r="P67" s="26"/>
      <c r="Q67" s="102"/>
      <c r="R67" s="103"/>
      <c r="S67" s="103"/>
      <c r="T67" s="103"/>
      <c r="U67" s="104"/>
      <c r="V67" s="75"/>
      <c r="W67" s="109"/>
      <c r="X67" s="59">
        <v>4</v>
      </c>
      <c r="Y67" s="26"/>
      <c r="Z67" s="26"/>
      <c r="AA67" s="26"/>
      <c r="AB67" s="102"/>
      <c r="AC67" s="103"/>
      <c r="AD67" s="103"/>
      <c r="AE67" s="103"/>
      <c r="AF67" s="104"/>
      <c r="AG67" s="75"/>
      <c r="AH67" s="109"/>
      <c r="AI67" s="59">
        <v>4</v>
      </c>
      <c r="AJ67" s="26"/>
      <c r="AK67" s="26"/>
      <c r="AL67" s="26"/>
      <c r="AM67" s="102"/>
      <c r="AN67" s="103"/>
      <c r="AO67" s="103"/>
      <c r="AP67" s="103"/>
      <c r="AQ67" s="104"/>
      <c r="AR67" s="75"/>
      <c r="AS67" s="109"/>
      <c r="AT67" s="59">
        <v>4</v>
      </c>
      <c r="AU67" s="26"/>
      <c r="AV67" s="26"/>
      <c r="AW67" s="26"/>
      <c r="AX67" s="102"/>
      <c r="AY67" s="103"/>
      <c r="AZ67" s="103"/>
      <c r="BA67" s="103"/>
      <c r="BB67" s="104"/>
      <c r="BC67" s="75"/>
      <c r="BD67" s="109"/>
      <c r="BE67" s="59">
        <v>4</v>
      </c>
      <c r="BF67" s="26"/>
      <c r="BG67" s="26"/>
      <c r="BH67" s="26"/>
      <c r="BI67" s="102"/>
      <c r="BJ67" s="103"/>
      <c r="BK67" s="103"/>
      <c r="BL67" s="103"/>
      <c r="BM67" s="104"/>
      <c r="BN67" s="75"/>
      <c r="BO67" s="109"/>
      <c r="BP67" s="59">
        <v>4</v>
      </c>
      <c r="BQ67" s="26"/>
      <c r="BR67" s="26"/>
      <c r="BS67" s="26"/>
      <c r="BT67" s="102"/>
      <c r="BU67" s="103"/>
      <c r="BV67" s="103"/>
      <c r="BW67" s="103"/>
      <c r="BX67" s="104"/>
      <c r="BY67" s="75"/>
      <c r="BZ67" s="109"/>
      <c r="CA67" s="59">
        <v>4</v>
      </c>
      <c r="CB67" s="26"/>
      <c r="CC67" s="26"/>
      <c r="CD67" s="26"/>
      <c r="CE67" s="102"/>
      <c r="CF67" s="103"/>
      <c r="CG67" s="103"/>
      <c r="CH67" s="103"/>
      <c r="CI67" s="104"/>
      <c r="CJ67" s="75"/>
      <c r="CK67" s="109"/>
      <c r="CL67" s="59">
        <v>4</v>
      </c>
      <c r="CM67" s="26"/>
      <c r="CN67" s="26"/>
      <c r="CO67" s="26"/>
      <c r="CP67" s="102"/>
      <c r="CQ67" s="103"/>
      <c r="CR67" s="103"/>
      <c r="CS67" s="103"/>
      <c r="CT67" s="104"/>
      <c r="CU67" s="75"/>
      <c r="CV67" s="109"/>
      <c r="CW67" s="59">
        <v>4</v>
      </c>
      <c r="CX67" s="26"/>
      <c r="CY67" s="26"/>
      <c r="CZ67" s="26"/>
      <c r="DA67" s="102"/>
      <c r="DB67" s="103"/>
      <c r="DC67" s="103"/>
      <c r="DD67" s="103"/>
      <c r="DE67" s="104"/>
      <c r="DF67" s="75"/>
    </row>
    <row r="68" spans="1:110" s="25" customFormat="1" ht="16.5" customHeight="1" x14ac:dyDescent="0.25">
      <c r="A68" s="109"/>
      <c r="B68" s="59" t="s">
        <v>35</v>
      </c>
      <c r="C68" s="26" t="s">
        <v>169</v>
      </c>
      <c r="D68" s="26"/>
      <c r="E68" s="26"/>
      <c r="F68" s="102"/>
      <c r="G68" s="103"/>
      <c r="H68" s="103"/>
      <c r="I68" s="103"/>
      <c r="J68" s="104"/>
      <c r="K68" s="75"/>
      <c r="L68" s="109"/>
      <c r="M68" s="59" t="s">
        <v>35</v>
      </c>
      <c r="N68" s="26"/>
      <c r="O68" s="26"/>
      <c r="P68" s="26"/>
      <c r="Q68" s="102"/>
      <c r="R68" s="103"/>
      <c r="S68" s="103"/>
      <c r="T68" s="103"/>
      <c r="U68" s="104"/>
      <c r="V68" s="75"/>
      <c r="W68" s="109"/>
      <c r="X68" s="59" t="s">
        <v>35</v>
      </c>
      <c r="Y68" s="26"/>
      <c r="Z68" s="26"/>
      <c r="AA68" s="26"/>
      <c r="AB68" s="102"/>
      <c r="AC68" s="103"/>
      <c r="AD68" s="103"/>
      <c r="AE68" s="103"/>
      <c r="AF68" s="104"/>
      <c r="AG68" s="75"/>
      <c r="AH68" s="109"/>
      <c r="AI68" s="59" t="s">
        <v>35</v>
      </c>
      <c r="AJ68" s="26"/>
      <c r="AK68" s="26"/>
      <c r="AL68" s="26"/>
      <c r="AM68" s="102"/>
      <c r="AN68" s="103"/>
      <c r="AO68" s="103"/>
      <c r="AP68" s="103"/>
      <c r="AQ68" s="104"/>
      <c r="AR68" s="75"/>
      <c r="AS68" s="109"/>
      <c r="AT68" s="59" t="s">
        <v>35</v>
      </c>
      <c r="AU68" s="26"/>
      <c r="AV68" s="26"/>
      <c r="AW68" s="26"/>
      <c r="AX68" s="102"/>
      <c r="AY68" s="103"/>
      <c r="AZ68" s="103"/>
      <c r="BA68" s="103"/>
      <c r="BB68" s="104"/>
      <c r="BC68" s="75"/>
      <c r="BD68" s="109"/>
      <c r="BE68" s="59" t="s">
        <v>35</v>
      </c>
      <c r="BF68" s="26"/>
      <c r="BG68" s="26"/>
      <c r="BH68" s="26"/>
      <c r="BI68" s="102"/>
      <c r="BJ68" s="103"/>
      <c r="BK68" s="103"/>
      <c r="BL68" s="103"/>
      <c r="BM68" s="104"/>
      <c r="BN68" s="75"/>
      <c r="BO68" s="109"/>
      <c r="BP68" s="59" t="s">
        <v>35</v>
      </c>
      <c r="BQ68" s="26"/>
      <c r="BR68" s="26"/>
      <c r="BS68" s="26"/>
      <c r="BT68" s="102"/>
      <c r="BU68" s="103"/>
      <c r="BV68" s="103"/>
      <c r="BW68" s="103"/>
      <c r="BX68" s="104"/>
      <c r="BY68" s="75"/>
      <c r="BZ68" s="109"/>
      <c r="CA68" s="59" t="s">
        <v>35</v>
      </c>
      <c r="CB68" s="26"/>
      <c r="CC68" s="26"/>
      <c r="CD68" s="26"/>
      <c r="CE68" s="102"/>
      <c r="CF68" s="103"/>
      <c r="CG68" s="103"/>
      <c r="CH68" s="103"/>
      <c r="CI68" s="104"/>
      <c r="CJ68" s="75"/>
      <c r="CK68" s="109"/>
      <c r="CL68" s="59" t="s">
        <v>35</v>
      </c>
      <c r="CM68" s="26"/>
      <c r="CN68" s="26"/>
      <c r="CO68" s="26"/>
      <c r="CP68" s="102"/>
      <c r="CQ68" s="103"/>
      <c r="CR68" s="103"/>
      <c r="CS68" s="103"/>
      <c r="CT68" s="104"/>
      <c r="CU68" s="75"/>
      <c r="CV68" s="109"/>
      <c r="CW68" s="59" t="s">
        <v>35</v>
      </c>
      <c r="CX68" s="26"/>
      <c r="CY68" s="26"/>
      <c r="CZ68" s="26"/>
      <c r="DA68" s="102"/>
      <c r="DB68" s="103"/>
      <c r="DC68" s="103"/>
      <c r="DD68" s="103"/>
      <c r="DE68" s="104"/>
      <c r="DF68" s="75"/>
    </row>
    <row r="69" spans="1:110" s="25" customFormat="1" ht="16.5" customHeight="1" x14ac:dyDescent="0.25">
      <c r="A69" s="109"/>
      <c r="B69" s="59">
        <v>7</v>
      </c>
      <c r="C69" s="26" t="s">
        <v>169</v>
      </c>
      <c r="D69" s="26"/>
      <c r="E69" s="26"/>
      <c r="F69" s="102"/>
      <c r="G69" s="103"/>
      <c r="H69" s="103"/>
      <c r="I69" s="103"/>
      <c r="J69" s="104"/>
      <c r="K69" s="75"/>
      <c r="L69" s="109"/>
      <c r="M69" s="59">
        <v>7</v>
      </c>
      <c r="N69" s="26"/>
      <c r="O69" s="26"/>
      <c r="P69" s="26"/>
      <c r="Q69" s="102"/>
      <c r="R69" s="103"/>
      <c r="S69" s="103"/>
      <c r="T69" s="103"/>
      <c r="U69" s="104"/>
      <c r="V69" s="75"/>
      <c r="W69" s="109"/>
      <c r="X69" s="59">
        <v>7</v>
      </c>
      <c r="Y69" s="26"/>
      <c r="Z69" s="26"/>
      <c r="AA69" s="26"/>
      <c r="AB69" s="102"/>
      <c r="AC69" s="103"/>
      <c r="AD69" s="103"/>
      <c r="AE69" s="103"/>
      <c r="AF69" s="104"/>
      <c r="AG69" s="75"/>
      <c r="AH69" s="109"/>
      <c r="AI69" s="59">
        <v>7</v>
      </c>
      <c r="AJ69" s="26"/>
      <c r="AK69" s="26"/>
      <c r="AL69" s="26"/>
      <c r="AM69" s="102"/>
      <c r="AN69" s="103"/>
      <c r="AO69" s="103"/>
      <c r="AP69" s="103"/>
      <c r="AQ69" s="104"/>
      <c r="AR69" s="75"/>
      <c r="AS69" s="109"/>
      <c r="AT69" s="59">
        <v>7</v>
      </c>
      <c r="AU69" s="26"/>
      <c r="AV69" s="26"/>
      <c r="AW69" s="26"/>
      <c r="AX69" s="102"/>
      <c r="AY69" s="103"/>
      <c r="AZ69" s="103"/>
      <c r="BA69" s="103"/>
      <c r="BB69" s="104"/>
      <c r="BC69" s="75"/>
      <c r="BD69" s="109"/>
      <c r="BE69" s="59">
        <v>7</v>
      </c>
      <c r="BF69" s="26"/>
      <c r="BG69" s="26"/>
      <c r="BH69" s="26"/>
      <c r="BI69" s="102"/>
      <c r="BJ69" s="103"/>
      <c r="BK69" s="103"/>
      <c r="BL69" s="103"/>
      <c r="BM69" s="104"/>
      <c r="BN69" s="75"/>
      <c r="BO69" s="109"/>
      <c r="BP69" s="59">
        <v>7</v>
      </c>
      <c r="BQ69" s="26"/>
      <c r="BR69" s="26"/>
      <c r="BS69" s="26"/>
      <c r="BT69" s="102"/>
      <c r="BU69" s="103"/>
      <c r="BV69" s="103"/>
      <c r="BW69" s="103"/>
      <c r="BX69" s="104"/>
      <c r="BY69" s="75"/>
      <c r="BZ69" s="109"/>
      <c r="CA69" s="59">
        <v>7</v>
      </c>
      <c r="CB69" s="26"/>
      <c r="CC69" s="26"/>
      <c r="CD69" s="26"/>
      <c r="CE69" s="102"/>
      <c r="CF69" s="103"/>
      <c r="CG69" s="103"/>
      <c r="CH69" s="103"/>
      <c r="CI69" s="104"/>
      <c r="CJ69" s="75"/>
      <c r="CK69" s="109"/>
      <c r="CL69" s="59">
        <v>7</v>
      </c>
      <c r="CM69" s="26"/>
      <c r="CN69" s="26"/>
      <c r="CO69" s="26"/>
      <c r="CP69" s="102"/>
      <c r="CQ69" s="103"/>
      <c r="CR69" s="103"/>
      <c r="CS69" s="103"/>
      <c r="CT69" s="104"/>
      <c r="CU69" s="75"/>
      <c r="CV69" s="109"/>
      <c r="CW69" s="59">
        <v>7</v>
      </c>
      <c r="CX69" s="26"/>
      <c r="CY69" s="26"/>
      <c r="CZ69" s="26"/>
      <c r="DA69" s="102"/>
      <c r="DB69" s="103"/>
      <c r="DC69" s="103"/>
      <c r="DD69" s="103"/>
      <c r="DE69" s="104"/>
      <c r="DF69" s="75"/>
    </row>
    <row r="70" spans="1:110" s="25" customFormat="1" ht="16.5" customHeight="1" thickBot="1" x14ac:dyDescent="0.3">
      <c r="A70" s="110"/>
      <c r="B70" s="60">
        <v>8</v>
      </c>
      <c r="C70" s="27" t="s">
        <v>169</v>
      </c>
      <c r="D70" s="27"/>
      <c r="E70" s="27"/>
      <c r="F70" s="105"/>
      <c r="G70" s="106"/>
      <c r="H70" s="106"/>
      <c r="I70" s="106"/>
      <c r="J70" s="107"/>
      <c r="K70" s="76"/>
      <c r="L70" s="110"/>
      <c r="M70" s="60">
        <v>8</v>
      </c>
      <c r="N70" s="27"/>
      <c r="O70" s="27"/>
      <c r="P70" s="27"/>
      <c r="Q70" s="105"/>
      <c r="R70" s="106"/>
      <c r="S70" s="106"/>
      <c r="T70" s="106"/>
      <c r="U70" s="107"/>
      <c r="V70" s="76"/>
      <c r="W70" s="110"/>
      <c r="X70" s="60">
        <v>8</v>
      </c>
      <c r="Y70" s="27"/>
      <c r="Z70" s="27"/>
      <c r="AA70" s="27"/>
      <c r="AB70" s="105"/>
      <c r="AC70" s="106"/>
      <c r="AD70" s="106"/>
      <c r="AE70" s="106"/>
      <c r="AF70" s="107"/>
      <c r="AG70" s="76"/>
      <c r="AH70" s="110"/>
      <c r="AI70" s="60">
        <v>8</v>
      </c>
      <c r="AJ70" s="27"/>
      <c r="AK70" s="27"/>
      <c r="AL70" s="27"/>
      <c r="AM70" s="105"/>
      <c r="AN70" s="106"/>
      <c r="AO70" s="106"/>
      <c r="AP70" s="106"/>
      <c r="AQ70" s="107"/>
      <c r="AR70" s="76"/>
      <c r="AS70" s="110"/>
      <c r="AT70" s="60">
        <v>8</v>
      </c>
      <c r="AU70" s="27"/>
      <c r="AV70" s="27"/>
      <c r="AW70" s="27"/>
      <c r="AX70" s="105"/>
      <c r="AY70" s="106"/>
      <c r="AZ70" s="106"/>
      <c r="BA70" s="106"/>
      <c r="BB70" s="107"/>
      <c r="BC70" s="76"/>
      <c r="BD70" s="110"/>
      <c r="BE70" s="60">
        <v>8</v>
      </c>
      <c r="BF70" s="27"/>
      <c r="BG70" s="27"/>
      <c r="BH70" s="27"/>
      <c r="BI70" s="105"/>
      <c r="BJ70" s="106"/>
      <c r="BK70" s="106"/>
      <c r="BL70" s="106"/>
      <c r="BM70" s="107"/>
      <c r="BN70" s="76"/>
      <c r="BO70" s="110"/>
      <c r="BP70" s="60">
        <v>8</v>
      </c>
      <c r="BQ70" s="27"/>
      <c r="BR70" s="27"/>
      <c r="BS70" s="27"/>
      <c r="BT70" s="105"/>
      <c r="BU70" s="106"/>
      <c r="BV70" s="106"/>
      <c r="BW70" s="106"/>
      <c r="BX70" s="107"/>
      <c r="BY70" s="76"/>
      <c r="BZ70" s="110"/>
      <c r="CA70" s="60">
        <v>8</v>
      </c>
      <c r="CB70" s="27"/>
      <c r="CC70" s="27"/>
      <c r="CD70" s="27"/>
      <c r="CE70" s="105"/>
      <c r="CF70" s="106"/>
      <c r="CG70" s="106"/>
      <c r="CH70" s="106"/>
      <c r="CI70" s="107"/>
      <c r="CJ70" s="76"/>
      <c r="CK70" s="110"/>
      <c r="CL70" s="60">
        <v>8</v>
      </c>
      <c r="CM70" s="27"/>
      <c r="CN70" s="27"/>
      <c r="CO70" s="27"/>
      <c r="CP70" s="105"/>
      <c r="CQ70" s="106"/>
      <c r="CR70" s="106"/>
      <c r="CS70" s="106"/>
      <c r="CT70" s="107"/>
      <c r="CU70" s="76"/>
      <c r="CV70" s="110"/>
      <c r="CW70" s="60">
        <v>8</v>
      </c>
      <c r="CX70" s="27"/>
      <c r="CY70" s="27"/>
      <c r="CZ70" s="27"/>
      <c r="DA70" s="105"/>
      <c r="DB70" s="106"/>
      <c r="DC70" s="106"/>
      <c r="DD70" s="106"/>
      <c r="DE70" s="107"/>
      <c r="DF70" s="76"/>
    </row>
    <row r="71" spans="1:110" s="25" customFormat="1" ht="7.5" customHeight="1" thickBot="1" x14ac:dyDescent="0.3">
      <c r="B71" s="1"/>
      <c r="C71" s="1"/>
      <c r="D71" s="1"/>
      <c r="E71" s="1"/>
      <c r="F71" s="1"/>
      <c r="G71" s="1"/>
      <c r="H71" s="28"/>
      <c r="I71" s="28"/>
      <c r="J71" s="28"/>
      <c r="K71" s="28"/>
      <c r="M71" s="1"/>
      <c r="N71" s="1"/>
      <c r="O71" s="1"/>
      <c r="P71" s="1"/>
      <c r="Q71" s="1"/>
      <c r="R71" s="1"/>
      <c r="S71" s="28"/>
      <c r="T71" s="28"/>
      <c r="U71" s="28"/>
      <c r="V71" s="28"/>
      <c r="X71" s="1"/>
      <c r="Y71" s="1"/>
      <c r="Z71" s="1"/>
      <c r="AA71" s="1"/>
      <c r="AB71" s="1"/>
      <c r="AC71" s="1"/>
      <c r="AD71" s="28"/>
      <c r="AE71" s="28"/>
      <c r="AF71" s="28"/>
      <c r="AG71" s="28"/>
      <c r="AI71" s="1"/>
      <c r="AJ71" s="1"/>
      <c r="AK71" s="1"/>
      <c r="AL71" s="1"/>
      <c r="AM71" s="1"/>
      <c r="AN71" s="1"/>
      <c r="AO71" s="28"/>
      <c r="AP71" s="28"/>
      <c r="AQ71" s="28"/>
      <c r="AR71" s="28"/>
      <c r="AT71" s="1"/>
      <c r="AU71" s="1"/>
      <c r="AV71" s="1"/>
      <c r="AW71" s="1"/>
      <c r="AX71" s="1"/>
      <c r="AY71" s="1"/>
      <c r="AZ71" s="28"/>
      <c r="BA71" s="28"/>
      <c r="BB71" s="28"/>
      <c r="BC71" s="28"/>
      <c r="BE71" s="1"/>
      <c r="BF71" s="1"/>
      <c r="BG71" s="1"/>
      <c r="BH71" s="1"/>
      <c r="BI71" s="1"/>
      <c r="BJ71" s="1"/>
      <c r="BK71" s="28"/>
      <c r="BL71" s="28"/>
      <c r="BM71" s="28"/>
      <c r="BN71" s="28"/>
      <c r="BP71" s="1"/>
      <c r="BQ71" s="1"/>
      <c r="BR71" s="1"/>
      <c r="BS71" s="1"/>
      <c r="BT71" s="1"/>
      <c r="BU71" s="1"/>
      <c r="BV71" s="28"/>
      <c r="BW71" s="28"/>
      <c r="BX71" s="28"/>
      <c r="BY71" s="28"/>
      <c r="CA71" s="1"/>
      <c r="CB71" s="1"/>
      <c r="CC71" s="1"/>
      <c r="CD71" s="1"/>
      <c r="CE71" s="1"/>
      <c r="CF71" s="1"/>
      <c r="CG71" s="28"/>
      <c r="CH71" s="28"/>
      <c r="CI71" s="28"/>
      <c r="CJ71" s="28"/>
      <c r="CL71" s="1"/>
      <c r="CM71" s="1"/>
      <c r="CN71" s="1"/>
      <c r="CO71" s="1"/>
      <c r="CP71" s="1"/>
      <c r="CQ71" s="1"/>
      <c r="CR71" s="28"/>
      <c r="CS71" s="28"/>
      <c r="CT71" s="28"/>
      <c r="CU71" s="28"/>
      <c r="CW71" s="1"/>
      <c r="CX71" s="1"/>
      <c r="CY71" s="1"/>
      <c r="CZ71" s="1"/>
      <c r="DA71" s="1"/>
      <c r="DB71" s="1"/>
      <c r="DC71" s="28"/>
      <c r="DD71" s="28"/>
      <c r="DE71" s="28"/>
      <c r="DF71" s="28"/>
    </row>
    <row r="72" spans="1:110" s="25" customFormat="1" ht="16.5" customHeight="1" x14ac:dyDescent="0.25">
      <c r="A72" s="108">
        <f>IF(Paramètres!$B$10="",".",Paramètres!$B$10)</f>
        <v>42622</v>
      </c>
      <c r="B72" s="65">
        <v>1</v>
      </c>
      <c r="C72" s="66" t="s">
        <v>173</v>
      </c>
      <c r="D72" s="67"/>
      <c r="E72" s="67"/>
      <c r="F72" s="111"/>
      <c r="G72" s="112"/>
      <c r="H72" s="112"/>
      <c r="I72" s="112"/>
      <c r="J72" s="113"/>
      <c r="K72" s="74"/>
      <c r="L72" s="108">
        <f>IF(Paramètres!$B$38="",".",Paramètres!$B$38)</f>
        <v>42654</v>
      </c>
      <c r="M72" s="65">
        <v>1</v>
      </c>
      <c r="N72" s="66"/>
      <c r="O72" s="67"/>
      <c r="P72" s="67"/>
      <c r="Q72" s="111"/>
      <c r="R72" s="112"/>
      <c r="S72" s="112"/>
      <c r="T72" s="112"/>
      <c r="U72" s="113"/>
      <c r="V72" s="74"/>
      <c r="W72" s="108" t="str">
        <f>IF(Paramètres!$B$66="",".",Paramètres!$B$66)</f>
        <v>.</v>
      </c>
      <c r="X72" s="65">
        <v>1</v>
      </c>
      <c r="Y72" s="66"/>
      <c r="Z72" s="67"/>
      <c r="AA72" s="67"/>
      <c r="AB72" s="111"/>
      <c r="AC72" s="112"/>
      <c r="AD72" s="112"/>
      <c r="AE72" s="112"/>
      <c r="AF72" s="113"/>
      <c r="AG72" s="74"/>
      <c r="AH72" s="108">
        <f>IF(Paramètres!$B$94="",".",Paramètres!$B$94)</f>
        <v>42713</v>
      </c>
      <c r="AI72" s="65">
        <v>1</v>
      </c>
      <c r="AJ72" s="66"/>
      <c r="AK72" s="67"/>
      <c r="AL72" s="67"/>
      <c r="AM72" s="111"/>
      <c r="AN72" s="112"/>
      <c r="AO72" s="112"/>
      <c r="AP72" s="112"/>
      <c r="AQ72" s="113"/>
      <c r="AR72" s="74"/>
      <c r="AS72" s="108">
        <f>IF(Paramètres!$B$122="",".",Paramètres!$B$122)</f>
        <v>42752</v>
      </c>
      <c r="AT72" s="65">
        <v>1</v>
      </c>
      <c r="AU72" s="66"/>
      <c r="AV72" s="67"/>
      <c r="AW72" s="67"/>
      <c r="AX72" s="111"/>
      <c r="AY72" s="112"/>
      <c r="AZ72" s="112"/>
      <c r="BA72" s="112"/>
      <c r="BB72" s="113"/>
      <c r="BC72" s="74"/>
      <c r="BD72" s="108">
        <f>IF(Paramètres!$B$150="",".",Paramètres!$B$150)</f>
        <v>42775</v>
      </c>
      <c r="BE72" s="65">
        <v>1</v>
      </c>
      <c r="BF72" s="66"/>
      <c r="BG72" s="67"/>
      <c r="BH72" s="67"/>
      <c r="BI72" s="111"/>
      <c r="BJ72" s="112"/>
      <c r="BK72" s="112"/>
      <c r="BL72" s="112"/>
      <c r="BM72" s="113"/>
      <c r="BN72" s="74"/>
      <c r="BO72" s="108">
        <f>IF(Paramètres!$B$178="",".",Paramètres!$B$178)</f>
        <v>42809</v>
      </c>
      <c r="BP72" s="65">
        <v>1</v>
      </c>
      <c r="BQ72" s="66"/>
      <c r="BR72" s="67"/>
      <c r="BS72" s="67"/>
      <c r="BT72" s="111"/>
      <c r="BU72" s="112"/>
      <c r="BV72" s="112"/>
      <c r="BW72" s="112"/>
      <c r="BX72" s="113"/>
      <c r="BY72" s="74"/>
      <c r="BZ72" s="108">
        <f>IF(Paramètres!$B$206="",".",Paramètres!$B$206)</f>
        <v>42850</v>
      </c>
      <c r="CA72" s="65">
        <v>1</v>
      </c>
      <c r="CB72" s="66"/>
      <c r="CC72" s="67"/>
      <c r="CD72" s="67"/>
      <c r="CE72" s="111"/>
      <c r="CF72" s="112"/>
      <c r="CG72" s="112"/>
      <c r="CH72" s="112"/>
      <c r="CI72" s="113"/>
      <c r="CJ72" s="74"/>
      <c r="CK72" s="108">
        <f>IF(Paramètres!$B$234="",".",Paramètres!$B$234)</f>
        <v>42866</v>
      </c>
      <c r="CL72" s="65">
        <v>1</v>
      </c>
      <c r="CM72" s="66"/>
      <c r="CN72" s="67"/>
      <c r="CO72" s="67"/>
      <c r="CP72" s="111"/>
      <c r="CQ72" s="112"/>
      <c r="CR72" s="112"/>
      <c r="CS72" s="112"/>
      <c r="CT72" s="113"/>
      <c r="CU72" s="74"/>
      <c r="CV72" s="108">
        <f>IF(Paramètres!$B$262="",".",Paramètres!$B$262)</f>
        <v>42898</v>
      </c>
      <c r="CW72" s="65">
        <v>1</v>
      </c>
      <c r="CX72" s="66"/>
      <c r="CY72" s="67"/>
      <c r="CZ72" s="67"/>
      <c r="DA72" s="111"/>
      <c r="DB72" s="112"/>
      <c r="DC72" s="112"/>
      <c r="DD72" s="112"/>
      <c r="DE72" s="113"/>
      <c r="DF72" s="74"/>
    </row>
    <row r="73" spans="1:110" s="25" customFormat="1" ht="16.5" customHeight="1" x14ac:dyDescent="0.25">
      <c r="A73" s="109"/>
      <c r="B73" s="59">
        <v>2</v>
      </c>
      <c r="C73" s="26"/>
      <c r="D73" s="26"/>
      <c r="E73" s="26"/>
      <c r="F73" s="102"/>
      <c r="G73" s="103"/>
      <c r="H73" s="103"/>
      <c r="I73" s="103"/>
      <c r="J73" s="104"/>
      <c r="K73" s="75"/>
      <c r="L73" s="109"/>
      <c r="M73" s="59">
        <v>2</v>
      </c>
      <c r="N73" s="26"/>
      <c r="O73" s="26"/>
      <c r="P73" s="26"/>
      <c r="Q73" s="102"/>
      <c r="R73" s="103"/>
      <c r="S73" s="103"/>
      <c r="T73" s="103"/>
      <c r="U73" s="104"/>
      <c r="V73" s="75"/>
      <c r="W73" s="109"/>
      <c r="X73" s="59">
        <v>2</v>
      </c>
      <c r="Y73" s="26"/>
      <c r="Z73" s="26"/>
      <c r="AA73" s="26"/>
      <c r="AB73" s="102"/>
      <c r="AC73" s="103"/>
      <c r="AD73" s="103"/>
      <c r="AE73" s="103"/>
      <c r="AF73" s="104"/>
      <c r="AG73" s="75"/>
      <c r="AH73" s="109"/>
      <c r="AI73" s="59">
        <v>2</v>
      </c>
      <c r="AJ73" s="26"/>
      <c r="AK73" s="26"/>
      <c r="AL73" s="26"/>
      <c r="AM73" s="102"/>
      <c r="AN73" s="103"/>
      <c r="AO73" s="103"/>
      <c r="AP73" s="103"/>
      <c r="AQ73" s="104"/>
      <c r="AR73" s="75"/>
      <c r="AS73" s="109"/>
      <c r="AT73" s="59">
        <v>2</v>
      </c>
      <c r="AU73" s="26"/>
      <c r="AV73" s="26"/>
      <c r="AW73" s="26"/>
      <c r="AX73" s="102"/>
      <c r="AY73" s="103"/>
      <c r="AZ73" s="103"/>
      <c r="BA73" s="103"/>
      <c r="BB73" s="104"/>
      <c r="BC73" s="75"/>
      <c r="BD73" s="109"/>
      <c r="BE73" s="59">
        <v>2</v>
      </c>
      <c r="BF73" s="26"/>
      <c r="BG73" s="26"/>
      <c r="BH73" s="26"/>
      <c r="BI73" s="102"/>
      <c r="BJ73" s="103"/>
      <c r="BK73" s="103"/>
      <c r="BL73" s="103"/>
      <c r="BM73" s="104"/>
      <c r="BN73" s="75"/>
      <c r="BO73" s="109"/>
      <c r="BP73" s="59">
        <v>2</v>
      </c>
      <c r="BQ73" s="26"/>
      <c r="BR73" s="26"/>
      <c r="BS73" s="26"/>
      <c r="BT73" s="102"/>
      <c r="BU73" s="103"/>
      <c r="BV73" s="103"/>
      <c r="BW73" s="103"/>
      <c r="BX73" s="104"/>
      <c r="BY73" s="75"/>
      <c r="BZ73" s="109"/>
      <c r="CA73" s="59">
        <v>2</v>
      </c>
      <c r="CB73" s="26"/>
      <c r="CC73" s="26"/>
      <c r="CD73" s="26"/>
      <c r="CE73" s="102"/>
      <c r="CF73" s="103"/>
      <c r="CG73" s="103"/>
      <c r="CH73" s="103"/>
      <c r="CI73" s="104"/>
      <c r="CJ73" s="75"/>
      <c r="CK73" s="109"/>
      <c r="CL73" s="59">
        <v>2</v>
      </c>
      <c r="CM73" s="26"/>
      <c r="CN73" s="26"/>
      <c r="CO73" s="26"/>
      <c r="CP73" s="102"/>
      <c r="CQ73" s="103"/>
      <c r="CR73" s="103"/>
      <c r="CS73" s="103"/>
      <c r="CT73" s="104"/>
      <c r="CU73" s="75"/>
      <c r="CV73" s="109"/>
      <c r="CW73" s="59">
        <v>2</v>
      </c>
      <c r="CX73" s="26"/>
      <c r="CY73" s="26"/>
      <c r="CZ73" s="26"/>
      <c r="DA73" s="102"/>
      <c r="DB73" s="103"/>
      <c r="DC73" s="103"/>
      <c r="DD73" s="103"/>
      <c r="DE73" s="104"/>
      <c r="DF73" s="75"/>
    </row>
    <row r="74" spans="1:110" s="25" customFormat="1" ht="16.5" customHeight="1" x14ac:dyDescent="0.25">
      <c r="A74" s="109"/>
      <c r="B74" s="59">
        <v>3</v>
      </c>
      <c r="C74" s="26"/>
      <c r="D74" s="26"/>
      <c r="E74" s="26"/>
      <c r="F74" s="102"/>
      <c r="G74" s="103"/>
      <c r="H74" s="103"/>
      <c r="I74" s="103"/>
      <c r="J74" s="104"/>
      <c r="K74" s="75"/>
      <c r="L74" s="109"/>
      <c r="M74" s="59">
        <v>3</v>
      </c>
      <c r="N74" s="26"/>
      <c r="O74" s="26"/>
      <c r="P74" s="26"/>
      <c r="Q74" s="102"/>
      <c r="R74" s="103"/>
      <c r="S74" s="103"/>
      <c r="T74" s="103"/>
      <c r="U74" s="104"/>
      <c r="V74" s="75"/>
      <c r="W74" s="109"/>
      <c r="X74" s="59">
        <v>3</v>
      </c>
      <c r="Y74" s="26"/>
      <c r="Z74" s="26"/>
      <c r="AA74" s="26"/>
      <c r="AB74" s="102"/>
      <c r="AC74" s="103"/>
      <c r="AD74" s="103"/>
      <c r="AE74" s="103"/>
      <c r="AF74" s="104"/>
      <c r="AG74" s="75"/>
      <c r="AH74" s="109"/>
      <c r="AI74" s="59">
        <v>3</v>
      </c>
      <c r="AJ74" s="26"/>
      <c r="AK74" s="26"/>
      <c r="AL74" s="26"/>
      <c r="AM74" s="102"/>
      <c r="AN74" s="103"/>
      <c r="AO74" s="103"/>
      <c r="AP74" s="103"/>
      <c r="AQ74" s="104"/>
      <c r="AR74" s="75"/>
      <c r="AS74" s="109"/>
      <c r="AT74" s="59">
        <v>3</v>
      </c>
      <c r="AU74" s="26"/>
      <c r="AV74" s="26"/>
      <c r="AW74" s="26"/>
      <c r="AX74" s="102"/>
      <c r="AY74" s="103"/>
      <c r="AZ74" s="103"/>
      <c r="BA74" s="103"/>
      <c r="BB74" s="104"/>
      <c r="BC74" s="75"/>
      <c r="BD74" s="109"/>
      <c r="BE74" s="59">
        <v>3</v>
      </c>
      <c r="BF74" s="26"/>
      <c r="BG74" s="26"/>
      <c r="BH74" s="26"/>
      <c r="BI74" s="102"/>
      <c r="BJ74" s="103"/>
      <c r="BK74" s="103"/>
      <c r="BL74" s="103"/>
      <c r="BM74" s="104"/>
      <c r="BN74" s="75"/>
      <c r="BO74" s="109"/>
      <c r="BP74" s="59">
        <v>3</v>
      </c>
      <c r="BQ74" s="26"/>
      <c r="BR74" s="26"/>
      <c r="BS74" s="26"/>
      <c r="BT74" s="102"/>
      <c r="BU74" s="103"/>
      <c r="BV74" s="103"/>
      <c r="BW74" s="103"/>
      <c r="BX74" s="104"/>
      <c r="BY74" s="75"/>
      <c r="BZ74" s="109"/>
      <c r="CA74" s="59">
        <v>3</v>
      </c>
      <c r="CB74" s="26"/>
      <c r="CC74" s="26"/>
      <c r="CD74" s="26"/>
      <c r="CE74" s="102"/>
      <c r="CF74" s="103"/>
      <c r="CG74" s="103"/>
      <c r="CH74" s="103"/>
      <c r="CI74" s="104"/>
      <c r="CJ74" s="75"/>
      <c r="CK74" s="109"/>
      <c r="CL74" s="59">
        <v>3</v>
      </c>
      <c r="CM74" s="26"/>
      <c r="CN74" s="26"/>
      <c r="CO74" s="26"/>
      <c r="CP74" s="102"/>
      <c r="CQ74" s="103"/>
      <c r="CR74" s="103"/>
      <c r="CS74" s="103"/>
      <c r="CT74" s="104"/>
      <c r="CU74" s="75"/>
      <c r="CV74" s="109"/>
      <c r="CW74" s="59">
        <v>3</v>
      </c>
      <c r="CX74" s="26"/>
      <c r="CY74" s="26"/>
      <c r="CZ74" s="26"/>
      <c r="DA74" s="102"/>
      <c r="DB74" s="103"/>
      <c r="DC74" s="103"/>
      <c r="DD74" s="103"/>
      <c r="DE74" s="104"/>
      <c r="DF74" s="75"/>
    </row>
    <row r="75" spans="1:110" s="25" customFormat="1" ht="16.5" customHeight="1" x14ac:dyDescent="0.25">
      <c r="A75" s="109"/>
      <c r="B75" s="59">
        <v>4</v>
      </c>
      <c r="C75" s="26"/>
      <c r="D75" s="26"/>
      <c r="E75" s="26"/>
      <c r="F75" s="102"/>
      <c r="G75" s="103"/>
      <c r="H75" s="103"/>
      <c r="I75" s="103"/>
      <c r="J75" s="104"/>
      <c r="K75" s="75"/>
      <c r="L75" s="109"/>
      <c r="M75" s="59">
        <v>4</v>
      </c>
      <c r="N75" s="26"/>
      <c r="O75" s="26"/>
      <c r="P75" s="26"/>
      <c r="Q75" s="102"/>
      <c r="R75" s="103"/>
      <c r="S75" s="103"/>
      <c r="T75" s="103"/>
      <c r="U75" s="104"/>
      <c r="V75" s="75"/>
      <c r="W75" s="109"/>
      <c r="X75" s="59">
        <v>4</v>
      </c>
      <c r="Y75" s="26"/>
      <c r="Z75" s="26"/>
      <c r="AA75" s="26"/>
      <c r="AB75" s="102"/>
      <c r="AC75" s="103"/>
      <c r="AD75" s="103"/>
      <c r="AE75" s="103"/>
      <c r="AF75" s="104"/>
      <c r="AG75" s="75"/>
      <c r="AH75" s="109"/>
      <c r="AI75" s="59">
        <v>4</v>
      </c>
      <c r="AJ75" s="26"/>
      <c r="AK75" s="26"/>
      <c r="AL75" s="26"/>
      <c r="AM75" s="102"/>
      <c r="AN75" s="103"/>
      <c r="AO75" s="103"/>
      <c r="AP75" s="103"/>
      <c r="AQ75" s="104"/>
      <c r="AR75" s="75"/>
      <c r="AS75" s="109"/>
      <c r="AT75" s="59">
        <v>4</v>
      </c>
      <c r="AU75" s="26"/>
      <c r="AV75" s="26"/>
      <c r="AW75" s="26"/>
      <c r="AX75" s="102"/>
      <c r="AY75" s="103"/>
      <c r="AZ75" s="103"/>
      <c r="BA75" s="103"/>
      <c r="BB75" s="104"/>
      <c r="BC75" s="75"/>
      <c r="BD75" s="109"/>
      <c r="BE75" s="59">
        <v>4</v>
      </c>
      <c r="BF75" s="26"/>
      <c r="BG75" s="26"/>
      <c r="BH75" s="26"/>
      <c r="BI75" s="102"/>
      <c r="BJ75" s="103"/>
      <c r="BK75" s="103"/>
      <c r="BL75" s="103"/>
      <c r="BM75" s="104"/>
      <c r="BN75" s="75"/>
      <c r="BO75" s="109"/>
      <c r="BP75" s="59">
        <v>4</v>
      </c>
      <c r="BQ75" s="26"/>
      <c r="BR75" s="26"/>
      <c r="BS75" s="26"/>
      <c r="BT75" s="102"/>
      <c r="BU75" s="103"/>
      <c r="BV75" s="103"/>
      <c r="BW75" s="103"/>
      <c r="BX75" s="104"/>
      <c r="BY75" s="75"/>
      <c r="BZ75" s="109"/>
      <c r="CA75" s="59">
        <v>4</v>
      </c>
      <c r="CB75" s="26"/>
      <c r="CC75" s="26"/>
      <c r="CD75" s="26"/>
      <c r="CE75" s="102"/>
      <c r="CF75" s="103"/>
      <c r="CG75" s="103"/>
      <c r="CH75" s="103"/>
      <c r="CI75" s="104"/>
      <c r="CJ75" s="75"/>
      <c r="CK75" s="109"/>
      <c r="CL75" s="59">
        <v>4</v>
      </c>
      <c r="CM75" s="26"/>
      <c r="CN75" s="26"/>
      <c r="CO75" s="26"/>
      <c r="CP75" s="102"/>
      <c r="CQ75" s="103"/>
      <c r="CR75" s="103"/>
      <c r="CS75" s="103"/>
      <c r="CT75" s="104"/>
      <c r="CU75" s="75"/>
      <c r="CV75" s="109"/>
      <c r="CW75" s="59">
        <v>4</v>
      </c>
      <c r="CX75" s="26"/>
      <c r="CY75" s="26"/>
      <c r="CZ75" s="26"/>
      <c r="DA75" s="102"/>
      <c r="DB75" s="103"/>
      <c r="DC75" s="103"/>
      <c r="DD75" s="103"/>
      <c r="DE75" s="104"/>
      <c r="DF75" s="75"/>
    </row>
    <row r="76" spans="1:110" s="25" customFormat="1" ht="16.5" customHeight="1" x14ac:dyDescent="0.25">
      <c r="A76" s="109"/>
      <c r="B76" s="59" t="s">
        <v>35</v>
      </c>
      <c r="C76" s="26"/>
      <c r="D76" s="26"/>
      <c r="E76" s="26"/>
      <c r="F76" s="102"/>
      <c r="G76" s="103"/>
      <c r="H76" s="103"/>
      <c r="I76" s="103"/>
      <c r="J76" s="104"/>
      <c r="K76" s="75"/>
      <c r="L76" s="109"/>
      <c r="M76" s="59" t="s">
        <v>35</v>
      </c>
      <c r="N76" s="26"/>
      <c r="O76" s="26"/>
      <c r="P76" s="26"/>
      <c r="Q76" s="102"/>
      <c r="R76" s="103"/>
      <c r="S76" s="103"/>
      <c r="T76" s="103"/>
      <c r="U76" s="104"/>
      <c r="V76" s="75"/>
      <c r="W76" s="109"/>
      <c r="X76" s="59" t="s">
        <v>35</v>
      </c>
      <c r="Y76" s="26"/>
      <c r="Z76" s="26"/>
      <c r="AA76" s="26"/>
      <c r="AB76" s="102"/>
      <c r="AC76" s="103"/>
      <c r="AD76" s="103"/>
      <c r="AE76" s="103"/>
      <c r="AF76" s="104"/>
      <c r="AG76" s="75"/>
      <c r="AH76" s="109"/>
      <c r="AI76" s="59" t="s">
        <v>35</v>
      </c>
      <c r="AJ76" s="26"/>
      <c r="AK76" s="26"/>
      <c r="AL76" s="26"/>
      <c r="AM76" s="102"/>
      <c r="AN76" s="103"/>
      <c r="AO76" s="103"/>
      <c r="AP76" s="103"/>
      <c r="AQ76" s="104"/>
      <c r="AR76" s="75"/>
      <c r="AS76" s="109"/>
      <c r="AT76" s="59" t="s">
        <v>35</v>
      </c>
      <c r="AU76" s="26"/>
      <c r="AV76" s="26"/>
      <c r="AW76" s="26"/>
      <c r="AX76" s="102"/>
      <c r="AY76" s="103"/>
      <c r="AZ76" s="103"/>
      <c r="BA76" s="103"/>
      <c r="BB76" s="104"/>
      <c r="BC76" s="75"/>
      <c r="BD76" s="109"/>
      <c r="BE76" s="59" t="s">
        <v>35</v>
      </c>
      <c r="BF76" s="26"/>
      <c r="BG76" s="26"/>
      <c r="BH76" s="26"/>
      <c r="BI76" s="102"/>
      <c r="BJ76" s="103"/>
      <c r="BK76" s="103"/>
      <c r="BL76" s="103"/>
      <c r="BM76" s="104"/>
      <c r="BN76" s="75"/>
      <c r="BO76" s="109"/>
      <c r="BP76" s="59" t="s">
        <v>35</v>
      </c>
      <c r="BQ76" s="26"/>
      <c r="BR76" s="26"/>
      <c r="BS76" s="26"/>
      <c r="BT76" s="102"/>
      <c r="BU76" s="103"/>
      <c r="BV76" s="103"/>
      <c r="BW76" s="103"/>
      <c r="BX76" s="104"/>
      <c r="BY76" s="75"/>
      <c r="BZ76" s="109"/>
      <c r="CA76" s="59" t="s">
        <v>35</v>
      </c>
      <c r="CB76" s="26"/>
      <c r="CC76" s="26"/>
      <c r="CD76" s="26"/>
      <c r="CE76" s="102"/>
      <c r="CF76" s="103"/>
      <c r="CG76" s="103"/>
      <c r="CH76" s="103"/>
      <c r="CI76" s="104"/>
      <c r="CJ76" s="75"/>
      <c r="CK76" s="109"/>
      <c r="CL76" s="59" t="s">
        <v>35</v>
      </c>
      <c r="CM76" s="26"/>
      <c r="CN76" s="26"/>
      <c r="CO76" s="26"/>
      <c r="CP76" s="102"/>
      <c r="CQ76" s="103"/>
      <c r="CR76" s="103"/>
      <c r="CS76" s="103"/>
      <c r="CT76" s="104"/>
      <c r="CU76" s="75"/>
      <c r="CV76" s="109"/>
      <c r="CW76" s="59" t="s">
        <v>35</v>
      </c>
      <c r="CX76" s="26"/>
      <c r="CY76" s="26"/>
      <c r="CZ76" s="26"/>
      <c r="DA76" s="102"/>
      <c r="DB76" s="103"/>
      <c r="DC76" s="103"/>
      <c r="DD76" s="103"/>
      <c r="DE76" s="104"/>
      <c r="DF76" s="75"/>
    </row>
    <row r="77" spans="1:110" s="25" customFormat="1" ht="16.5" customHeight="1" x14ac:dyDescent="0.25">
      <c r="A77" s="109"/>
      <c r="B77" s="59">
        <v>7</v>
      </c>
      <c r="C77" s="26"/>
      <c r="D77" s="26"/>
      <c r="E77" s="26"/>
      <c r="F77" s="102"/>
      <c r="G77" s="103"/>
      <c r="H77" s="103"/>
      <c r="I77" s="103"/>
      <c r="J77" s="104"/>
      <c r="K77" s="75"/>
      <c r="L77" s="109"/>
      <c r="M77" s="59">
        <v>7</v>
      </c>
      <c r="N77" s="26"/>
      <c r="O77" s="26"/>
      <c r="P77" s="26"/>
      <c r="Q77" s="102"/>
      <c r="R77" s="103"/>
      <c r="S77" s="103"/>
      <c r="T77" s="103"/>
      <c r="U77" s="104"/>
      <c r="V77" s="75"/>
      <c r="W77" s="109"/>
      <c r="X77" s="59">
        <v>7</v>
      </c>
      <c r="Y77" s="26"/>
      <c r="Z77" s="26"/>
      <c r="AA77" s="26"/>
      <c r="AB77" s="102"/>
      <c r="AC77" s="103"/>
      <c r="AD77" s="103"/>
      <c r="AE77" s="103"/>
      <c r="AF77" s="104"/>
      <c r="AG77" s="75"/>
      <c r="AH77" s="109"/>
      <c r="AI77" s="59">
        <v>7</v>
      </c>
      <c r="AJ77" s="26"/>
      <c r="AK77" s="26"/>
      <c r="AL77" s="26"/>
      <c r="AM77" s="102"/>
      <c r="AN77" s="103"/>
      <c r="AO77" s="103"/>
      <c r="AP77" s="103"/>
      <c r="AQ77" s="104"/>
      <c r="AR77" s="75"/>
      <c r="AS77" s="109"/>
      <c r="AT77" s="59">
        <v>7</v>
      </c>
      <c r="AU77" s="26"/>
      <c r="AV77" s="26"/>
      <c r="AW77" s="26"/>
      <c r="AX77" s="102"/>
      <c r="AY77" s="103"/>
      <c r="AZ77" s="103"/>
      <c r="BA77" s="103"/>
      <c r="BB77" s="104"/>
      <c r="BC77" s="75"/>
      <c r="BD77" s="109"/>
      <c r="BE77" s="59">
        <v>7</v>
      </c>
      <c r="BF77" s="26"/>
      <c r="BG77" s="26"/>
      <c r="BH77" s="26"/>
      <c r="BI77" s="102"/>
      <c r="BJ77" s="103"/>
      <c r="BK77" s="103"/>
      <c r="BL77" s="103"/>
      <c r="BM77" s="104"/>
      <c r="BN77" s="75"/>
      <c r="BO77" s="109"/>
      <c r="BP77" s="59">
        <v>7</v>
      </c>
      <c r="BQ77" s="26"/>
      <c r="BR77" s="26"/>
      <c r="BS77" s="26"/>
      <c r="BT77" s="102"/>
      <c r="BU77" s="103"/>
      <c r="BV77" s="103"/>
      <c r="BW77" s="103"/>
      <c r="BX77" s="104"/>
      <c r="BY77" s="75"/>
      <c r="BZ77" s="109"/>
      <c r="CA77" s="59">
        <v>7</v>
      </c>
      <c r="CB77" s="26"/>
      <c r="CC77" s="26"/>
      <c r="CD77" s="26"/>
      <c r="CE77" s="102"/>
      <c r="CF77" s="103"/>
      <c r="CG77" s="103"/>
      <c r="CH77" s="103"/>
      <c r="CI77" s="104"/>
      <c r="CJ77" s="75"/>
      <c r="CK77" s="109"/>
      <c r="CL77" s="59">
        <v>7</v>
      </c>
      <c r="CM77" s="26"/>
      <c r="CN77" s="26"/>
      <c r="CO77" s="26"/>
      <c r="CP77" s="102"/>
      <c r="CQ77" s="103"/>
      <c r="CR77" s="103"/>
      <c r="CS77" s="103"/>
      <c r="CT77" s="104"/>
      <c r="CU77" s="75"/>
      <c r="CV77" s="109"/>
      <c r="CW77" s="59">
        <v>7</v>
      </c>
      <c r="CX77" s="26"/>
      <c r="CY77" s="26"/>
      <c r="CZ77" s="26"/>
      <c r="DA77" s="102"/>
      <c r="DB77" s="103"/>
      <c r="DC77" s="103"/>
      <c r="DD77" s="103"/>
      <c r="DE77" s="104"/>
      <c r="DF77" s="75"/>
    </row>
    <row r="78" spans="1:110" s="25" customFormat="1" ht="16.5" customHeight="1" thickBot="1" x14ac:dyDescent="0.3">
      <c r="A78" s="110"/>
      <c r="B78" s="60">
        <v>8</v>
      </c>
      <c r="C78" s="27"/>
      <c r="D78" s="27"/>
      <c r="E78" s="27"/>
      <c r="F78" s="105"/>
      <c r="G78" s="106"/>
      <c r="H78" s="106"/>
      <c r="I78" s="106"/>
      <c r="J78" s="107"/>
      <c r="K78" s="76"/>
      <c r="L78" s="110"/>
      <c r="M78" s="60">
        <v>8</v>
      </c>
      <c r="N78" s="27"/>
      <c r="O78" s="27"/>
      <c r="P78" s="27"/>
      <c r="Q78" s="105"/>
      <c r="R78" s="106"/>
      <c r="S78" s="106"/>
      <c r="T78" s="106"/>
      <c r="U78" s="107"/>
      <c r="V78" s="76"/>
      <c r="W78" s="110"/>
      <c r="X78" s="60">
        <v>8</v>
      </c>
      <c r="Y78" s="27"/>
      <c r="Z78" s="27"/>
      <c r="AA78" s="27"/>
      <c r="AB78" s="105"/>
      <c r="AC78" s="106"/>
      <c r="AD78" s="106"/>
      <c r="AE78" s="106"/>
      <c r="AF78" s="107"/>
      <c r="AG78" s="76"/>
      <c r="AH78" s="110"/>
      <c r="AI78" s="60">
        <v>8</v>
      </c>
      <c r="AJ78" s="27"/>
      <c r="AK78" s="27"/>
      <c r="AL78" s="27"/>
      <c r="AM78" s="105"/>
      <c r="AN78" s="106"/>
      <c r="AO78" s="106"/>
      <c r="AP78" s="106"/>
      <c r="AQ78" s="107"/>
      <c r="AR78" s="76"/>
      <c r="AS78" s="110"/>
      <c r="AT78" s="60">
        <v>8</v>
      </c>
      <c r="AU78" s="27"/>
      <c r="AV78" s="27"/>
      <c r="AW78" s="27"/>
      <c r="AX78" s="105"/>
      <c r="AY78" s="106"/>
      <c r="AZ78" s="106"/>
      <c r="BA78" s="106"/>
      <c r="BB78" s="107"/>
      <c r="BC78" s="76"/>
      <c r="BD78" s="110"/>
      <c r="BE78" s="60">
        <v>8</v>
      </c>
      <c r="BF78" s="27"/>
      <c r="BG78" s="27"/>
      <c r="BH78" s="27"/>
      <c r="BI78" s="105"/>
      <c r="BJ78" s="106"/>
      <c r="BK78" s="106"/>
      <c r="BL78" s="106"/>
      <c r="BM78" s="107"/>
      <c r="BN78" s="76"/>
      <c r="BO78" s="110"/>
      <c r="BP78" s="60">
        <v>8</v>
      </c>
      <c r="BQ78" s="27"/>
      <c r="BR78" s="27"/>
      <c r="BS78" s="27"/>
      <c r="BT78" s="105"/>
      <c r="BU78" s="106"/>
      <c r="BV78" s="106"/>
      <c r="BW78" s="106"/>
      <c r="BX78" s="107"/>
      <c r="BY78" s="76"/>
      <c r="BZ78" s="110"/>
      <c r="CA78" s="60">
        <v>8</v>
      </c>
      <c r="CB78" s="27"/>
      <c r="CC78" s="27"/>
      <c r="CD78" s="27"/>
      <c r="CE78" s="105"/>
      <c r="CF78" s="106"/>
      <c r="CG78" s="106"/>
      <c r="CH78" s="106"/>
      <c r="CI78" s="107"/>
      <c r="CJ78" s="76"/>
      <c r="CK78" s="110"/>
      <c r="CL78" s="60">
        <v>8</v>
      </c>
      <c r="CM78" s="27"/>
      <c r="CN78" s="27"/>
      <c r="CO78" s="27"/>
      <c r="CP78" s="105"/>
      <c r="CQ78" s="106"/>
      <c r="CR78" s="106"/>
      <c r="CS78" s="106"/>
      <c r="CT78" s="107"/>
      <c r="CU78" s="76"/>
      <c r="CV78" s="110"/>
      <c r="CW78" s="60">
        <v>8</v>
      </c>
      <c r="CX78" s="27"/>
      <c r="CY78" s="27"/>
      <c r="CZ78" s="27"/>
      <c r="DA78" s="105"/>
      <c r="DB78" s="106"/>
      <c r="DC78" s="106"/>
      <c r="DD78" s="106"/>
      <c r="DE78" s="107"/>
      <c r="DF78" s="76"/>
    </row>
    <row r="79" spans="1:110" s="25" customFormat="1" ht="7.5" customHeight="1" thickBot="1" x14ac:dyDescent="0.3">
      <c r="B79" s="1"/>
      <c r="C79" s="1"/>
      <c r="D79" s="1"/>
      <c r="E79" s="1"/>
      <c r="F79" s="1"/>
      <c r="G79" s="1"/>
      <c r="H79" s="28"/>
      <c r="I79" s="28"/>
      <c r="J79" s="28"/>
      <c r="K79" s="28"/>
      <c r="M79" s="1"/>
      <c r="N79" s="1"/>
      <c r="O79" s="1"/>
      <c r="P79" s="1"/>
      <c r="Q79" s="1"/>
      <c r="R79" s="1"/>
      <c r="S79" s="28"/>
      <c r="T79" s="28"/>
      <c r="U79" s="28"/>
      <c r="V79" s="28"/>
      <c r="X79" s="1"/>
      <c r="Y79" s="1"/>
      <c r="Z79" s="1"/>
      <c r="AA79" s="1"/>
      <c r="AB79" s="1"/>
      <c r="AC79" s="1"/>
      <c r="AD79" s="28"/>
      <c r="AE79" s="28"/>
      <c r="AF79" s="28"/>
      <c r="AG79" s="28"/>
      <c r="AI79" s="1"/>
      <c r="AJ79" s="1"/>
      <c r="AK79" s="1"/>
      <c r="AL79" s="1"/>
      <c r="AM79" s="1"/>
      <c r="AN79" s="1"/>
      <c r="AO79" s="28"/>
      <c r="AP79" s="28"/>
      <c r="AQ79" s="28"/>
      <c r="AR79" s="28"/>
      <c r="AT79" s="1"/>
      <c r="AU79" s="1"/>
      <c r="AV79" s="1"/>
      <c r="AW79" s="1"/>
      <c r="AX79" s="1"/>
      <c r="AY79" s="1"/>
      <c r="AZ79" s="28"/>
      <c r="BA79" s="28"/>
      <c r="BB79" s="28"/>
      <c r="BC79" s="28"/>
      <c r="BE79" s="1"/>
      <c r="BF79" s="1"/>
      <c r="BG79" s="1"/>
      <c r="BH79" s="1"/>
      <c r="BI79" s="1"/>
      <c r="BJ79" s="1"/>
      <c r="BK79" s="28"/>
      <c r="BL79" s="28"/>
      <c r="BM79" s="28"/>
      <c r="BN79" s="28"/>
      <c r="BP79" s="1"/>
      <c r="BQ79" s="1"/>
      <c r="BR79" s="1"/>
      <c r="BS79" s="1"/>
      <c r="BT79" s="1"/>
      <c r="BU79" s="1"/>
      <c r="BV79" s="28"/>
      <c r="BW79" s="28"/>
      <c r="BX79" s="28"/>
      <c r="BY79" s="28"/>
      <c r="CA79" s="1"/>
      <c r="CB79" s="1"/>
      <c r="CC79" s="1"/>
      <c r="CD79" s="1"/>
      <c r="CE79" s="1"/>
      <c r="CF79" s="1"/>
      <c r="CG79" s="28"/>
      <c r="CH79" s="28"/>
      <c r="CI79" s="28"/>
      <c r="CJ79" s="28"/>
      <c r="CL79" s="1"/>
      <c r="CM79" s="1"/>
      <c r="CN79" s="1"/>
      <c r="CO79" s="1"/>
      <c r="CP79" s="1"/>
      <c r="CQ79" s="1"/>
      <c r="CR79" s="28"/>
      <c r="CS79" s="28"/>
      <c r="CT79" s="28"/>
      <c r="CU79" s="28"/>
      <c r="CW79" s="1"/>
      <c r="CX79" s="1"/>
      <c r="CY79" s="1"/>
      <c r="CZ79" s="1"/>
      <c r="DA79" s="1"/>
      <c r="DB79" s="1"/>
      <c r="DC79" s="28"/>
      <c r="DD79" s="28"/>
      <c r="DE79" s="28"/>
      <c r="DF79" s="28"/>
    </row>
    <row r="80" spans="1:110" s="25" customFormat="1" ht="16.5" customHeight="1" x14ac:dyDescent="0.25">
      <c r="A80" s="108">
        <f>IF(Paramètres!$B$11="",".",Paramètres!$B$11)</f>
        <v>42625</v>
      </c>
      <c r="B80" s="65">
        <v>1</v>
      </c>
      <c r="C80" s="66" t="s">
        <v>180</v>
      </c>
      <c r="D80" s="67"/>
      <c r="E80" s="67"/>
      <c r="F80" s="111"/>
      <c r="G80" s="112"/>
      <c r="H80" s="112"/>
      <c r="I80" s="112"/>
      <c r="J80" s="113"/>
      <c r="K80" s="74"/>
      <c r="L80" s="108">
        <f>IF(Paramètres!$B$39="",".",Paramètres!$B$39)</f>
        <v>42655</v>
      </c>
      <c r="M80" s="65">
        <v>1</v>
      </c>
      <c r="N80" s="66"/>
      <c r="O80" s="67"/>
      <c r="P80" s="67"/>
      <c r="Q80" s="111"/>
      <c r="R80" s="112"/>
      <c r="S80" s="112"/>
      <c r="T80" s="112"/>
      <c r="U80" s="113"/>
      <c r="V80" s="74"/>
      <c r="W80" s="108" t="str">
        <f>IF(Paramètres!$B$67="",".",Paramètres!$B$67)</f>
        <v>.</v>
      </c>
      <c r="X80" s="65">
        <v>1</v>
      </c>
      <c r="Y80" s="66"/>
      <c r="Z80" s="67"/>
      <c r="AA80" s="67"/>
      <c r="AB80" s="111"/>
      <c r="AC80" s="112"/>
      <c r="AD80" s="112"/>
      <c r="AE80" s="112"/>
      <c r="AF80" s="113"/>
      <c r="AG80" s="74"/>
      <c r="AH80" s="108">
        <f>IF(Paramètres!$B$95="",".",Paramètres!$B$95)</f>
        <v>42716</v>
      </c>
      <c r="AI80" s="65">
        <v>1</v>
      </c>
      <c r="AJ80" s="66"/>
      <c r="AK80" s="67"/>
      <c r="AL80" s="67"/>
      <c r="AM80" s="111"/>
      <c r="AN80" s="112"/>
      <c r="AO80" s="112"/>
      <c r="AP80" s="112"/>
      <c r="AQ80" s="113"/>
      <c r="AR80" s="74"/>
      <c r="AS80" s="108">
        <f>IF(Paramètres!$B$123="",".",Paramètres!$B$123)</f>
        <v>42753</v>
      </c>
      <c r="AT80" s="65">
        <v>1</v>
      </c>
      <c r="AU80" s="66"/>
      <c r="AV80" s="67"/>
      <c r="AW80" s="67"/>
      <c r="AX80" s="111"/>
      <c r="AY80" s="112"/>
      <c r="AZ80" s="112"/>
      <c r="BA80" s="112"/>
      <c r="BB80" s="113"/>
      <c r="BC80" s="74"/>
      <c r="BD80" s="108">
        <f>IF(Paramètres!$B$151="",".",Paramètres!$B$151)</f>
        <v>42776</v>
      </c>
      <c r="BE80" s="65">
        <v>1</v>
      </c>
      <c r="BF80" s="66"/>
      <c r="BG80" s="67"/>
      <c r="BH80" s="67"/>
      <c r="BI80" s="111"/>
      <c r="BJ80" s="112"/>
      <c r="BK80" s="112"/>
      <c r="BL80" s="112"/>
      <c r="BM80" s="113"/>
      <c r="BN80" s="74"/>
      <c r="BO80" s="108">
        <f>IF(Paramètres!$B$179="",".",Paramètres!$B$179)</f>
        <v>42810</v>
      </c>
      <c r="BP80" s="65">
        <v>1</v>
      </c>
      <c r="BQ80" s="66"/>
      <c r="BR80" s="67"/>
      <c r="BS80" s="67"/>
      <c r="BT80" s="111"/>
      <c r="BU80" s="112"/>
      <c r="BV80" s="112"/>
      <c r="BW80" s="112"/>
      <c r="BX80" s="113"/>
      <c r="BY80" s="74"/>
      <c r="BZ80" s="108">
        <f>IF(Paramètres!$B$207="",".",Paramètres!$B$207)</f>
        <v>42851</v>
      </c>
      <c r="CA80" s="65">
        <v>1</v>
      </c>
      <c r="CB80" s="66"/>
      <c r="CC80" s="67"/>
      <c r="CD80" s="67"/>
      <c r="CE80" s="111"/>
      <c r="CF80" s="112"/>
      <c r="CG80" s="112"/>
      <c r="CH80" s="112"/>
      <c r="CI80" s="113"/>
      <c r="CJ80" s="74"/>
      <c r="CK80" s="108">
        <f>IF(Paramètres!$B$235="",".",Paramètres!$B$235)</f>
        <v>42867</v>
      </c>
      <c r="CL80" s="65">
        <v>1</v>
      </c>
      <c r="CM80" s="66"/>
      <c r="CN80" s="67"/>
      <c r="CO80" s="67"/>
      <c r="CP80" s="111"/>
      <c r="CQ80" s="112"/>
      <c r="CR80" s="112"/>
      <c r="CS80" s="112"/>
      <c r="CT80" s="113"/>
      <c r="CU80" s="74"/>
      <c r="CV80" s="108">
        <f>IF(Paramètres!$B$263="",".",Paramètres!$B$263)</f>
        <v>42899</v>
      </c>
      <c r="CW80" s="65">
        <v>1</v>
      </c>
      <c r="CX80" s="66"/>
      <c r="CY80" s="67"/>
      <c r="CZ80" s="67"/>
      <c r="DA80" s="111"/>
      <c r="DB80" s="112"/>
      <c r="DC80" s="112"/>
      <c r="DD80" s="112"/>
      <c r="DE80" s="113"/>
      <c r="DF80" s="74"/>
    </row>
    <row r="81" spans="1:110" s="25" customFormat="1" ht="16.5" customHeight="1" x14ac:dyDescent="0.25">
      <c r="A81" s="109"/>
      <c r="B81" s="59">
        <v>2</v>
      </c>
      <c r="C81" s="26" t="s">
        <v>179</v>
      </c>
      <c r="D81" s="26"/>
      <c r="E81" s="26"/>
      <c r="F81" s="102"/>
      <c r="G81" s="103"/>
      <c r="H81" s="103"/>
      <c r="I81" s="103"/>
      <c r="J81" s="104"/>
      <c r="K81" s="75"/>
      <c r="L81" s="109"/>
      <c r="M81" s="59">
        <v>2</v>
      </c>
      <c r="N81" s="26"/>
      <c r="O81" s="26"/>
      <c r="P81" s="26"/>
      <c r="Q81" s="102"/>
      <c r="R81" s="103"/>
      <c r="S81" s="103"/>
      <c r="T81" s="103"/>
      <c r="U81" s="104"/>
      <c r="V81" s="75"/>
      <c r="W81" s="109"/>
      <c r="X81" s="59">
        <v>2</v>
      </c>
      <c r="Y81" s="26"/>
      <c r="Z81" s="26"/>
      <c r="AA81" s="26"/>
      <c r="AB81" s="102"/>
      <c r="AC81" s="103"/>
      <c r="AD81" s="103"/>
      <c r="AE81" s="103"/>
      <c r="AF81" s="104"/>
      <c r="AG81" s="75"/>
      <c r="AH81" s="109"/>
      <c r="AI81" s="59">
        <v>2</v>
      </c>
      <c r="AJ81" s="26"/>
      <c r="AK81" s="26"/>
      <c r="AL81" s="26"/>
      <c r="AM81" s="102"/>
      <c r="AN81" s="103"/>
      <c r="AO81" s="103"/>
      <c r="AP81" s="103"/>
      <c r="AQ81" s="104"/>
      <c r="AR81" s="75"/>
      <c r="AS81" s="109"/>
      <c r="AT81" s="59">
        <v>2</v>
      </c>
      <c r="AU81" s="26"/>
      <c r="AV81" s="26"/>
      <c r="AW81" s="26"/>
      <c r="AX81" s="102"/>
      <c r="AY81" s="103"/>
      <c r="AZ81" s="103"/>
      <c r="BA81" s="103"/>
      <c r="BB81" s="104"/>
      <c r="BC81" s="75"/>
      <c r="BD81" s="109"/>
      <c r="BE81" s="59">
        <v>2</v>
      </c>
      <c r="BF81" s="26"/>
      <c r="BG81" s="26"/>
      <c r="BH81" s="26"/>
      <c r="BI81" s="102"/>
      <c r="BJ81" s="103"/>
      <c r="BK81" s="103"/>
      <c r="BL81" s="103"/>
      <c r="BM81" s="104"/>
      <c r="BN81" s="75"/>
      <c r="BO81" s="109"/>
      <c r="BP81" s="59">
        <v>2</v>
      </c>
      <c r="BQ81" s="26"/>
      <c r="BR81" s="26"/>
      <c r="BS81" s="26"/>
      <c r="BT81" s="102"/>
      <c r="BU81" s="103"/>
      <c r="BV81" s="103"/>
      <c r="BW81" s="103"/>
      <c r="BX81" s="104"/>
      <c r="BY81" s="75"/>
      <c r="BZ81" s="109"/>
      <c r="CA81" s="59">
        <v>2</v>
      </c>
      <c r="CB81" s="26"/>
      <c r="CC81" s="26"/>
      <c r="CD81" s="26"/>
      <c r="CE81" s="102"/>
      <c r="CF81" s="103"/>
      <c r="CG81" s="103"/>
      <c r="CH81" s="103"/>
      <c r="CI81" s="104"/>
      <c r="CJ81" s="75"/>
      <c r="CK81" s="109"/>
      <c r="CL81" s="59">
        <v>2</v>
      </c>
      <c r="CM81" s="26"/>
      <c r="CN81" s="26"/>
      <c r="CO81" s="26"/>
      <c r="CP81" s="102"/>
      <c r="CQ81" s="103"/>
      <c r="CR81" s="103"/>
      <c r="CS81" s="103"/>
      <c r="CT81" s="104"/>
      <c r="CU81" s="75"/>
      <c r="CV81" s="109"/>
      <c r="CW81" s="59">
        <v>2</v>
      </c>
      <c r="CX81" s="26"/>
      <c r="CY81" s="26"/>
      <c r="CZ81" s="26"/>
      <c r="DA81" s="102"/>
      <c r="DB81" s="103"/>
      <c r="DC81" s="103"/>
      <c r="DD81" s="103"/>
      <c r="DE81" s="104"/>
      <c r="DF81" s="75"/>
    </row>
    <row r="82" spans="1:110" s="25" customFormat="1" ht="16.5" customHeight="1" x14ac:dyDescent="0.25">
      <c r="A82" s="109"/>
      <c r="B82" s="59">
        <v>3</v>
      </c>
      <c r="C82" s="26" t="s">
        <v>181</v>
      </c>
      <c r="D82" s="26"/>
      <c r="E82" s="26"/>
      <c r="F82" s="102"/>
      <c r="G82" s="103"/>
      <c r="H82" s="103"/>
      <c r="I82" s="103"/>
      <c r="J82" s="104"/>
      <c r="K82" s="75"/>
      <c r="L82" s="109"/>
      <c r="M82" s="59">
        <v>3</v>
      </c>
      <c r="N82" s="26"/>
      <c r="O82" s="26"/>
      <c r="P82" s="26"/>
      <c r="Q82" s="102"/>
      <c r="R82" s="103"/>
      <c r="S82" s="103"/>
      <c r="T82" s="103"/>
      <c r="U82" s="104"/>
      <c r="V82" s="75"/>
      <c r="W82" s="109"/>
      <c r="X82" s="59">
        <v>3</v>
      </c>
      <c r="Y82" s="26"/>
      <c r="Z82" s="26"/>
      <c r="AA82" s="26"/>
      <c r="AB82" s="102"/>
      <c r="AC82" s="103"/>
      <c r="AD82" s="103"/>
      <c r="AE82" s="103"/>
      <c r="AF82" s="104"/>
      <c r="AG82" s="75"/>
      <c r="AH82" s="109"/>
      <c r="AI82" s="59">
        <v>3</v>
      </c>
      <c r="AJ82" s="26"/>
      <c r="AK82" s="26"/>
      <c r="AL82" s="26"/>
      <c r="AM82" s="102"/>
      <c r="AN82" s="103"/>
      <c r="AO82" s="103"/>
      <c r="AP82" s="103"/>
      <c r="AQ82" s="104"/>
      <c r="AR82" s="75"/>
      <c r="AS82" s="109"/>
      <c r="AT82" s="59">
        <v>3</v>
      </c>
      <c r="AU82" s="26"/>
      <c r="AV82" s="26"/>
      <c r="AW82" s="26"/>
      <c r="AX82" s="102"/>
      <c r="AY82" s="103"/>
      <c r="AZ82" s="103"/>
      <c r="BA82" s="103"/>
      <c r="BB82" s="104"/>
      <c r="BC82" s="75"/>
      <c r="BD82" s="109"/>
      <c r="BE82" s="59">
        <v>3</v>
      </c>
      <c r="BF82" s="26"/>
      <c r="BG82" s="26"/>
      <c r="BH82" s="26"/>
      <c r="BI82" s="102"/>
      <c r="BJ82" s="103"/>
      <c r="BK82" s="103"/>
      <c r="BL82" s="103"/>
      <c r="BM82" s="104"/>
      <c r="BN82" s="75"/>
      <c r="BO82" s="109"/>
      <c r="BP82" s="59">
        <v>3</v>
      </c>
      <c r="BQ82" s="26"/>
      <c r="BR82" s="26"/>
      <c r="BS82" s="26"/>
      <c r="BT82" s="102"/>
      <c r="BU82" s="103"/>
      <c r="BV82" s="103"/>
      <c r="BW82" s="103"/>
      <c r="BX82" s="104"/>
      <c r="BY82" s="75"/>
      <c r="BZ82" s="109"/>
      <c r="CA82" s="59">
        <v>3</v>
      </c>
      <c r="CB82" s="26"/>
      <c r="CC82" s="26"/>
      <c r="CD82" s="26"/>
      <c r="CE82" s="102"/>
      <c r="CF82" s="103"/>
      <c r="CG82" s="103"/>
      <c r="CH82" s="103"/>
      <c r="CI82" s="104"/>
      <c r="CJ82" s="75"/>
      <c r="CK82" s="109"/>
      <c r="CL82" s="59">
        <v>3</v>
      </c>
      <c r="CM82" s="26"/>
      <c r="CN82" s="26"/>
      <c r="CO82" s="26"/>
      <c r="CP82" s="102"/>
      <c r="CQ82" s="103"/>
      <c r="CR82" s="103"/>
      <c r="CS82" s="103"/>
      <c r="CT82" s="104"/>
      <c r="CU82" s="75"/>
      <c r="CV82" s="109"/>
      <c r="CW82" s="59">
        <v>3</v>
      </c>
      <c r="CX82" s="26"/>
      <c r="CY82" s="26"/>
      <c r="CZ82" s="26"/>
      <c r="DA82" s="102"/>
      <c r="DB82" s="103"/>
      <c r="DC82" s="103"/>
      <c r="DD82" s="103"/>
      <c r="DE82" s="104"/>
      <c r="DF82" s="75"/>
    </row>
    <row r="83" spans="1:110" s="25" customFormat="1" ht="16.5" customHeight="1" x14ac:dyDescent="0.25">
      <c r="A83" s="109"/>
      <c r="B83" s="59">
        <v>4</v>
      </c>
      <c r="C83" s="26" t="s">
        <v>178</v>
      </c>
      <c r="D83" s="26"/>
      <c r="E83" s="26"/>
      <c r="F83" s="102"/>
      <c r="G83" s="103"/>
      <c r="H83" s="103"/>
      <c r="I83" s="103"/>
      <c r="J83" s="104"/>
      <c r="K83" s="75"/>
      <c r="L83" s="109"/>
      <c r="M83" s="59">
        <v>4</v>
      </c>
      <c r="N83" s="26"/>
      <c r="O83" s="26"/>
      <c r="P83" s="26"/>
      <c r="Q83" s="102"/>
      <c r="R83" s="103"/>
      <c r="S83" s="103"/>
      <c r="T83" s="103"/>
      <c r="U83" s="104"/>
      <c r="V83" s="75"/>
      <c r="W83" s="109"/>
      <c r="X83" s="59">
        <v>4</v>
      </c>
      <c r="Y83" s="26"/>
      <c r="Z83" s="26"/>
      <c r="AA83" s="26"/>
      <c r="AB83" s="102"/>
      <c r="AC83" s="103"/>
      <c r="AD83" s="103"/>
      <c r="AE83" s="103"/>
      <c r="AF83" s="104"/>
      <c r="AG83" s="75"/>
      <c r="AH83" s="109"/>
      <c r="AI83" s="59">
        <v>4</v>
      </c>
      <c r="AJ83" s="26"/>
      <c r="AK83" s="26"/>
      <c r="AL83" s="26"/>
      <c r="AM83" s="102"/>
      <c r="AN83" s="103"/>
      <c r="AO83" s="103"/>
      <c r="AP83" s="103"/>
      <c r="AQ83" s="104"/>
      <c r="AR83" s="75"/>
      <c r="AS83" s="109"/>
      <c r="AT83" s="59">
        <v>4</v>
      </c>
      <c r="AU83" s="26"/>
      <c r="AV83" s="26"/>
      <c r="AW83" s="26"/>
      <c r="AX83" s="102"/>
      <c r="AY83" s="103"/>
      <c r="AZ83" s="103"/>
      <c r="BA83" s="103"/>
      <c r="BB83" s="104"/>
      <c r="BC83" s="75"/>
      <c r="BD83" s="109"/>
      <c r="BE83" s="59">
        <v>4</v>
      </c>
      <c r="BF83" s="26"/>
      <c r="BG83" s="26"/>
      <c r="BH83" s="26"/>
      <c r="BI83" s="102"/>
      <c r="BJ83" s="103"/>
      <c r="BK83" s="103"/>
      <c r="BL83" s="103"/>
      <c r="BM83" s="104"/>
      <c r="BN83" s="75"/>
      <c r="BO83" s="109"/>
      <c r="BP83" s="59">
        <v>4</v>
      </c>
      <c r="BQ83" s="26"/>
      <c r="BR83" s="26"/>
      <c r="BS83" s="26"/>
      <c r="BT83" s="102"/>
      <c r="BU83" s="103"/>
      <c r="BV83" s="103"/>
      <c r="BW83" s="103"/>
      <c r="BX83" s="104"/>
      <c r="BY83" s="75"/>
      <c r="BZ83" s="109"/>
      <c r="CA83" s="59">
        <v>4</v>
      </c>
      <c r="CB83" s="26"/>
      <c r="CC83" s="26"/>
      <c r="CD83" s="26"/>
      <c r="CE83" s="102"/>
      <c r="CF83" s="103"/>
      <c r="CG83" s="103"/>
      <c r="CH83" s="103"/>
      <c r="CI83" s="104"/>
      <c r="CJ83" s="75"/>
      <c r="CK83" s="109"/>
      <c r="CL83" s="59">
        <v>4</v>
      </c>
      <c r="CM83" s="26"/>
      <c r="CN83" s="26"/>
      <c r="CO83" s="26"/>
      <c r="CP83" s="102"/>
      <c r="CQ83" s="103"/>
      <c r="CR83" s="103"/>
      <c r="CS83" s="103"/>
      <c r="CT83" s="104"/>
      <c r="CU83" s="75"/>
      <c r="CV83" s="109"/>
      <c r="CW83" s="59">
        <v>4</v>
      </c>
      <c r="CX83" s="26"/>
      <c r="CY83" s="26"/>
      <c r="CZ83" s="26"/>
      <c r="DA83" s="102"/>
      <c r="DB83" s="103"/>
      <c r="DC83" s="103"/>
      <c r="DD83" s="103"/>
      <c r="DE83" s="104"/>
      <c r="DF83" s="75"/>
    </row>
    <row r="84" spans="1:110" s="25" customFormat="1" ht="16.5" customHeight="1" x14ac:dyDescent="0.25">
      <c r="A84" s="109"/>
      <c r="B84" s="59" t="s">
        <v>35</v>
      </c>
      <c r="C84" s="26" t="s">
        <v>169</v>
      </c>
      <c r="D84" s="26"/>
      <c r="E84" s="26"/>
      <c r="F84" s="102"/>
      <c r="G84" s="103"/>
      <c r="H84" s="103"/>
      <c r="I84" s="103"/>
      <c r="J84" s="104"/>
      <c r="K84" s="75"/>
      <c r="L84" s="109"/>
      <c r="M84" s="59" t="s">
        <v>35</v>
      </c>
      <c r="N84" s="26"/>
      <c r="O84" s="26"/>
      <c r="P84" s="26"/>
      <c r="Q84" s="102"/>
      <c r="R84" s="103"/>
      <c r="S84" s="103"/>
      <c r="T84" s="103"/>
      <c r="U84" s="104"/>
      <c r="V84" s="75"/>
      <c r="W84" s="109"/>
      <c r="X84" s="59" t="s">
        <v>35</v>
      </c>
      <c r="Y84" s="26"/>
      <c r="Z84" s="26"/>
      <c r="AA84" s="26"/>
      <c r="AB84" s="102"/>
      <c r="AC84" s="103"/>
      <c r="AD84" s="103"/>
      <c r="AE84" s="103"/>
      <c r="AF84" s="104"/>
      <c r="AG84" s="75"/>
      <c r="AH84" s="109"/>
      <c r="AI84" s="59" t="s">
        <v>35</v>
      </c>
      <c r="AJ84" s="26"/>
      <c r="AK84" s="26"/>
      <c r="AL84" s="26"/>
      <c r="AM84" s="102"/>
      <c r="AN84" s="103"/>
      <c r="AO84" s="103"/>
      <c r="AP84" s="103"/>
      <c r="AQ84" s="104"/>
      <c r="AR84" s="75"/>
      <c r="AS84" s="109"/>
      <c r="AT84" s="59" t="s">
        <v>35</v>
      </c>
      <c r="AU84" s="26"/>
      <c r="AV84" s="26"/>
      <c r="AW84" s="26"/>
      <c r="AX84" s="102"/>
      <c r="AY84" s="103"/>
      <c r="AZ84" s="103"/>
      <c r="BA84" s="103"/>
      <c r="BB84" s="104"/>
      <c r="BC84" s="75"/>
      <c r="BD84" s="109"/>
      <c r="BE84" s="59" t="s">
        <v>35</v>
      </c>
      <c r="BF84" s="26"/>
      <c r="BG84" s="26"/>
      <c r="BH84" s="26"/>
      <c r="BI84" s="102"/>
      <c r="BJ84" s="103"/>
      <c r="BK84" s="103"/>
      <c r="BL84" s="103"/>
      <c r="BM84" s="104"/>
      <c r="BN84" s="75"/>
      <c r="BO84" s="109"/>
      <c r="BP84" s="59" t="s">
        <v>35</v>
      </c>
      <c r="BQ84" s="26"/>
      <c r="BR84" s="26"/>
      <c r="BS84" s="26"/>
      <c r="BT84" s="102"/>
      <c r="BU84" s="103"/>
      <c r="BV84" s="103"/>
      <c r="BW84" s="103"/>
      <c r="BX84" s="104"/>
      <c r="BY84" s="75"/>
      <c r="BZ84" s="109"/>
      <c r="CA84" s="59" t="s">
        <v>35</v>
      </c>
      <c r="CB84" s="26"/>
      <c r="CC84" s="26"/>
      <c r="CD84" s="26"/>
      <c r="CE84" s="102"/>
      <c r="CF84" s="103"/>
      <c r="CG84" s="103"/>
      <c r="CH84" s="103"/>
      <c r="CI84" s="104"/>
      <c r="CJ84" s="75"/>
      <c r="CK84" s="109"/>
      <c r="CL84" s="59" t="s">
        <v>35</v>
      </c>
      <c r="CM84" s="26"/>
      <c r="CN84" s="26"/>
      <c r="CO84" s="26"/>
      <c r="CP84" s="102"/>
      <c r="CQ84" s="103"/>
      <c r="CR84" s="103"/>
      <c r="CS84" s="103"/>
      <c r="CT84" s="104"/>
      <c r="CU84" s="75"/>
      <c r="CV84" s="109"/>
      <c r="CW84" s="59" t="s">
        <v>35</v>
      </c>
      <c r="CX84" s="26"/>
      <c r="CY84" s="26"/>
      <c r="CZ84" s="26"/>
      <c r="DA84" s="102"/>
      <c r="DB84" s="103"/>
      <c r="DC84" s="103"/>
      <c r="DD84" s="103"/>
      <c r="DE84" s="104"/>
      <c r="DF84" s="75"/>
    </row>
    <row r="85" spans="1:110" s="25" customFormat="1" ht="16.5" customHeight="1" x14ac:dyDescent="0.25">
      <c r="A85" s="109"/>
      <c r="B85" s="59">
        <v>7</v>
      </c>
      <c r="C85" s="26"/>
      <c r="D85" s="26"/>
      <c r="E85" s="26"/>
      <c r="F85" s="102"/>
      <c r="G85" s="103"/>
      <c r="H85" s="103"/>
      <c r="I85" s="103"/>
      <c r="J85" s="104"/>
      <c r="K85" s="75"/>
      <c r="L85" s="109"/>
      <c r="M85" s="59">
        <v>7</v>
      </c>
      <c r="N85" s="26"/>
      <c r="O85" s="26"/>
      <c r="P85" s="26"/>
      <c r="Q85" s="102"/>
      <c r="R85" s="103"/>
      <c r="S85" s="103"/>
      <c r="T85" s="103"/>
      <c r="U85" s="104"/>
      <c r="V85" s="75"/>
      <c r="W85" s="109"/>
      <c r="X85" s="59">
        <v>7</v>
      </c>
      <c r="Y85" s="26"/>
      <c r="Z85" s="26"/>
      <c r="AA85" s="26"/>
      <c r="AB85" s="102"/>
      <c r="AC85" s="103"/>
      <c r="AD85" s="103"/>
      <c r="AE85" s="103"/>
      <c r="AF85" s="104"/>
      <c r="AG85" s="75"/>
      <c r="AH85" s="109"/>
      <c r="AI85" s="59">
        <v>7</v>
      </c>
      <c r="AJ85" s="26"/>
      <c r="AK85" s="26"/>
      <c r="AL85" s="26"/>
      <c r="AM85" s="102"/>
      <c r="AN85" s="103"/>
      <c r="AO85" s="103"/>
      <c r="AP85" s="103"/>
      <c r="AQ85" s="104"/>
      <c r="AR85" s="75"/>
      <c r="AS85" s="109"/>
      <c r="AT85" s="59">
        <v>7</v>
      </c>
      <c r="AU85" s="26"/>
      <c r="AV85" s="26"/>
      <c r="AW85" s="26"/>
      <c r="AX85" s="102"/>
      <c r="AY85" s="103"/>
      <c r="AZ85" s="103"/>
      <c r="BA85" s="103"/>
      <c r="BB85" s="104"/>
      <c r="BC85" s="75"/>
      <c r="BD85" s="109"/>
      <c r="BE85" s="59">
        <v>7</v>
      </c>
      <c r="BF85" s="26"/>
      <c r="BG85" s="26"/>
      <c r="BH85" s="26"/>
      <c r="BI85" s="102"/>
      <c r="BJ85" s="103"/>
      <c r="BK85" s="103"/>
      <c r="BL85" s="103"/>
      <c r="BM85" s="104"/>
      <c r="BN85" s="75"/>
      <c r="BO85" s="109"/>
      <c r="BP85" s="59">
        <v>7</v>
      </c>
      <c r="BQ85" s="26"/>
      <c r="BR85" s="26"/>
      <c r="BS85" s="26"/>
      <c r="BT85" s="102"/>
      <c r="BU85" s="103"/>
      <c r="BV85" s="103"/>
      <c r="BW85" s="103"/>
      <c r="BX85" s="104"/>
      <c r="BY85" s="75"/>
      <c r="BZ85" s="109"/>
      <c r="CA85" s="59">
        <v>7</v>
      </c>
      <c r="CB85" s="26"/>
      <c r="CC85" s="26"/>
      <c r="CD85" s="26"/>
      <c r="CE85" s="102"/>
      <c r="CF85" s="103"/>
      <c r="CG85" s="103"/>
      <c r="CH85" s="103"/>
      <c r="CI85" s="104"/>
      <c r="CJ85" s="75"/>
      <c r="CK85" s="109"/>
      <c r="CL85" s="59">
        <v>7</v>
      </c>
      <c r="CM85" s="26"/>
      <c r="CN85" s="26"/>
      <c r="CO85" s="26"/>
      <c r="CP85" s="102"/>
      <c r="CQ85" s="103"/>
      <c r="CR85" s="103"/>
      <c r="CS85" s="103"/>
      <c r="CT85" s="104"/>
      <c r="CU85" s="75"/>
      <c r="CV85" s="109"/>
      <c r="CW85" s="59">
        <v>7</v>
      </c>
      <c r="CX85" s="26"/>
      <c r="CY85" s="26"/>
      <c r="CZ85" s="26"/>
      <c r="DA85" s="102"/>
      <c r="DB85" s="103"/>
      <c r="DC85" s="103"/>
      <c r="DD85" s="103"/>
      <c r="DE85" s="104"/>
      <c r="DF85" s="75"/>
    </row>
    <row r="86" spans="1:110" s="25" customFormat="1" ht="16.5" customHeight="1" thickBot="1" x14ac:dyDescent="0.3">
      <c r="A86" s="110"/>
      <c r="B86" s="60">
        <v>8</v>
      </c>
      <c r="C86" s="27"/>
      <c r="D86" s="27"/>
      <c r="E86" s="27"/>
      <c r="F86" s="105"/>
      <c r="G86" s="106"/>
      <c r="H86" s="106"/>
      <c r="I86" s="106"/>
      <c r="J86" s="107"/>
      <c r="K86" s="76"/>
      <c r="L86" s="110"/>
      <c r="M86" s="60">
        <v>8</v>
      </c>
      <c r="N86" s="27"/>
      <c r="O86" s="27"/>
      <c r="P86" s="27"/>
      <c r="Q86" s="105"/>
      <c r="R86" s="106"/>
      <c r="S86" s="106"/>
      <c r="T86" s="106"/>
      <c r="U86" s="107"/>
      <c r="V86" s="76"/>
      <c r="W86" s="110"/>
      <c r="X86" s="60">
        <v>8</v>
      </c>
      <c r="Y86" s="27"/>
      <c r="Z86" s="27"/>
      <c r="AA86" s="27"/>
      <c r="AB86" s="105"/>
      <c r="AC86" s="106"/>
      <c r="AD86" s="106"/>
      <c r="AE86" s="106"/>
      <c r="AF86" s="107"/>
      <c r="AG86" s="76"/>
      <c r="AH86" s="110"/>
      <c r="AI86" s="60">
        <v>8</v>
      </c>
      <c r="AJ86" s="27"/>
      <c r="AK86" s="27"/>
      <c r="AL86" s="27"/>
      <c r="AM86" s="105"/>
      <c r="AN86" s="106"/>
      <c r="AO86" s="106"/>
      <c r="AP86" s="106"/>
      <c r="AQ86" s="107"/>
      <c r="AR86" s="76"/>
      <c r="AS86" s="110"/>
      <c r="AT86" s="60">
        <v>8</v>
      </c>
      <c r="AU86" s="27"/>
      <c r="AV86" s="27"/>
      <c r="AW86" s="27"/>
      <c r="AX86" s="105"/>
      <c r="AY86" s="106"/>
      <c r="AZ86" s="106"/>
      <c r="BA86" s="106"/>
      <c r="BB86" s="107"/>
      <c r="BC86" s="76"/>
      <c r="BD86" s="110"/>
      <c r="BE86" s="60">
        <v>8</v>
      </c>
      <c r="BF86" s="27"/>
      <c r="BG86" s="27"/>
      <c r="BH86" s="27"/>
      <c r="BI86" s="105"/>
      <c r="BJ86" s="106"/>
      <c r="BK86" s="106"/>
      <c r="BL86" s="106"/>
      <c r="BM86" s="107"/>
      <c r="BN86" s="76"/>
      <c r="BO86" s="110"/>
      <c r="BP86" s="60">
        <v>8</v>
      </c>
      <c r="BQ86" s="27"/>
      <c r="BR86" s="27"/>
      <c r="BS86" s="27"/>
      <c r="BT86" s="105"/>
      <c r="BU86" s="106"/>
      <c r="BV86" s="106"/>
      <c r="BW86" s="106"/>
      <c r="BX86" s="107"/>
      <c r="BY86" s="76"/>
      <c r="BZ86" s="110"/>
      <c r="CA86" s="60">
        <v>8</v>
      </c>
      <c r="CB86" s="27"/>
      <c r="CC86" s="27"/>
      <c r="CD86" s="27"/>
      <c r="CE86" s="105"/>
      <c r="CF86" s="106"/>
      <c r="CG86" s="106"/>
      <c r="CH86" s="106"/>
      <c r="CI86" s="107"/>
      <c r="CJ86" s="76"/>
      <c r="CK86" s="110"/>
      <c r="CL86" s="60">
        <v>8</v>
      </c>
      <c r="CM86" s="27"/>
      <c r="CN86" s="27"/>
      <c r="CO86" s="27"/>
      <c r="CP86" s="105"/>
      <c r="CQ86" s="106"/>
      <c r="CR86" s="106"/>
      <c r="CS86" s="106"/>
      <c r="CT86" s="107"/>
      <c r="CU86" s="76"/>
      <c r="CV86" s="110"/>
      <c r="CW86" s="60">
        <v>8</v>
      </c>
      <c r="CX86" s="27"/>
      <c r="CY86" s="27"/>
      <c r="CZ86" s="27"/>
      <c r="DA86" s="105"/>
      <c r="DB86" s="106"/>
      <c r="DC86" s="106"/>
      <c r="DD86" s="106"/>
      <c r="DE86" s="107"/>
      <c r="DF86" s="76"/>
    </row>
    <row r="87" spans="1:110" s="25" customFormat="1" ht="7.5" customHeight="1" thickBot="1" x14ac:dyDescent="0.3">
      <c r="B87" s="1"/>
      <c r="C87" s="1"/>
      <c r="D87" s="1"/>
      <c r="E87" s="1"/>
      <c r="F87" s="1"/>
      <c r="G87" s="1"/>
      <c r="H87" s="28"/>
      <c r="I87" s="28"/>
      <c r="J87" s="28"/>
      <c r="K87" s="28"/>
      <c r="M87" s="1"/>
      <c r="N87" s="1"/>
      <c r="O87" s="1"/>
      <c r="P87" s="1"/>
      <c r="Q87" s="1"/>
      <c r="R87" s="1"/>
      <c r="S87" s="28"/>
      <c r="T87" s="28"/>
      <c r="U87" s="28"/>
      <c r="V87" s="28"/>
      <c r="X87" s="1"/>
      <c r="Y87" s="1"/>
      <c r="Z87" s="1"/>
      <c r="AA87" s="1"/>
      <c r="AB87" s="1"/>
      <c r="AC87" s="1"/>
      <c r="AD87" s="28"/>
      <c r="AE87" s="28"/>
      <c r="AF87" s="28"/>
      <c r="AG87" s="28"/>
      <c r="AI87" s="1"/>
      <c r="AJ87" s="1"/>
      <c r="AK87" s="1"/>
      <c r="AL87" s="1"/>
      <c r="AM87" s="1"/>
      <c r="AN87" s="1"/>
      <c r="AO87" s="28"/>
      <c r="AP87" s="28"/>
      <c r="AQ87" s="28"/>
      <c r="AR87" s="28"/>
      <c r="AT87" s="1"/>
      <c r="AU87" s="1"/>
      <c r="AV87" s="1"/>
      <c r="AW87" s="1"/>
      <c r="AX87" s="1"/>
      <c r="AY87" s="1"/>
      <c r="AZ87" s="28"/>
      <c r="BA87" s="28"/>
      <c r="BB87" s="28"/>
      <c r="BC87" s="28"/>
      <c r="BE87" s="1"/>
      <c r="BF87" s="1"/>
      <c r="BG87" s="1"/>
      <c r="BH87" s="1"/>
      <c r="BI87" s="1"/>
      <c r="BJ87" s="1"/>
      <c r="BK87" s="28"/>
      <c r="BL87" s="28"/>
      <c r="BM87" s="28"/>
      <c r="BN87" s="28"/>
      <c r="BP87" s="1"/>
      <c r="BQ87" s="1"/>
      <c r="BR87" s="1"/>
      <c r="BS87" s="1"/>
      <c r="BT87" s="1"/>
      <c r="BU87" s="1"/>
      <c r="BV87" s="28"/>
      <c r="BW87" s="28"/>
      <c r="BX87" s="28"/>
      <c r="BY87" s="28"/>
      <c r="CA87" s="1"/>
      <c r="CB87" s="1"/>
      <c r="CC87" s="1"/>
      <c r="CD87" s="1"/>
      <c r="CE87" s="1"/>
      <c r="CF87" s="1"/>
      <c r="CG87" s="28"/>
      <c r="CH87" s="28"/>
      <c r="CI87" s="28"/>
      <c r="CJ87" s="28"/>
      <c r="CL87" s="1"/>
      <c r="CM87" s="1"/>
      <c r="CN87" s="1"/>
      <c r="CO87" s="1"/>
      <c r="CP87" s="1"/>
      <c r="CQ87" s="1"/>
      <c r="CR87" s="28"/>
      <c r="CS87" s="28"/>
      <c r="CT87" s="28"/>
      <c r="CU87" s="28"/>
      <c r="CW87" s="1"/>
      <c r="CX87" s="1"/>
      <c r="CY87" s="1"/>
      <c r="CZ87" s="1"/>
      <c r="DA87" s="1"/>
      <c r="DB87" s="1"/>
      <c r="DC87" s="28"/>
      <c r="DD87" s="28"/>
      <c r="DE87" s="28"/>
      <c r="DF87" s="28"/>
    </row>
    <row r="88" spans="1:110" s="25" customFormat="1" ht="16.5" customHeight="1" x14ac:dyDescent="0.25">
      <c r="A88" s="108">
        <f>IF(Paramètres!$B$12="",".",Paramètres!$B$12)</f>
        <v>42626</v>
      </c>
      <c r="B88" s="65">
        <v>1</v>
      </c>
      <c r="C88" s="66"/>
      <c r="D88" s="67"/>
      <c r="E88" s="67"/>
      <c r="F88" s="111"/>
      <c r="G88" s="112"/>
      <c r="H88" s="112"/>
      <c r="I88" s="112"/>
      <c r="J88" s="113"/>
      <c r="K88" s="74"/>
      <c r="L88" s="108">
        <f>IF(Paramètres!$B$40="",".",Paramètres!$B$40)</f>
        <v>42656</v>
      </c>
      <c r="M88" s="65">
        <v>1</v>
      </c>
      <c r="N88" s="66"/>
      <c r="O88" s="67"/>
      <c r="P88" s="67"/>
      <c r="Q88" s="111"/>
      <c r="R88" s="112"/>
      <c r="S88" s="112"/>
      <c r="T88" s="112"/>
      <c r="U88" s="113"/>
      <c r="V88" s="74"/>
      <c r="W88" s="108" t="str">
        <f>IF(Paramètres!$B$68="",".",Paramètres!$B$68)</f>
        <v>.</v>
      </c>
      <c r="X88" s="65">
        <v>1</v>
      </c>
      <c r="Y88" s="66"/>
      <c r="Z88" s="67"/>
      <c r="AA88" s="67"/>
      <c r="AB88" s="111"/>
      <c r="AC88" s="112"/>
      <c r="AD88" s="112"/>
      <c r="AE88" s="112"/>
      <c r="AF88" s="113"/>
      <c r="AG88" s="74"/>
      <c r="AH88" s="108">
        <f>IF(Paramètres!$B$96="",".",Paramètres!$B$96)</f>
        <v>42717</v>
      </c>
      <c r="AI88" s="65">
        <v>1</v>
      </c>
      <c r="AJ88" s="66"/>
      <c r="AK88" s="67"/>
      <c r="AL88" s="67"/>
      <c r="AM88" s="111"/>
      <c r="AN88" s="112"/>
      <c r="AO88" s="112"/>
      <c r="AP88" s="112"/>
      <c r="AQ88" s="113"/>
      <c r="AR88" s="74"/>
      <c r="AS88" s="108">
        <f>IF(Paramètres!$B$124="",".",Paramètres!$B$124)</f>
        <v>42754</v>
      </c>
      <c r="AT88" s="65">
        <v>1</v>
      </c>
      <c r="AU88" s="66"/>
      <c r="AV88" s="67"/>
      <c r="AW88" s="67"/>
      <c r="AX88" s="111"/>
      <c r="AY88" s="112"/>
      <c r="AZ88" s="112"/>
      <c r="BA88" s="112"/>
      <c r="BB88" s="113"/>
      <c r="BC88" s="74"/>
      <c r="BD88" s="108">
        <f>IF(Paramètres!$B$152="",".",Paramètres!$B$152)</f>
        <v>42779</v>
      </c>
      <c r="BE88" s="65">
        <v>1</v>
      </c>
      <c r="BF88" s="66"/>
      <c r="BG88" s="67"/>
      <c r="BH88" s="67"/>
      <c r="BI88" s="111"/>
      <c r="BJ88" s="112"/>
      <c r="BK88" s="112"/>
      <c r="BL88" s="112"/>
      <c r="BM88" s="113"/>
      <c r="BN88" s="74"/>
      <c r="BO88" s="108">
        <f>IF(Paramètres!$B$180="",".",Paramètres!$B$180)</f>
        <v>42811</v>
      </c>
      <c r="BP88" s="65">
        <v>1</v>
      </c>
      <c r="BQ88" s="66"/>
      <c r="BR88" s="67"/>
      <c r="BS88" s="67"/>
      <c r="BT88" s="111"/>
      <c r="BU88" s="112"/>
      <c r="BV88" s="112"/>
      <c r="BW88" s="112"/>
      <c r="BX88" s="113"/>
      <c r="BY88" s="74"/>
      <c r="BZ88" s="108">
        <f>IF(Paramètres!$B$208="",".",Paramètres!$B$208)</f>
        <v>42852</v>
      </c>
      <c r="CA88" s="65">
        <v>1</v>
      </c>
      <c r="CB88" s="66"/>
      <c r="CC88" s="67"/>
      <c r="CD88" s="67"/>
      <c r="CE88" s="111"/>
      <c r="CF88" s="112"/>
      <c r="CG88" s="112"/>
      <c r="CH88" s="112"/>
      <c r="CI88" s="113"/>
      <c r="CJ88" s="74"/>
      <c r="CK88" s="108">
        <f>IF(Paramètres!$B$236="",".",Paramètres!$B$236)</f>
        <v>42870</v>
      </c>
      <c r="CL88" s="65">
        <v>1</v>
      </c>
      <c r="CM88" s="66"/>
      <c r="CN88" s="67"/>
      <c r="CO88" s="67"/>
      <c r="CP88" s="111"/>
      <c r="CQ88" s="112"/>
      <c r="CR88" s="112"/>
      <c r="CS88" s="112"/>
      <c r="CT88" s="113"/>
      <c r="CU88" s="74"/>
      <c r="CV88" s="108">
        <f>IF(Paramètres!$B$264="",".",Paramètres!$B$264)</f>
        <v>42900</v>
      </c>
      <c r="CW88" s="65">
        <v>1</v>
      </c>
      <c r="CX88" s="66"/>
      <c r="CY88" s="67"/>
      <c r="CZ88" s="67"/>
      <c r="DA88" s="111"/>
      <c r="DB88" s="112"/>
      <c r="DC88" s="112"/>
      <c r="DD88" s="112"/>
      <c r="DE88" s="113"/>
      <c r="DF88" s="74"/>
    </row>
    <row r="89" spans="1:110" s="25" customFormat="1" ht="16.5" customHeight="1" x14ac:dyDescent="0.25">
      <c r="A89" s="109"/>
      <c r="B89" s="59">
        <v>2</v>
      </c>
      <c r="C89" s="26" t="s">
        <v>180</v>
      </c>
      <c r="D89" s="26"/>
      <c r="E89" s="26"/>
      <c r="F89" s="102"/>
      <c r="G89" s="103"/>
      <c r="H89" s="103"/>
      <c r="I89" s="103"/>
      <c r="J89" s="104"/>
      <c r="K89" s="75"/>
      <c r="L89" s="109"/>
      <c r="M89" s="59">
        <v>2</v>
      </c>
      <c r="N89" s="26"/>
      <c r="O89" s="26"/>
      <c r="P89" s="26"/>
      <c r="Q89" s="102"/>
      <c r="R89" s="103"/>
      <c r="S89" s="103"/>
      <c r="T89" s="103"/>
      <c r="U89" s="104"/>
      <c r="V89" s="75"/>
      <c r="W89" s="109"/>
      <c r="X89" s="59">
        <v>2</v>
      </c>
      <c r="Y89" s="26"/>
      <c r="Z89" s="26"/>
      <c r="AA89" s="26"/>
      <c r="AB89" s="102"/>
      <c r="AC89" s="103"/>
      <c r="AD89" s="103"/>
      <c r="AE89" s="103"/>
      <c r="AF89" s="104"/>
      <c r="AG89" s="75"/>
      <c r="AH89" s="109"/>
      <c r="AI89" s="59">
        <v>2</v>
      </c>
      <c r="AJ89" s="26"/>
      <c r="AK89" s="26"/>
      <c r="AL89" s="26"/>
      <c r="AM89" s="102"/>
      <c r="AN89" s="103"/>
      <c r="AO89" s="103"/>
      <c r="AP89" s="103"/>
      <c r="AQ89" s="104"/>
      <c r="AR89" s="75"/>
      <c r="AS89" s="109"/>
      <c r="AT89" s="59">
        <v>2</v>
      </c>
      <c r="AU89" s="26"/>
      <c r="AV89" s="26"/>
      <c r="AW89" s="26"/>
      <c r="AX89" s="102"/>
      <c r="AY89" s="103"/>
      <c r="AZ89" s="103"/>
      <c r="BA89" s="103"/>
      <c r="BB89" s="104"/>
      <c r="BC89" s="75"/>
      <c r="BD89" s="109"/>
      <c r="BE89" s="59">
        <v>2</v>
      </c>
      <c r="BF89" s="26"/>
      <c r="BG89" s="26"/>
      <c r="BH89" s="26"/>
      <c r="BI89" s="102"/>
      <c r="BJ89" s="103"/>
      <c r="BK89" s="103"/>
      <c r="BL89" s="103"/>
      <c r="BM89" s="104"/>
      <c r="BN89" s="75"/>
      <c r="BO89" s="109"/>
      <c r="BP89" s="59">
        <v>2</v>
      </c>
      <c r="BQ89" s="26"/>
      <c r="BR89" s="26"/>
      <c r="BS89" s="26"/>
      <c r="BT89" s="102"/>
      <c r="BU89" s="103"/>
      <c r="BV89" s="103"/>
      <c r="BW89" s="103"/>
      <c r="BX89" s="104"/>
      <c r="BY89" s="75"/>
      <c r="BZ89" s="109"/>
      <c r="CA89" s="59">
        <v>2</v>
      </c>
      <c r="CB89" s="26"/>
      <c r="CC89" s="26"/>
      <c r="CD89" s="26"/>
      <c r="CE89" s="102"/>
      <c r="CF89" s="103"/>
      <c r="CG89" s="103"/>
      <c r="CH89" s="103"/>
      <c r="CI89" s="104"/>
      <c r="CJ89" s="75"/>
      <c r="CK89" s="109"/>
      <c r="CL89" s="59">
        <v>2</v>
      </c>
      <c r="CM89" s="26"/>
      <c r="CN89" s="26"/>
      <c r="CO89" s="26"/>
      <c r="CP89" s="102"/>
      <c r="CQ89" s="103"/>
      <c r="CR89" s="103"/>
      <c r="CS89" s="103"/>
      <c r="CT89" s="104"/>
      <c r="CU89" s="75"/>
      <c r="CV89" s="109"/>
      <c r="CW89" s="59">
        <v>2</v>
      </c>
      <c r="CX89" s="26"/>
      <c r="CY89" s="26"/>
      <c r="CZ89" s="26"/>
      <c r="DA89" s="102"/>
      <c r="DB89" s="103"/>
      <c r="DC89" s="103"/>
      <c r="DD89" s="103"/>
      <c r="DE89" s="104"/>
      <c r="DF89" s="75"/>
    </row>
    <row r="90" spans="1:110" s="25" customFormat="1" ht="16.5" customHeight="1" x14ac:dyDescent="0.25">
      <c r="A90" s="109"/>
      <c r="B90" s="59">
        <v>3</v>
      </c>
      <c r="C90" s="26" t="s">
        <v>179</v>
      </c>
      <c r="D90" s="26"/>
      <c r="E90" s="26"/>
      <c r="F90" s="102"/>
      <c r="G90" s="103"/>
      <c r="H90" s="103"/>
      <c r="I90" s="103"/>
      <c r="J90" s="104"/>
      <c r="K90" s="75"/>
      <c r="L90" s="109"/>
      <c r="M90" s="59">
        <v>3</v>
      </c>
      <c r="N90" s="26"/>
      <c r="O90" s="26"/>
      <c r="P90" s="26"/>
      <c r="Q90" s="102"/>
      <c r="R90" s="103"/>
      <c r="S90" s="103"/>
      <c r="T90" s="103"/>
      <c r="U90" s="104"/>
      <c r="V90" s="75"/>
      <c r="W90" s="109"/>
      <c r="X90" s="59">
        <v>3</v>
      </c>
      <c r="Y90" s="26"/>
      <c r="Z90" s="26"/>
      <c r="AA90" s="26"/>
      <c r="AB90" s="102"/>
      <c r="AC90" s="103"/>
      <c r="AD90" s="103"/>
      <c r="AE90" s="103"/>
      <c r="AF90" s="104"/>
      <c r="AG90" s="75"/>
      <c r="AH90" s="109"/>
      <c r="AI90" s="59">
        <v>3</v>
      </c>
      <c r="AJ90" s="26"/>
      <c r="AK90" s="26"/>
      <c r="AL90" s="26"/>
      <c r="AM90" s="102"/>
      <c r="AN90" s="103"/>
      <c r="AO90" s="103"/>
      <c r="AP90" s="103"/>
      <c r="AQ90" s="104"/>
      <c r="AR90" s="75"/>
      <c r="AS90" s="109"/>
      <c r="AT90" s="59">
        <v>3</v>
      </c>
      <c r="AU90" s="26"/>
      <c r="AV90" s="26"/>
      <c r="AW90" s="26"/>
      <c r="AX90" s="102"/>
      <c r="AY90" s="103"/>
      <c r="AZ90" s="103"/>
      <c r="BA90" s="103"/>
      <c r="BB90" s="104"/>
      <c r="BC90" s="75"/>
      <c r="BD90" s="109"/>
      <c r="BE90" s="59">
        <v>3</v>
      </c>
      <c r="BF90" s="26"/>
      <c r="BG90" s="26"/>
      <c r="BH90" s="26"/>
      <c r="BI90" s="102"/>
      <c r="BJ90" s="103"/>
      <c r="BK90" s="103"/>
      <c r="BL90" s="103"/>
      <c r="BM90" s="104"/>
      <c r="BN90" s="75"/>
      <c r="BO90" s="109"/>
      <c r="BP90" s="59">
        <v>3</v>
      </c>
      <c r="BQ90" s="26"/>
      <c r="BR90" s="26"/>
      <c r="BS90" s="26"/>
      <c r="BT90" s="102"/>
      <c r="BU90" s="103"/>
      <c r="BV90" s="103"/>
      <c r="BW90" s="103"/>
      <c r="BX90" s="104"/>
      <c r="BY90" s="75"/>
      <c r="BZ90" s="109"/>
      <c r="CA90" s="59">
        <v>3</v>
      </c>
      <c r="CB90" s="26"/>
      <c r="CC90" s="26"/>
      <c r="CD90" s="26"/>
      <c r="CE90" s="102"/>
      <c r="CF90" s="103"/>
      <c r="CG90" s="103"/>
      <c r="CH90" s="103"/>
      <c r="CI90" s="104"/>
      <c r="CJ90" s="75"/>
      <c r="CK90" s="109"/>
      <c r="CL90" s="59">
        <v>3</v>
      </c>
      <c r="CM90" s="26"/>
      <c r="CN90" s="26"/>
      <c r="CO90" s="26"/>
      <c r="CP90" s="102"/>
      <c r="CQ90" s="103"/>
      <c r="CR90" s="103"/>
      <c r="CS90" s="103"/>
      <c r="CT90" s="104"/>
      <c r="CU90" s="75"/>
      <c r="CV90" s="109"/>
      <c r="CW90" s="59">
        <v>3</v>
      </c>
      <c r="CX90" s="26"/>
      <c r="CY90" s="26"/>
      <c r="CZ90" s="26"/>
      <c r="DA90" s="102"/>
      <c r="DB90" s="103"/>
      <c r="DC90" s="103"/>
      <c r="DD90" s="103"/>
      <c r="DE90" s="104"/>
      <c r="DF90" s="75"/>
    </row>
    <row r="91" spans="1:110" s="25" customFormat="1" ht="16.5" customHeight="1" x14ac:dyDescent="0.25">
      <c r="A91" s="109"/>
      <c r="B91" s="59">
        <v>4</v>
      </c>
      <c r="C91" s="26" t="s">
        <v>181</v>
      </c>
      <c r="D91" s="26"/>
      <c r="E91" s="26"/>
      <c r="F91" s="102"/>
      <c r="G91" s="103"/>
      <c r="H91" s="103"/>
      <c r="I91" s="103"/>
      <c r="J91" s="104"/>
      <c r="K91" s="75"/>
      <c r="L91" s="109"/>
      <c r="M91" s="59">
        <v>4</v>
      </c>
      <c r="N91" s="26"/>
      <c r="O91" s="26"/>
      <c r="P91" s="26"/>
      <c r="Q91" s="102"/>
      <c r="R91" s="103"/>
      <c r="S91" s="103"/>
      <c r="T91" s="103"/>
      <c r="U91" s="104"/>
      <c r="V91" s="75"/>
      <c r="W91" s="109"/>
      <c r="X91" s="59">
        <v>4</v>
      </c>
      <c r="Y91" s="26"/>
      <c r="Z91" s="26"/>
      <c r="AA91" s="26"/>
      <c r="AB91" s="102"/>
      <c r="AC91" s="103"/>
      <c r="AD91" s="103"/>
      <c r="AE91" s="103"/>
      <c r="AF91" s="104"/>
      <c r="AG91" s="75"/>
      <c r="AH91" s="109"/>
      <c r="AI91" s="59">
        <v>4</v>
      </c>
      <c r="AJ91" s="26"/>
      <c r="AK91" s="26"/>
      <c r="AL91" s="26"/>
      <c r="AM91" s="102"/>
      <c r="AN91" s="103"/>
      <c r="AO91" s="103"/>
      <c r="AP91" s="103"/>
      <c r="AQ91" s="104"/>
      <c r="AR91" s="75"/>
      <c r="AS91" s="109"/>
      <c r="AT91" s="59">
        <v>4</v>
      </c>
      <c r="AU91" s="26"/>
      <c r="AV91" s="26"/>
      <c r="AW91" s="26"/>
      <c r="AX91" s="102"/>
      <c r="AY91" s="103"/>
      <c r="AZ91" s="103"/>
      <c r="BA91" s="103"/>
      <c r="BB91" s="104"/>
      <c r="BC91" s="75"/>
      <c r="BD91" s="109"/>
      <c r="BE91" s="59">
        <v>4</v>
      </c>
      <c r="BF91" s="26"/>
      <c r="BG91" s="26"/>
      <c r="BH91" s="26"/>
      <c r="BI91" s="102"/>
      <c r="BJ91" s="103"/>
      <c r="BK91" s="103"/>
      <c r="BL91" s="103"/>
      <c r="BM91" s="104"/>
      <c r="BN91" s="75"/>
      <c r="BO91" s="109"/>
      <c r="BP91" s="59">
        <v>4</v>
      </c>
      <c r="BQ91" s="26"/>
      <c r="BR91" s="26"/>
      <c r="BS91" s="26"/>
      <c r="BT91" s="102"/>
      <c r="BU91" s="103"/>
      <c r="BV91" s="103"/>
      <c r="BW91" s="103"/>
      <c r="BX91" s="104"/>
      <c r="BY91" s="75"/>
      <c r="BZ91" s="109"/>
      <c r="CA91" s="59">
        <v>4</v>
      </c>
      <c r="CB91" s="26"/>
      <c r="CC91" s="26"/>
      <c r="CD91" s="26"/>
      <c r="CE91" s="102"/>
      <c r="CF91" s="103"/>
      <c r="CG91" s="103"/>
      <c r="CH91" s="103"/>
      <c r="CI91" s="104"/>
      <c r="CJ91" s="75"/>
      <c r="CK91" s="109"/>
      <c r="CL91" s="59">
        <v>4</v>
      </c>
      <c r="CM91" s="26"/>
      <c r="CN91" s="26"/>
      <c r="CO91" s="26"/>
      <c r="CP91" s="102"/>
      <c r="CQ91" s="103"/>
      <c r="CR91" s="103"/>
      <c r="CS91" s="103"/>
      <c r="CT91" s="104"/>
      <c r="CU91" s="75"/>
      <c r="CV91" s="109"/>
      <c r="CW91" s="59">
        <v>4</v>
      </c>
      <c r="CX91" s="26"/>
      <c r="CY91" s="26"/>
      <c r="CZ91" s="26"/>
      <c r="DA91" s="102"/>
      <c r="DB91" s="103"/>
      <c r="DC91" s="103"/>
      <c r="DD91" s="103"/>
      <c r="DE91" s="104"/>
      <c r="DF91" s="75"/>
    </row>
    <row r="92" spans="1:110" s="25" customFormat="1" ht="16.5" customHeight="1" x14ac:dyDescent="0.25">
      <c r="A92" s="109"/>
      <c r="B92" s="59" t="s">
        <v>35</v>
      </c>
      <c r="C92" s="26" t="s">
        <v>178</v>
      </c>
      <c r="D92" s="26"/>
      <c r="E92" s="26"/>
      <c r="F92" s="102"/>
      <c r="G92" s="103"/>
      <c r="H92" s="103"/>
      <c r="I92" s="103"/>
      <c r="J92" s="104"/>
      <c r="K92" s="75"/>
      <c r="L92" s="109"/>
      <c r="M92" s="59" t="s">
        <v>35</v>
      </c>
      <c r="N92" s="26"/>
      <c r="O92" s="26"/>
      <c r="P92" s="26"/>
      <c r="Q92" s="102"/>
      <c r="R92" s="103"/>
      <c r="S92" s="103"/>
      <c r="T92" s="103"/>
      <c r="U92" s="104"/>
      <c r="V92" s="75"/>
      <c r="W92" s="109"/>
      <c r="X92" s="59" t="s">
        <v>35</v>
      </c>
      <c r="Y92" s="26"/>
      <c r="Z92" s="26"/>
      <c r="AA92" s="26"/>
      <c r="AB92" s="102"/>
      <c r="AC92" s="103"/>
      <c r="AD92" s="103"/>
      <c r="AE92" s="103"/>
      <c r="AF92" s="104"/>
      <c r="AG92" s="75"/>
      <c r="AH92" s="109"/>
      <c r="AI92" s="59" t="s">
        <v>35</v>
      </c>
      <c r="AJ92" s="26"/>
      <c r="AK92" s="26"/>
      <c r="AL92" s="26"/>
      <c r="AM92" s="102"/>
      <c r="AN92" s="103"/>
      <c r="AO92" s="103"/>
      <c r="AP92" s="103"/>
      <c r="AQ92" s="104"/>
      <c r="AR92" s="75"/>
      <c r="AS92" s="109"/>
      <c r="AT92" s="59" t="s">
        <v>35</v>
      </c>
      <c r="AU92" s="26"/>
      <c r="AV92" s="26"/>
      <c r="AW92" s="26"/>
      <c r="AX92" s="102"/>
      <c r="AY92" s="103"/>
      <c r="AZ92" s="103"/>
      <c r="BA92" s="103"/>
      <c r="BB92" s="104"/>
      <c r="BC92" s="75"/>
      <c r="BD92" s="109"/>
      <c r="BE92" s="59" t="s">
        <v>35</v>
      </c>
      <c r="BF92" s="26"/>
      <c r="BG92" s="26"/>
      <c r="BH92" s="26"/>
      <c r="BI92" s="102"/>
      <c r="BJ92" s="103"/>
      <c r="BK92" s="103"/>
      <c r="BL92" s="103"/>
      <c r="BM92" s="104"/>
      <c r="BN92" s="75"/>
      <c r="BO92" s="109"/>
      <c r="BP92" s="59" t="s">
        <v>35</v>
      </c>
      <c r="BQ92" s="26"/>
      <c r="BR92" s="26"/>
      <c r="BS92" s="26"/>
      <c r="BT92" s="102"/>
      <c r="BU92" s="103"/>
      <c r="BV92" s="103"/>
      <c r="BW92" s="103"/>
      <c r="BX92" s="104"/>
      <c r="BY92" s="75"/>
      <c r="BZ92" s="109"/>
      <c r="CA92" s="59" t="s">
        <v>35</v>
      </c>
      <c r="CB92" s="26"/>
      <c r="CC92" s="26"/>
      <c r="CD92" s="26"/>
      <c r="CE92" s="102"/>
      <c r="CF92" s="103"/>
      <c r="CG92" s="103"/>
      <c r="CH92" s="103"/>
      <c r="CI92" s="104"/>
      <c r="CJ92" s="75"/>
      <c r="CK92" s="109"/>
      <c r="CL92" s="59" t="s">
        <v>35</v>
      </c>
      <c r="CM92" s="26"/>
      <c r="CN92" s="26"/>
      <c r="CO92" s="26"/>
      <c r="CP92" s="102"/>
      <c r="CQ92" s="103"/>
      <c r="CR92" s="103"/>
      <c r="CS92" s="103"/>
      <c r="CT92" s="104"/>
      <c r="CU92" s="75"/>
      <c r="CV92" s="109"/>
      <c r="CW92" s="59" t="s">
        <v>35</v>
      </c>
      <c r="CX92" s="26"/>
      <c r="CY92" s="26"/>
      <c r="CZ92" s="26"/>
      <c r="DA92" s="102"/>
      <c r="DB92" s="103"/>
      <c r="DC92" s="103"/>
      <c r="DD92" s="103"/>
      <c r="DE92" s="104"/>
      <c r="DF92" s="75"/>
    </row>
    <row r="93" spans="1:110" s="25" customFormat="1" ht="16.5" customHeight="1" x14ac:dyDescent="0.25">
      <c r="A93" s="109"/>
      <c r="B93" s="59">
        <v>7</v>
      </c>
      <c r="C93" s="26" t="s">
        <v>169</v>
      </c>
      <c r="D93" s="26"/>
      <c r="E93" s="26"/>
      <c r="F93" s="102"/>
      <c r="G93" s="103"/>
      <c r="H93" s="103"/>
      <c r="I93" s="103"/>
      <c r="J93" s="104"/>
      <c r="K93" s="75"/>
      <c r="L93" s="109"/>
      <c r="M93" s="59">
        <v>7</v>
      </c>
      <c r="N93" s="26"/>
      <c r="O93" s="26"/>
      <c r="P93" s="26"/>
      <c r="Q93" s="102"/>
      <c r="R93" s="103"/>
      <c r="S93" s="103"/>
      <c r="T93" s="103"/>
      <c r="U93" s="104"/>
      <c r="V93" s="75"/>
      <c r="W93" s="109"/>
      <c r="X93" s="59">
        <v>7</v>
      </c>
      <c r="Y93" s="26"/>
      <c r="Z93" s="26"/>
      <c r="AA93" s="26"/>
      <c r="AB93" s="102"/>
      <c r="AC93" s="103"/>
      <c r="AD93" s="103"/>
      <c r="AE93" s="103"/>
      <c r="AF93" s="104"/>
      <c r="AG93" s="75"/>
      <c r="AH93" s="109"/>
      <c r="AI93" s="59">
        <v>7</v>
      </c>
      <c r="AJ93" s="26"/>
      <c r="AK93" s="26"/>
      <c r="AL93" s="26"/>
      <c r="AM93" s="102"/>
      <c r="AN93" s="103"/>
      <c r="AO93" s="103"/>
      <c r="AP93" s="103"/>
      <c r="AQ93" s="104"/>
      <c r="AR93" s="75"/>
      <c r="AS93" s="109"/>
      <c r="AT93" s="59">
        <v>7</v>
      </c>
      <c r="AU93" s="26"/>
      <c r="AV93" s="26"/>
      <c r="AW93" s="26"/>
      <c r="AX93" s="102"/>
      <c r="AY93" s="103"/>
      <c r="AZ93" s="103"/>
      <c r="BA93" s="103"/>
      <c r="BB93" s="104"/>
      <c r="BC93" s="75"/>
      <c r="BD93" s="109"/>
      <c r="BE93" s="59">
        <v>7</v>
      </c>
      <c r="BF93" s="26"/>
      <c r="BG93" s="26"/>
      <c r="BH93" s="26"/>
      <c r="BI93" s="102"/>
      <c r="BJ93" s="103"/>
      <c r="BK93" s="103"/>
      <c r="BL93" s="103"/>
      <c r="BM93" s="104"/>
      <c r="BN93" s="75"/>
      <c r="BO93" s="109"/>
      <c r="BP93" s="59">
        <v>7</v>
      </c>
      <c r="BQ93" s="26"/>
      <c r="BR93" s="26"/>
      <c r="BS93" s="26"/>
      <c r="BT93" s="102"/>
      <c r="BU93" s="103"/>
      <c r="BV93" s="103"/>
      <c r="BW93" s="103"/>
      <c r="BX93" s="104"/>
      <c r="BY93" s="75"/>
      <c r="BZ93" s="109"/>
      <c r="CA93" s="59">
        <v>7</v>
      </c>
      <c r="CB93" s="26"/>
      <c r="CC93" s="26"/>
      <c r="CD93" s="26"/>
      <c r="CE93" s="102"/>
      <c r="CF93" s="103"/>
      <c r="CG93" s="103"/>
      <c r="CH93" s="103"/>
      <c r="CI93" s="104"/>
      <c r="CJ93" s="75"/>
      <c r="CK93" s="109"/>
      <c r="CL93" s="59">
        <v>7</v>
      </c>
      <c r="CM93" s="26"/>
      <c r="CN93" s="26"/>
      <c r="CO93" s="26"/>
      <c r="CP93" s="102"/>
      <c r="CQ93" s="103"/>
      <c r="CR93" s="103"/>
      <c r="CS93" s="103"/>
      <c r="CT93" s="104"/>
      <c r="CU93" s="75"/>
      <c r="CV93" s="109"/>
      <c r="CW93" s="59">
        <v>7</v>
      </c>
      <c r="CX93" s="26"/>
      <c r="CY93" s="26"/>
      <c r="CZ93" s="26"/>
      <c r="DA93" s="102"/>
      <c r="DB93" s="103"/>
      <c r="DC93" s="103"/>
      <c r="DD93" s="103"/>
      <c r="DE93" s="104"/>
      <c r="DF93" s="75"/>
    </row>
    <row r="94" spans="1:110" s="25" customFormat="1" ht="16.5" customHeight="1" thickBot="1" x14ac:dyDescent="0.3">
      <c r="A94" s="110"/>
      <c r="B94" s="60">
        <v>8</v>
      </c>
      <c r="C94" s="27"/>
      <c r="D94" s="27"/>
      <c r="E94" s="27"/>
      <c r="F94" s="105"/>
      <c r="G94" s="106"/>
      <c r="H94" s="106"/>
      <c r="I94" s="106"/>
      <c r="J94" s="107"/>
      <c r="K94" s="76"/>
      <c r="L94" s="110"/>
      <c r="M94" s="60">
        <v>8</v>
      </c>
      <c r="N94" s="27"/>
      <c r="O94" s="27"/>
      <c r="P94" s="27"/>
      <c r="Q94" s="105"/>
      <c r="R94" s="106"/>
      <c r="S94" s="106"/>
      <c r="T94" s="106"/>
      <c r="U94" s="107"/>
      <c r="V94" s="76"/>
      <c r="W94" s="110"/>
      <c r="X94" s="60">
        <v>8</v>
      </c>
      <c r="Y94" s="27"/>
      <c r="Z94" s="27"/>
      <c r="AA94" s="27"/>
      <c r="AB94" s="105"/>
      <c r="AC94" s="106"/>
      <c r="AD94" s="106"/>
      <c r="AE94" s="106"/>
      <c r="AF94" s="107"/>
      <c r="AG94" s="76"/>
      <c r="AH94" s="110"/>
      <c r="AI94" s="60">
        <v>8</v>
      </c>
      <c r="AJ94" s="27"/>
      <c r="AK94" s="27"/>
      <c r="AL94" s="27"/>
      <c r="AM94" s="105"/>
      <c r="AN94" s="106"/>
      <c r="AO94" s="106"/>
      <c r="AP94" s="106"/>
      <c r="AQ94" s="107"/>
      <c r="AR94" s="76"/>
      <c r="AS94" s="110"/>
      <c r="AT94" s="60">
        <v>8</v>
      </c>
      <c r="AU94" s="27"/>
      <c r="AV94" s="27"/>
      <c r="AW94" s="27"/>
      <c r="AX94" s="105"/>
      <c r="AY94" s="106"/>
      <c r="AZ94" s="106"/>
      <c r="BA94" s="106"/>
      <c r="BB94" s="107"/>
      <c r="BC94" s="76"/>
      <c r="BD94" s="110"/>
      <c r="BE94" s="60">
        <v>8</v>
      </c>
      <c r="BF94" s="27"/>
      <c r="BG94" s="27"/>
      <c r="BH94" s="27"/>
      <c r="BI94" s="105"/>
      <c r="BJ94" s="106"/>
      <c r="BK94" s="106"/>
      <c r="BL94" s="106"/>
      <c r="BM94" s="107"/>
      <c r="BN94" s="76"/>
      <c r="BO94" s="110"/>
      <c r="BP94" s="60">
        <v>8</v>
      </c>
      <c r="BQ94" s="27"/>
      <c r="BR94" s="27"/>
      <c r="BS94" s="27"/>
      <c r="BT94" s="105"/>
      <c r="BU94" s="106"/>
      <c r="BV94" s="106"/>
      <c r="BW94" s="106"/>
      <c r="BX94" s="107"/>
      <c r="BY94" s="76"/>
      <c r="BZ94" s="110"/>
      <c r="CA94" s="60">
        <v>8</v>
      </c>
      <c r="CB94" s="27"/>
      <c r="CC94" s="27"/>
      <c r="CD94" s="27"/>
      <c r="CE94" s="105"/>
      <c r="CF94" s="106"/>
      <c r="CG94" s="106"/>
      <c r="CH94" s="106"/>
      <c r="CI94" s="107"/>
      <c r="CJ94" s="76"/>
      <c r="CK94" s="110"/>
      <c r="CL94" s="60">
        <v>8</v>
      </c>
      <c r="CM94" s="27"/>
      <c r="CN94" s="27"/>
      <c r="CO94" s="27"/>
      <c r="CP94" s="105"/>
      <c r="CQ94" s="106"/>
      <c r="CR94" s="106"/>
      <c r="CS94" s="106"/>
      <c r="CT94" s="107"/>
      <c r="CU94" s="76"/>
      <c r="CV94" s="110"/>
      <c r="CW94" s="60">
        <v>8</v>
      </c>
      <c r="CX94" s="27"/>
      <c r="CY94" s="27"/>
      <c r="CZ94" s="27"/>
      <c r="DA94" s="105"/>
      <c r="DB94" s="106"/>
      <c r="DC94" s="106"/>
      <c r="DD94" s="106"/>
      <c r="DE94" s="107"/>
      <c r="DF94" s="76"/>
    </row>
    <row r="95" spans="1:110" s="25" customFormat="1" ht="7.5" customHeight="1" thickBot="1" x14ac:dyDescent="0.3">
      <c r="B95" s="1"/>
      <c r="C95" s="1"/>
      <c r="D95" s="1"/>
      <c r="E95" s="1"/>
      <c r="F95" s="1"/>
      <c r="G95" s="1"/>
      <c r="H95" s="28"/>
      <c r="I95" s="28"/>
      <c r="J95" s="28"/>
      <c r="K95" s="28"/>
      <c r="M95" s="1"/>
      <c r="N95" s="1"/>
      <c r="O95" s="1"/>
      <c r="P95" s="1"/>
      <c r="Q95" s="1"/>
      <c r="R95" s="1"/>
      <c r="S95" s="28"/>
      <c r="T95" s="28"/>
      <c r="U95" s="28"/>
      <c r="V95" s="28"/>
      <c r="X95" s="1"/>
      <c r="Y95" s="1"/>
      <c r="Z95" s="1"/>
      <c r="AA95" s="1"/>
      <c r="AB95" s="1"/>
      <c r="AC95" s="1"/>
      <c r="AD95" s="28"/>
      <c r="AE95" s="28"/>
      <c r="AF95" s="28"/>
      <c r="AG95" s="28"/>
      <c r="AI95" s="1"/>
      <c r="AJ95" s="1"/>
      <c r="AK95" s="1"/>
      <c r="AL95" s="1"/>
      <c r="AM95" s="1"/>
      <c r="AN95" s="1"/>
      <c r="AO95" s="28"/>
      <c r="AP95" s="28"/>
      <c r="AQ95" s="28"/>
      <c r="AR95" s="28"/>
      <c r="AT95" s="1"/>
      <c r="AU95" s="1"/>
      <c r="AV95" s="1"/>
      <c r="AW95" s="1"/>
      <c r="AX95" s="1"/>
      <c r="AY95" s="1"/>
      <c r="AZ95" s="28"/>
      <c r="BA95" s="28"/>
      <c r="BB95" s="28"/>
      <c r="BC95" s="28"/>
      <c r="BE95" s="1"/>
      <c r="BF95" s="1"/>
      <c r="BG95" s="1"/>
      <c r="BH95" s="1"/>
      <c r="BI95" s="1"/>
      <c r="BJ95" s="1"/>
      <c r="BK95" s="28"/>
      <c r="BL95" s="28"/>
      <c r="BM95" s="28"/>
      <c r="BN95" s="28"/>
      <c r="BP95" s="1"/>
      <c r="BQ95" s="1"/>
      <c r="BR95" s="1"/>
      <c r="BS95" s="1"/>
      <c r="BT95" s="1"/>
      <c r="BU95" s="1"/>
      <c r="BV95" s="28"/>
      <c r="BW95" s="28"/>
      <c r="BX95" s="28"/>
      <c r="BY95" s="28"/>
      <c r="CA95" s="1"/>
      <c r="CB95" s="1"/>
      <c r="CC95" s="1"/>
      <c r="CD95" s="1"/>
      <c r="CE95" s="1"/>
      <c r="CF95" s="1"/>
      <c r="CG95" s="28"/>
      <c r="CH95" s="28"/>
      <c r="CI95" s="28"/>
      <c r="CJ95" s="28"/>
      <c r="CL95" s="1"/>
      <c r="CM95" s="1"/>
      <c r="CN95" s="1"/>
      <c r="CO95" s="1"/>
      <c r="CP95" s="1"/>
      <c r="CQ95" s="1"/>
      <c r="CR95" s="28"/>
      <c r="CS95" s="28"/>
      <c r="CT95" s="28"/>
      <c r="CU95" s="28"/>
      <c r="CW95" s="1"/>
      <c r="CX95" s="1"/>
      <c r="CY95" s="1"/>
      <c r="CZ95" s="1"/>
      <c r="DA95" s="1"/>
      <c r="DB95" s="1"/>
      <c r="DC95" s="28"/>
      <c r="DD95" s="28"/>
      <c r="DE95" s="28"/>
      <c r="DF95" s="28"/>
    </row>
    <row r="96" spans="1:110" s="25" customFormat="1" ht="16.5" customHeight="1" x14ac:dyDescent="0.25">
      <c r="A96" s="108">
        <f>IF(Paramètres!$B$13="",".",Paramètres!$B$13)</f>
        <v>42627</v>
      </c>
      <c r="B96" s="65">
        <v>1</v>
      </c>
      <c r="C96" s="66"/>
      <c r="D96" s="67"/>
      <c r="E96" s="67"/>
      <c r="F96" s="111"/>
      <c r="G96" s="112"/>
      <c r="H96" s="112"/>
      <c r="I96" s="112"/>
      <c r="J96" s="113"/>
      <c r="K96" s="74"/>
      <c r="L96" s="108">
        <f>IF(Paramètres!$B$41="",".",Paramètres!$B$41)</f>
        <v>42657</v>
      </c>
      <c r="M96" s="65">
        <v>1</v>
      </c>
      <c r="N96" s="66"/>
      <c r="O96" s="67"/>
      <c r="P96" s="67"/>
      <c r="Q96" s="111"/>
      <c r="R96" s="112"/>
      <c r="S96" s="112"/>
      <c r="T96" s="112"/>
      <c r="U96" s="113"/>
      <c r="V96" s="74"/>
      <c r="W96" s="108" t="str">
        <f>IF(Paramètres!$B$69="",".",Paramètres!$B$69)</f>
        <v>.</v>
      </c>
      <c r="X96" s="65">
        <v>1</v>
      </c>
      <c r="Y96" s="66"/>
      <c r="Z96" s="67"/>
      <c r="AA96" s="67"/>
      <c r="AB96" s="111"/>
      <c r="AC96" s="112"/>
      <c r="AD96" s="112"/>
      <c r="AE96" s="112"/>
      <c r="AF96" s="113"/>
      <c r="AG96" s="74"/>
      <c r="AH96" s="108">
        <f>IF(Paramètres!$B$97="",".",Paramètres!$B$97)</f>
        <v>42718</v>
      </c>
      <c r="AI96" s="65">
        <v>1</v>
      </c>
      <c r="AJ96" s="66"/>
      <c r="AK96" s="67"/>
      <c r="AL96" s="67"/>
      <c r="AM96" s="111"/>
      <c r="AN96" s="112"/>
      <c r="AO96" s="112"/>
      <c r="AP96" s="112"/>
      <c r="AQ96" s="113"/>
      <c r="AR96" s="74"/>
      <c r="AS96" s="108">
        <f>IF(Paramètres!$B$125="",".",Paramètres!$B$125)</f>
        <v>42755</v>
      </c>
      <c r="AT96" s="65">
        <v>1</v>
      </c>
      <c r="AU96" s="66"/>
      <c r="AV96" s="67"/>
      <c r="AW96" s="67"/>
      <c r="AX96" s="111"/>
      <c r="AY96" s="112"/>
      <c r="AZ96" s="112"/>
      <c r="BA96" s="112"/>
      <c r="BB96" s="113"/>
      <c r="BC96" s="74"/>
      <c r="BD96" s="108">
        <f>IF(Paramètres!$B$153="",".",Paramètres!$B$153)</f>
        <v>42780</v>
      </c>
      <c r="BE96" s="65">
        <v>1</v>
      </c>
      <c r="BF96" s="66"/>
      <c r="BG96" s="67"/>
      <c r="BH96" s="67"/>
      <c r="BI96" s="111"/>
      <c r="BJ96" s="112"/>
      <c r="BK96" s="112"/>
      <c r="BL96" s="112"/>
      <c r="BM96" s="113"/>
      <c r="BN96" s="74"/>
      <c r="BO96" s="108">
        <f>IF(Paramètres!$B$181="",".",Paramètres!$B$181)</f>
        <v>42815</v>
      </c>
      <c r="BP96" s="65">
        <v>1</v>
      </c>
      <c r="BQ96" s="66"/>
      <c r="BR96" s="67"/>
      <c r="BS96" s="67"/>
      <c r="BT96" s="111"/>
      <c r="BU96" s="112"/>
      <c r="BV96" s="112"/>
      <c r="BW96" s="112"/>
      <c r="BX96" s="113"/>
      <c r="BY96" s="74"/>
      <c r="BZ96" s="108">
        <f>IF(Paramètres!$B$209="",".",Paramètres!$B$209)</f>
        <v>42853</v>
      </c>
      <c r="CA96" s="65">
        <v>1</v>
      </c>
      <c r="CB96" s="66"/>
      <c r="CC96" s="67"/>
      <c r="CD96" s="67"/>
      <c r="CE96" s="111"/>
      <c r="CF96" s="112"/>
      <c r="CG96" s="112"/>
      <c r="CH96" s="112"/>
      <c r="CI96" s="113"/>
      <c r="CJ96" s="74"/>
      <c r="CK96" s="108">
        <f>IF(Paramètres!$B$237="",".",Paramètres!$B$237)</f>
        <v>42871</v>
      </c>
      <c r="CL96" s="65">
        <v>1</v>
      </c>
      <c r="CM96" s="66"/>
      <c r="CN96" s="67"/>
      <c r="CO96" s="67"/>
      <c r="CP96" s="111"/>
      <c r="CQ96" s="112"/>
      <c r="CR96" s="112"/>
      <c r="CS96" s="112"/>
      <c r="CT96" s="113"/>
      <c r="CU96" s="74"/>
      <c r="CV96" s="108">
        <f>IF(Paramètres!$B$265="",".",Paramètres!$B$265)</f>
        <v>42901</v>
      </c>
      <c r="CW96" s="65">
        <v>1</v>
      </c>
      <c r="CX96" s="66"/>
      <c r="CY96" s="67"/>
      <c r="CZ96" s="67"/>
      <c r="DA96" s="111"/>
      <c r="DB96" s="112"/>
      <c r="DC96" s="112"/>
      <c r="DD96" s="112"/>
      <c r="DE96" s="113"/>
      <c r="DF96" s="74"/>
    </row>
    <row r="97" spans="1:110" s="25" customFormat="1" ht="16.5" customHeight="1" x14ac:dyDescent="0.25">
      <c r="A97" s="109"/>
      <c r="B97" s="59">
        <v>2</v>
      </c>
      <c r="C97" s="26"/>
      <c r="D97" s="26"/>
      <c r="E97" s="26"/>
      <c r="F97" s="102"/>
      <c r="G97" s="103"/>
      <c r="H97" s="103"/>
      <c r="I97" s="103"/>
      <c r="J97" s="104"/>
      <c r="K97" s="75"/>
      <c r="L97" s="109"/>
      <c r="M97" s="59">
        <v>2</v>
      </c>
      <c r="N97" s="26"/>
      <c r="O97" s="26"/>
      <c r="P97" s="26"/>
      <c r="Q97" s="102"/>
      <c r="R97" s="103"/>
      <c r="S97" s="103"/>
      <c r="T97" s="103"/>
      <c r="U97" s="104"/>
      <c r="V97" s="75"/>
      <c r="W97" s="109"/>
      <c r="X97" s="59">
        <v>2</v>
      </c>
      <c r="Y97" s="26"/>
      <c r="Z97" s="26"/>
      <c r="AA97" s="26"/>
      <c r="AB97" s="102"/>
      <c r="AC97" s="103"/>
      <c r="AD97" s="103"/>
      <c r="AE97" s="103"/>
      <c r="AF97" s="104"/>
      <c r="AG97" s="75"/>
      <c r="AH97" s="109"/>
      <c r="AI97" s="59">
        <v>2</v>
      </c>
      <c r="AJ97" s="26"/>
      <c r="AK97" s="26"/>
      <c r="AL97" s="26"/>
      <c r="AM97" s="102"/>
      <c r="AN97" s="103"/>
      <c r="AO97" s="103"/>
      <c r="AP97" s="103"/>
      <c r="AQ97" s="104"/>
      <c r="AR97" s="75"/>
      <c r="AS97" s="109"/>
      <c r="AT97" s="59">
        <v>2</v>
      </c>
      <c r="AU97" s="26"/>
      <c r="AV97" s="26"/>
      <c r="AW97" s="26"/>
      <c r="AX97" s="102"/>
      <c r="AY97" s="103"/>
      <c r="AZ97" s="103"/>
      <c r="BA97" s="103"/>
      <c r="BB97" s="104"/>
      <c r="BC97" s="75"/>
      <c r="BD97" s="109"/>
      <c r="BE97" s="59">
        <v>2</v>
      </c>
      <c r="BF97" s="26"/>
      <c r="BG97" s="26"/>
      <c r="BH97" s="26"/>
      <c r="BI97" s="102"/>
      <c r="BJ97" s="103"/>
      <c r="BK97" s="103"/>
      <c r="BL97" s="103"/>
      <c r="BM97" s="104"/>
      <c r="BN97" s="75"/>
      <c r="BO97" s="109"/>
      <c r="BP97" s="59">
        <v>2</v>
      </c>
      <c r="BQ97" s="26"/>
      <c r="BR97" s="26"/>
      <c r="BS97" s="26"/>
      <c r="BT97" s="102"/>
      <c r="BU97" s="103"/>
      <c r="BV97" s="103"/>
      <c r="BW97" s="103"/>
      <c r="BX97" s="104"/>
      <c r="BY97" s="75"/>
      <c r="BZ97" s="109"/>
      <c r="CA97" s="59">
        <v>2</v>
      </c>
      <c r="CB97" s="26"/>
      <c r="CC97" s="26"/>
      <c r="CD97" s="26"/>
      <c r="CE97" s="102"/>
      <c r="CF97" s="103"/>
      <c r="CG97" s="103"/>
      <c r="CH97" s="103"/>
      <c r="CI97" s="104"/>
      <c r="CJ97" s="75"/>
      <c r="CK97" s="109"/>
      <c r="CL97" s="59">
        <v>2</v>
      </c>
      <c r="CM97" s="26"/>
      <c r="CN97" s="26"/>
      <c r="CO97" s="26"/>
      <c r="CP97" s="102"/>
      <c r="CQ97" s="103"/>
      <c r="CR97" s="103"/>
      <c r="CS97" s="103"/>
      <c r="CT97" s="104"/>
      <c r="CU97" s="75"/>
      <c r="CV97" s="109"/>
      <c r="CW97" s="59">
        <v>2</v>
      </c>
      <c r="CX97" s="26"/>
      <c r="CY97" s="26"/>
      <c r="CZ97" s="26"/>
      <c r="DA97" s="102"/>
      <c r="DB97" s="103"/>
      <c r="DC97" s="103"/>
      <c r="DD97" s="103"/>
      <c r="DE97" s="104"/>
      <c r="DF97" s="75"/>
    </row>
    <row r="98" spans="1:110" s="25" customFormat="1" ht="16.5" customHeight="1" x14ac:dyDescent="0.25">
      <c r="A98" s="109"/>
      <c r="B98" s="59">
        <v>3</v>
      </c>
      <c r="C98" s="26" t="s">
        <v>180</v>
      </c>
      <c r="D98" s="26"/>
      <c r="E98" s="26"/>
      <c r="F98" s="102"/>
      <c r="G98" s="103"/>
      <c r="H98" s="103"/>
      <c r="I98" s="103"/>
      <c r="J98" s="104"/>
      <c r="K98" s="75"/>
      <c r="L98" s="109"/>
      <c r="M98" s="59">
        <v>3</v>
      </c>
      <c r="N98" s="26"/>
      <c r="O98" s="26"/>
      <c r="P98" s="26"/>
      <c r="Q98" s="102"/>
      <c r="R98" s="103"/>
      <c r="S98" s="103"/>
      <c r="T98" s="103"/>
      <c r="U98" s="104"/>
      <c r="V98" s="75"/>
      <c r="W98" s="109"/>
      <c r="X98" s="59">
        <v>3</v>
      </c>
      <c r="Y98" s="26"/>
      <c r="Z98" s="26"/>
      <c r="AA98" s="26"/>
      <c r="AB98" s="102"/>
      <c r="AC98" s="103"/>
      <c r="AD98" s="103"/>
      <c r="AE98" s="103"/>
      <c r="AF98" s="104"/>
      <c r="AG98" s="75"/>
      <c r="AH98" s="109"/>
      <c r="AI98" s="59">
        <v>3</v>
      </c>
      <c r="AJ98" s="26"/>
      <c r="AK98" s="26"/>
      <c r="AL98" s="26"/>
      <c r="AM98" s="102"/>
      <c r="AN98" s="103"/>
      <c r="AO98" s="103"/>
      <c r="AP98" s="103"/>
      <c r="AQ98" s="104"/>
      <c r="AR98" s="75"/>
      <c r="AS98" s="109"/>
      <c r="AT98" s="59">
        <v>3</v>
      </c>
      <c r="AU98" s="26"/>
      <c r="AV98" s="26"/>
      <c r="AW98" s="26"/>
      <c r="AX98" s="102"/>
      <c r="AY98" s="103"/>
      <c r="AZ98" s="103"/>
      <c r="BA98" s="103"/>
      <c r="BB98" s="104"/>
      <c r="BC98" s="75"/>
      <c r="BD98" s="109"/>
      <c r="BE98" s="59">
        <v>3</v>
      </c>
      <c r="BF98" s="26"/>
      <c r="BG98" s="26"/>
      <c r="BH98" s="26"/>
      <c r="BI98" s="102"/>
      <c r="BJ98" s="103"/>
      <c r="BK98" s="103"/>
      <c r="BL98" s="103"/>
      <c r="BM98" s="104"/>
      <c r="BN98" s="75"/>
      <c r="BO98" s="109"/>
      <c r="BP98" s="59">
        <v>3</v>
      </c>
      <c r="BQ98" s="26"/>
      <c r="BR98" s="26"/>
      <c r="BS98" s="26"/>
      <c r="BT98" s="102"/>
      <c r="BU98" s="103"/>
      <c r="BV98" s="103"/>
      <c r="BW98" s="103"/>
      <c r="BX98" s="104"/>
      <c r="BY98" s="75"/>
      <c r="BZ98" s="109"/>
      <c r="CA98" s="59">
        <v>3</v>
      </c>
      <c r="CB98" s="26"/>
      <c r="CC98" s="26"/>
      <c r="CD98" s="26"/>
      <c r="CE98" s="102"/>
      <c r="CF98" s="103"/>
      <c r="CG98" s="103"/>
      <c r="CH98" s="103"/>
      <c r="CI98" s="104"/>
      <c r="CJ98" s="75"/>
      <c r="CK98" s="109"/>
      <c r="CL98" s="59">
        <v>3</v>
      </c>
      <c r="CM98" s="26"/>
      <c r="CN98" s="26"/>
      <c r="CO98" s="26"/>
      <c r="CP98" s="102"/>
      <c r="CQ98" s="103"/>
      <c r="CR98" s="103"/>
      <c r="CS98" s="103"/>
      <c r="CT98" s="104"/>
      <c r="CU98" s="75"/>
      <c r="CV98" s="109"/>
      <c r="CW98" s="59">
        <v>3</v>
      </c>
      <c r="CX98" s="26"/>
      <c r="CY98" s="26"/>
      <c r="CZ98" s="26"/>
      <c r="DA98" s="102"/>
      <c r="DB98" s="103"/>
      <c r="DC98" s="103"/>
      <c r="DD98" s="103"/>
      <c r="DE98" s="104"/>
      <c r="DF98" s="75"/>
    </row>
    <row r="99" spans="1:110" s="25" customFormat="1" ht="16.5" customHeight="1" x14ac:dyDescent="0.25">
      <c r="A99" s="109"/>
      <c r="B99" s="59">
        <v>4</v>
      </c>
      <c r="C99" s="26" t="s">
        <v>179</v>
      </c>
      <c r="D99" s="26"/>
      <c r="E99" s="26"/>
      <c r="F99" s="102"/>
      <c r="G99" s="103"/>
      <c r="H99" s="103"/>
      <c r="I99" s="103"/>
      <c r="J99" s="104"/>
      <c r="K99" s="75"/>
      <c r="L99" s="109"/>
      <c r="M99" s="59">
        <v>4</v>
      </c>
      <c r="N99" s="26"/>
      <c r="O99" s="26"/>
      <c r="P99" s="26"/>
      <c r="Q99" s="102"/>
      <c r="R99" s="103"/>
      <c r="S99" s="103"/>
      <c r="T99" s="103"/>
      <c r="U99" s="104"/>
      <c r="V99" s="75"/>
      <c r="W99" s="109"/>
      <c r="X99" s="59">
        <v>4</v>
      </c>
      <c r="Y99" s="26"/>
      <c r="Z99" s="26"/>
      <c r="AA99" s="26"/>
      <c r="AB99" s="102"/>
      <c r="AC99" s="103"/>
      <c r="AD99" s="103"/>
      <c r="AE99" s="103"/>
      <c r="AF99" s="104"/>
      <c r="AG99" s="75"/>
      <c r="AH99" s="109"/>
      <c r="AI99" s="59">
        <v>4</v>
      </c>
      <c r="AJ99" s="26"/>
      <c r="AK99" s="26"/>
      <c r="AL99" s="26"/>
      <c r="AM99" s="102"/>
      <c r="AN99" s="103"/>
      <c r="AO99" s="103"/>
      <c r="AP99" s="103"/>
      <c r="AQ99" s="104"/>
      <c r="AR99" s="75"/>
      <c r="AS99" s="109"/>
      <c r="AT99" s="59">
        <v>4</v>
      </c>
      <c r="AU99" s="26"/>
      <c r="AV99" s="26"/>
      <c r="AW99" s="26"/>
      <c r="AX99" s="102"/>
      <c r="AY99" s="103"/>
      <c r="AZ99" s="103"/>
      <c r="BA99" s="103"/>
      <c r="BB99" s="104"/>
      <c r="BC99" s="75"/>
      <c r="BD99" s="109"/>
      <c r="BE99" s="59">
        <v>4</v>
      </c>
      <c r="BF99" s="26"/>
      <c r="BG99" s="26"/>
      <c r="BH99" s="26"/>
      <c r="BI99" s="102"/>
      <c r="BJ99" s="103"/>
      <c r="BK99" s="103"/>
      <c r="BL99" s="103"/>
      <c r="BM99" s="104"/>
      <c r="BN99" s="75"/>
      <c r="BO99" s="109"/>
      <c r="BP99" s="59">
        <v>4</v>
      </c>
      <c r="BQ99" s="26"/>
      <c r="BR99" s="26"/>
      <c r="BS99" s="26"/>
      <c r="BT99" s="102"/>
      <c r="BU99" s="103"/>
      <c r="BV99" s="103"/>
      <c r="BW99" s="103"/>
      <c r="BX99" s="104"/>
      <c r="BY99" s="75"/>
      <c r="BZ99" s="109"/>
      <c r="CA99" s="59">
        <v>4</v>
      </c>
      <c r="CB99" s="26"/>
      <c r="CC99" s="26"/>
      <c r="CD99" s="26"/>
      <c r="CE99" s="102"/>
      <c r="CF99" s="103"/>
      <c r="CG99" s="103"/>
      <c r="CH99" s="103"/>
      <c r="CI99" s="104"/>
      <c r="CJ99" s="75"/>
      <c r="CK99" s="109"/>
      <c r="CL99" s="59">
        <v>4</v>
      </c>
      <c r="CM99" s="26"/>
      <c r="CN99" s="26"/>
      <c r="CO99" s="26"/>
      <c r="CP99" s="102"/>
      <c r="CQ99" s="103"/>
      <c r="CR99" s="103"/>
      <c r="CS99" s="103"/>
      <c r="CT99" s="104"/>
      <c r="CU99" s="75"/>
      <c r="CV99" s="109"/>
      <c r="CW99" s="59">
        <v>4</v>
      </c>
      <c r="CX99" s="26"/>
      <c r="CY99" s="26"/>
      <c r="CZ99" s="26"/>
      <c r="DA99" s="102"/>
      <c r="DB99" s="103"/>
      <c r="DC99" s="103"/>
      <c r="DD99" s="103"/>
      <c r="DE99" s="104"/>
      <c r="DF99" s="75"/>
    </row>
    <row r="100" spans="1:110" s="25" customFormat="1" ht="16.5" customHeight="1" x14ac:dyDescent="0.25">
      <c r="A100" s="109"/>
      <c r="B100" s="59" t="s">
        <v>35</v>
      </c>
      <c r="C100" s="26" t="s">
        <v>181</v>
      </c>
      <c r="D100" s="26"/>
      <c r="E100" s="26"/>
      <c r="F100" s="102"/>
      <c r="G100" s="103"/>
      <c r="H100" s="103"/>
      <c r="I100" s="103"/>
      <c r="J100" s="104"/>
      <c r="K100" s="75"/>
      <c r="L100" s="109"/>
      <c r="M100" s="59" t="s">
        <v>35</v>
      </c>
      <c r="N100" s="26"/>
      <c r="O100" s="26"/>
      <c r="P100" s="26"/>
      <c r="Q100" s="102"/>
      <c r="R100" s="103"/>
      <c r="S100" s="103"/>
      <c r="T100" s="103"/>
      <c r="U100" s="104"/>
      <c r="V100" s="75"/>
      <c r="W100" s="109"/>
      <c r="X100" s="59" t="s">
        <v>35</v>
      </c>
      <c r="Y100" s="26"/>
      <c r="Z100" s="26"/>
      <c r="AA100" s="26"/>
      <c r="AB100" s="102"/>
      <c r="AC100" s="103"/>
      <c r="AD100" s="103"/>
      <c r="AE100" s="103"/>
      <c r="AF100" s="104"/>
      <c r="AG100" s="75"/>
      <c r="AH100" s="109"/>
      <c r="AI100" s="59" t="s">
        <v>35</v>
      </c>
      <c r="AJ100" s="26"/>
      <c r="AK100" s="26"/>
      <c r="AL100" s="26"/>
      <c r="AM100" s="102"/>
      <c r="AN100" s="103"/>
      <c r="AO100" s="103"/>
      <c r="AP100" s="103"/>
      <c r="AQ100" s="104"/>
      <c r="AR100" s="75"/>
      <c r="AS100" s="109"/>
      <c r="AT100" s="59" t="s">
        <v>35</v>
      </c>
      <c r="AU100" s="26"/>
      <c r="AV100" s="26"/>
      <c r="AW100" s="26"/>
      <c r="AX100" s="102"/>
      <c r="AY100" s="103"/>
      <c r="AZ100" s="103"/>
      <c r="BA100" s="103"/>
      <c r="BB100" s="104"/>
      <c r="BC100" s="75"/>
      <c r="BD100" s="109"/>
      <c r="BE100" s="59" t="s">
        <v>35</v>
      </c>
      <c r="BF100" s="26"/>
      <c r="BG100" s="26"/>
      <c r="BH100" s="26"/>
      <c r="BI100" s="102"/>
      <c r="BJ100" s="103"/>
      <c r="BK100" s="103"/>
      <c r="BL100" s="103"/>
      <c r="BM100" s="104"/>
      <c r="BN100" s="75"/>
      <c r="BO100" s="109"/>
      <c r="BP100" s="59" t="s">
        <v>35</v>
      </c>
      <c r="BQ100" s="26"/>
      <c r="BR100" s="26"/>
      <c r="BS100" s="26"/>
      <c r="BT100" s="102"/>
      <c r="BU100" s="103"/>
      <c r="BV100" s="103"/>
      <c r="BW100" s="103"/>
      <c r="BX100" s="104"/>
      <c r="BY100" s="75"/>
      <c r="BZ100" s="109"/>
      <c r="CA100" s="59" t="s">
        <v>35</v>
      </c>
      <c r="CB100" s="26"/>
      <c r="CC100" s="26"/>
      <c r="CD100" s="26"/>
      <c r="CE100" s="102"/>
      <c r="CF100" s="103"/>
      <c r="CG100" s="103"/>
      <c r="CH100" s="103"/>
      <c r="CI100" s="104"/>
      <c r="CJ100" s="75"/>
      <c r="CK100" s="109"/>
      <c r="CL100" s="59" t="s">
        <v>35</v>
      </c>
      <c r="CM100" s="26"/>
      <c r="CN100" s="26"/>
      <c r="CO100" s="26"/>
      <c r="CP100" s="102"/>
      <c r="CQ100" s="103"/>
      <c r="CR100" s="103"/>
      <c r="CS100" s="103"/>
      <c r="CT100" s="104"/>
      <c r="CU100" s="75"/>
      <c r="CV100" s="109"/>
      <c r="CW100" s="59" t="s">
        <v>35</v>
      </c>
      <c r="CX100" s="26"/>
      <c r="CY100" s="26"/>
      <c r="CZ100" s="26"/>
      <c r="DA100" s="102"/>
      <c r="DB100" s="103"/>
      <c r="DC100" s="103"/>
      <c r="DD100" s="103"/>
      <c r="DE100" s="104"/>
      <c r="DF100" s="75"/>
    </row>
    <row r="101" spans="1:110" s="25" customFormat="1" ht="16.5" customHeight="1" x14ac:dyDescent="0.25">
      <c r="A101" s="109"/>
      <c r="B101" s="59">
        <v>7</v>
      </c>
      <c r="C101" s="26" t="s">
        <v>178</v>
      </c>
      <c r="D101" s="26"/>
      <c r="E101" s="26"/>
      <c r="F101" s="102"/>
      <c r="G101" s="103"/>
      <c r="H101" s="103"/>
      <c r="I101" s="103"/>
      <c r="J101" s="104"/>
      <c r="K101" s="75"/>
      <c r="L101" s="109"/>
      <c r="M101" s="59">
        <v>7</v>
      </c>
      <c r="N101" s="26"/>
      <c r="O101" s="26"/>
      <c r="P101" s="26"/>
      <c r="Q101" s="102"/>
      <c r="R101" s="103"/>
      <c r="S101" s="103"/>
      <c r="T101" s="103"/>
      <c r="U101" s="104"/>
      <c r="V101" s="75"/>
      <c r="W101" s="109"/>
      <c r="X101" s="59">
        <v>7</v>
      </c>
      <c r="Y101" s="26"/>
      <c r="Z101" s="26"/>
      <c r="AA101" s="26"/>
      <c r="AB101" s="102"/>
      <c r="AC101" s="103"/>
      <c r="AD101" s="103"/>
      <c r="AE101" s="103"/>
      <c r="AF101" s="104"/>
      <c r="AG101" s="75"/>
      <c r="AH101" s="109"/>
      <c r="AI101" s="59">
        <v>7</v>
      </c>
      <c r="AJ101" s="26"/>
      <c r="AK101" s="26"/>
      <c r="AL101" s="26"/>
      <c r="AM101" s="102"/>
      <c r="AN101" s="103"/>
      <c r="AO101" s="103"/>
      <c r="AP101" s="103"/>
      <c r="AQ101" s="104"/>
      <c r="AR101" s="75"/>
      <c r="AS101" s="109"/>
      <c r="AT101" s="59">
        <v>7</v>
      </c>
      <c r="AU101" s="26"/>
      <c r="AV101" s="26"/>
      <c r="AW101" s="26"/>
      <c r="AX101" s="102"/>
      <c r="AY101" s="103"/>
      <c r="AZ101" s="103"/>
      <c r="BA101" s="103"/>
      <c r="BB101" s="104"/>
      <c r="BC101" s="75"/>
      <c r="BD101" s="109"/>
      <c r="BE101" s="59">
        <v>7</v>
      </c>
      <c r="BF101" s="26"/>
      <c r="BG101" s="26"/>
      <c r="BH101" s="26"/>
      <c r="BI101" s="102"/>
      <c r="BJ101" s="103"/>
      <c r="BK101" s="103"/>
      <c r="BL101" s="103"/>
      <c r="BM101" s="104"/>
      <c r="BN101" s="75"/>
      <c r="BO101" s="109"/>
      <c r="BP101" s="59">
        <v>7</v>
      </c>
      <c r="BQ101" s="26"/>
      <c r="BR101" s="26"/>
      <c r="BS101" s="26"/>
      <c r="BT101" s="102"/>
      <c r="BU101" s="103"/>
      <c r="BV101" s="103"/>
      <c r="BW101" s="103"/>
      <c r="BX101" s="104"/>
      <c r="BY101" s="75"/>
      <c r="BZ101" s="109"/>
      <c r="CA101" s="59">
        <v>7</v>
      </c>
      <c r="CB101" s="26"/>
      <c r="CC101" s="26"/>
      <c r="CD101" s="26"/>
      <c r="CE101" s="102"/>
      <c r="CF101" s="103"/>
      <c r="CG101" s="103"/>
      <c r="CH101" s="103"/>
      <c r="CI101" s="104"/>
      <c r="CJ101" s="75"/>
      <c r="CK101" s="109"/>
      <c r="CL101" s="59">
        <v>7</v>
      </c>
      <c r="CM101" s="26"/>
      <c r="CN101" s="26"/>
      <c r="CO101" s="26"/>
      <c r="CP101" s="102"/>
      <c r="CQ101" s="103"/>
      <c r="CR101" s="103"/>
      <c r="CS101" s="103"/>
      <c r="CT101" s="104"/>
      <c r="CU101" s="75"/>
      <c r="CV101" s="109"/>
      <c r="CW101" s="59">
        <v>7</v>
      </c>
      <c r="CX101" s="26"/>
      <c r="CY101" s="26"/>
      <c r="CZ101" s="26"/>
      <c r="DA101" s="102"/>
      <c r="DB101" s="103"/>
      <c r="DC101" s="103"/>
      <c r="DD101" s="103"/>
      <c r="DE101" s="104"/>
      <c r="DF101" s="75"/>
    </row>
    <row r="102" spans="1:110" s="25" customFormat="1" ht="16.5" customHeight="1" thickBot="1" x14ac:dyDescent="0.3">
      <c r="A102" s="110"/>
      <c r="B102" s="60">
        <v>8</v>
      </c>
      <c r="C102" s="27" t="s">
        <v>169</v>
      </c>
      <c r="D102" s="27"/>
      <c r="E102" s="27"/>
      <c r="F102" s="105"/>
      <c r="G102" s="106"/>
      <c r="H102" s="106"/>
      <c r="I102" s="106"/>
      <c r="J102" s="107"/>
      <c r="K102" s="76"/>
      <c r="L102" s="110"/>
      <c r="M102" s="60">
        <v>8</v>
      </c>
      <c r="N102" s="27"/>
      <c r="O102" s="27"/>
      <c r="P102" s="27"/>
      <c r="Q102" s="105"/>
      <c r="R102" s="106"/>
      <c r="S102" s="106"/>
      <c r="T102" s="106"/>
      <c r="U102" s="107"/>
      <c r="V102" s="76"/>
      <c r="W102" s="110"/>
      <c r="X102" s="60">
        <v>8</v>
      </c>
      <c r="Y102" s="27"/>
      <c r="Z102" s="27"/>
      <c r="AA102" s="27"/>
      <c r="AB102" s="105"/>
      <c r="AC102" s="106"/>
      <c r="AD102" s="106"/>
      <c r="AE102" s="106"/>
      <c r="AF102" s="107"/>
      <c r="AG102" s="76"/>
      <c r="AH102" s="110"/>
      <c r="AI102" s="60">
        <v>8</v>
      </c>
      <c r="AJ102" s="27"/>
      <c r="AK102" s="27"/>
      <c r="AL102" s="27"/>
      <c r="AM102" s="105"/>
      <c r="AN102" s="106"/>
      <c r="AO102" s="106"/>
      <c r="AP102" s="106"/>
      <c r="AQ102" s="107"/>
      <c r="AR102" s="76"/>
      <c r="AS102" s="110"/>
      <c r="AT102" s="60">
        <v>8</v>
      </c>
      <c r="AU102" s="27"/>
      <c r="AV102" s="27"/>
      <c r="AW102" s="27"/>
      <c r="AX102" s="105"/>
      <c r="AY102" s="106"/>
      <c r="AZ102" s="106"/>
      <c r="BA102" s="106"/>
      <c r="BB102" s="107"/>
      <c r="BC102" s="76"/>
      <c r="BD102" s="110"/>
      <c r="BE102" s="60">
        <v>8</v>
      </c>
      <c r="BF102" s="27"/>
      <c r="BG102" s="27"/>
      <c r="BH102" s="27"/>
      <c r="BI102" s="105"/>
      <c r="BJ102" s="106"/>
      <c r="BK102" s="106"/>
      <c r="BL102" s="106"/>
      <c r="BM102" s="107"/>
      <c r="BN102" s="76"/>
      <c r="BO102" s="110"/>
      <c r="BP102" s="60">
        <v>8</v>
      </c>
      <c r="BQ102" s="27"/>
      <c r="BR102" s="27"/>
      <c r="BS102" s="27"/>
      <c r="BT102" s="105"/>
      <c r="BU102" s="106"/>
      <c r="BV102" s="106"/>
      <c r="BW102" s="106"/>
      <c r="BX102" s="107"/>
      <c r="BY102" s="76"/>
      <c r="BZ102" s="110"/>
      <c r="CA102" s="60">
        <v>8</v>
      </c>
      <c r="CB102" s="27"/>
      <c r="CC102" s="27"/>
      <c r="CD102" s="27"/>
      <c r="CE102" s="105"/>
      <c r="CF102" s="106"/>
      <c r="CG102" s="106"/>
      <c r="CH102" s="106"/>
      <c r="CI102" s="107"/>
      <c r="CJ102" s="76"/>
      <c r="CK102" s="110"/>
      <c r="CL102" s="60">
        <v>8</v>
      </c>
      <c r="CM102" s="27"/>
      <c r="CN102" s="27"/>
      <c r="CO102" s="27"/>
      <c r="CP102" s="105"/>
      <c r="CQ102" s="106"/>
      <c r="CR102" s="106"/>
      <c r="CS102" s="106"/>
      <c r="CT102" s="107"/>
      <c r="CU102" s="76"/>
      <c r="CV102" s="110"/>
      <c r="CW102" s="60">
        <v>8</v>
      </c>
      <c r="CX102" s="27"/>
      <c r="CY102" s="27"/>
      <c r="CZ102" s="27"/>
      <c r="DA102" s="105"/>
      <c r="DB102" s="106"/>
      <c r="DC102" s="106"/>
      <c r="DD102" s="106"/>
      <c r="DE102" s="107"/>
      <c r="DF102" s="76"/>
    </row>
    <row r="103" spans="1:110" s="25" customFormat="1" ht="19.5" customHeight="1" x14ac:dyDescent="0.25">
      <c r="A103" s="121" t="str">
        <f>CONCATENATE(Paramètres!$B$1," ",Paramètres!$B$2,"     (",Paramètres!$B$3,")")</f>
        <v>Bollaerts Dominique     (2F)</v>
      </c>
      <c r="B103" s="122"/>
      <c r="C103" s="122"/>
      <c r="D103" s="122"/>
      <c r="E103" s="122"/>
      <c r="F103" s="123"/>
      <c r="G103" s="119" t="str">
        <f>IF(A$15=".","Contrat 1",CONCATENATE("Contrat 1   -   page 3/",ROUNDUP((20-COUNTIF(A$15:A$200,"."))/5,0)))</f>
        <v>Contrat 1   -   page 3/4</v>
      </c>
      <c r="H103" s="120"/>
      <c r="I103" s="120"/>
      <c r="J103" s="120"/>
      <c r="K103" s="61"/>
      <c r="L103" s="121" t="str">
        <f>CONCATENATE(Paramètres!$B$29," ",Paramètres!$B$30,"     (",Paramètres!$B$31,")")</f>
        <v>Bollaerts Dominique     (2F)</v>
      </c>
      <c r="M103" s="122"/>
      <c r="N103" s="122"/>
      <c r="O103" s="122"/>
      <c r="P103" s="122"/>
      <c r="Q103" s="123"/>
      <c r="R103" s="119" t="str">
        <f>IF(L$15=".","Contrat 2",CONCATENATE("Contrat 2   -   page 3/",ROUNDUP((20-COUNTIF(L$15:L$200,"."))/5,0)))</f>
        <v>Contrat 2   -   page 3/4</v>
      </c>
      <c r="S103" s="120"/>
      <c r="T103" s="120"/>
      <c r="U103" s="120"/>
      <c r="V103" s="61"/>
      <c r="W103" s="121" t="str">
        <f>CONCATENATE(Paramètres!$B$57," ",Paramètres!$B$58,"     (",Paramètres!$B$59,")")</f>
        <v>Bollaerts Dominique     (2F)</v>
      </c>
      <c r="X103" s="122"/>
      <c r="Y103" s="122"/>
      <c r="Z103" s="122"/>
      <c r="AA103" s="122"/>
      <c r="AB103" s="123"/>
      <c r="AC103" s="119" t="str">
        <f>IF(W$15=".","Contrat 3",CONCATENATE("Contrat 3   -   page 3/",ROUNDUP((20-COUNTIF(W$15:W$200,"."))/5,0)))</f>
        <v>Contrat 3   -   page 3/1</v>
      </c>
      <c r="AD103" s="120"/>
      <c r="AE103" s="120"/>
      <c r="AF103" s="120"/>
      <c r="AG103" s="61"/>
      <c r="AH103" s="121" t="str">
        <f>CONCATENATE(Paramètres!$B$85," ",Paramètres!$B$86,"     (",Paramètres!$B$87,")")</f>
        <v>Bollaerts Dominique     (2F)</v>
      </c>
      <c r="AI103" s="122"/>
      <c r="AJ103" s="122"/>
      <c r="AK103" s="122"/>
      <c r="AL103" s="122"/>
      <c r="AM103" s="123"/>
      <c r="AN103" s="119" t="str">
        <f>IF(AH$15=".","Contrat 4",CONCATENATE("Contrat 4   -   page 3/",ROUNDUP((20-COUNTIF(AH$15:AH$200,"."))/5,0)))</f>
        <v>Contrat 4   -   page 3/3</v>
      </c>
      <c r="AO103" s="120"/>
      <c r="AP103" s="120"/>
      <c r="AQ103" s="120"/>
      <c r="AR103" s="61"/>
      <c r="AS103" s="121" t="str">
        <f>CONCATENATE(Paramètres!$B$113," ",Paramètres!$B$114,"     (",Paramètres!$B$115,")")</f>
        <v>Bollaerts Dominique     (2F)</v>
      </c>
      <c r="AT103" s="122"/>
      <c r="AU103" s="122"/>
      <c r="AV103" s="122"/>
      <c r="AW103" s="122"/>
      <c r="AX103" s="123"/>
      <c r="AY103" s="119" t="str">
        <f>IF(AS$15=".","Contrat 5",CONCATENATE("Contrat 5   -   page 3/",ROUNDUP((20-COUNTIF(AS$15:AS$200,"."))/5,0)))</f>
        <v>Contrat 5   -   page 3/4</v>
      </c>
      <c r="AZ103" s="120"/>
      <c r="BA103" s="120"/>
      <c r="BB103" s="120"/>
      <c r="BC103" s="61"/>
      <c r="BD103" s="121" t="str">
        <f>CONCATENATE(Paramètres!$B$141," ",Paramètres!$B$142,"     (",Paramètres!$B$143,")")</f>
        <v>Bollaerts Dominique     (2F)</v>
      </c>
      <c r="BE103" s="122"/>
      <c r="BF103" s="122"/>
      <c r="BG103" s="122"/>
      <c r="BH103" s="122"/>
      <c r="BI103" s="123"/>
      <c r="BJ103" s="119" t="str">
        <f>IF(BD$15=".","Contrat 6",CONCATENATE("Contrat 6   -   page 3/",ROUNDUP((20-COUNTIF(BD$15:BD$200,"."))/5,0)))</f>
        <v>Contrat 6   -   page 3/4</v>
      </c>
      <c r="BK103" s="120"/>
      <c r="BL103" s="120"/>
      <c r="BM103" s="120"/>
      <c r="BN103" s="61"/>
      <c r="BO103" s="121" t="str">
        <f>CONCATENATE(Paramètres!$B$169," ",Paramètres!$B$170,"     (",Paramètres!$B$171,")")</f>
        <v>Bollaerts Dominique     (2F)</v>
      </c>
      <c r="BP103" s="122"/>
      <c r="BQ103" s="122"/>
      <c r="BR103" s="122"/>
      <c r="BS103" s="122"/>
      <c r="BT103" s="123"/>
      <c r="BU103" s="119" t="str">
        <f>IF(BO$15=".","Contrat 7",CONCATENATE("Contrat 7   -   page 3/",ROUNDUP((20-COUNTIF(BO$15:BO$200,"."))/5,0)))</f>
        <v>Contrat 7   -   page 3/4</v>
      </c>
      <c r="BV103" s="120"/>
      <c r="BW103" s="120"/>
      <c r="BX103" s="120"/>
      <c r="BY103" s="61"/>
      <c r="BZ103" s="121" t="str">
        <f>CONCATENATE(Paramètres!$B$197," ",Paramètres!$B$198,"     (",Paramètres!$B$199,")")</f>
        <v>Bollaerts Dominique     (2F)</v>
      </c>
      <c r="CA103" s="122"/>
      <c r="CB103" s="122"/>
      <c r="CC103" s="122"/>
      <c r="CD103" s="122"/>
      <c r="CE103" s="123"/>
      <c r="CF103" s="119" t="str">
        <f>IF(BZ$15=".","Contrat 8",CONCATENATE("Contrat 8   -   page 3/",ROUNDUP((20-COUNTIF(BZ$15:BZ$200,"."))/5,0)))</f>
        <v>Contrat 8   -   page 3/3</v>
      </c>
      <c r="CG103" s="120"/>
      <c r="CH103" s="120"/>
      <c r="CI103" s="120"/>
      <c r="CJ103" s="61"/>
      <c r="CK103" s="121" t="str">
        <f>CONCATENATE(Paramètres!$B$225," ",Paramètres!$B$226,"     (",Paramètres!$B$227,")")</f>
        <v>Bollaerts Dominique     (2F)</v>
      </c>
      <c r="CL103" s="122"/>
      <c r="CM103" s="122"/>
      <c r="CN103" s="122"/>
      <c r="CO103" s="122"/>
      <c r="CP103" s="123"/>
      <c r="CQ103" s="119" t="str">
        <f>IF(CK$15=".","Contrat 9",CONCATENATE("Contrat 9   -   page 3/",ROUNDUP((20-COUNTIF(CK$15:CK$200,"."))/5,0)))</f>
        <v>Contrat 9   -   page 3/4</v>
      </c>
      <c r="CR103" s="120"/>
      <c r="CS103" s="120"/>
      <c r="CT103" s="120"/>
      <c r="CU103" s="61"/>
      <c r="CV103" s="121" t="str">
        <f>CONCATENATE(Paramètres!$B$253," ",Paramètres!$B$254,"     (",Paramètres!$B$255,")")</f>
        <v>Bollaerts Dominique     (2F)</v>
      </c>
      <c r="CW103" s="122"/>
      <c r="CX103" s="122"/>
      <c r="CY103" s="122"/>
      <c r="CZ103" s="122"/>
      <c r="DA103" s="123"/>
      <c r="DB103" s="119" t="str">
        <f>IF(CV$15=".","Contrat 10",CONCATENATE("Contrat 10   -   page 3/",ROUNDUP((20-COUNTIF(CV$15:CV$200,"."))/5,0)))</f>
        <v>Contrat 10   -   page 3/3</v>
      </c>
      <c r="DC103" s="120"/>
      <c r="DD103" s="120"/>
      <c r="DE103" s="120"/>
      <c r="DF103" s="61"/>
    </row>
    <row r="104" spans="1:110" s="25" customFormat="1" ht="12"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row>
    <row r="105" spans="1:110" s="25" customFormat="1" ht="24" customHeight="1" x14ac:dyDescent="0.25">
      <c r="A105" s="56" t="str">
        <f>IF(Paramètres!$G$1="","","Comp. 1")</f>
        <v>Comp. 1</v>
      </c>
      <c r="B105" s="124" t="str">
        <f>Paramètres!$F$1</f>
        <v>Je respecte les consignes écrites ou orales.</v>
      </c>
      <c r="C105" s="124"/>
      <c r="D105" s="124"/>
      <c r="E105" s="124"/>
      <c r="F105" s="124"/>
      <c r="G105" s="124"/>
      <c r="H105" s="124"/>
      <c r="I105" s="124"/>
      <c r="J105" s="124"/>
      <c r="K105" s="63"/>
      <c r="L105" s="56" t="str">
        <f>IF(Paramètres!$G$29="","","Comp. 1")</f>
        <v>Comp. 1</v>
      </c>
      <c r="M105" s="124" t="str">
        <f>Paramètres!$F$29</f>
        <v>Je respecte les consignes écrites ou orales.</v>
      </c>
      <c r="N105" s="124"/>
      <c r="O105" s="124"/>
      <c r="P105" s="124"/>
      <c r="Q105" s="124"/>
      <c r="R105" s="124"/>
      <c r="S105" s="124"/>
      <c r="T105" s="124"/>
      <c r="U105" s="124"/>
      <c r="V105" s="63"/>
      <c r="W105" s="56" t="str">
        <f>IF(Paramètres!$G$57="","","Comp. 1")</f>
        <v>Comp. 1</v>
      </c>
      <c r="X105" s="124" t="str">
        <f>Paramètres!$F$57</f>
        <v>Je participe activement aux différents cours.</v>
      </c>
      <c r="Y105" s="124"/>
      <c r="Z105" s="124"/>
      <c r="AA105" s="124"/>
      <c r="AB105" s="124"/>
      <c r="AC105" s="124"/>
      <c r="AD105" s="124"/>
      <c r="AE105" s="124"/>
      <c r="AF105" s="124"/>
      <c r="AG105" s="63"/>
      <c r="AH105" s="56" t="str">
        <f>IF(Paramètres!$G$85="","","Comp. 1")</f>
        <v>Comp. 1</v>
      </c>
      <c r="AI105" s="124" t="str">
        <f>Paramètres!$F$85</f>
        <v>Je respecte le règlement de l'atelier.</v>
      </c>
      <c r="AJ105" s="124"/>
      <c r="AK105" s="124"/>
      <c r="AL105" s="124"/>
      <c r="AM105" s="124"/>
      <c r="AN105" s="124"/>
      <c r="AO105" s="124"/>
      <c r="AP105" s="124"/>
      <c r="AQ105" s="124"/>
      <c r="AR105" s="63"/>
      <c r="AS105" s="56" t="str">
        <f>IF(Paramètres!$G$113="","","Comp. 1")</f>
        <v>Comp. 1</v>
      </c>
      <c r="AT105" s="124" t="str">
        <f>Paramètres!$F$113</f>
        <v>Je réponds avec précision à une question posée (je fais des phrases complètes).</v>
      </c>
      <c r="AU105" s="124"/>
      <c r="AV105" s="124"/>
      <c r="AW105" s="124"/>
      <c r="AX105" s="124"/>
      <c r="AY105" s="124"/>
      <c r="AZ105" s="124"/>
      <c r="BA105" s="124"/>
      <c r="BB105" s="124"/>
      <c r="BC105" s="63"/>
      <c r="BD105" s="56" t="str">
        <f>IF(Paramètres!$G$141="","","Comp. 1")</f>
        <v>Comp. 1</v>
      </c>
      <c r="BE105" s="124" t="str">
        <f>Paramètres!$F$141</f>
        <v>Je me tiens correctement sur ma chaise.</v>
      </c>
      <c r="BF105" s="124"/>
      <c r="BG105" s="124"/>
      <c r="BH105" s="124"/>
      <c r="BI105" s="124"/>
      <c r="BJ105" s="124"/>
      <c r="BK105" s="124"/>
      <c r="BL105" s="124"/>
      <c r="BM105" s="124"/>
      <c r="BN105" s="63"/>
      <c r="BO105" s="56" t="str">
        <f>IF(Paramètres!$G$169="","","Comp. 1")</f>
        <v>Comp. 1</v>
      </c>
      <c r="BP105" s="124" t="str">
        <f>Paramètres!$F$169</f>
        <v>Je respecte les règles du jeu.</v>
      </c>
      <c r="BQ105" s="124"/>
      <c r="BR105" s="124"/>
      <c r="BS105" s="124"/>
      <c r="BT105" s="124"/>
      <c r="BU105" s="124"/>
      <c r="BV105" s="124"/>
      <c r="BW105" s="124"/>
      <c r="BX105" s="124"/>
      <c r="BY105" s="63"/>
      <c r="BZ105" s="56" t="str">
        <f>IF(Paramètres!$G$197="","","Comp. 1")</f>
        <v>Comp. 1</v>
      </c>
      <c r="CA105" s="124" t="str">
        <f>Paramètres!$F$197</f>
        <v>Je suis particulièrement attentif lorsque le professeur donne une consigne.</v>
      </c>
      <c r="CB105" s="124"/>
      <c r="CC105" s="124"/>
      <c r="CD105" s="124"/>
      <c r="CE105" s="124"/>
      <c r="CF105" s="124"/>
      <c r="CG105" s="124"/>
      <c r="CH105" s="124"/>
      <c r="CI105" s="124"/>
      <c r="CJ105" s="63"/>
      <c r="CK105" s="56" t="str">
        <f>IF(Paramètres!$G$225="","","Comp. 1")</f>
        <v>Comp. 1</v>
      </c>
      <c r="CL105" s="124" t="str">
        <f>Paramètres!$F$225</f>
        <v>Je respecte le matériel.</v>
      </c>
      <c r="CM105" s="124"/>
      <c r="CN105" s="124"/>
      <c r="CO105" s="124"/>
      <c r="CP105" s="124"/>
      <c r="CQ105" s="124"/>
      <c r="CR105" s="124"/>
      <c r="CS105" s="124"/>
      <c r="CT105" s="124"/>
      <c r="CU105" s="63"/>
      <c r="CV105" s="56" t="str">
        <f>IF(Paramètres!$G$253="","","Comp. 1")</f>
        <v>Comp. 1</v>
      </c>
      <c r="CW105" s="124" t="str">
        <f>Paramètres!$F$253</f>
        <v>Je maitrise mes réactions à l'égard de l'autre.</v>
      </c>
      <c r="CX105" s="124"/>
      <c r="CY105" s="124"/>
      <c r="CZ105" s="124"/>
      <c r="DA105" s="124"/>
      <c r="DB105" s="124"/>
      <c r="DC105" s="124"/>
      <c r="DD105" s="124"/>
      <c r="DE105" s="124"/>
      <c r="DF105" s="63"/>
    </row>
    <row r="106" spans="1:110" s="25" customFormat="1" ht="24" customHeight="1" x14ac:dyDescent="0.25">
      <c r="A106" s="56" t="str">
        <f>IF(Paramètres!$G$1="","","Comp. 2")</f>
        <v>Comp. 2</v>
      </c>
      <c r="B106" s="124" t="str">
        <f>Paramètres!$F$2</f>
        <v>Je respecte les consignes de sécurité.</v>
      </c>
      <c r="C106" s="124"/>
      <c r="D106" s="124"/>
      <c r="E106" s="124"/>
      <c r="F106" s="124"/>
      <c r="G106" s="124"/>
      <c r="H106" s="124"/>
      <c r="I106" s="124"/>
      <c r="J106" s="124"/>
      <c r="K106" s="63"/>
      <c r="L106" s="56" t="str">
        <f>IF(Paramètres!$G$29="","","Comp. 2")</f>
        <v>Comp. 2</v>
      </c>
      <c r="M106" s="124" t="str">
        <f>Paramètres!$F$30</f>
        <v>Je respecte les consignes de sécurité.</v>
      </c>
      <c r="N106" s="124"/>
      <c r="O106" s="124"/>
      <c r="P106" s="124"/>
      <c r="Q106" s="124"/>
      <c r="R106" s="124"/>
      <c r="S106" s="124"/>
      <c r="T106" s="124"/>
      <c r="U106" s="124"/>
      <c r="V106" s="63"/>
      <c r="W106" s="56" t="str">
        <f>IF(Paramètres!$G$57="","","Comp. 2")</f>
        <v>Comp. 2</v>
      </c>
      <c r="X106" s="124" t="str">
        <f>Paramètres!$F$58</f>
        <v>-----</v>
      </c>
      <c r="Y106" s="124"/>
      <c r="Z106" s="124"/>
      <c r="AA106" s="124"/>
      <c r="AB106" s="124"/>
      <c r="AC106" s="124"/>
      <c r="AD106" s="124"/>
      <c r="AE106" s="124"/>
      <c r="AF106" s="124"/>
      <c r="AG106" s="63"/>
      <c r="AH106" s="56" t="str">
        <f>IF(Paramètres!$G$85="","","Comp. 2")</f>
        <v>Comp. 2</v>
      </c>
      <c r="AI106" s="124" t="str">
        <f>Paramètres!$F$86</f>
        <v>J'écoute ou je lis la consigne jusqu'au bout avant de commencer à travailler.</v>
      </c>
      <c r="AJ106" s="124"/>
      <c r="AK106" s="124"/>
      <c r="AL106" s="124"/>
      <c r="AM106" s="124"/>
      <c r="AN106" s="124"/>
      <c r="AO106" s="124"/>
      <c r="AP106" s="124"/>
      <c r="AQ106" s="124"/>
      <c r="AR106" s="63"/>
      <c r="AS106" s="56" t="str">
        <f>IF(Paramètres!$G$113="","","Comp. 2")</f>
        <v>Comp. 2</v>
      </c>
      <c r="AT106" s="124" t="str">
        <f>Paramètres!$F$114</f>
        <v>Je respecte les consignes de sécurité.</v>
      </c>
      <c r="AU106" s="124"/>
      <c r="AV106" s="124"/>
      <c r="AW106" s="124"/>
      <c r="AX106" s="124"/>
      <c r="AY106" s="124"/>
      <c r="AZ106" s="124"/>
      <c r="BA106" s="124"/>
      <c r="BB106" s="124"/>
      <c r="BC106" s="63"/>
      <c r="BD106" s="56" t="str">
        <f>IF(Paramètres!$G$141="","","Comp. 2")</f>
        <v>Comp. 2</v>
      </c>
      <c r="BE106" s="124" t="str">
        <f>Paramètres!$F$142</f>
        <v>Je trie mes déchets.</v>
      </c>
      <c r="BF106" s="124"/>
      <c r="BG106" s="124"/>
      <c r="BH106" s="124"/>
      <c r="BI106" s="124"/>
      <c r="BJ106" s="124"/>
      <c r="BK106" s="124"/>
      <c r="BL106" s="124"/>
      <c r="BM106" s="124"/>
      <c r="BN106" s="63"/>
      <c r="BO106" s="56" t="str">
        <f>IF(Paramètres!$G$169="","","Comp. 2")</f>
        <v>Comp. 2</v>
      </c>
      <c r="BP106" s="124" t="str">
        <f>Paramètres!$F$170</f>
        <v>Je respecte le règlement de l'école.</v>
      </c>
      <c r="BQ106" s="124"/>
      <c r="BR106" s="124"/>
      <c r="BS106" s="124"/>
      <c r="BT106" s="124"/>
      <c r="BU106" s="124"/>
      <c r="BV106" s="124"/>
      <c r="BW106" s="124"/>
      <c r="BX106" s="124"/>
      <c r="BY106" s="63"/>
      <c r="BZ106" s="56" t="str">
        <f>IF(Paramètres!$G$197="","","Comp. 2")</f>
        <v>Comp. 2</v>
      </c>
      <c r="CA106" s="124" t="str">
        <f>Paramètres!$F$198</f>
        <v>Je fais ce que le professeur me demande même si je n'en ai pas envie ou si j'éprouve des difficultés.</v>
      </c>
      <c r="CB106" s="124"/>
      <c r="CC106" s="124"/>
      <c r="CD106" s="124"/>
      <c r="CE106" s="124"/>
      <c r="CF106" s="124"/>
      <c r="CG106" s="124"/>
      <c r="CH106" s="124"/>
      <c r="CI106" s="124"/>
      <c r="CJ106" s="63"/>
      <c r="CK106" s="56" t="str">
        <f>IF(Paramètres!$G$225="","","Comp. 2")</f>
        <v>Comp. 2</v>
      </c>
      <c r="CL106" s="124" t="str">
        <f>Paramètres!$F$226</f>
        <v>Je respecte mon travail.</v>
      </c>
      <c r="CM106" s="124"/>
      <c r="CN106" s="124"/>
      <c r="CO106" s="124"/>
      <c r="CP106" s="124"/>
      <c r="CQ106" s="124"/>
      <c r="CR106" s="124"/>
      <c r="CS106" s="124"/>
      <c r="CT106" s="124"/>
      <c r="CU106" s="63"/>
      <c r="CV106" s="56" t="str">
        <f>IF(Paramètres!$G$253="","","Comp. 2")</f>
        <v>Comp. 2</v>
      </c>
      <c r="CW106" s="124" t="str">
        <f>Paramètres!$F$254</f>
        <v>Je respecte le travail de l'autre.</v>
      </c>
      <c r="CX106" s="124"/>
      <c r="CY106" s="124"/>
      <c r="CZ106" s="124"/>
      <c r="DA106" s="124"/>
      <c r="DB106" s="124"/>
      <c r="DC106" s="124"/>
      <c r="DD106" s="124"/>
      <c r="DE106" s="124"/>
      <c r="DF106" s="63"/>
    </row>
    <row r="107" spans="1:110" s="25" customFormat="1" ht="24" customHeight="1" x14ac:dyDescent="0.25">
      <c r="A107" s="56" t="str">
        <f>IF(Paramètres!$G$1="","","Comp. 3")</f>
        <v>Comp. 3</v>
      </c>
      <c r="B107" s="124" t="str">
        <f>Paramètres!$F$3</f>
        <v>Je respecte les consignes de travail.</v>
      </c>
      <c r="C107" s="124"/>
      <c r="D107" s="124"/>
      <c r="E107" s="124"/>
      <c r="F107" s="124"/>
      <c r="G107" s="124"/>
      <c r="H107" s="124"/>
      <c r="I107" s="124"/>
      <c r="J107" s="124"/>
      <c r="K107" s="63"/>
      <c r="L107" s="56" t="str">
        <f>IF(Paramètres!$G$29="","","Comp. 3")</f>
        <v>Comp. 3</v>
      </c>
      <c r="M107" s="124" t="str">
        <f>Paramètres!$F$31</f>
        <v>Je respecte les consignes de travail.</v>
      </c>
      <c r="N107" s="124"/>
      <c r="O107" s="124"/>
      <c r="P107" s="124"/>
      <c r="Q107" s="124"/>
      <c r="R107" s="124"/>
      <c r="S107" s="124"/>
      <c r="T107" s="124"/>
      <c r="U107" s="124"/>
      <c r="V107" s="63"/>
      <c r="W107" s="56" t="str">
        <f>IF(Paramètres!$G$57="","","Comp. 3")</f>
        <v>Comp. 3</v>
      </c>
      <c r="X107" s="124" t="str">
        <f>Paramètres!$F$59</f>
        <v>-----</v>
      </c>
      <c r="Y107" s="124"/>
      <c r="Z107" s="124"/>
      <c r="AA107" s="124"/>
      <c r="AB107" s="124"/>
      <c r="AC107" s="124"/>
      <c r="AD107" s="124"/>
      <c r="AE107" s="124"/>
      <c r="AF107" s="124"/>
      <c r="AG107" s="63"/>
      <c r="AH107" s="56" t="str">
        <f>IF(Paramètres!$G$85="","","Comp. 3")</f>
        <v>Comp. 3</v>
      </c>
      <c r="AI107" s="124" t="str">
        <f>Paramètres!$F$87</f>
        <v>J'écoute ou je lis la consigne jusqu'au bout avant de poser une question.</v>
      </c>
      <c r="AJ107" s="124"/>
      <c r="AK107" s="124"/>
      <c r="AL107" s="124"/>
      <c r="AM107" s="124"/>
      <c r="AN107" s="124"/>
      <c r="AO107" s="124"/>
      <c r="AP107" s="124"/>
      <c r="AQ107" s="124"/>
      <c r="AR107" s="63"/>
      <c r="AS107" s="56" t="str">
        <f>IF(Paramètres!$G$113="","","Comp. 3")</f>
        <v>Comp. 3</v>
      </c>
      <c r="AT107" s="124" t="str">
        <f>Paramètres!$F$115</f>
        <v>Je réalise les travaux demandés dans chaque cours.</v>
      </c>
      <c r="AU107" s="124"/>
      <c r="AV107" s="124"/>
      <c r="AW107" s="124"/>
      <c r="AX107" s="124"/>
      <c r="AY107" s="124"/>
      <c r="AZ107" s="124"/>
      <c r="BA107" s="124"/>
      <c r="BB107" s="124"/>
      <c r="BC107" s="63"/>
      <c r="BD107" s="56" t="str">
        <f>IF(Paramètres!$G$141="","","Comp. 3")</f>
        <v>Comp. 3</v>
      </c>
      <c r="BE107" s="124" t="str">
        <f>Paramètres!$F$143</f>
        <v>Je respecte les lieux d'activités et de travail hors école.</v>
      </c>
      <c r="BF107" s="124"/>
      <c r="BG107" s="124"/>
      <c r="BH107" s="124"/>
      <c r="BI107" s="124"/>
      <c r="BJ107" s="124"/>
      <c r="BK107" s="124"/>
      <c r="BL107" s="124"/>
      <c r="BM107" s="124"/>
      <c r="BN107" s="63"/>
      <c r="BO107" s="56" t="str">
        <f>IF(Paramètres!$G$169="","","Comp. 3")</f>
        <v>Comp. 3</v>
      </c>
      <c r="BP107" s="124" t="str">
        <f>Paramètres!$F$171</f>
        <v>J'accepte les remarques et les sanctions sans les remettre en cause.</v>
      </c>
      <c r="BQ107" s="124"/>
      <c r="BR107" s="124"/>
      <c r="BS107" s="124"/>
      <c r="BT107" s="124"/>
      <c r="BU107" s="124"/>
      <c r="BV107" s="124"/>
      <c r="BW107" s="124"/>
      <c r="BX107" s="124"/>
      <c r="BY107" s="63"/>
      <c r="BZ107" s="56" t="str">
        <f>IF(Paramètres!$G$197="","","Comp. 3")</f>
        <v>Comp. 3</v>
      </c>
      <c r="CA107" s="124" t="str">
        <f>Paramètres!$F$199</f>
        <v>Je respecte mes condisciples (mots et gestes).</v>
      </c>
      <c r="CB107" s="124"/>
      <c r="CC107" s="124"/>
      <c r="CD107" s="124"/>
      <c r="CE107" s="124"/>
      <c r="CF107" s="124"/>
      <c r="CG107" s="124"/>
      <c r="CH107" s="124"/>
      <c r="CI107" s="124"/>
      <c r="CJ107" s="63"/>
      <c r="CK107" s="56" t="str">
        <f>IF(Paramètres!$G$225="","","Comp. 3")</f>
        <v>Comp. 3</v>
      </c>
      <c r="CL107" s="124" t="str">
        <f>Paramètres!$F$227</f>
        <v>Je respecte le travail de l'autre.</v>
      </c>
      <c r="CM107" s="124"/>
      <c r="CN107" s="124"/>
      <c r="CO107" s="124"/>
      <c r="CP107" s="124"/>
      <c r="CQ107" s="124"/>
      <c r="CR107" s="124"/>
      <c r="CS107" s="124"/>
      <c r="CT107" s="124"/>
      <c r="CU107" s="63"/>
      <c r="CV107" s="56" t="str">
        <f>IF(Paramètres!$G$253="","","Comp. 3")</f>
        <v>Comp. 3</v>
      </c>
      <c r="CW107" s="124" t="str">
        <f>Paramètres!$F$255</f>
        <v>-----</v>
      </c>
      <c r="CX107" s="124"/>
      <c r="CY107" s="124"/>
      <c r="CZ107" s="124"/>
      <c r="DA107" s="124"/>
      <c r="DB107" s="124"/>
      <c r="DC107" s="124"/>
      <c r="DD107" s="124"/>
      <c r="DE107" s="124"/>
      <c r="DF107" s="63"/>
    </row>
    <row r="108" spans="1:110" s="25" customFormat="1" ht="12" customHeight="1" x14ac:dyDescent="0.4">
      <c r="B108" s="73"/>
      <c r="C108" s="57"/>
      <c r="D108" s="55"/>
      <c r="E108" s="55"/>
      <c r="F108" s="1"/>
      <c r="G108" s="1"/>
      <c r="H108" s="1"/>
      <c r="I108" s="1"/>
      <c r="J108" s="1"/>
      <c r="K108" s="1"/>
      <c r="M108" s="73"/>
      <c r="N108" s="57"/>
      <c r="O108" s="55"/>
      <c r="P108" s="55"/>
      <c r="Q108" s="1"/>
      <c r="R108" s="1"/>
      <c r="S108" s="1"/>
      <c r="T108" s="1"/>
      <c r="U108" s="1"/>
      <c r="V108" s="1"/>
      <c r="X108" s="73"/>
      <c r="Y108" s="57"/>
      <c r="Z108" s="55"/>
      <c r="AA108" s="55"/>
      <c r="AB108" s="1"/>
      <c r="AC108" s="1"/>
      <c r="AD108" s="1"/>
      <c r="AE108" s="1"/>
      <c r="AF108" s="1"/>
      <c r="AG108" s="1"/>
      <c r="AI108" s="73"/>
      <c r="AJ108" s="57"/>
      <c r="AK108" s="55"/>
      <c r="AL108" s="55"/>
      <c r="AM108" s="1"/>
      <c r="AN108" s="1"/>
      <c r="AO108" s="1"/>
      <c r="AP108" s="1"/>
      <c r="AQ108" s="1"/>
      <c r="AR108" s="1"/>
      <c r="AT108" s="73"/>
      <c r="AU108" s="57"/>
      <c r="AV108" s="55"/>
      <c r="AW108" s="55"/>
      <c r="AX108" s="1"/>
      <c r="AY108" s="1"/>
      <c r="AZ108" s="1"/>
      <c r="BA108" s="1"/>
      <c r="BB108" s="1"/>
      <c r="BC108" s="1"/>
      <c r="BE108" s="73"/>
      <c r="BF108" s="57"/>
      <c r="BG108" s="55"/>
      <c r="BH108" s="55"/>
      <c r="BI108" s="1"/>
      <c r="BJ108" s="1"/>
      <c r="BK108" s="1"/>
      <c r="BL108" s="1"/>
      <c r="BM108" s="1"/>
      <c r="BN108" s="1"/>
      <c r="BP108" s="73"/>
      <c r="BQ108" s="57"/>
      <c r="BR108" s="55"/>
      <c r="BS108" s="55"/>
      <c r="BT108" s="1"/>
      <c r="BU108" s="1"/>
      <c r="BV108" s="1"/>
      <c r="BW108" s="1"/>
      <c r="BX108" s="1"/>
      <c r="BY108" s="1"/>
      <c r="CA108" s="73"/>
      <c r="CB108" s="57"/>
      <c r="CC108" s="55"/>
      <c r="CD108" s="55"/>
      <c r="CE108" s="1"/>
      <c r="CF108" s="1"/>
      <c r="CG108" s="1"/>
      <c r="CH108" s="1"/>
      <c r="CI108" s="1"/>
      <c r="CJ108" s="1"/>
      <c r="CL108" s="73"/>
      <c r="CM108" s="57"/>
      <c r="CN108" s="55"/>
      <c r="CO108" s="55"/>
      <c r="CP108" s="1"/>
      <c r="CQ108" s="1"/>
      <c r="CR108" s="1"/>
      <c r="CS108" s="1"/>
      <c r="CT108" s="1"/>
      <c r="CU108" s="1"/>
      <c r="CW108" s="73"/>
      <c r="CX108" s="57"/>
      <c r="CY108" s="55"/>
      <c r="CZ108" s="55"/>
      <c r="DA108" s="1"/>
      <c r="DB108" s="1"/>
      <c r="DC108" s="1"/>
      <c r="DD108" s="1"/>
      <c r="DE108" s="1"/>
      <c r="DF108" s="1"/>
    </row>
    <row r="109" spans="1:110" s="25" customFormat="1" ht="13.5" customHeight="1" x14ac:dyDescent="0.25">
      <c r="A109" s="114" t="s">
        <v>30</v>
      </c>
      <c r="B109" s="114"/>
      <c r="C109" s="115"/>
      <c r="D109" s="64" t="s">
        <v>31</v>
      </c>
      <c r="E109" s="64" t="s">
        <v>32</v>
      </c>
      <c r="F109" s="64" t="s">
        <v>33</v>
      </c>
      <c r="G109" s="64" t="s">
        <v>34</v>
      </c>
      <c r="H109" s="64" t="s">
        <v>36</v>
      </c>
      <c r="I109" s="58"/>
      <c r="J109" s="58"/>
      <c r="K109" s="58"/>
      <c r="L109" s="114" t="s">
        <v>30</v>
      </c>
      <c r="M109" s="114"/>
      <c r="N109" s="115"/>
      <c r="O109" s="64" t="s">
        <v>31</v>
      </c>
      <c r="P109" s="64" t="s">
        <v>32</v>
      </c>
      <c r="Q109" s="64" t="s">
        <v>33</v>
      </c>
      <c r="R109" s="64" t="s">
        <v>34</v>
      </c>
      <c r="S109" s="64" t="s">
        <v>36</v>
      </c>
      <c r="T109" s="58"/>
      <c r="U109" s="58"/>
      <c r="V109" s="58"/>
      <c r="W109" s="114" t="s">
        <v>30</v>
      </c>
      <c r="X109" s="114"/>
      <c r="Y109" s="115"/>
      <c r="Z109" s="64" t="s">
        <v>31</v>
      </c>
      <c r="AA109" s="64" t="s">
        <v>32</v>
      </c>
      <c r="AB109" s="64" t="s">
        <v>33</v>
      </c>
      <c r="AC109" s="64" t="s">
        <v>34</v>
      </c>
      <c r="AD109" s="64" t="s">
        <v>36</v>
      </c>
      <c r="AE109" s="58"/>
      <c r="AF109" s="58"/>
      <c r="AG109" s="58"/>
      <c r="AH109" s="114" t="s">
        <v>30</v>
      </c>
      <c r="AI109" s="114"/>
      <c r="AJ109" s="115"/>
      <c r="AK109" s="64" t="s">
        <v>31</v>
      </c>
      <c r="AL109" s="64" t="s">
        <v>32</v>
      </c>
      <c r="AM109" s="64" t="s">
        <v>33</v>
      </c>
      <c r="AN109" s="64" t="s">
        <v>34</v>
      </c>
      <c r="AO109" s="64" t="s">
        <v>36</v>
      </c>
      <c r="AP109" s="58"/>
      <c r="AQ109" s="58"/>
      <c r="AR109" s="58"/>
      <c r="AS109" s="114" t="s">
        <v>30</v>
      </c>
      <c r="AT109" s="114"/>
      <c r="AU109" s="115"/>
      <c r="AV109" s="64" t="s">
        <v>31</v>
      </c>
      <c r="AW109" s="64" t="s">
        <v>32</v>
      </c>
      <c r="AX109" s="64" t="s">
        <v>33</v>
      </c>
      <c r="AY109" s="64" t="s">
        <v>34</v>
      </c>
      <c r="AZ109" s="64" t="s">
        <v>36</v>
      </c>
      <c r="BA109" s="58"/>
      <c r="BB109" s="58"/>
      <c r="BC109" s="58"/>
      <c r="BD109" s="114" t="s">
        <v>30</v>
      </c>
      <c r="BE109" s="114"/>
      <c r="BF109" s="115"/>
      <c r="BG109" s="64" t="s">
        <v>31</v>
      </c>
      <c r="BH109" s="64" t="s">
        <v>32</v>
      </c>
      <c r="BI109" s="64" t="s">
        <v>33</v>
      </c>
      <c r="BJ109" s="64" t="s">
        <v>34</v>
      </c>
      <c r="BK109" s="64" t="s">
        <v>36</v>
      </c>
      <c r="BL109" s="58"/>
      <c r="BM109" s="58"/>
      <c r="BN109" s="58"/>
      <c r="BO109" s="114" t="s">
        <v>30</v>
      </c>
      <c r="BP109" s="114"/>
      <c r="BQ109" s="115"/>
      <c r="BR109" s="64" t="s">
        <v>31</v>
      </c>
      <c r="BS109" s="64" t="s">
        <v>32</v>
      </c>
      <c r="BT109" s="64" t="s">
        <v>33</v>
      </c>
      <c r="BU109" s="64" t="s">
        <v>34</v>
      </c>
      <c r="BV109" s="64" t="s">
        <v>36</v>
      </c>
      <c r="BW109" s="58"/>
      <c r="BX109" s="58"/>
      <c r="BY109" s="58"/>
      <c r="BZ109" s="114" t="s">
        <v>30</v>
      </c>
      <c r="CA109" s="114"/>
      <c r="CB109" s="115"/>
      <c r="CC109" s="64" t="s">
        <v>31</v>
      </c>
      <c r="CD109" s="64" t="s">
        <v>32</v>
      </c>
      <c r="CE109" s="64" t="s">
        <v>33</v>
      </c>
      <c r="CF109" s="64" t="s">
        <v>34</v>
      </c>
      <c r="CG109" s="64" t="s">
        <v>36</v>
      </c>
      <c r="CH109" s="58"/>
      <c r="CI109" s="58"/>
      <c r="CJ109" s="58"/>
      <c r="CK109" s="114" t="s">
        <v>30</v>
      </c>
      <c r="CL109" s="114"/>
      <c r="CM109" s="115"/>
      <c r="CN109" s="64" t="s">
        <v>31</v>
      </c>
      <c r="CO109" s="64" t="s">
        <v>32</v>
      </c>
      <c r="CP109" s="64" t="s">
        <v>33</v>
      </c>
      <c r="CQ109" s="64" t="s">
        <v>34</v>
      </c>
      <c r="CR109" s="64" t="s">
        <v>36</v>
      </c>
      <c r="CS109" s="58"/>
      <c r="CT109" s="58"/>
      <c r="CU109" s="58"/>
      <c r="CV109" s="114" t="s">
        <v>30</v>
      </c>
      <c r="CW109" s="114"/>
      <c r="CX109" s="115"/>
      <c r="CY109" s="64" t="s">
        <v>31</v>
      </c>
      <c r="CZ109" s="64" t="s">
        <v>32</v>
      </c>
      <c r="DA109" s="64" t="s">
        <v>33</v>
      </c>
      <c r="DB109" s="64" t="s">
        <v>34</v>
      </c>
      <c r="DC109" s="64" t="s">
        <v>36</v>
      </c>
      <c r="DD109" s="58"/>
      <c r="DE109" s="58"/>
      <c r="DF109" s="58"/>
    </row>
    <row r="110" spans="1:110" s="25" customFormat="1" ht="7.5" customHeight="1" thickBot="1" x14ac:dyDescent="0.3">
      <c r="B110" s="1"/>
      <c r="C110" s="1"/>
      <c r="D110" s="1"/>
      <c r="E110" s="1"/>
      <c r="F110" s="1"/>
      <c r="G110" s="1"/>
      <c r="H110" s="1"/>
      <c r="I110" s="1"/>
      <c r="J110" s="1"/>
      <c r="K110" s="1"/>
      <c r="M110" s="1"/>
      <c r="N110" s="1"/>
      <c r="O110" s="1"/>
      <c r="P110" s="1"/>
      <c r="Q110" s="1"/>
      <c r="R110" s="1"/>
      <c r="S110" s="1"/>
      <c r="T110" s="1"/>
      <c r="U110" s="1"/>
      <c r="V110" s="1"/>
      <c r="X110" s="1"/>
      <c r="Y110" s="1"/>
      <c r="Z110" s="1"/>
      <c r="AA110" s="1"/>
      <c r="AB110" s="1"/>
      <c r="AC110" s="1"/>
      <c r="AD110" s="1"/>
      <c r="AE110" s="1"/>
      <c r="AF110" s="1"/>
      <c r="AG110" s="1"/>
      <c r="AI110" s="1"/>
      <c r="AJ110" s="1"/>
      <c r="AK110" s="1"/>
      <c r="AL110" s="1"/>
      <c r="AM110" s="1"/>
      <c r="AN110" s="1"/>
      <c r="AO110" s="1"/>
      <c r="AP110" s="1"/>
      <c r="AQ110" s="1"/>
      <c r="AR110" s="1"/>
      <c r="AT110" s="1"/>
      <c r="AU110" s="1"/>
      <c r="AV110" s="1"/>
      <c r="AW110" s="1"/>
      <c r="AX110" s="1"/>
      <c r="AY110" s="1"/>
      <c r="AZ110" s="1"/>
      <c r="BA110" s="1"/>
      <c r="BB110" s="1"/>
      <c r="BC110" s="1"/>
      <c r="BE110" s="1"/>
      <c r="BF110" s="1"/>
      <c r="BG110" s="1"/>
      <c r="BH110" s="1"/>
      <c r="BI110" s="1"/>
      <c r="BJ110" s="1"/>
      <c r="BK110" s="1"/>
      <c r="BL110" s="1"/>
      <c r="BM110" s="1"/>
      <c r="BN110" s="1"/>
      <c r="BP110" s="1"/>
      <c r="BQ110" s="1"/>
      <c r="BR110" s="1"/>
      <c r="BS110" s="1"/>
      <c r="BT110" s="1"/>
      <c r="BU110" s="1"/>
      <c r="BV110" s="1"/>
      <c r="BW110" s="1"/>
      <c r="BX110" s="1"/>
      <c r="BY110" s="1"/>
      <c r="CA110" s="1"/>
      <c r="CB110" s="1"/>
      <c r="CC110" s="1"/>
      <c r="CD110" s="1"/>
      <c r="CE110" s="1"/>
      <c r="CF110" s="1"/>
      <c r="CG110" s="1"/>
      <c r="CH110" s="1"/>
      <c r="CI110" s="1"/>
      <c r="CJ110" s="1"/>
      <c r="CL110" s="1"/>
      <c r="CM110" s="1"/>
      <c r="CN110" s="1"/>
      <c r="CO110" s="1"/>
      <c r="CP110" s="1"/>
      <c r="CQ110" s="1"/>
      <c r="CR110" s="1"/>
      <c r="CS110" s="1"/>
      <c r="CT110" s="1"/>
      <c r="CU110" s="1"/>
      <c r="CW110" s="1"/>
      <c r="CX110" s="1"/>
      <c r="CY110" s="1"/>
      <c r="CZ110" s="1"/>
      <c r="DA110" s="1"/>
      <c r="DB110" s="1"/>
      <c r="DC110" s="1"/>
      <c r="DD110" s="1"/>
      <c r="DE110" s="1"/>
      <c r="DF110" s="1"/>
    </row>
    <row r="111" spans="1:110" s="25" customFormat="1" ht="30" customHeight="1" thickBot="1" x14ac:dyDescent="0.3">
      <c r="A111" s="69"/>
      <c r="B111" s="70" t="s">
        <v>26</v>
      </c>
      <c r="C111" s="71" t="s">
        <v>174</v>
      </c>
      <c r="D111" s="71" t="s">
        <v>175</v>
      </c>
      <c r="E111" s="71" t="s">
        <v>176</v>
      </c>
      <c r="F111" s="116" t="s">
        <v>177</v>
      </c>
      <c r="G111" s="117"/>
      <c r="H111" s="117"/>
      <c r="I111" s="117"/>
      <c r="J111" s="118"/>
      <c r="K111" s="58"/>
      <c r="L111" s="69"/>
      <c r="M111" s="70" t="s">
        <v>26</v>
      </c>
      <c r="N111" s="71" t="s">
        <v>174</v>
      </c>
      <c r="O111" s="71" t="s">
        <v>175</v>
      </c>
      <c r="P111" s="71" t="s">
        <v>176</v>
      </c>
      <c r="Q111" s="116" t="s">
        <v>177</v>
      </c>
      <c r="R111" s="117"/>
      <c r="S111" s="117"/>
      <c r="T111" s="117"/>
      <c r="U111" s="118"/>
      <c r="V111" s="58"/>
      <c r="W111" s="69"/>
      <c r="X111" s="70" t="s">
        <v>26</v>
      </c>
      <c r="Y111" s="71" t="s">
        <v>174</v>
      </c>
      <c r="Z111" s="71" t="s">
        <v>175</v>
      </c>
      <c r="AA111" s="71" t="s">
        <v>176</v>
      </c>
      <c r="AB111" s="116" t="s">
        <v>177</v>
      </c>
      <c r="AC111" s="117"/>
      <c r="AD111" s="117"/>
      <c r="AE111" s="117"/>
      <c r="AF111" s="118"/>
      <c r="AG111" s="58"/>
      <c r="AH111" s="69"/>
      <c r="AI111" s="70" t="s">
        <v>26</v>
      </c>
      <c r="AJ111" s="71" t="s">
        <v>174</v>
      </c>
      <c r="AK111" s="71" t="s">
        <v>175</v>
      </c>
      <c r="AL111" s="71" t="s">
        <v>176</v>
      </c>
      <c r="AM111" s="116" t="s">
        <v>177</v>
      </c>
      <c r="AN111" s="117"/>
      <c r="AO111" s="117"/>
      <c r="AP111" s="117"/>
      <c r="AQ111" s="118"/>
      <c r="AR111" s="58"/>
      <c r="AS111" s="69"/>
      <c r="AT111" s="70" t="s">
        <v>26</v>
      </c>
      <c r="AU111" s="71" t="s">
        <v>174</v>
      </c>
      <c r="AV111" s="71" t="s">
        <v>175</v>
      </c>
      <c r="AW111" s="71" t="s">
        <v>176</v>
      </c>
      <c r="AX111" s="116" t="s">
        <v>177</v>
      </c>
      <c r="AY111" s="117"/>
      <c r="AZ111" s="117"/>
      <c r="BA111" s="117"/>
      <c r="BB111" s="118"/>
      <c r="BC111" s="58"/>
      <c r="BD111" s="69"/>
      <c r="BE111" s="70" t="s">
        <v>26</v>
      </c>
      <c r="BF111" s="71" t="s">
        <v>174</v>
      </c>
      <c r="BG111" s="71" t="s">
        <v>175</v>
      </c>
      <c r="BH111" s="71" t="s">
        <v>176</v>
      </c>
      <c r="BI111" s="116" t="s">
        <v>177</v>
      </c>
      <c r="BJ111" s="117"/>
      <c r="BK111" s="117"/>
      <c r="BL111" s="117"/>
      <c r="BM111" s="118"/>
      <c r="BN111" s="58"/>
      <c r="BO111" s="69"/>
      <c r="BP111" s="70" t="s">
        <v>26</v>
      </c>
      <c r="BQ111" s="71" t="s">
        <v>174</v>
      </c>
      <c r="BR111" s="71" t="s">
        <v>175</v>
      </c>
      <c r="BS111" s="71" t="s">
        <v>176</v>
      </c>
      <c r="BT111" s="116" t="s">
        <v>177</v>
      </c>
      <c r="BU111" s="117"/>
      <c r="BV111" s="117"/>
      <c r="BW111" s="117"/>
      <c r="BX111" s="118"/>
      <c r="BY111" s="58"/>
      <c r="BZ111" s="69"/>
      <c r="CA111" s="70" t="s">
        <v>26</v>
      </c>
      <c r="CB111" s="71" t="s">
        <v>174</v>
      </c>
      <c r="CC111" s="71" t="s">
        <v>175</v>
      </c>
      <c r="CD111" s="71" t="s">
        <v>176</v>
      </c>
      <c r="CE111" s="116" t="s">
        <v>177</v>
      </c>
      <c r="CF111" s="117"/>
      <c r="CG111" s="117"/>
      <c r="CH111" s="117"/>
      <c r="CI111" s="118"/>
      <c r="CJ111" s="58"/>
      <c r="CK111" s="69"/>
      <c r="CL111" s="70" t="s">
        <v>26</v>
      </c>
      <c r="CM111" s="71" t="s">
        <v>174</v>
      </c>
      <c r="CN111" s="71" t="s">
        <v>175</v>
      </c>
      <c r="CO111" s="71" t="s">
        <v>176</v>
      </c>
      <c r="CP111" s="116" t="s">
        <v>177</v>
      </c>
      <c r="CQ111" s="117"/>
      <c r="CR111" s="117"/>
      <c r="CS111" s="117"/>
      <c r="CT111" s="118"/>
      <c r="CU111" s="58"/>
      <c r="CV111" s="69"/>
      <c r="CW111" s="70" t="s">
        <v>26</v>
      </c>
      <c r="CX111" s="71" t="s">
        <v>174</v>
      </c>
      <c r="CY111" s="71" t="s">
        <v>175</v>
      </c>
      <c r="CZ111" s="71" t="s">
        <v>176</v>
      </c>
      <c r="DA111" s="116" t="s">
        <v>177</v>
      </c>
      <c r="DB111" s="117"/>
      <c r="DC111" s="117"/>
      <c r="DD111" s="117"/>
      <c r="DE111" s="118"/>
      <c r="DF111" s="58"/>
    </row>
    <row r="112" spans="1:110" s="25" customFormat="1" ht="7.5" customHeight="1" thickBot="1" x14ac:dyDescent="0.3">
      <c r="A112" s="68"/>
      <c r="B112" s="62"/>
      <c r="C112" s="62"/>
      <c r="D112" s="62"/>
      <c r="E112" s="62"/>
      <c r="F112" s="62"/>
      <c r="G112" s="62"/>
      <c r="H112" s="62"/>
      <c r="I112" s="62"/>
      <c r="J112" s="62"/>
      <c r="K112" s="58"/>
      <c r="L112" s="68"/>
      <c r="M112" s="62"/>
      <c r="N112" s="62"/>
      <c r="O112" s="62"/>
      <c r="P112" s="62"/>
      <c r="Q112" s="62"/>
      <c r="R112" s="62"/>
      <c r="S112" s="62"/>
      <c r="T112" s="62"/>
      <c r="U112" s="62"/>
      <c r="V112" s="58"/>
      <c r="W112" s="68"/>
      <c r="X112" s="62"/>
      <c r="Y112" s="62"/>
      <c r="Z112" s="62"/>
      <c r="AA112" s="62"/>
      <c r="AB112" s="62"/>
      <c r="AC112" s="62"/>
      <c r="AD112" s="62"/>
      <c r="AE112" s="62"/>
      <c r="AF112" s="62"/>
      <c r="AG112" s="58"/>
      <c r="AH112" s="68"/>
      <c r="AI112" s="62"/>
      <c r="AJ112" s="62"/>
      <c r="AK112" s="62"/>
      <c r="AL112" s="62"/>
      <c r="AM112" s="62"/>
      <c r="AN112" s="62"/>
      <c r="AO112" s="62"/>
      <c r="AP112" s="62"/>
      <c r="AQ112" s="62"/>
      <c r="AR112" s="58"/>
      <c r="AS112" s="68"/>
      <c r="AT112" s="62"/>
      <c r="AU112" s="62"/>
      <c r="AV112" s="62"/>
      <c r="AW112" s="62"/>
      <c r="AX112" s="62"/>
      <c r="AY112" s="62"/>
      <c r="AZ112" s="62"/>
      <c r="BA112" s="62"/>
      <c r="BB112" s="62"/>
      <c r="BC112" s="58"/>
      <c r="BD112" s="68"/>
      <c r="BE112" s="62"/>
      <c r="BF112" s="62"/>
      <c r="BG112" s="62"/>
      <c r="BH112" s="62"/>
      <c r="BI112" s="62"/>
      <c r="BJ112" s="62"/>
      <c r="BK112" s="62"/>
      <c r="BL112" s="62"/>
      <c r="BM112" s="62"/>
      <c r="BN112" s="58"/>
      <c r="BO112" s="68"/>
      <c r="BP112" s="62"/>
      <c r="BQ112" s="62"/>
      <c r="BR112" s="62"/>
      <c r="BS112" s="62"/>
      <c r="BT112" s="62"/>
      <c r="BU112" s="62"/>
      <c r="BV112" s="62"/>
      <c r="BW112" s="62"/>
      <c r="BX112" s="62"/>
      <c r="BY112" s="58"/>
      <c r="BZ112" s="68"/>
      <c r="CA112" s="62"/>
      <c r="CB112" s="62"/>
      <c r="CC112" s="62"/>
      <c r="CD112" s="62"/>
      <c r="CE112" s="62"/>
      <c r="CF112" s="62"/>
      <c r="CG112" s="62"/>
      <c r="CH112" s="62"/>
      <c r="CI112" s="62"/>
      <c r="CJ112" s="58"/>
      <c r="CK112" s="68"/>
      <c r="CL112" s="62"/>
      <c r="CM112" s="62"/>
      <c r="CN112" s="62"/>
      <c r="CO112" s="62"/>
      <c r="CP112" s="62"/>
      <c r="CQ112" s="62"/>
      <c r="CR112" s="62"/>
      <c r="CS112" s="62"/>
      <c r="CT112" s="62"/>
      <c r="CU112" s="58"/>
      <c r="CV112" s="68"/>
      <c r="CW112" s="62"/>
      <c r="CX112" s="62"/>
      <c r="CY112" s="62"/>
      <c r="CZ112" s="62"/>
      <c r="DA112" s="62"/>
      <c r="DB112" s="62"/>
      <c r="DC112" s="62"/>
      <c r="DD112" s="62"/>
      <c r="DE112" s="62"/>
      <c r="DF112" s="58"/>
    </row>
    <row r="113" spans="1:110" s="25" customFormat="1" ht="16.5" customHeight="1" x14ac:dyDescent="0.25">
      <c r="A113" s="108">
        <f>IF(Paramètres!$B$14="",".",Paramètres!$B$14)</f>
        <v>42628</v>
      </c>
      <c r="B113" s="65">
        <v>1</v>
      </c>
      <c r="C113" s="66" t="s">
        <v>182</v>
      </c>
      <c r="D113" s="67"/>
      <c r="E113" s="67"/>
      <c r="F113" s="111"/>
      <c r="G113" s="112"/>
      <c r="H113" s="112"/>
      <c r="I113" s="112"/>
      <c r="J113" s="113"/>
      <c r="K113" s="74"/>
      <c r="L113" s="108">
        <f>IF(Paramètres!$B$42="",".",Paramètres!$B$42)</f>
        <v>42660</v>
      </c>
      <c r="M113" s="65">
        <v>1</v>
      </c>
      <c r="N113" s="66"/>
      <c r="O113" s="67"/>
      <c r="P113" s="67"/>
      <c r="Q113" s="111"/>
      <c r="R113" s="112"/>
      <c r="S113" s="112"/>
      <c r="T113" s="112"/>
      <c r="U113" s="113"/>
      <c r="V113" s="74"/>
      <c r="W113" s="108" t="str">
        <f>IF(Paramètres!$B$70="",".",Paramètres!$B$70)</f>
        <v>.</v>
      </c>
      <c r="X113" s="65">
        <v>1</v>
      </c>
      <c r="Y113" s="66"/>
      <c r="Z113" s="67"/>
      <c r="AA113" s="67"/>
      <c r="AB113" s="111"/>
      <c r="AC113" s="112"/>
      <c r="AD113" s="112"/>
      <c r="AE113" s="112"/>
      <c r="AF113" s="113"/>
      <c r="AG113" s="74"/>
      <c r="AH113" s="108">
        <f>IF(Paramètres!$B$98="",".",Paramètres!$B$98)</f>
        <v>42719</v>
      </c>
      <c r="AI113" s="65">
        <v>1</v>
      </c>
      <c r="AJ113" s="66"/>
      <c r="AK113" s="67"/>
      <c r="AL113" s="67"/>
      <c r="AM113" s="111"/>
      <c r="AN113" s="112"/>
      <c r="AO113" s="112"/>
      <c r="AP113" s="112"/>
      <c r="AQ113" s="113"/>
      <c r="AR113" s="74"/>
      <c r="AS113" s="108">
        <f>IF(Paramètres!$B$126="",".",Paramètres!$B$126)</f>
        <v>42758</v>
      </c>
      <c r="AT113" s="65">
        <v>1</v>
      </c>
      <c r="AU113" s="66"/>
      <c r="AV113" s="67"/>
      <c r="AW113" s="67"/>
      <c r="AX113" s="111"/>
      <c r="AY113" s="112"/>
      <c r="AZ113" s="112"/>
      <c r="BA113" s="112"/>
      <c r="BB113" s="113"/>
      <c r="BC113" s="74"/>
      <c r="BD113" s="108">
        <f>IF(Paramètres!$B$154="",".",Paramètres!$B$154)</f>
        <v>42781</v>
      </c>
      <c r="BE113" s="65">
        <v>1</v>
      </c>
      <c r="BF113" s="66"/>
      <c r="BG113" s="67"/>
      <c r="BH113" s="67"/>
      <c r="BI113" s="111"/>
      <c r="BJ113" s="112"/>
      <c r="BK113" s="112"/>
      <c r="BL113" s="112"/>
      <c r="BM113" s="113"/>
      <c r="BN113" s="74"/>
      <c r="BO113" s="108">
        <f>IF(Paramètres!$B$182="",".",Paramètres!$B$182)</f>
        <v>42816</v>
      </c>
      <c r="BP113" s="65">
        <v>1</v>
      </c>
      <c r="BQ113" s="66"/>
      <c r="BR113" s="67"/>
      <c r="BS113" s="67"/>
      <c r="BT113" s="111"/>
      <c r="BU113" s="112"/>
      <c r="BV113" s="112"/>
      <c r="BW113" s="112"/>
      <c r="BX113" s="113"/>
      <c r="BY113" s="74"/>
      <c r="BZ113" s="108">
        <f>IF(Paramètres!$B$210="",".",Paramètres!$B$210)</f>
        <v>42857</v>
      </c>
      <c r="CA113" s="65">
        <v>1</v>
      </c>
      <c r="CB113" s="66"/>
      <c r="CC113" s="67"/>
      <c r="CD113" s="67"/>
      <c r="CE113" s="111"/>
      <c r="CF113" s="112"/>
      <c r="CG113" s="112"/>
      <c r="CH113" s="112"/>
      <c r="CI113" s="113"/>
      <c r="CJ113" s="74"/>
      <c r="CK113" s="108">
        <f>IF(Paramètres!$B$238="",".",Paramètres!$B$238)</f>
        <v>42872</v>
      </c>
      <c r="CL113" s="65">
        <v>1</v>
      </c>
      <c r="CM113" s="66"/>
      <c r="CN113" s="67"/>
      <c r="CO113" s="67"/>
      <c r="CP113" s="111"/>
      <c r="CQ113" s="112"/>
      <c r="CR113" s="112"/>
      <c r="CS113" s="112"/>
      <c r="CT113" s="113"/>
      <c r="CU113" s="74"/>
      <c r="CV113" s="108">
        <f>IF(Paramètres!$B$266="",".",Paramètres!$B$266)</f>
        <v>42902</v>
      </c>
      <c r="CW113" s="65">
        <v>1</v>
      </c>
      <c r="CX113" s="66"/>
      <c r="CY113" s="67"/>
      <c r="CZ113" s="67"/>
      <c r="DA113" s="111"/>
      <c r="DB113" s="112"/>
      <c r="DC113" s="112"/>
      <c r="DD113" s="112"/>
      <c r="DE113" s="113"/>
      <c r="DF113" s="74"/>
    </row>
    <row r="114" spans="1:110" s="25" customFormat="1" ht="16.5" customHeight="1" x14ac:dyDescent="0.25">
      <c r="A114" s="109"/>
      <c r="B114" s="59">
        <v>2</v>
      </c>
      <c r="C114" s="26"/>
      <c r="D114" s="26"/>
      <c r="E114" s="26"/>
      <c r="F114" s="102"/>
      <c r="G114" s="103"/>
      <c r="H114" s="103"/>
      <c r="I114" s="103"/>
      <c r="J114" s="104"/>
      <c r="K114" s="75"/>
      <c r="L114" s="109"/>
      <c r="M114" s="59">
        <v>2</v>
      </c>
      <c r="N114" s="26"/>
      <c r="O114" s="26"/>
      <c r="P114" s="26"/>
      <c r="Q114" s="102"/>
      <c r="R114" s="103"/>
      <c r="S114" s="103"/>
      <c r="T114" s="103"/>
      <c r="U114" s="104"/>
      <c r="V114" s="75"/>
      <c r="W114" s="109"/>
      <c r="X114" s="59">
        <v>2</v>
      </c>
      <c r="Y114" s="26"/>
      <c r="Z114" s="26"/>
      <c r="AA114" s="26"/>
      <c r="AB114" s="102"/>
      <c r="AC114" s="103"/>
      <c r="AD114" s="103"/>
      <c r="AE114" s="103"/>
      <c r="AF114" s="104"/>
      <c r="AG114" s="75"/>
      <c r="AH114" s="109"/>
      <c r="AI114" s="59">
        <v>2</v>
      </c>
      <c r="AJ114" s="26"/>
      <c r="AK114" s="26"/>
      <c r="AL114" s="26"/>
      <c r="AM114" s="102"/>
      <c r="AN114" s="103"/>
      <c r="AO114" s="103"/>
      <c r="AP114" s="103"/>
      <c r="AQ114" s="104"/>
      <c r="AR114" s="75"/>
      <c r="AS114" s="109"/>
      <c r="AT114" s="59">
        <v>2</v>
      </c>
      <c r="AU114" s="26"/>
      <c r="AV114" s="26"/>
      <c r="AW114" s="26"/>
      <c r="AX114" s="102"/>
      <c r="AY114" s="103"/>
      <c r="AZ114" s="103"/>
      <c r="BA114" s="103"/>
      <c r="BB114" s="104"/>
      <c r="BC114" s="75"/>
      <c r="BD114" s="109"/>
      <c r="BE114" s="59">
        <v>2</v>
      </c>
      <c r="BF114" s="26"/>
      <c r="BG114" s="26"/>
      <c r="BH114" s="26"/>
      <c r="BI114" s="102"/>
      <c r="BJ114" s="103"/>
      <c r="BK114" s="103"/>
      <c r="BL114" s="103"/>
      <c r="BM114" s="104"/>
      <c r="BN114" s="75"/>
      <c r="BO114" s="109"/>
      <c r="BP114" s="59">
        <v>2</v>
      </c>
      <c r="BQ114" s="26"/>
      <c r="BR114" s="26"/>
      <c r="BS114" s="26"/>
      <c r="BT114" s="102"/>
      <c r="BU114" s="103"/>
      <c r="BV114" s="103"/>
      <c r="BW114" s="103"/>
      <c r="BX114" s="104"/>
      <c r="BY114" s="75"/>
      <c r="BZ114" s="109"/>
      <c r="CA114" s="59">
        <v>2</v>
      </c>
      <c r="CB114" s="26"/>
      <c r="CC114" s="26"/>
      <c r="CD114" s="26"/>
      <c r="CE114" s="102"/>
      <c r="CF114" s="103"/>
      <c r="CG114" s="103"/>
      <c r="CH114" s="103"/>
      <c r="CI114" s="104"/>
      <c r="CJ114" s="75"/>
      <c r="CK114" s="109"/>
      <c r="CL114" s="59">
        <v>2</v>
      </c>
      <c r="CM114" s="26"/>
      <c r="CN114" s="26"/>
      <c r="CO114" s="26"/>
      <c r="CP114" s="102"/>
      <c r="CQ114" s="103"/>
      <c r="CR114" s="103"/>
      <c r="CS114" s="103"/>
      <c r="CT114" s="104"/>
      <c r="CU114" s="75"/>
      <c r="CV114" s="109"/>
      <c r="CW114" s="59">
        <v>2</v>
      </c>
      <c r="CX114" s="26"/>
      <c r="CY114" s="26"/>
      <c r="CZ114" s="26"/>
      <c r="DA114" s="102"/>
      <c r="DB114" s="103"/>
      <c r="DC114" s="103"/>
      <c r="DD114" s="103"/>
      <c r="DE114" s="104"/>
      <c r="DF114" s="75"/>
    </row>
    <row r="115" spans="1:110" s="25" customFormat="1" ht="16.5" customHeight="1" x14ac:dyDescent="0.25">
      <c r="A115" s="109"/>
      <c r="B115" s="59">
        <v>3</v>
      </c>
      <c r="C115" s="26"/>
      <c r="D115" s="26"/>
      <c r="E115" s="26"/>
      <c r="F115" s="102"/>
      <c r="G115" s="103"/>
      <c r="H115" s="103"/>
      <c r="I115" s="103"/>
      <c r="J115" s="104"/>
      <c r="K115" s="75"/>
      <c r="L115" s="109"/>
      <c r="M115" s="59">
        <v>3</v>
      </c>
      <c r="N115" s="26"/>
      <c r="O115" s="26"/>
      <c r="P115" s="26"/>
      <c r="Q115" s="102"/>
      <c r="R115" s="103"/>
      <c r="S115" s="103"/>
      <c r="T115" s="103"/>
      <c r="U115" s="104"/>
      <c r="V115" s="75"/>
      <c r="W115" s="109"/>
      <c r="X115" s="59">
        <v>3</v>
      </c>
      <c r="Y115" s="26"/>
      <c r="Z115" s="26"/>
      <c r="AA115" s="26"/>
      <c r="AB115" s="102"/>
      <c r="AC115" s="103"/>
      <c r="AD115" s="103"/>
      <c r="AE115" s="103"/>
      <c r="AF115" s="104"/>
      <c r="AG115" s="75"/>
      <c r="AH115" s="109"/>
      <c r="AI115" s="59">
        <v>3</v>
      </c>
      <c r="AJ115" s="26"/>
      <c r="AK115" s="26"/>
      <c r="AL115" s="26"/>
      <c r="AM115" s="102"/>
      <c r="AN115" s="103"/>
      <c r="AO115" s="103"/>
      <c r="AP115" s="103"/>
      <c r="AQ115" s="104"/>
      <c r="AR115" s="75"/>
      <c r="AS115" s="109"/>
      <c r="AT115" s="59">
        <v>3</v>
      </c>
      <c r="AU115" s="26"/>
      <c r="AV115" s="26"/>
      <c r="AW115" s="26"/>
      <c r="AX115" s="102"/>
      <c r="AY115" s="103"/>
      <c r="AZ115" s="103"/>
      <c r="BA115" s="103"/>
      <c r="BB115" s="104"/>
      <c r="BC115" s="75"/>
      <c r="BD115" s="109"/>
      <c r="BE115" s="59">
        <v>3</v>
      </c>
      <c r="BF115" s="26"/>
      <c r="BG115" s="26"/>
      <c r="BH115" s="26"/>
      <c r="BI115" s="102"/>
      <c r="BJ115" s="103"/>
      <c r="BK115" s="103"/>
      <c r="BL115" s="103"/>
      <c r="BM115" s="104"/>
      <c r="BN115" s="75"/>
      <c r="BO115" s="109"/>
      <c r="BP115" s="59">
        <v>3</v>
      </c>
      <c r="BQ115" s="26"/>
      <c r="BR115" s="26"/>
      <c r="BS115" s="26"/>
      <c r="BT115" s="102"/>
      <c r="BU115" s="103"/>
      <c r="BV115" s="103"/>
      <c r="BW115" s="103"/>
      <c r="BX115" s="104"/>
      <c r="BY115" s="75"/>
      <c r="BZ115" s="109"/>
      <c r="CA115" s="59">
        <v>3</v>
      </c>
      <c r="CB115" s="26"/>
      <c r="CC115" s="26"/>
      <c r="CD115" s="26"/>
      <c r="CE115" s="102"/>
      <c r="CF115" s="103"/>
      <c r="CG115" s="103"/>
      <c r="CH115" s="103"/>
      <c r="CI115" s="104"/>
      <c r="CJ115" s="75"/>
      <c r="CK115" s="109"/>
      <c r="CL115" s="59">
        <v>3</v>
      </c>
      <c r="CM115" s="26"/>
      <c r="CN115" s="26"/>
      <c r="CO115" s="26"/>
      <c r="CP115" s="102"/>
      <c r="CQ115" s="103"/>
      <c r="CR115" s="103"/>
      <c r="CS115" s="103"/>
      <c r="CT115" s="104"/>
      <c r="CU115" s="75"/>
      <c r="CV115" s="109"/>
      <c r="CW115" s="59">
        <v>3</v>
      </c>
      <c r="CX115" s="26"/>
      <c r="CY115" s="26"/>
      <c r="CZ115" s="26"/>
      <c r="DA115" s="102"/>
      <c r="DB115" s="103"/>
      <c r="DC115" s="103"/>
      <c r="DD115" s="103"/>
      <c r="DE115" s="104"/>
      <c r="DF115" s="75"/>
    </row>
    <row r="116" spans="1:110" s="25" customFormat="1" ht="16.5" customHeight="1" x14ac:dyDescent="0.25">
      <c r="A116" s="109"/>
      <c r="B116" s="59">
        <v>4</v>
      </c>
      <c r="C116" s="26"/>
      <c r="D116" s="26"/>
      <c r="E116" s="26"/>
      <c r="F116" s="102"/>
      <c r="G116" s="103"/>
      <c r="H116" s="103"/>
      <c r="I116" s="103"/>
      <c r="J116" s="104"/>
      <c r="K116" s="75"/>
      <c r="L116" s="109"/>
      <c r="M116" s="59">
        <v>4</v>
      </c>
      <c r="N116" s="26"/>
      <c r="O116" s="26"/>
      <c r="P116" s="26"/>
      <c r="Q116" s="102"/>
      <c r="R116" s="103"/>
      <c r="S116" s="103"/>
      <c r="T116" s="103"/>
      <c r="U116" s="104"/>
      <c r="V116" s="75"/>
      <c r="W116" s="109"/>
      <c r="X116" s="59">
        <v>4</v>
      </c>
      <c r="Y116" s="26"/>
      <c r="Z116" s="26"/>
      <c r="AA116" s="26"/>
      <c r="AB116" s="102"/>
      <c r="AC116" s="103"/>
      <c r="AD116" s="103"/>
      <c r="AE116" s="103"/>
      <c r="AF116" s="104"/>
      <c r="AG116" s="75"/>
      <c r="AH116" s="109"/>
      <c r="AI116" s="59">
        <v>4</v>
      </c>
      <c r="AJ116" s="26"/>
      <c r="AK116" s="26"/>
      <c r="AL116" s="26"/>
      <c r="AM116" s="102"/>
      <c r="AN116" s="103"/>
      <c r="AO116" s="103"/>
      <c r="AP116" s="103"/>
      <c r="AQ116" s="104"/>
      <c r="AR116" s="75"/>
      <c r="AS116" s="109"/>
      <c r="AT116" s="59">
        <v>4</v>
      </c>
      <c r="AU116" s="26"/>
      <c r="AV116" s="26"/>
      <c r="AW116" s="26"/>
      <c r="AX116" s="102"/>
      <c r="AY116" s="103"/>
      <c r="AZ116" s="103"/>
      <c r="BA116" s="103"/>
      <c r="BB116" s="104"/>
      <c r="BC116" s="75"/>
      <c r="BD116" s="109"/>
      <c r="BE116" s="59">
        <v>4</v>
      </c>
      <c r="BF116" s="26"/>
      <c r="BG116" s="26"/>
      <c r="BH116" s="26"/>
      <c r="BI116" s="102"/>
      <c r="BJ116" s="103"/>
      <c r="BK116" s="103"/>
      <c r="BL116" s="103"/>
      <c r="BM116" s="104"/>
      <c r="BN116" s="75"/>
      <c r="BO116" s="109"/>
      <c r="BP116" s="59">
        <v>4</v>
      </c>
      <c r="BQ116" s="26"/>
      <c r="BR116" s="26"/>
      <c r="BS116" s="26"/>
      <c r="BT116" s="102"/>
      <c r="BU116" s="103"/>
      <c r="BV116" s="103"/>
      <c r="BW116" s="103"/>
      <c r="BX116" s="104"/>
      <c r="BY116" s="75"/>
      <c r="BZ116" s="109"/>
      <c r="CA116" s="59">
        <v>4</v>
      </c>
      <c r="CB116" s="26"/>
      <c r="CC116" s="26"/>
      <c r="CD116" s="26"/>
      <c r="CE116" s="102"/>
      <c r="CF116" s="103"/>
      <c r="CG116" s="103"/>
      <c r="CH116" s="103"/>
      <c r="CI116" s="104"/>
      <c r="CJ116" s="75"/>
      <c r="CK116" s="109"/>
      <c r="CL116" s="59">
        <v>4</v>
      </c>
      <c r="CM116" s="26"/>
      <c r="CN116" s="26"/>
      <c r="CO116" s="26"/>
      <c r="CP116" s="102"/>
      <c r="CQ116" s="103"/>
      <c r="CR116" s="103"/>
      <c r="CS116" s="103"/>
      <c r="CT116" s="104"/>
      <c r="CU116" s="75"/>
      <c r="CV116" s="109"/>
      <c r="CW116" s="59">
        <v>4</v>
      </c>
      <c r="CX116" s="26"/>
      <c r="CY116" s="26"/>
      <c r="CZ116" s="26"/>
      <c r="DA116" s="102"/>
      <c r="DB116" s="103"/>
      <c r="DC116" s="103"/>
      <c r="DD116" s="103"/>
      <c r="DE116" s="104"/>
      <c r="DF116" s="75"/>
    </row>
    <row r="117" spans="1:110" s="25" customFormat="1" ht="16.5" customHeight="1" x14ac:dyDescent="0.25">
      <c r="A117" s="109"/>
      <c r="B117" s="59" t="s">
        <v>35</v>
      </c>
      <c r="C117" s="26"/>
      <c r="D117" s="26"/>
      <c r="E117" s="26"/>
      <c r="F117" s="102"/>
      <c r="G117" s="103"/>
      <c r="H117" s="103"/>
      <c r="I117" s="103"/>
      <c r="J117" s="104"/>
      <c r="K117" s="75"/>
      <c r="L117" s="109"/>
      <c r="M117" s="59" t="s">
        <v>35</v>
      </c>
      <c r="N117" s="26"/>
      <c r="O117" s="26"/>
      <c r="P117" s="26"/>
      <c r="Q117" s="102"/>
      <c r="R117" s="103"/>
      <c r="S117" s="103"/>
      <c r="T117" s="103"/>
      <c r="U117" s="104"/>
      <c r="V117" s="75"/>
      <c r="W117" s="109"/>
      <c r="X117" s="59" t="s">
        <v>35</v>
      </c>
      <c r="Y117" s="26"/>
      <c r="Z117" s="26"/>
      <c r="AA117" s="26"/>
      <c r="AB117" s="102"/>
      <c r="AC117" s="103"/>
      <c r="AD117" s="103"/>
      <c r="AE117" s="103"/>
      <c r="AF117" s="104"/>
      <c r="AG117" s="75"/>
      <c r="AH117" s="109"/>
      <c r="AI117" s="59" t="s">
        <v>35</v>
      </c>
      <c r="AJ117" s="26"/>
      <c r="AK117" s="26"/>
      <c r="AL117" s="26"/>
      <c r="AM117" s="102"/>
      <c r="AN117" s="103"/>
      <c r="AO117" s="103"/>
      <c r="AP117" s="103"/>
      <c r="AQ117" s="104"/>
      <c r="AR117" s="75"/>
      <c r="AS117" s="109"/>
      <c r="AT117" s="59" t="s">
        <v>35</v>
      </c>
      <c r="AU117" s="26"/>
      <c r="AV117" s="26"/>
      <c r="AW117" s="26"/>
      <c r="AX117" s="102"/>
      <c r="AY117" s="103"/>
      <c r="AZ117" s="103"/>
      <c r="BA117" s="103"/>
      <c r="BB117" s="104"/>
      <c r="BC117" s="75"/>
      <c r="BD117" s="109"/>
      <c r="BE117" s="59" t="s">
        <v>35</v>
      </c>
      <c r="BF117" s="26"/>
      <c r="BG117" s="26"/>
      <c r="BH117" s="26"/>
      <c r="BI117" s="102"/>
      <c r="BJ117" s="103"/>
      <c r="BK117" s="103"/>
      <c r="BL117" s="103"/>
      <c r="BM117" s="104"/>
      <c r="BN117" s="75"/>
      <c r="BO117" s="109"/>
      <c r="BP117" s="59" t="s">
        <v>35</v>
      </c>
      <c r="BQ117" s="26"/>
      <c r="BR117" s="26"/>
      <c r="BS117" s="26"/>
      <c r="BT117" s="102"/>
      <c r="BU117" s="103"/>
      <c r="BV117" s="103"/>
      <c r="BW117" s="103"/>
      <c r="BX117" s="104"/>
      <c r="BY117" s="75"/>
      <c r="BZ117" s="109"/>
      <c r="CA117" s="59" t="s">
        <v>35</v>
      </c>
      <c r="CB117" s="26"/>
      <c r="CC117" s="26"/>
      <c r="CD117" s="26"/>
      <c r="CE117" s="102"/>
      <c r="CF117" s="103"/>
      <c r="CG117" s="103"/>
      <c r="CH117" s="103"/>
      <c r="CI117" s="104"/>
      <c r="CJ117" s="75"/>
      <c r="CK117" s="109"/>
      <c r="CL117" s="59" t="s">
        <v>35</v>
      </c>
      <c r="CM117" s="26"/>
      <c r="CN117" s="26"/>
      <c r="CO117" s="26"/>
      <c r="CP117" s="102"/>
      <c r="CQ117" s="103"/>
      <c r="CR117" s="103"/>
      <c r="CS117" s="103"/>
      <c r="CT117" s="104"/>
      <c r="CU117" s="75"/>
      <c r="CV117" s="109"/>
      <c r="CW117" s="59" t="s">
        <v>35</v>
      </c>
      <c r="CX117" s="26"/>
      <c r="CY117" s="26"/>
      <c r="CZ117" s="26"/>
      <c r="DA117" s="102"/>
      <c r="DB117" s="103"/>
      <c r="DC117" s="103"/>
      <c r="DD117" s="103"/>
      <c r="DE117" s="104"/>
      <c r="DF117" s="75"/>
    </row>
    <row r="118" spans="1:110" s="25" customFormat="1" ht="16.5" customHeight="1" x14ac:dyDescent="0.25">
      <c r="A118" s="109"/>
      <c r="B118" s="59">
        <v>7</v>
      </c>
      <c r="C118" s="26"/>
      <c r="D118" s="26"/>
      <c r="E118" s="26"/>
      <c r="F118" s="102"/>
      <c r="G118" s="103"/>
      <c r="H118" s="103"/>
      <c r="I118" s="103"/>
      <c r="J118" s="104"/>
      <c r="K118" s="75"/>
      <c r="L118" s="109"/>
      <c r="M118" s="59">
        <v>7</v>
      </c>
      <c r="N118" s="26"/>
      <c r="O118" s="26"/>
      <c r="P118" s="26"/>
      <c r="Q118" s="102"/>
      <c r="R118" s="103"/>
      <c r="S118" s="103"/>
      <c r="T118" s="103"/>
      <c r="U118" s="104"/>
      <c r="V118" s="75"/>
      <c r="W118" s="109"/>
      <c r="X118" s="59">
        <v>7</v>
      </c>
      <c r="Y118" s="26"/>
      <c r="Z118" s="26"/>
      <c r="AA118" s="26"/>
      <c r="AB118" s="102"/>
      <c r="AC118" s="103"/>
      <c r="AD118" s="103"/>
      <c r="AE118" s="103"/>
      <c r="AF118" s="104"/>
      <c r="AG118" s="75"/>
      <c r="AH118" s="109"/>
      <c r="AI118" s="59">
        <v>7</v>
      </c>
      <c r="AJ118" s="26"/>
      <c r="AK118" s="26"/>
      <c r="AL118" s="26"/>
      <c r="AM118" s="102"/>
      <c r="AN118" s="103"/>
      <c r="AO118" s="103"/>
      <c r="AP118" s="103"/>
      <c r="AQ118" s="104"/>
      <c r="AR118" s="75"/>
      <c r="AS118" s="109"/>
      <c r="AT118" s="59">
        <v>7</v>
      </c>
      <c r="AU118" s="26"/>
      <c r="AV118" s="26"/>
      <c r="AW118" s="26"/>
      <c r="AX118" s="102"/>
      <c r="AY118" s="103"/>
      <c r="AZ118" s="103"/>
      <c r="BA118" s="103"/>
      <c r="BB118" s="104"/>
      <c r="BC118" s="75"/>
      <c r="BD118" s="109"/>
      <c r="BE118" s="59">
        <v>7</v>
      </c>
      <c r="BF118" s="26"/>
      <c r="BG118" s="26"/>
      <c r="BH118" s="26"/>
      <c r="BI118" s="102"/>
      <c r="BJ118" s="103"/>
      <c r="BK118" s="103"/>
      <c r="BL118" s="103"/>
      <c r="BM118" s="104"/>
      <c r="BN118" s="75"/>
      <c r="BO118" s="109"/>
      <c r="BP118" s="59">
        <v>7</v>
      </c>
      <c r="BQ118" s="26"/>
      <c r="BR118" s="26"/>
      <c r="BS118" s="26"/>
      <c r="BT118" s="102"/>
      <c r="BU118" s="103"/>
      <c r="BV118" s="103"/>
      <c r="BW118" s="103"/>
      <c r="BX118" s="104"/>
      <c r="BY118" s="75"/>
      <c r="BZ118" s="109"/>
      <c r="CA118" s="59">
        <v>7</v>
      </c>
      <c r="CB118" s="26"/>
      <c r="CC118" s="26"/>
      <c r="CD118" s="26"/>
      <c r="CE118" s="102"/>
      <c r="CF118" s="103"/>
      <c r="CG118" s="103"/>
      <c r="CH118" s="103"/>
      <c r="CI118" s="104"/>
      <c r="CJ118" s="75"/>
      <c r="CK118" s="109"/>
      <c r="CL118" s="59">
        <v>7</v>
      </c>
      <c r="CM118" s="26"/>
      <c r="CN118" s="26"/>
      <c r="CO118" s="26"/>
      <c r="CP118" s="102"/>
      <c r="CQ118" s="103"/>
      <c r="CR118" s="103"/>
      <c r="CS118" s="103"/>
      <c r="CT118" s="104"/>
      <c r="CU118" s="75"/>
      <c r="CV118" s="109"/>
      <c r="CW118" s="59">
        <v>7</v>
      </c>
      <c r="CX118" s="26"/>
      <c r="CY118" s="26"/>
      <c r="CZ118" s="26"/>
      <c r="DA118" s="102"/>
      <c r="DB118" s="103"/>
      <c r="DC118" s="103"/>
      <c r="DD118" s="103"/>
      <c r="DE118" s="104"/>
      <c r="DF118" s="75"/>
    </row>
    <row r="119" spans="1:110" s="25" customFormat="1" ht="16.5" customHeight="1" thickBot="1" x14ac:dyDescent="0.3">
      <c r="A119" s="110"/>
      <c r="B119" s="60">
        <v>8</v>
      </c>
      <c r="C119" s="27"/>
      <c r="D119" s="27"/>
      <c r="E119" s="27"/>
      <c r="F119" s="105"/>
      <c r="G119" s="106"/>
      <c r="H119" s="106"/>
      <c r="I119" s="106"/>
      <c r="J119" s="107"/>
      <c r="K119" s="76"/>
      <c r="L119" s="110"/>
      <c r="M119" s="60">
        <v>8</v>
      </c>
      <c r="N119" s="27"/>
      <c r="O119" s="27"/>
      <c r="P119" s="27"/>
      <c r="Q119" s="105"/>
      <c r="R119" s="106"/>
      <c r="S119" s="106"/>
      <c r="T119" s="106"/>
      <c r="U119" s="107"/>
      <c r="V119" s="76"/>
      <c r="W119" s="110"/>
      <c r="X119" s="60">
        <v>8</v>
      </c>
      <c r="Y119" s="27"/>
      <c r="Z119" s="27"/>
      <c r="AA119" s="27"/>
      <c r="AB119" s="105"/>
      <c r="AC119" s="106"/>
      <c r="AD119" s="106"/>
      <c r="AE119" s="106"/>
      <c r="AF119" s="107"/>
      <c r="AG119" s="76"/>
      <c r="AH119" s="110"/>
      <c r="AI119" s="60">
        <v>8</v>
      </c>
      <c r="AJ119" s="27"/>
      <c r="AK119" s="27"/>
      <c r="AL119" s="27"/>
      <c r="AM119" s="105"/>
      <c r="AN119" s="106"/>
      <c r="AO119" s="106"/>
      <c r="AP119" s="106"/>
      <c r="AQ119" s="107"/>
      <c r="AR119" s="76"/>
      <c r="AS119" s="110"/>
      <c r="AT119" s="60">
        <v>8</v>
      </c>
      <c r="AU119" s="27"/>
      <c r="AV119" s="27"/>
      <c r="AW119" s="27"/>
      <c r="AX119" s="105"/>
      <c r="AY119" s="106"/>
      <c r="AZ119" s="106"/>
      <c r="BA119" s="106"/>
      <c r="BB119" s="107"/>
      <c r="BC119" s="76"/>
      <c r="BD119" s="110"/>
      <c r="BE119" s="60">
        <v>8</v>
      </c>
      <c r="BF119" s="27"/>
      <c r="BG119" s="27"/>
      <c r="BH119" s="27"/>
      <c r="BI119" s="105"/>
      <c r="BJ119" s="106"/>
      <c r="BK119" s="106"/>
      <c r="BL119" s="106"/>
      <c r="BM119" s="107"/>
      <c r="BN119" s="76"/>
      <c r="BO119" s="110"/>
      <c r="BP119" s="60">
        <v>8</v>
      </c>
      <c r="BQ119" s="27"/>
      <c r="BR119" s="27"/>
      <c r="BS119" s="27"/>
      <c r="BT119" s="105"/>
      <c r="BU119" s="106"/>
      <c r="BV119" s="106"/>
      <c r="BW119" s="106"/>
      <c r="BX119" s="107"/>
      <c r="BY119" s="76"/>
      <c r="BZ119" s="110"/>
      <c r="CA119" s="60">
        <v>8</v>
      </c>
      <c r="CB119" s="27"/>
      <c r="CC119" s="27"/>
      <c r="CD119" s="27"/>
      <c r="CE119" s="105"/>
      <c r="CF119" s="106"/>
      <c r="CG119" s="106"/>
      <c r="CH119" s="106"/>
      <c r="CI119" s="107"/>
      <c r="CJ119" s="76"/>
      <c r="CK119" s="110"/>
      <c r="CL119" s="60">
        <v>8</v>
      </c>
      <c r="CM119" s="27"/>
      <c r="CN119" s="27"/>
      <c r="CO119" s="27"/>
      <c r="CP119" s="105"/>
      <c r="CQ119" s="106"/>
      <c r="CR119" s="106"/>
      <c r="CS119" s="106"/>
      <c r="CT119" s="107"/>
      <c r="CU119" s="76"/>
      <c r="CV119" s="110"/>
      <c r="CW119" s="60">
        <v>8</v>
      </c>
      <c r="CX119" s="27"/>
      <c r="CY119" s="27"/>
      <c r="CZ119" s="27"/>
      <c r="DA119" s="105"/>
      <c r="DB119" s="106"/>
      <c r="DC119" s="106"/>
      <c r="DD119" s="106"/>
      <c r="DE119" s="107"/>
      <c r="DF119" s="76"/>
    </row>
    <row r="120" spans="1:110" s="25" customFormat="1" ht="7.5" customHeight="1" thickBot="1" x14ac:dyDescent="0.3">
      <c r="B120" s="1"/>
      <c r="C120" s="1"/>
      <c r="D120" s="1"/>
      <c r="E120" s="1"/>
      <c r="F120" s="1"/>
      <c r="G120" s="1"/>
      <c r="H120" s="28"/>
      <c r="I120" s="28"/>
      <c r="J120" s="28"/>
      <c r="K120" s="28"/>
      <c r="M120" s="1"/>
      <c r="N120" s="1"/>
      <c r="O120" s="1"/>
      <c r="P120" s="1"/>
      <c r="Q120" s="1"/>
      <c r="R120" s="1"/>
      <c r="S120" s="28"/>
      <c r="T120" s="28"/>
      <c r="U120" s="28"/>
      <c r="V120" s="28"/>
      <c r="X120" s="1"/>
      <c r="Y120" s="1"/>
      <c r="Z120" s="1"/>
      <c r="AA120" s="1"/>
      <c r="AB120" s="1"/>
      <c r="AC120" s="1"/>
      <c r="AD120" s="28"/>
      <c r="AE120" s="28"/>
      <c r="AF120" s="28"/>
      <c r="AG120" s="28"/>
      <c r="AI120" s="1"/>
      <c r="AJ120" s="1"/>
      <c r="AK120" s="1"/>
      <c r="AL120" s="1"/>
      <c r="AM120" s="1"/>
      <c r="AN120" s="1"/>
      <c r="AO120" s="28"/>
      <c r="AP120" s="28"/>
      <c r="AQ120" s="28"/>
      <c r="AR120" s="28"/>
      <c r="AT120" s="1"/>
      <c r="AU120" s="1"/>
      <c r="AV120" s="1"/>
      <c r="AW120" s="1"/>
      <c r="AX120" s="1"/>
      <c r="AY120" s="1"/>
      <c r="AZ120" s="28"/>
      <c r="BA120" s="28"/>
      <c r="BB120" s="28"/>
      <c r="BC120" s="28"/>
      <c r="BE120" s="1"/>
      <c r="BF120" s="1"/>
      <c r="BG120" s="1"/>
      <c r="BH120" s="1"/>
      <c r="BI120" s="1"/>
      <c r="BJ120" s="1"/>
      <c r="BK120" s="28"/>
      <c r="BL120" s="28"/>
      <c r="BM120" s="28"/>
      <c r="BN120" s="28"/>
      <c r="BP120" s="1"/>
      <c r="BQ120" s="1"/>
      <c r="BR120" s="1"/>
      <c r="BS120" s="1"/>
      <c r="BT120" s="1"/>
      <c r="BU120" s="1"/>
      <c r="BV120" s="28"/>
      <c r="BW120" s="28"/>
      <c r="BX120" s="28"/>
      <c r="BY120" s="28"/>
      <c r="CA120" s="1"/>
      <c r="CB120" s="1"/>
      <c r="CC120" s="1"/>
      <c r="CD120" s="1"/>
      <c r="CE120" s="1"/>
      <c r="CF120" s="1"/>
      <c r="CG120" s="28"/>
      <c r="CH120" s="28"/>
      <c r="CI120" s="28"/>
      <c r="CJ120" s="28"/>
      <c r="CL120" s="1"/>
      <c r="CM120" s="1"/>
      <c r="CN120" s="1"/>
      <c r="CO120" s="1"/>
      <c r="CP120" s="1"/>
      <c r="CQ120" s="1"/>
      <c r="CR120" s="28"/>
      <c r="CS120" s="28"/>
      <c r="CT120" s="28"/>
      <c r="CU120" s="28"/>
      <c r="CW120" s="1"/>
      <c r="CX120" s="1"/>
      <c r="CY120" s="1"/>
      <c r="CZ120" s="1"/>
      <c r="DA120" s="1"/>
      <c r="DB120" s="1"/>
      <c r="DC120" s="28"/>
      <c r="DD120" s="28"/>
      <c r="DE120" s="28"/>
      <c r="DF120" s="28"/>
    </row>
    <row r="121" spans="1:110" s="25" customFormat="1" ht="16.5" customHeight="1" x14ac:dyDescent="0.25">
      <c r="A121" s="108">
        <f>IF(Paramètres!$B$15="",".",Paramètres!$B$15)</f>
        <v>42629</v>
      </c>
      <c r="B121" s="65">
        <v>1</v>
      </c>
      <c r="C121" s="66" t="s">
        <v>169</v>
      </c>
      <c r="D121" s="67"/>
      <c r="E121" s="67"/>
      <c r="F121" s="111"/>
      <c r="G121" s="112"/>
      <c r="H121" s="112"/>
      <c r="I121" s="112"/>
      <c r="J121" s="113"/>
      <c r="K121" s="74"/>
      <c r="L121" s="108">
        <f>IF(Paramètres!$B$43="",".",Paramètres!$B$43)</f>
        <v>42661</v>
      </c>
      <c r="M121" s="65">
        <v>1</v>
      </c>
      <c r="N121" s="66"/>
      <c r="O121" s="67"/>
      <c r="P121" s="67"/>
      <c r="Q121" s="111"/>
      <c r="R121" s="112"/>
      <c r="S121" s="112"/>
      <c r="T121" s="112"/>
      <c r="U121" s="113"/>
      <c r="V121" s="74"/>
      <c r="W121" s="108" t="str">
        <f>IF(Paramètres!$B$71="",".",Paramètres!$B$71)</f>
        <v>.</v>
      </c>
      <c r="X121" s="65">
        <v>1</v>
      </c>
      <c r="Y121" s="66"/>
      <c r="Z121" s="67"/>
      <c r="AA121" s="67"/>
      <c r="AB121" s="111"/>
      <c r="AC121" s="112"/>
      <c r="AD121" s="112"/>
      <c r="AE121" s="112"/>
      <c r="AF121" s="113"/>
      <c r="AG121" s="74"/>
      <c r="AH121" s="108">
        <f>IF(Paramètres!$B$99="",".",Paramètres!$B$99)</f>
        <v>42720</v>
      </c>
      <c r="AI121" s="65">
        <v>1</v>
      </c>
      <c r="AJ121" s="66"/>
      <c r="AK121" s="67"/>
      <c r="AL121" s="67"/>
      <c r="AM121" s="111"/>
      <c r="AN121" s="112"/>
      <c r="AO121" s="112"/>
      <c r="AP121" s="112"/>
      <c r="AQ121" s="113"/>
      <c r="AR121" s="74"/>
      <c r="AS121" s="108">
        <f>IF(Paramètres!$B$127="",".",Paramètres!$B$127)</f>
        <v>42759</v>
      </c>
      <c r="AT121" s="65">
        <v>1</v>
      </c>
      <c r="AU121" s="66"/>
      <c r="AV121" s="67"/>
      <c r="AW121" s="67"/>
      <c r="AX121" s="111"/>
      <c r="AY121" s="112"/>
      <c r="AZ121" s="112"/>
      <c r="BA121" s="112"/>
      <c r="BB121" s="113"/>
      <c r="BC121" s="74"/>
      <c r="BD121" s="108">
        <f>IF(Paramètres!$B$155="",".",Paramètres!$B$155)</f>
        <v>42782</v>
      </c>
      <c r="BE121" s="65">
        <v>1</v>
      </c>
      <c r="BF121" s="66"/>
      <c r="BG121" s="67"/>
      <c r="BH121" s="67"/>
      <c r="BI121" s="111"/>
      <c r="BJ121" s="112"/>
      <c r="BK121" s="112"/>
      <c r="BL121" s="112"/>
      <c r="BM121" s="113"/>
      <c r="BN121" s="74"/>
      <c r="BO121" s="108">
        <f>IF(Paramètres!$B$183="",".",Paramètres!$B$183)</f>
        <v>42817</v>
      </c>
      <c r="BP121" s="65">
        <v>1</v>
      </c>
      <c r="BQ121" s="66"/>
      <c r="BR121" s="67"/>
      <c r="BS121" s="67"/>
      <c r="BT121" s="111"/>
      <c r="BU121" s="112"/>
      <c r="BV121" s="112"/>
      <c r="BW121" s="112"/>
      <c r="BX121" s="113"/>
      <c r="BY121" s="74"/>
      <c r="BZ121" s="108" t="str">
        <f>IF(Paramètres!$B$211="",".",Paramètres!$B$211)</f>
        <v>.</v>
      </c>
      <c r="CA121" s="65">
        <v>1</v>
      </c>
      <c r="CB121" s="66"/>
      <c r="CC121" s="67"/>
      <c r="CD121" s="67"/>
      <c r="CE121" s="111"/>
      <c r="CF121" s="112"/>
      <c r="CG121" s="112"/>
      <c r="CH121" s="112"/>
      <c r="CI121" s="113"/>
      <c r="CJ121" s="74"/>
      <c r="CK121" s="108">
        <f>IF(Paramètres!$B$239="",".",Paramètres!$B$239)</f>
        <v>42873</v>
      </c>
      <c r="CL121" s="65">
        <v>1</v>
      </c>
      <c r="CM121" s="66"/>
      <c r="CN121" s="67"/>
      <c r="CO121" s="67"/>
      <c r="CP121" s="111"/>
      <c r="CQ121" s="112"/>
      <c r="CR121" s="112"/>
      <c r="CS121" s="112"/>
      <c r="CT121" s="113"/>
      <c r="CU121" s="74"/>
      <c r="CV121" s="108">
        <f>IF(Paramètres!$B$267="",".",Paramètres!$B$267)</f>
        <v>42905</v>
      </c>
      <c r="CW121" s="65">
        <v>1</v>
      </c>
      <c r="CX121" s="66"/>
      <c r="CY121" s="67"/>
      <c r="CZ121" s="67"/>
      <c r="DA121" s="111"/>
      <c r="DB121" s="112"/>
      <c r="DC121" s="112"/>
      <c r="DD121" s="112"/>
      <c r="DE121" s="113"/>
      <c r="DF121" s="74"/>
    </row>
    <row r="122" spans="1:110" s="25" customFormat="1" ht="16.5" customHeight="1" x14ac:dyDescent="0.25">
      <c r="A122" s="109"/>
      <c r="B122" s="59">
        <v>2</v>
      </c>
      <c r="C122" s="26" t="s">
        <v>178</v>
      </c>
      <c r="D122" s="26"/>
      <c r="E122" s="26"/>
      <c r="F122" s="102"/>
      <c r="G122" s="103"/>
      <c r="H122" s="103"/>
      <c r="I122" s="103"/>
      <c r="J122" s="104"/>
      <c r="K122" s="75"/>
      <c r="L122" s="109"/>
      <c r="M122" s="59">
        <v>2</v>
      </c>
      <c r="N122" s="26"/>
      <c r="O122" s="26"/>
      <c r="P122" s="26"/>
      <c r="Q122" s="102"/>
      <c r="R122" s="103"/>
      <c r="S122" s="103"/>
      <c r="T122" s="103"/>
      <c r="U122" s="104"/>
      <c r="V122" s="75"/>
      <c r="W122" s="109"/>
      <c r="X122" s="59">
        <v>2</v>
      </c>
      <c r="Y122" s="26"/>
      <c r="Z122" s="26"/>
      <c r="AA122" s="26"/>
      <c r="AB122" s="102"/>
      <c r="AC122" s="103"/>
      <c r="AD122" s="103"/>
      <c r="AE122" s="103"/>
      <c r="AF122" s="104"/>
      <c r="AG122" s="75"/>
      <c r="AH122" s="109"/>
      <c r="AI122" s="59">
        <v>2</v>
      </c>
      <c r="AJ122" s="26"/>
      <c r="AK122" s="26"/>
      <c r="AL122" s="26"/>
      <c r="AM122" s="102"/>
      <c r="AN122" s="103"/>
      <c r="AO122" s="103"/>
      <c r="AP122" s="103"/>
      <c r="AQ122" s="104"/>
      <c r="AR122" s="75"/>
      <c r="AS122" s="109"/>
      <c r="AT122" s="59">
        <v>2</v>
      </c>
      <c r="AU122" s="26"/>
      <c r="AV122" s="26"/>
      <c r="AW122" s="26"/>
      <c r="AX122" s="102"/>
      <c r="AY122" s="103"/>
      <c r="AZ122" s="103"/>
      <c r="BA122" s="103"/>
      <c r="BB122" s="104"/>
      <c r="BC122" s="75"/>
      <c r="BD122" s="109"/>
      <c r="BE122" s="59">
        <v>2</v>
      </c>
      <c r="BF122" s="26"/>
      <c r="BG122" s="26"/>
      <c r="BH122" s="26"/>
      <c r="BI122" s="102"/>
      <c r="BJ122" s="103"/>
      <c r="BK122" s="103"/>
      <c r="BL122" s="103"/>
      <c r="BM122" s="104"/>
      <c r="BN122" s="75"/>
      <c r="BO122" s="109"/>
      <c r="BP122" s="59">
        <v>2</v>
      </c>
      <c r="BQ122" s="26"/>
      <c r="BR122" s="26"/>
      <c r="BS122" s="26"/>
      <c r="BT122" s="102"/>
      <c r="BU122" s="103"/>
      <c r="BV122" s="103"/>
      <c r="BW122" s="103"/>
      <c r="BX122" s="104"/>
      <c r="BY122" s="75"/>
      <c r="BZ122" s="109"/>
      <c r="CA122" s="59">
        <v>2</v>
      </c>
      <c r="CB122" s="26"/>
      <c r="CC122" s="26"/>
      <c r="CD122" s="26"/>
      <c r="CE122" s="102"/>
      <c r="CF122" s="103"/>
      <c r="CG122" s="103"/>
      <c r="CH122" s="103"/>
      <c r="CI122" s="104"/>
      <c r="CJ122" s="75"/>
      <c r="CK122" s="109"/>
      <c r="CL122" s="59">
        <v>2</v>
      </c>
      <c r="CM122" s="26"/>
      <c r="CN122" s="26"/>
      <c r="CO122" s="26"/>
      <c r="CP122" s="102"/>
      <c r="CQ122" s="103"/>
      <c r="CR122" s="103"/>
      <c r="CS122" s="103"/>
      <c r="CT122" s="104"/>
      <c r="CU122" s="75"/>
      <c r="CV122" s="109"/>
      <c r="CW122" s="59">
        <v>2</v>
      </c>
      <c r="CX122" s="26"/>
      <c r="CY122" s="26"/>
      <c r="CZ122" s="26"/>
      <c r="DA122" s="102"/>
      <c r="DB122" s="103"/>
      <c r="DC122" s="103"/>
      <c r="DD122" s="103"/>
      <c r="DE122" s="104"/>
      <c r="DF122" s="75"/>
    </row>
    <row r="123" spans="1:110" s="25" customFormat="1" ht="16.5" customHeight="1" x14ac:dyDescent="0.25">
      <c r="A123" s="109"/>
      <c r="B123" s="59">
        <v>3</v>
      </c>
      <c r="C123" s="26" t="s">
        <v>181</v>
      </c>
      <c r="D123" s="26"/>
      <c r="E123" s="26"/>
      <c r="F123" s="102"/>
      <c r="G123" s="103"/>
      <c r="H123" s="103"/>
      <c r="I123" s="103"/>
      <c r="J123" s="104"/>
      <c r="K123" s="75"/>
      <c r="L123" s="109"/>
      <c r="M123" s="59">
        <v>3</v>
      </c>
      <c r="N123" s="26"/>
      <c r="O123" s="26"/>
      <c r="P123" s="26"/>
      <c r="Q123" s="102"/>
      <c r="R123" s="103"/>
      <c r="S123" s="103"/>
      <c r="T123" s="103"/>
      <c r="U123" s="104"/>
      <c r="V123" s="75"/>
      <c r="W123" s="109"/>
      <c r="X123" s="59">
        <v>3</v>
      </c>
      <c r="Y123" s="26"/>
      <c r="Z123" s="26"/>
      <c r="AA123" s="26"/>
      <c r="AB123" s="102"/>
      <c r="AC123" s="103"/>
      <c r="AD123" s="103"/>
      <c r="AE123" s="103"/>
      <c r="AF123" s="104"/>
      <c r="AG123" s="75"/>
      <c r="AH123" s="109"/>
      <c r="AI123" s="59">
        <v>3</v>
      </c>
      <c r="AJ123" s="26"/>
      <c r="AK123" s="26"/>
      <c r="AL123" s="26"/>
      <c r="AM123" s="102"/>
      <c r="AN123" s="103"/>
      <c r="AO123" s="103"/>
      <c r="AP123" s="103"/>
      <c r="AQ123" s="104"/>
      <c r="AR123" s="75"/>
      <c r="AS123" s="109"/>
      <c r="AT123" s="59">
        <v>3</v>
      </c>
      <c r="AU123" s="26"/>
      <c r="AV123" s="26"/>
      <c r="AW123" s="26"/>
      <c r="AX123" s="102"/>
      <c r="AY123" s="103"/>
      <c r="AZ123" s="103"/>
      <c r="BA123" s="103"/>
      <c r="BB123" s="104"/>
      <c r="BC123" s="75"/>
      <c r="BD123" s="109"/>
      <c r="BE123" s="59">
        <v>3</v>
      </c>
      <c r="BF123" s="26"/>
      <c r="BG123" s="26"/>
      <c r="BH123" s="26"/>
      <c r="BI123" s="102"/>
      <c r="BJ123" s="103"/>
      <c r="BK123" s="103"/>
      <c r="BL123" s="103"/>
      <c r="BM123" s="104"/>
      <c r="BN123" s="75"/>
      <c r="BO123" s="109"/>
      <c r="BP123" s="59">
        <v>3</v>
      </c>
      <c r="BQ123" s="26"/>
      <c r="BR123" s="26"/>
      <c r="BS123" s="26"/>
      <c r="BT123" s="102"/>
      <c r="BU123" s="103"/>
      <c r="BV123" s="103"/>
      <c r="BW123" s="103"/>
      <c r="BX123" s="104"/>
      <c r="BY123" s="75"/>
      <c r="BZ123" s="109"/>
      <c r="CA123" s="59">
        <v>3</v>
      </c>
      <c r="CB123" s="26"/>
      <c r="CC123" s="26"/>
      <c r="CD123" s="26"/>
      <c r="CE123" s="102"/>
      <c r="CF123" s="103"/>
      <c r="CG123" s="103"/>
      <c r="CH123" s="103"/>
      <c r="CI123" s="104"/>
      <c r="CJ123" s="75"/>
      <c r="CK123" s="109"/>
      <c r="CL123" s="59">
        <v>3</v>
      </c>
      <c r="CM123" s="26"/>
      <c r="CN123" s="26"/>
      <c r="CO123" s="26"/>
      <c r="CP123" s="102"/>
      <c r="CQ123" s="103"/>
      <c r="CR123" s="103"/>
      <c r="CS123" s="103"/>
      <c r="CT123" s="104"/>
      <c r="CU123" s="75"/>
      <c r="CV123" s="109"/>
      <c r="CW123" s="59">
        <v>3</v>
      </c>
      <c r="CX123" s="26"/>
      <c r="CY123" s="26"/>
      <c r="CZ123" s="26"/>
      <c r="DA123" s="102"/>
      <c r="DB123" s="103"/>
      <c r="DC123" s="103"/>
      <c r="DD123" s="103"/>
      <c r="DE123" s="104"/>
      <c r="DF123" s="75"/>
    </row>
    <row r="124" spans="1:110" s="25" customFormat="1" ht="16.5" customHeight="1" x14ac:dyDescent="0.25">
      <c r="A124" s="109"/>
      <c r="B124" s="59">
        <v>4</v>
      </c>
      <c r="C124" s="26" t="s">
        <v>179</v>
      </c>
      <c r="D124" s="26"/>
      <c r="E124" s="26"/>
      <c r="F124" s="102"/>
      <c r="G124" s="103"/>
      <c r="H124" s="103"/>
      <c r="I124" s="103"/>
      <c r="J124" s="104"/>
      <c r="K124" s="75"/>
      <c r="L124" s="109"/>
      <c r="M124" s="59">
        <v>4</v>
      </c>
      <c r="N124" s="26"/>
      <c r="O124" s="26"/>
      <c r="P124" s="26"/>
      <c r="Q124" s="102"/>
      <c r="R124" s="103"/>
      <c r="S124" s="103"/>
      <c r="T124" s="103"/>
      <c r="U124" s="104"/>
      <c r="V124" s="75"/>
      <c r="W124" s="109"/>
      <c r="X124" s="59">
        <v>4</v>
      </c>
      <c r="Y124" s="26"/>
      <c r="Z124" s="26"/>
      <c r="AA124" s="26"/>
      <c r="AB124" s="102"/>
      <c r="AC124" s="103"/>
      <c r="AD124" s="103"/>
      <c r="AE124" s="103"/>
      <c r="AF124" s="104"/>
      <c r="AG124" s="75"/>
      <c r="AH124" s="109"/>
      <c r="AI124" s="59">
        <v>4</v>
      </c>
      <c r="AJ124" s="26"/>
      <c r="AK124" s="26"/>
      <c r="AL124" s="26"/>
      <c r="AM124" s="102"/>
      <c r="AN124" s="103"/>
      <c r="AO124" s="103"/>
      <c r="AP124" s="103"/>
      <c r="AQ124" s="104"/>
      <c r="AR124" s="75"/>
      <c r="AS124" s="109"/>
      <c r="AT124" s="59">
        <v>4</v>
      </c>
      <c r="AU124" s="26"/>
      <c r="AV124" s="26"/>
      <c r="AW124" s="26"/>
      <c r="AX124" s="102"/>
      <c r="AY124" s="103"/>
      <c r="AZ124" s="103"/>
      <c r="BA124" s="103"/>
      <c r="BB124" s="104"/>
      <c r="BC124" s="75"/>
      <c r="BD124" s="109"/>
      <c r="BE124" s="59">
        <v>4</v>
      </c>
      <c r="BF124" s="26"/>
      <c r="BG124" s="26"/>
      <c r="BH124" s="26"/>
      <c r="BI124" s="102"/>
      <c r="BJ124" s="103"/>
      <c r="BK124" s="103"/>
      <c r="BL124" s="103"/>
      <c r="BM124" s="104"/>
      <c r="BN124" s="75"/>
      <c r="BO124" s="109"/>
      <c r="BP124" s="59">
        <v>4</v>
      </c>
      <c r="BQ124" s="26"/>
      <c r="BR124" s="26"/>
      <c r="BS124" s="26"/>
      <c r="BT124" s="102"/>
      <c r="BU124" s="103"/>
      <c r="BV124" s="103"/>
      <c r="BW124" s="103"/>
      <c r="BX124" s="104"/>
      <c r="BY124" s="75"/>
      <c r="BZ124" s="109"/>
      <c r="CA124" s="59">
        <v>4</v>
      </c>
      <c r="CB124" s="26"/>
      <c r="CC124" s="26"/>
      <c r="CD124" s="26"/>
      <c r="CE124" s="102"/>
      <c r="CF124" s="103"/>
      <c r="CG124" s="103"/>
      <c r="CH124" s="103"/>
      <c r="CI124" s="104"/>
      <c r="CJ124" s="75"/>
      <c r="CK124" s="109"/>
      <c r="CL124" s="59">
        <v>4</v>
      </c>
      <c r="CM124" s="26"/>
      <c r="CN124" s="26"/>
      <c r="CO124" s="26"/>
      <c r="CP124" s="102"/>
      <c r="CQ124" s="103"/>
      <c r="CR124" s="103"/>
      <c r="CS124" s="103"/>
      <c r="CT124" s="104"/>
      <c r="CU124" s="75"/>
      <c r="CV124" s="109"/>
      <c r="CW124" s="59">
        <v>4</v>
      </c>
      <c r="CX124" s="26"/>
      <c r="CY124" s="26"/>
      <c r="CZ124" s="26"/>
      <c r="DA124" s="102"/>
      <c r="DB124" s="103"/>
      <c r="DC124" s="103"/>
      <c r="DD124" s="103"/>
      <c r="DE124" s="104"/>
      <c r="DF124" s="75"/>
    </row>
    <row r="125" spans="1:110" s="25" customFormat="1" ht="16.5" customHeight="1" x14ac:dyDescent="0.25">
      <c r="A125" s="109"/>
      <c r="B125" s="59" t="s">
        <v>35</v>
      </c>
      <c r="C125" s="26" t="s">
        <v>180</v>
      </c>
      <c r="D125" s="26"/>
      <c r="E125" s="26"/>
      <c r="F125" s="102"/>
      <c r="G125" s="103"/>
      <c r="H125" s="103"/>
      <c r="I125" s="103"/>
      <c r="J125" s="104"/>
      <c r="K125" s="75"/>
      <c r="L125" s="109"/>
      <c r="M125" s="59" t="s">
        <v>35</v>
      </c>
      <c r="N125" s="26"/>
      <c r="O125" s="26"/>
      <c r="P125" s="26"/>
      <c r="Q125" s="102"/>
      <c r="R125" s="103"/>
      <c r="S125" s="103"/>
      <c r="T125" s="103"/>
      <c r="U125" s="104"/>
      <c r="V125" s="75"/>
      <c r="W125" s="109"/>
      <c r="X125" s="59" t="s">
        <v>35</v>
      </c>
      <c r="Y125" s="26"/>
      <c r="Z125" s="26"/>
      <c r="AA125" s="26"/>
      <c r="AB125" s="102"/>
      <c r="AC125" s="103"/>
      <c r="AD125" s="103"/>
      <c r="AE125" s="103"/>
      <c r="AF125" s="104"/>
      <c r="AG125" s="75"/>
      <c r="AH125" s="109"/>
      <c r="AI125" s="59" t="s">
        <v>35</v>
      </c>
      <c r="AJ125" s="26"/>
      <c r="AK125" s="26"/>
      <c r="AL125" s="26"/>
      <c r="AM125" s="102"/>
      <c r="AN125" s="103"/>
      <c r="AO125" s="103"/>
      <c r="AP125" s="103"/>
      <c r="AQ125" s="104"/>
      <c r="AR125" s="75"/>
      <c r="AS125" s="109"/>
      <c r="AT125" s="59" t="s">
        <v>35</v>
      </c>
      <c r="AU125" s="26"/>
      <c r="AV125" s="26"/>
      <c r="AW125" s="26"/>
      <c r="AX125" s="102"/>
      <c r="AY125" s="103"/>
      <c r="AZ125" s="103"/>
      <c r="BA125" s="103"/>
      <c r="BB125" s="104"/>
      <c r="BC125" s="75"/>
      <c r="BD125" s="109"/>
      <c r="BE125" s="59" t="s">
        <v>35</v>
      </c>
      <c r="BF125" s="26"/>
      <c r="BG125" s="26"/>
      <c r="BH125" s="26"/>
      <c r="BI125" s="102"/>
      <c r="BJ125" s="103"/>
      <c r="BK125" s="103"/>
      <c r="BL125" s="103"/>
      <c r="BM125" s="104"/>
      <c r="BN125" s="75"/>
      <c r="BO125" s="109"/>
      <c r="BP125" s="59" t="s">
        <v>35</v>
      </c>
      <c r="BQ125" s="26"/>
      <c r="BR125" s="26"/>
      <c r="BS125" s="26"/>
      <c r="BT125" s="102"/>
      <c r="BU125" s="103"/>
      <c r="BV125" s="103"/>
      <c r="BW125" s="103"/>
      <c r="BX125" s="104"/>
      <c r="BY125" s="75"/>
      <c r="BZ125" s="109"/>
      <c r="CA125" s="59" t="s">
        <v>35</v>
      </c>
      <c r="CB125" s="26"/>
      <c r="CC125" s="26"/>
      <c r="CD125" s="26"/>
      <c r="CE125" s="102"/>
      <c r="CF125" s="103"/>
      <c r="CG125" s="103"/>
      <c r="CH125" s="103"/>
      <c r="CI125" s="104"/>
      <c r="CJ125" s="75"/>
      <c r="CK125" s="109"/>
      <c r="CL125" s="59" t="s">
        <v>35</v>
      </c>
      <c r="CM125" s="26"/>
      <c r="CN125" s="26"/>
      <c r="CO125" s="26"/>
      <c r="CP125" s="102"/>
      <c r="CQ125" s="103"/>
      <c r="CR125" s="103"/>
      <c r="CS125" s="103"/>
      <c r="CT125" s="104"/>
      <c r="CU125" s="75"/>
      <c r="CV125" s="109"/>
      <c r="CW125" s="59" t="s">
        <v>35</v>
      </c>
      <c r="CX125" s="26"/>
      <c r="CY125" s="26"/>
      <c r="CZ125" s="26"/>
      <c r="DA125" s="102"/>
      <c r="DB125" s="103"/>
      <c r="DC125" s="103"/>
      <c r="DD125" s="103"/>
      <c r="DE125" s="104"/>
      <c r="DF125" s="75"/>
    </row>
    <row r="126" spans="1:110" s="25" customFormat="1" ht="16.5" customHeight="1" x14ac:dyDescent="0.25">
      <c r="A126" s="109"/>
      <c r="B126" s="59">
        <v>7</v>
      </c>
      <c r="C126" s="26"/>
      <c r="D126" s="26"/>
      <c r="E126" s="26"/>
      <c r="F126" s="102"/>
      <c r="G126" s="103"/>
      <c r="H126" s="103"/>
      <c r="I126" s="103"/>
      <c r="J126" s="104"/>
      <c r="K126" s="75"/>
      <c r="L126" s="109"/>
      <c r="M126" s="59">
        <v>7</v>
      </c>
      <c r="N126" s="26"/>
      <c r="O126" s="26"/>
      <c r="P126" s="26"/>
      <c r="Q126" s="102"/>
      <c r="R126" s="103"/>
      <c r="S126" s="103"/>
      <c r="T126" s="103"/>
      <c r="U126" s="104"/>
      <c r="V126" s="75"/>
      <c r="W126" s="109"/>
      <c r="X126" s="59">
        <v>7</v>
      </c>
      <c r="Y126" s="26"/>
      <c r="Z126" s="26"/>
      <c r="AA126" s="26"/>
      <c r="AB126" s="102"/>
      <c r="AC126" s="103"/>
      <c r="AD126" s="103"/>
      <c r="AE126" s="103"/>
      <c r="AF126" s="104"/>
      <c r="AG126" s="75"/>
      <c r="AH126" s="109"/>
      <c r="AI126" s="59">
        <v>7</v>
      </c>
      <c r="AJ126" s="26"/>
      <c r="AK126" s="26"/>
      <c r="AL126" s="26"/>
      <c r="AM126" s="102"/>
      <c r="AN126" s="103"/>
      <c r="AO126" s="103"/>
      <c r="AP126" s="103"/>
      <c r="AQ126" s="104"/>
      <c r="AR126" s="75"/>
      <c r="AS126" s="109"/>
      <c r="AT126" s="59">
        <v>7</v>
      </c>
      <c r="AU126" s="26"/>
      <c r="AV126" s="26"/>
      <c r="AW126" s="26"/>
      <c r="AX126" s="102"/>
      <c r="AY126" s="103"/>
      <c r="AZ126" s="103"/>
      <c r="BA126" s="103"/>
      <c r="BB126" s="104"/>
      <c r="BC126" s="75"/>
      <c r="BD126" s="109"/>
      <c r="BE126" s="59">
        <v>7</v>
      </c>
      <c r="BF126" s="26"/>
      <c r="BG126" s="26"/>
      <c r="BH126" s="26"/>
      <c r="BI126" s="102"/>
      <c r="BJ126" s="103"/>
      <c r="BK126" s="103"/>
      <c r="BL126" s="103"/>
      <c r="BM126" s="104"/>
      <c r="BN126" s="75"/>
      <c r="BO126" s="109"/>
      <c r="BP126" s="59">
        <v>7</v>
      </c>
      <c r="BQ126" s="26"/>
      <c r="BR126" s="26"/>
      <c r="BS126" s="26"/>
      <c r="BT126" s="102"/>
      <c r="BU126" s="103"/>
      <c r="BV126" s="103"/>
      <c r="BW126" s="103"/>
      <c r="BX126" s="104"/>
      <c r="BY126" s="75"/>
      <c r="BZ126" s="109"/>
      <c r="CA126" s="59">
        <v>7</v>
      </c>
      <c r="CB126" s="26"/>
      <c r="CC126" s="26"/>
      <c r="CD126" s="26"/>
      <c r="CE126" s="102"/>
      <c r="CF126" s="103"/>
      <c r="CG126" s="103"/>
      <c r="CH126" s="103"/>
      <c r="CI126" s="104"/>
      <c r="CJ126" s="75"/>
      <c r="CK126" s="109"/>
      <c r="CL126" s="59">
        <v>7</v>
      </c>
      <c r="CM126" s="26"/>
      <c r="CN126" s="26"/>
      <c r="CO126" s="26"/>
      <c r="CP126" s="102"/>
      <c r="CQ126" s="103"/>
      <c r="CR126" s="103"/>
      <c r="CS126" s="103"/>
      <c r="CT126" s="104"/>
      <c r="CU126" s="75"/>
      <c r="CV126" s="109"/>
      <c r="CW126" s="59">
        <v>7</v>
      </c>
      <c r="CX126" s="26"/>
      <c r="CY126" s="26"/>
      <c r="CZ126" s="26"/>
      <c r="DA126" s="102"/>
      <c r="DB126" s="103"/>
      <c r="DC126" s="103"/>
      <c r="DD126" s="103"/>
      <c r="DE126" s="104"/>
      <c r="DF126" s="75"/>
    </row>
    <row r="127" spans="1:110" s="25" customFormat="1" ht="16.5" customHeight="1" thickBot="1" x14ac:dyDescent="0.3">
      <c r="A127" s="110"/>
      <c r="B127" s="60">
        <v>8</v>
      </c>
      <c r="C127" s="27"/>
      <c r="D127" s="27"/>
      <c r="E127" s="27"/>
      <c r="F127" s="105"/>
      <c r="G127" s="106"/>
      <c r="H127" s="106"/>
      <c r="I127" s="106"/>
      <c r="J127" s="107"/>
      <c r="K127" s="76"/>
      <c r="L127" s="110"/>
      <c r="M127" s="60">
        <v>8</v>
      </c>
      <c r="N127" s="27"/>
      <c r="O127" s="27"/>
      <c r="P127" s="27"/>
      <c r="Q127" s="105"/>
      <c r="R127" s="106"/>
      <c r="S127" s="106"/>
      <c r="T127" s="106"/>
      <c r="U127" s="107"/>
      <c r="V127" s="76"/>
      <c r="W127" s="110"/>
      <c r="X127" s="60">
        <v>8</v>
      </c>
      <c r="Y127" s="27"/>
      <c r="Z127" s="27"/>
      <c r="AA127" s="27"/>
      <c r="AB127" s="105"/>
      <c r="AC127" s="106"/>
      <c r="AD127" s="106"/>
      <c r="AE127" s="106"/>
      <c r="AF127" s="107"/>
      <c r="AG127" s="76"/>
      <c r="AH127" s="110"/>
      <c r="AI127" s="60">
        <v>8</v>
      </c>
      <c r="AJ127" s="27"/>
      <c r="AK127" s="27"/>
      <c r="AL127" s="27"/>
      <c r="AM127" s="105"/>
      <c r="AN127" s="106"/>
      <c r="AO127" s="106"/>
      <c r="AP127" s="106"/>
      <c r="AQ127" s="107"/>
      <c r="AR127" s="76"/>
      <c r="AS127" s="110"/>
      <c r="AT127" s="60">
        <v>8</v>
      </c>
      <c r="AU127" s="27"/>
      <c r="AV127" s="27"/>
      <c r="AW127" s="27"/>
      <c r="AX127" s="105"/>
      <c r="AY127" s="106"/>
      <c r="AZ127" s="106"/>
      <c r="BA127" s="106"/>
      <c r="BB127" s="107"/>
      <c r="BC127" s="76"/>
      <c r="BD127" s="110"/>
      <c r="BE127" s="60">
        <v>8</v>
      </c>
      <c r="BF127" s="27"/>
      <c r="BG127" s="27"/>
      <c r="BH127" s="27"/>
      <c r="BI127" s="105"/>
      <c r="BJ127" s="106"/>
      <c r="BK127" s="106"/>
      <c r="BL127" s="106"/>
      <c r="BM127" s="107"/>
      <c r="BN127" s="76"/>
      <c r="BO127" s="110"/>
      <c r="BP127" s="60">
        <v>8</v>
      </c>
      <c r="BQ127" s="27"/>
      <c r="BR127" s="27"/>
      <c r="BS127" s="27"/>
      <c r="BT127" s="105"/>
      <c r="BU127" s="106"/>
      <c r="BV127" s="106"/>
      <c r="BW127" s="106"/>
      <c r="BX127" s="107"/>
      <c r="BY127" s="76"/>
      <c r="BZ127" s="110"/>
      <c r="CA127" s="60">
        <v>8</v>
      </c>
      <c r="CB127" s="27"/>
      <c r="CC127" s="27"/>
      <c r="CD127" s="27"/>
      <c r="CE127" s="105"/>
      <c r="CF127" s="106"/>
      <c r="CG127" s="106"/>
      <c r="CH127" s="106"/>
      <c r="CI127" s="107"/>
      <c r="CJ127" s="76"/>
      <c r="CK127" s="110"/>
      <c r="CL127" s="60">
        <v>8</v>
      </c>
      <c r="CM127" s="27"/>
      <c r="CN127" s="27"/>
      <c r="CO127" s="27"/>
      <c r="CP127" s="105"/>
      <c r="CQ127" s="106"/>
      <c r="CR127" s="106"/>
      <c r="CS127" s="106"/>
      <c r="CT127" s="107"/>
      <c r="CU127" s="76"/>
      <c r="CV127" s="110"/>
      <c r="CW127" s="60">
        <v>8</v>
      </c>
      <c r="CX127" s="27"/>
      <c r="CY127" s="27"/>
      <c r="CZ127" s="27"/>
      <c r="DA127" s="105"/>
      <c r="DB127" s="106"/>
      <c r="DC127" s="106"/>
      <c r="DD127" s="106"/>
      <c r="DE127" s="107"/>
      <c r="DF127" s="76"/>
    </row>
    <row r="128" spans="1:110" s="25" customFormat="1" ht="7.5" customHeight="1" thickBot="1" x14ac:dyDescent="0.3">
      <c r="B128" s="1"/>
      <c r="C128" s="1"/>
      <c r="D128" s="1"/>
      <c r="E128" s="1"/>
      <c r="F128" s="1"/>
      <c r="G128" s="1"/>
      <c r="H128" s="28"/>
      <c r="I128" s="28"/>
      <c r="J128" s="28"/>
      <c r="K128" s="28"/>
      <c r="M128" s="1"/>
      <c r="N128" s="1"/>
      <c r="O128" s="1"/>
      <c r="P128" s="1"/>
      <c r="Q128" s="1"/>
      <c r="R128" s="1"/>
      <c r="S128" s="28"/>
      <c r="T128" s="28"/>
      <c r="U128" s="28"/>
      <c r="V128" s="28"/>
      <c r="X128" s="1"/>
      <c r="Y128" s="1"/>
      <c r="Z128" s="1"/>
      <c r="AA128" s="1"/>
      <c r="AB128" s="1"/>
      <c r="AC128" s="1"/>
      <c r="AD128" s="28"/>
      <c r="AE128" s="28"/>
      <c r="AF128" s="28"/>
      <c r="AG128" s="28"/>
      <c r="AI128" s="1"/>
      <c r="AJ128" s="1"/>
      <c r="AK128" s="1"/>
      <c r="AL128" s="1"/>
      <c r="AM128" s="1"/>
      <c r="AN128" s="1"/>
      <c r="AO128" s="28"/>
      <c r="AP128" s="28"/>
      <c r="AQ128" s="28"/>
      <c r="AR128" s="28"/>
      <c r="AT128" s="1"/>
      <c r="AU128" s="1"/>
      <c r="AV128" s="1"/>
      <c r="AW128" s="1"/>
      <c r="AX128" s="1"/>
      <c r="AY128" s="1"/>
      <c r="AZ128" s="28"/>
      <c r="BA128" s="28"/>
      <c r="BB128" s="28"/>
      <c r="BC128" s="28"/>
      <c r="BE128" s="1"/>
      <c r="BF128" s="1"/>
      <c r="BG128" s="1"/>
      <c r="BH128" s="1"/>
      <c r="BI128" s="1"/>
      <c r="BJ128" s="1"/>
      <c r="BK128" s="28"/>
      <c r="BL128" s="28"/>
      <c r="BM128" s="28"/>
      <c r="BN128" s="28"/>
      <c r="BP128" s="1"/>
      <c r="BQ128" s="1"/>
      <c r="BR128" s="1"/>
      <c r="BS128" s="1"/>
      <c r="BT128" s="1"/>
      <c r="BU128" s="1"/>
      <c r="BV128" s="28"/>
      <c r="BW128" s="28"/>
      <c r="BX128" s="28"/>
      <c r="BY128" s="28"/>
      <c r="CA128" s="1"/>
      <c r="CB128" s="1"/>
      <c r="CC128" s="1"/>
      <c r="CD128" s="1"/>
      <c r="CE128" s="1"/>
      <c r="CF128" s="1"/>
      <c r="CG128" s="28"/>
      <c r="CH128" s="28"/>
      <c r="CI128" s="28"/>
      <c r="CJ128" s="28"/>
      <c r="CL128" s="1"/>
      <c r="CM128" s="1"/>
      <c r="CN128" s="1"/>
      <c r="CO128" s="1"/>
      <c r="CP128" s="1"/>
      <c r="CQ128" s="1"/>
      <c r="CR128" s="28"/>
      <c r="CS128" s="28"/>
      <c r="CT128" s="28"/>
      <c r="CU128" s="28"/>
      <c r="CW128" s="1"/>
      <c r="CX128" s="1"/>
      <c r="CY128" s="1"/>
      <c r="CZ128" s="1"/>
      <c r="DA128" s="1"/>
      <c r="DB128" s="1"/>
      <c r="DC128" s="28"/>
      <c r="DD128" s="28"/>
      <c r="DE128" s="28"/>
      <c r="DF128" s="28"/>
    </row>
    <row r="129" spans="1:110" s="25" customFormat="1" ht="16.5" customHeight="1" x14ac:dyDescent="0.25">
      <c r="A129" s="108">
        <f>IF(Paramètres!$B$16="",".",Paramètres!$B$16)</f>
        <v>42632</v>
      </c>
      <c r="B129" s="65">
        <v>1</v>
      </c>
      <c r="C129" s="66"/>
      <c r="D129" s="67"/>
      <c r="E129" s="67"/>
      <c r="F129" s="111"/>
      <c r="G129" s="112"/>
      <c r="H129" s="112"/>
      <c r="I129" s="112"/>
      <c r="J129" s="113"/>
      <c r="K129" s="74"/>
      <c r="L129" s="108">
        <f>IF(Paramètres!$B$44="",".",Paramètres!$B$44)</f>
        <v>42662</v>
      </c>
      <c r="M129" s="65">
        <v>1</v>
      </c>
      <c r="N129" s="66"/>
      <c r="O129" s="67"/>
      <c r="P129" s="67"/>
      <c r="Q129" s="111"/>
      <c r="R129" s="112"/>
      <c r="S129" s="112"/>
      <c r="T129" s="112"/>
      <c r="U129" s="113"/>
      <c r="V129" s="74"/>
      <c r="W129" s="108" t="str">
        <f>IF(Paramètres!$B$72="",".",Paramètres!$B$72)</f>
        <v>.</v>
      </c>
      <c r="X129" s="65">
        <v>1</v>
      </c>
      <c r="Y129" s="66"/>
      <c r="Z129" s="67"/>
      <c r="AA129" s="67"/>
      <c r="AB129" s="111"/>
      <c r="AC129" s="112"/>
      <c r="AD129" s="112"/>
      <c r="AE129" s="112"/>
      <c r="AF129" s="113"/>
      <c r="AG129" s="74"/>
      <c r="AH129" s="108">
        <f>IF(Paramètres!$B$100="",".",Paramètres!$B$100)</f>
        <v>42723</v>
      </c>
      <c r="AI129" s="65">
        <v>1</v>
      </c>
      <c r="AJ129" s="66"/>
      <c r="AK129" s="67"/>
      <c r="AL129" s="67"/>
      <c r="AM129" s="111"/>
      <c r="AN129" s="112"/>
      <c r="AO129" s="112"/>
      <c r="AP129" s="112"/>
      <c r="AQ129" s="113"/>
      <c r="AR129" s="74"/>
      <c r="AS129" s="108">
        <f>IF(Paramètres!$B$128="",".",Paramètres!$B$128)</f>
        <v>42760</v>
      </c>
      <c r="AT129" s="65">
        <v>1</v>
      </c>
      <c r="AU129" s="66"/>
      <c r="AV129" s="67"/>
      <c r="AW129" s="67"/>
      <c r="AX129" s="111"/>
      <c r="AY129" s="112"/>
      <c r="AZ129" s="112"/>
      <c r="BA129" s="112"/>
      <c r="BB129" s="113"/>
      <c r="BC129" s="74"/>
      <c r="BD129" s="108">
        <f>IF(Paramètres!$B$156="",".",Paramètres!$B$156)</f>
        <v>42783</v>
      </c>
      <c r="BE129" s="65">
        <v>1</v>
      </c>
      <c r="BF129" s="66"/>
      <c r="BG129" s="67"/>
      <c r="BH129" s="67"/>
      <c r="BI129" s="111"/>
      <c r="BJ129" s="112"/>
      <c r="BK129" s="112"/>
      <c r="BL129" s="112"/>
      <c r="BM129" s="113"/>
      <c r="BN129" s="74"/>
      <c r="BO129" s="108">
        <f>IF(Paramètres!$B$184="",".",Paramètres!$B$184)</f>
        <v>42818</v>
      </c>
      <c r="BP129" s="65">
        <v>1</v>
      </c>
      <c r="BQ129" s="66"/>
      <c r="BR129" s="67"/>
      <c r="BS129" s="67"/>
      <c r="BT129" s="111"/>
      <c r="BU129" s="112"/>
      <c r="BV129" s="112"/>
      <c r="BW129" s="112"/>
      <c r="BX129" s="113"/>
      <c r="BY129" s="74"/>
      <c r="BZ129" s="108" t="str">
        <f>IF(Paramètres!$B$212="",".",Paramètres!$B$212)</f>
        <v>.</v>
      </c>
      <c r="CA129" s="65">
        <v>1</v>
      </c>
      <c r="CB129" s="66"/>
      <c r="CC129" s="67"/>
      <c r="CD129" s="67"/>
      <c r="CE129" s="111"/>
      <c r="CF129" s="112"/>
      <c r="CG129" s="112"/>
      <c r="CH129" s="112"/>
      <c r="CI129" s="113"/>
      <c r="CJ129" s="74"/>
      <c r="CK129" s="108">
        <f>IF(Paramètres!$B$240="",".",Paramètres!$B$240)</f>
        <v>42874</v>
      </c>
      <c r="CL129" s="65">
        <v>1</v>
      </c>
      <c r="CM129" s="66"/>
      <c r="CN129" s="67"/>
      <c r="CO129" s="67"/>
      <c r="CP129" s="111"/>
      <c r="CQ129" s="112"/>
      <c r="CR129" s="112"/>
      <c r="CS129" s="112"/>
      <c r="CT129" s="113"/>
      <c r="CU129" s="74"/>
      <c r="CV129" s="108">
        <f>IF(Paramètres!$B$268="",".",Paramètres!$B$268)</f>
        <v>42906</v>
      </c>
      <c r="CW129" s="65">
        <v>1</v>
      </c>
      <c r="CX129" s="66"/>
      <c r="CY129" s="67"/>
      <c r="CZ129" s="67"/>
      <c r="DA129" s="111"/>
      <c r="DB129" s="112"/>
      <c r="DC129" s="112"/>
      <c r="DD129" s="112"/>
      <c r="DE129" s="113"/>
      <c r="DF129" s="74"/>
    </row>
    <row r="130" spans="1:110" s="25" customFormat="1" ht="16.5" customHeight="1" x14ac:dyDescent="0.25">
      <c r="A130" s="109"/>
      <c r="B130" s="59">
        <v>2</v>
      </c>
      <c r="C130" s="26" t="s">
        <v>169</v>
      </c>
      <c r="D130" s="26"/>
      <c r="E130" s="26"/>
      <c r="F130" s="102"/>
      <c r="G130" s="103"/>
      <c r="H130" s="103"/>
      <c r="I130" s="103"/>
      <c r="J130" s="104"/>
      <c r="K130" s="75"/>
      <c r="L130" s="109"/>
      <c r="M130" s="59">
        <v>2</v>
      </c>
      <c r="N130" s="26"/>
      <c r="O130" s="26"/>
      <c r="P130" s="26"/>
      <c r="Q130" s="102"/>
      <c r="R130" s="103"/>
      <c r="S130" s="103"/>
      <c r="T130" s="103"/>
      <c r="U130" s="104"/>
      <c r="V130" s="75"/>
      <c r="W130" s="109"/>
      <c r="X130" s="59">
        <v>2</v>
      </c>
      <c r="Y130" s="26"/>
      <c r="Z130" s="26"/>
      <c r="AA130" s="26"/>
      <c r="AB130" s="102"/>
      <c r="AC130" s="103"/>
      <c r="AD130" s="103"/>
      <c r="AE130" s="103"/>
      <c r="AF130" s="104"/>
      <c r="AG130" s="75"/>
      <c r="AH130" s="109"/>
      <c r="AI130" s="59">
        <v>2</v>
      </c>
      <c r="AJ130" s="26"/>
      <c r="AK130" s="26"/>
      <c r="AL130" s="26"/>
      <c r="AM130" s="102"/>
      <c r="AN130" s="103"/>
      <c r="AO130" s="103"/>
      <c r="AP130" s="103"/>
      <c r="AQ130" s="104"/>
      <c r="AR130" s="75"/>
      <c r="AS130" s="109"/>
      <c r="AT130" s="59">
        <v>2</v>
      </c>
      <c r="AU130" s="26"/>
      <c r="AV130" s="26"/>
      <c r="AW130" s="26"/>
      <c r="AX130" s="102"/>
      <c r="AY130" s="103"/>
      <c r="AZ130" s="103"/>
      <c r="BA130" s="103"/>
      <c r="BB130" s="104"/>
      <c r="BC130" s="75"/>
      <c r="BD130" s="109"/>
      <c r="BE130" s="59">
        <v>2</v>
      </c>
      <c r="BF130" s="26"/>
      <c r="BG130" s="26"/>
      <c r="BH130" s="26"/>
      <c r="BI130" s="102"/>
      <c r="BJ130" s="103"/>
      <c r="BK130" s="103"/>
      <c r="BL130" s="103"/>
      <c r="BM130" s="104"/>
      <c r="BN130" s="75"/>
      <c r="BO130" s="109"/>
      <c r="BP130" s="59">
        <v>2</v>
      </c>
      <c r="BQ130" s="26"/>
      <c r="BR130" s="26"/>
      <c r="BS130" s="26"/>
      <c r="BT130" s="102"/>
      <c r="BU130" s="103"/>
      <c r="BV130" s="103"/>
      <c r="BW130" s="103"/>
      <c r="BX130" s="104"/>
      <c r="BY130" s="75"/>
      <c r="BZ130" s="109"/>
      <c r="CA130" s="59">
        <v>2</v>
      </c>
      <c r="CB130" s="26"/>
      <c r="CC130" s="26"/>
      <c r="CD130" s="26"/>
      <c r="CE130" s="102"/>
      <c r="CF130" s="103"/>
      <c r="CG130" s="103"/>
      <c r="CH130" s="103"/>
      <c r="CI130" s="104"/>
      <c r="CJ130" s="75"/>
      <c r="CK130" s="109"/>
      <c r="CL130" s="59">
        <v>2</v>
      </c>
      <c r="CM130" s="26"/>
      <c r="CN130" s="26"/>
      <c r="CO130" s="26"/>
      <c r="CP130" s="102"/>
      <c r="CQ130" s="103"/>
      <c r="CR130" s="103"/>
      <c r="CS130" s="103"/>
      <c r="CT130" s="104"/>
      <c r="CU130" s="75"/>
      <c r="CV130" s="109"/>
      <c r="CW130" s="59">
        <v>2</v>
      </c>
      <c r="CX130" s="26"/>
      <c r="CY130" s="26"/>
      <c r="CZ130" s="26"/>
      <c r="DA130" s="102"/>
      <c r="DB130" s="103"/>
      <c r="DC130" s="103"/>
      <c r="DD130" s="103"/>
      <c r="DE130" s="104"/>
      <c r="DF130" s="75"/>
    </row>
    <row r="131" spans="1:110" s="25" customFormat="1" ht="16.5" customHeight="1" x14ac:dyDescent="0.25">
      <c r="A131" s="109"/>
      <c r="B131" s="59">
        <v>3</v>
      </c>
      <c r="C131" s="26" t="s">
        <v>178</v>
      </c>
      <c r="D131" s="26"/>
      <c r="E131" s="26"/>
      <c r="F131" s="102"/>
      <c r="G131" s="103"/>
      <c r="H131" s="103"/>
      <c r="I131" s="103"/>
      <c r="J131" s="104"/>
      <c r="K131" s="75"/>
      <c r="L131" s="109"/>
      <c r="M131" s="59">
        <v>3</v>
      </c>
      <c r="N131" s="26"/>
      <c r="O131" s="26"/>
      <c r="P131" s="26"/>
      <c r="Q131" s="102"/>
      <c r="R131" s="103"/>
      <c r="S131" s="103"/>
      <c r="T131" s="103"/>
      <c r="U131" s="104"/>
      <c r="V131" s="75"/>
      <c r="W131" s="109"/>
      <c r="X131" s="59">
        <v>3</v>
      </c>
      <c r="Y131" s="26"/>
      <c r="Z131" s="26"/>
      <c r="AA131" s="26"/>
      <c r="AB131" s="102"/>
      <c r="AC131" s="103"/>
      <c r="AD131" s="103"/>
      <c r="AE131" s="103"/>
      <c r="AF131" s="104"/>
      <c r="AG131" s="75"/>
      <c r="AH131" s="109"/>
      <c r="AI131" s="59">
        <v>3</v>
      </c>
      <c r="AJ131" s="26"/>
      <c r="AK131" s="26"/>
      <c r="AL131" s="26"/>
      <c r="AM131" s="102"/>
      <c r="AN131" s="103"/>
      <c r="AO131" s="103"/>
      <c r="AP131" s="103"/>
      <c r="AQ131" s="104"/>
      <c r="AR131" s="75"/>
      <c r="AS131" s="109"/>
      <c r="AT131" s="59">
        <v>3</v>
      </c>
      <c r="AU131" s="26"/>
      <c r="AV131" s="26"/>
      <c r="AW131" s="26"/>
      <c r="AX131" s="102"/>
      <c r="AY131" s="103"/>
      <c r="AZ131" s="103"/>
      <c r="BA131" s="103"/>
      <c r="BB131" s="104"/>
      <c r="BC131" s="75"/>
      <c r="BD131" s="109"/>
      <c r="BE131" s="59">
        <v>3</v>
      </c>
      <c r="BF131" s="26"/>
      <c r="BG131" s="26"/>
      <c r="BH131" s="26"/>
      <c r="BI131" s="102"/>
      <c r="BJ131" s="103"/>
      <c r="BK131" s="103"/>
      <c r="BL131" s="103"/>
      <c r="BM131" s="104"/>
      <c r="BN131" s="75"/>
      <c r="BO131" s="109"/>
      <c r="BP131" s="59">
        <v>3</v>
      </c>
      <c r="BQ131" s="26"/>
      <c r="BR131" s="26"/>
      <c r="BS131" s="26"/>
      <c r="BT131" s="102"/>
      <c r="BU131" s="103"/>
      <c r="BV131" s="103"/>
      <c r="BW131" s="103"/>
      <c r="BX131" s="104"/>
      <c r="BY131" s="75"/>
      <c r="BZ131" s="109"/>
      <c r="CA131" s="59">
        <v>3</v>
      </c>
      <c r="CB131" s="26"/>
      <c r="CC131" s="26"/>
      <c r="CD131" s="26"/>
      <c r="CE131" s="102"/>
      <c r="CF131" s="103"/>
      <c r="CG131" s="103"/>
      <c r="CH131" s="103"/>
      <c r="CI131" s="104"/>
      <c r="CJ131" s="75"/>
      <c r="CK131" s="109"/>
      <c r="CL131" s="59">
        <v>3</v>
      </c>
      <c r="CM131" s="26"/>
      <c r="CN131" s="26"/>
      <c r="CO131" s="26"/>
      <c r="CP131" s="102"/>
      <c r="CQ131" s="103"/>
      <c r="CR131" s="103"/>
      <c r="CS131" s="103"/>
      <c r="CT131" s="104"/>
      <c r="CU131" s="75"/>
      <c r="CV131" s="109"/>
      <c r="CW131" s="59">
        <v>3</v>
      </c>
      <c r="CX131" s="26"/>
      <c r="CY131" s="26"/>
      <c r="CZ131" s="26"/>
      <c r="DA131" s="102"/>
      <c r="DB131" s="103"/>
      <c r="DC131" s="103"/>
      <c r="DD131" s="103"/>
      <c r="DE131" s="104"/>
      <c r="DF131" s="75"/>
    </row>
    <row r="132" spans="1:110" s="25" customFormat="1" ht="16.5" customHeight="1" x14ac:dyDescent="0.25">
      <c r="A132" s="109"/>
      <c r="B132" s="59">
        <v>4</v>
      </c>
      <c r="C132" s="26" t="s">
        <v>181</v>
      </c>
      <c r="D132" s="26"/>
      <c r="E132" s="26"/>
      <c r="F132" s="102"/>
      <c r="G132" s="103"/>
      <c r="H132" s="103"/>
      <c r="I132" s="103"/>
      <c r="J132" s="104"/>
      <c r="K132" s="75"/>
      <c r="L132" s="109"/>
      <c r="M132" s="59">
        <v>4</v>
      </c>
      <c r="N132" s="26"/>
      <c r="O132" s="26"/>
      <c r="P132" s="26"/>
      <c r="Q132" s="102"/>
      <c r="R132" s="103"/>
      <c r="S132" s="103"/>
      <c r="T132" s="103"/>
      <c r="U132" s="104"/>
      <c r="V132" s="75"/>
      <c r="W132" s="109"/>
      <c r="X132" s="59">
        <v>4</v>
      </c>
      <c r="Y132" s="26"/>
      <c r="Z132" s="26"/>
      <c r="AA132" s="26"/>
      <c r="AB132" s="102"/>
      <c r="AC132" s="103"/>
      <c r="AD132" s="103"/>
      <c r="AE132" s="103"/>
      <c r="AF132" s="104"/>
      <c r="AG132" s="75"/>
      <c r="AH132" s="109"/>
      <c r="AI132" s="59">
        <v>4</v>
      </c>
      <c r="AJ132" s="26"/>
      <c r="AK132" s="26"/>
      <c r="AL132" s="26"/>
      <c r="AM132" s="102"/>
      <c r="AN132" s="103"/>
      <c r="AO132" s="103"/>
      <c r="AP132" s="103"/>
      <c r="AQ132" s="104"/>
      <c r="AR132" s="75"/>
      <c r="AS132" s="109"/>
      <c r="AT132" s="59">
        <v>4</v>
      </c>
      <c r="AU132" s="26"/>
      <c r="AV132" s="26"/>
      <c r="AW132" s="26"/>
      <c r="AX132" s="102"/>
      <c r="AY132" s="103"/>
      <c r="AZ132" s="103"/>
      <c r="BA132" s="103"/>
      <c r="BB132" s="104"/>
      <c r="BC132" s="75"/>
      <c r="BD132" s="109"/>
      <c r="BE132" s="59">
        <v>4</v>
      </c>
      <c r="BF132" s="26"/>
      <c r="BG132" s="26"/>
      <c r="BH132" s="26"/>
      <c r="BI132" s="102"/>
      <c r="BJ132" s="103"/>
      <c r="BK132" s="103"/>
      <c r="BL132" s="103"/>
      <c r="BM132" s="104"/>
      <c r="BN132" s="75"/>
      <c r="BO132" s="109"/>
      <c r="BP132" s="59">
        <v>4</v>
      </c>
      <c r="BQ132" s="26"/>
      <c r="BR132" s="26"/>
      <c r="BS132" s="26"/>
      <c r="BT132" s="102"/>
      <c r="BU132" s="103"/>
      <c r="BV132" s="103"/>
      <c r="BW132" s="103"/>
      <c r="BX132" s="104"/>
      <c r="BY132" s="75"/>
      <c r="BZ132" s="109"/>
      <c r="CA132" s="59">
        <v>4</v>
      </c>
      <c r="CB132" s="26"/>
      <c r="CC132" s="26"/>
      <c r="CD132" s="26"/>
      <c r="CE132" s="102"/>
      <c r="CF132" s="103"/>
      <c r="CG132" s="103"/>
      <c r="CH132" s="103"/>
      <c r="CI132" s="104"/>
      <c r="CJ132" s="75"/>
      <c r="CK132" s="109"/>
      <c r="CL132" s="59">
        <v>4</v>
      </c>
      <c r="CM132" s="26"/>
      <c r="CN132" s="26"/>
      <c r="CO132" s="26"/>
      <c r="CP132" s="102"/>
      <c r="CQ132" s="103"/>
      <c r="CR132" s="103"/>
      <c r="CS132" s="103"/>
      <c r="CT132" s="104"/>
      <c r="CU132" s="75"/>
      <c r="CV132" s="109"/>
      <c r="CW132" s="59">
        <v>4</v>
      </c>
      <c r="CX132" s="26"/>
      <c r="CY132" s="26"/>
      <c r="CZ132" s="26"/>
      <c r="DA132" s="102"/>
      <c r="DB132" s="103"/>
      <c r="DC132" s="103"/>
      <c r="DD132" s="103"/>
      <c r="DE132" s="104"/>
      <c r="DF132" s="75"/>
    </row>
    <row r="133" spans="1:110" s="25" customFormat="1" ht="16.5" customHeight="1" x14ac:dyDescent="0.25">
      <c r="A133" s="109"/>
      <c r="B133" s="59" t="s">
        <v>35</v>
      </c>
      <c r="C133" s="26" t="s">
        <v>179</v>
      </c>
      <c r="D133" s="26"/>
      <c r="E133" s="26"/>
      <c r="F133" s="102"/>
      <c r="G133" s="103"/>
      <c r="H133" s="103"/>
      <c r="I133" s="103"/>
      <c r="J133" s="104"/>
      <c r="K133" s="75"/>
      <c r="L133" s="109"/>
      <c r="M133" s="59" t="s">
        <v>35</v>
      </c>
      <c r="N133" s="26"/>
      <c r="O133" s="26"/>
      <c r="P133" s="26"/>
      <c r="Q133" s="102"/>
      <c r="R133" s="103"/>
      <c r="S133" s="103"/>
      <c r="T133" s="103"/>
      <c r="U133" s="104"/>
      <c r="V133" s="75"/>
      <c r="W133" s="109"/>
      <c r="X133" s="59" t="s">
        <v>35</v>
      </c>
      <c r="Y133" s="26"/>
      <c r="Z133" s="26"/>
      <c r="AA133" s="26"/>
      <c r="AB133" s="102"/>
      <c r="AC133" s="103"/>
      <c r="AD133" s="103"/>
      <c r="AE133" s="103"/>
      <c r="AF133" s="104"/>
      <c r="AG133" s="75"/>
      <c r="AH133" s="109"/>
      <c r="AI133" s="59" t="s">
        <v>35</v>
      </c>
      <c r="AJ133" s="26"/>
      <c r="AK133" s="26"/>
      <c r="AL133" s="26"/>
      <c r="AM133" s="102"/>
      <c r="AN133" s="103"/>
      <c r="AO133" s="103"/>
      <c r="AP133" s="103"/>
      <c r="AQ133" s="104"/>
      <c r="AR133" s="75"/>
      <c r="AS133" s="109"/>
      <c r="AT133" s="59" t="s">
        <v>35</v>
      </c>
      <c r="AU133" s="26"/>
      <c r="AV133" s="26"/>
      <c r="AW133" s="26"/>
      <c r="AX133" s="102"/>
      <c r="AY133" s="103"/>
      <c r="AZ133" s="103"/>
      <c r="BA133" s="103"/>
      <c r="BB133" s="104"/>
      <c r="BC133" s="75"/>
      <c r="BD133" s="109"/>
      <c r="BE133" s="59" t="s">
        <v>35</v>
      </c>
      <c r="BF133" s="26"/>
      <c r="BG133" s="26"/>
      <c r="BH133" s="26"/>
      <c r="BI133" s="102"/>
      <c r="BJ133" s="103"/>
      <c r="BK133" s="103"/>
      <c r="BL133" s="103"/>
      <c r="BM133" s="104"/>
      <c r="BN133" s="75"/>
      <c r="BO133" s="109"/>
      <c r="BP133" s="59" t="s">
        <v>35</v>
      </c>
      <c r="BQ133" s="26"/>
      <c r="BR133" s="26"/>
      <c r="BS133" s="26"/>
      <c r="BT133" s="102"/>
      <c r="BU133" s="103"/>
      <c r="BV133" s="103"/>
      <c r="BW133" s="103"/>
      <c r="BX133" s="104"/>
      <c r="BY133" s="75"/>
      <c r="BZ133" s="109"/>
      <c r="CA133" s="59" t="s">
        <v>35</v>
      </c>
      <c r="CB133" s="26"/>
      <c r="CC133" s="26"/>
      <c r="CD133" s="26"/>
      <c r="CE133" s="102"/>
      <c r="CF133" s="103"/>
      <c r="CG133" s="103"/>
      <c r="CH133" s="103"/>
      <c r="CI133" s="104"/>
      <c r="CJ133" s="75"/>
      <c r="CK133" s="109"/>
      <c r="CL133" s="59" t="s">
        <v>35</v>
      </c>
      <c r="CM133" s="26"/>
      <c r="CN133" s="26"/>
      <c r="CO133" s="26"/>
      <c r="CP133" s="102"/>
      <c r="CQ133" s="103"/>
      <c r="CR133" s="103"/>
      <c r="CS133" s="103"/>
      <c r="CT133" s="104"/>
      <c r="CU133" s="75"/>
      <c r="CV133" s="109"/>
      <c r="CW133" s="59" t="s">
        <v>35</v>
      </c>
      <c r="CX133" s="26"/>
      <c r="CY133" s="26"/>
      <c r="CZ133" s="26"/>
      <c r="DA133" s="102"/>
      <c r="DB133" s="103"/>
      <c r="DC133" s="103"/>
      <c r="DD133" s="103"/>
      <c r="DE133" s="104"/>
      <c r="DF133" s="75"/>
    </row>
    <row r="134" spans="1:110" s="25" customFormat="1" ht="16.5" customHeight="1" x14ac:dyDescent="0.25">
      <c r="A134" s="109"/>
      <c r="B134" s="59">
        <v>7</v>
      </c>
      <c r="C134" s="26" t="s">
        <v>180</v>
      </c>
      <c r="D134" s="26"/>
      <c r="E134" s="26"/>
      <c r="F134" s="102"/>
      <c r="G134" s="103"/>
      <c r="H134" s="103"/>
      <c r="I134" s="103"/>
      <c r="J134" s="104"/>
      <c r="K134" s="75"/>
      <c r="L134" s="109"/>
      <c r="M134" s="59">
        <v>7</v>
      </c>
      <c r="N134" s="26"/>
      <c r="O134" s="26"/>
      <c r="P134" s="26"/>
      <c r="Q134" s="102"/>
      <c r="R134" s="103"/>
      <c r="S134" s="103"/>
      <c r="T134" s="103"/>
      <c r="U134" s="104"/>
      <c r="V134" s="75"/>
      <c r="W134" s="109"/>
      <c r="X134" s="59">
        <v>7</v>
      </c>
      <c r="Y134" s="26"/>
      <c r="Z134" s="26"/>
      <c r="AA134" s="26"/>
      <c r="AB134" s="102"/>
      <c r="AC134" s="103"/>
      <c r="AD134" s="103"/>
      <c r="AE134" s="103"/>
      <c r="AF134" s="104"/>
      <c r="AG134" s="75"/>
      <c r="AH134" s="109"/>
      <c r="AI134" s="59">
        <v>7</v>
      </c>
      <c r="AJ134" s="26"/>
      <c r="AK134" s="26"/>
      <c r="AL134" s="26"/>
      <c r="AM134" s="102"/>
      <c r="AN134" s="103"/>
      <c r="AO134" s="103"/>
      <c r="AP134" s="103"/>
      <c r="AQ134" s="104"/>
      <c r="AR134" s="75"/>
      <c r="AS134" s="109"/>
      <c r="AT134" s="59">
        <v>7</v>
      </c>
      <c r="AU134" s="26"/>
      <c r="AV134" s="26"/>
      <c r="AW134" s="26"/>
      <c r="AX134" s="102"/>
      <c r="AY134" s="103"/>
      <c r="AZ134" s="103"/>
      <c r="BA134" s="103"/>
      <c r="BB134" s="104"/>
      <c r="BC134" s="75"/>
      <c r="BD134" s="109"/>
      <c r="BE134" s="59">
        <v>7</v>
      </c>
      <c r="BF134" s="26"/>
      <c r="BG134" s="26"/>
      <c r="BH134" s="26"/>
      <c r="BI134" s="102"/>
      <c r="BJ134" s="103"/>
      <c r="BK134" s="103"/>
      <c r="BL134" s="103"/>
      <c r="BM134" s="104"/>
      <c r="BN134" s="75"/>
      <c r="BO134" s="109"/>
      <c r="BP134" s="59">
        <v>7</v>
      </c>
      <c r="BQ134" s="26"/>
      <c r="BR134" s="26"/>
      <c r="BS134" s="26"/>
      <c r="BT134" s="102"/>
      <c r="BU134" s="103"/>
      <c r="BV134" s="103"/>
      <c r="BW134" s="103"/>
      <c r="BX134" s="104"/>
      <c r="BY134" s="75"/>
      <c r="BZ134" s="109"/>
      <c r="CA134" s="59">
        <v>7</v>
      </c>
      <c r="CB134" s="26"/>
      <c r="CC134" s="26"/>
      <c r="CD134" s="26"/>
      <c r="CE134" s="102"/>
      <c r="CF134" s="103"/>
      <c r="CG134" s="103"/>
      <c r="CH134" s="103"/>
      <c r="CI134" s="104"/>
      <c r="CJ134" s="75"/>
      <c r="CK134" s="109"/>
      <c r="CL134" s="59">
        <v>7</v>
      </c>
      <c r="CM134" s="26"/>
      <c r="CN134" s="26"/>
      <c r="CO134" s="26"/>
      <c r="CP134" s="102"/>
      <c r="CQ134" s="103"/>
      <c r="CR134" s="103"/>
      <c r="CS134" s="103"/>
      <c r="CT134" s="104"/>
      <c r="CU134" s="75"/>
      <c r="CV134" s="109"/>
      <c r="CW134" s="59">
        <v>7</v>
      </c>
      <c r="CX134" s="26"/>
      <c r="CY134" s="26"/>
      <c r="CZ134" s="26"/>
      <c r="DA134" s="102"/>
      <c r="DB134" s="103"/>
      <c r="DC134" s="103"/>
      <c r="DD134" s="103"/>
      <c r="DE134" s="104"/>
      <c r="DF134" s="75"/>
    </row>
    <row r="135" spans="1:110" s="25" customFormat="1" ht="16.5" customHeight="1" thickBot="1" x14ac:dyDescent="0.3">
      <c r="A135" s="110"/>
      <c r="B135" s="60">
        <v>8</v>
      </c>
      <c r="C135" s="27"/>
      <c r="D135" s="27"/>
      <c r="E135" s="27"/>
      <c r="F135" s="105"/>
      <c r="G135" s="106"/>
      <c r="H135" s="106"/>
      <c r="I135" s="106"/>
      <c r="J135" s="107"/>
      <c r="K135" s="76"/>
      <c r="L135" s="110"/>
      <c r="M135" s="60">
        <v>8</v>
      </c>
      <c r="N135" s="27"/>
      <c r="O135" s="27"/>
      <c r="P135" s="27"/>
      <c r="Q135" s="105"/>
      <c r="R135" s="106"/>
      <c r="S135" s="106"/>
      <c r="T135" s="106"/>
      <c r="U135" s="107"/>
      <c r="V135" s="76"/>
      <c r="W135" s="110"/>
      <c r="X135" s="60">
        <v>8</v>
      </c>
      <c r="Y135" s="27"/>
      <c r="Z135" s="27"/>
      <c r="AA135" s="27"/>
      <c r="AB135" s="105"/>
      <c r="AC135" s="106"/>
      <c r="AD135" s="106"/>
      <c r="AE135" s="106"/>
      <c r="AF135" s="107"/>
      <c r="AG135" s="76"/>
      <c r="AH135" s="110"/>
      <c r="AI135" s="60">
        <v>8</v>
      </c>
      <c r="AJ135" s="27"/>
      <c r="AK135" s="27"/>
      <c r="AL135" s="27"/>
      <c r="AM135" s="105"/>
      <c r="AN135" s="106"/>
      <c r="AO135" s="106"/>
      <c r="AP135" s="106"/>
      <c r="AQ135" s="107"/>
      <c r="AR135" s="76"/>
      <c r="AS135" s="110"/>
      <c r="AT135" s="60">
        <v>8</v>
      </c>
      <c r="AU135" s="27"/>
      <c r="AV135" s="27"/>
      <c r="AW135" s="27"/>
      <c r="AX135" s="105"/>
      <c r="AY135" s="106"/>
      <c r="AZ135" s="106"/>
      <c r="BA135" s="106"/>
      <c r="BB135" s="107"/>
      <c r="BC135" s="76"/>
      <c r="BD135" s="110"/>
      <c r="BE135" s="60">
        <v>8</v>
      </c>
      <c r="BF135" s="27"/>
      <c r="BG135" s="27"/>
      <c r="BH135" s="27"/>
      <c r="BI135" s="105"/>
      <c r="BJ135" s="106"/>
      <c r="BK135" s="106"/>
      <c r="BL135" s="106"/>
      <c r="BM135" s="107"/>
      <c r="BN135" s="76"/>
      <c r="BO135" s="110"/>
      <c r="BP135" s="60">
        <v>8</v>
      </c>
      <c r="BQ135" s="27"/>
      <c r="BR135" s="27"/>
      <c r="BS135" s="27"/>
      <c r="BT135" s="105"/>
      <c r="BU135" s="106"/>
      <c r="BV135" s="106"/>
      <c r="BW135" s="106"/>
      <c r="BX135" s="107"/>
      <c r="BY135" s="76"/>
      <c r="BZ135" s="110"/>
      <c r="CA135" s="60">
        <v>8</v>
      </c>
      <c r="CB135" s="27"/>
      <c r="CC135" s="27"/>
      <c r="CD135" s="27"/>
      <c r="CE135" s="105"/>
      <c r="CF135" s="106"/>
      <c r="CG135" s="106"/>
      <c r="CH135" s="106"/>
      <c r="CI135" s="107"/>
      <c r="CJ135" s="76"/>
      <c r="CK135" s="110"/>
      <c r="CL135" s="60">
        <v>8</v>
      </c>
      <c r="CM135" s="27"/>
      <c r="CN135" s="27"/>
      <c r="CO135" s="27"/>
      <c r="CP135" s="105"/>
      <c r="CQ135" s="106"/>
      <c r="CR135" s="106"/>
      <c r="CS135" s="106"/>
      <c r="CT135" s="107"/>
      <c r="CU135" s="76"/>
      <c r="CV135" s="110"/>
      <c r="CW135" s="60">
        <v>8</v>
      </c>
      <c r="CX135" s="27"/>
      <c r="CY135" s="27"/>
      <c r="CZ135" s="27"/>
      <c r="DA135" s="105"/>
      <c r="DB135" s="106"/>
      <c r="DC135" s="106"/>
      <c r="DD135" s="106"/>
      <c r="DE135" s="107"/>
      <c r="DF135" s="76"/>
    </row>
    <row r="136" spans="1:110" s="25" customFormat="1" ht="7.5" customHeight="1" thickBot="1" x14ac:dyDescent="0.3">
      <c r="B136" s="1"/>
      <c r="C136" s="1"/>
      <c r="D136" s="1"/>
      <c r="E136" s="1"/>
      <c r="F136" s="1"/>
      <c r="G136" s="1"/>
      <c r="H136" s="28"/>
      <c r="I136" s="28"/>
      <c r="J136" s="28"/>
      <c r="K136" s="28"/>
      <c r="M136" s="1"/>
      <c r="N136" s="1"/>
      <c r="O136" s="1"/>
      <c r="P136" s="1"/>
      <c r="Q136" s="1"/>
      <c r="R136" s="1"/>
      <c r="S136" s="28"/>
      <c r="T136" s="28"/>
      <c r="U136" s="28"/>
      <c r="V136" s="28"/>
      <c r="X136" s="1"/>
      <c r="Y136" s="1"/>
      <c r="Z136" s="1"/>
      <c r="AA136" s="1"/>
      <c r="AB136" s="1"/>
      <c r="AC136" s="1"/>
      <c r="AD136" s="28"/>
      <c r="AE136" s="28"/>
      <c r="AF136" s="28"/>
      <c r="AG136" s="28"/>
      <c r="AI136" s="1"/>
      <c r="AJ136" s="1"/>
      <c r="AK136" s="1"/>
      <c r="AL136" s="1"/>
      <c r="AM136" s="1"/>
      <c r="AN136" s="1"/>
      <c r="AO136" s="28"/>
      <c r="AP136" s="28"/>
      <c r="AQ136" s="28"/>
      <c r="AR136" s="28"/>
      <c r="AT136" s="1"/>
      <c r="AU136" s="1"/>
      <c r="AV136" s="1"/>
      <c r="AW136" s="1"/>
      <c r="AX136" s="1"/>
      <c r="AY136" s="1"/>
      <c r="AZ136" s="28"/>
      <c r="BA136" s="28"/>
      <c r="BB136" s="28"/>
      <c r="BC136" s="28"/>
      <c r="BE136" s="1"/>
      <c r="BF136" s="1"/>
      <c r="BG136" s="1"/>
      <c r="BH136" s="1"/>
      <c r="BI136" s="1"/>
      <c r="BJ136" s="1"/>
      <c r="BK136" s="28"/>
      <c r="BL136" s="28"/>
      <c r="BM136" s="28"/>
      <c r="BN136" s="28"/>
      <c r="BP136" s="1"/>
      <c r="BQ136" s="1"/>
      <c r="BR136" s="1"/>
      <c r="BS136" s="1"/>
      <c r="BT136" s="1"/>
      <c r="BU136" s="1"/>
      <c r="BV136" s="28"/>
      <c r="BW136" s="28"/>
      <c r="BX136" s="28"/>
      <c r="BY136" s="28"/>
      <c r="CA136" s="1"/>
      <c r="CB136" s="1"/>
      <c r="CC136" s="1"/>
      <c r="CD136" s="1"/>
      <c r="CE136" s="1"/>
      <c r="CF136" s="1"/>
      <c r="CG136" s="28"/>
      <c r="CH136" s="28"/>
      <c r="CI136" s="28"/>
      <c r="CJ136" s="28"/>
      <c r="CL136" s="1"/>
      <c r="CM136" s="1"/>
      <c r="CN136" s="1"/>
      <c r="CO136" s="1"/>
      <c r="CP136" s="1"/>
      <c r="CQ136" s="1"/>
      <c r="CR136" s="28"/>
      <c r="CS136" s="28"/>
      <c r="CT136" s="28"/>
      <c r="CU136" s="28"/>
      <c r="CW136" s="1"/>
      <c r="CX136" s="1"/>
      <c r="CY136" s="1"/>
      <c r="CZ136" s="1"/>
      <c r="DA136" s="1"/>
      <c r="DB136" s="1"/>
      <c r="DC136" s="28"/>
      <c r="DD136" s="28"/>
      <c r="DE136" s="28"/>
      <c r="DF136" s="28"/>
    </row>
    <row r="137" spans="1:110" s="25" customFormat="1" ht="16.5" customHeight="1" x14ac:dyDescent="0.25">
      <c r="A137" s="108">
        <f>IF(Paramètres!$B$17="",".",Paramètres!$B$17)</f>
        <v>42633</v>
      </c>
      <c r="B137" s="65">
        <v>1</v>
      </c>
      <c r="C137" s="66"/>
      <c r="D137" s="67"/>
      <c r="E137" s="67"/>
      <c r="F137" s="111"/>
      <c r="G137" s="112"/>
      <c r="H137" s="112"/>
      <c r="I137" s="112"/>
      <c r="J137" s="113"/>
      <c r="K137" s="74"/>
      <c r="L137" s="108">
        <f>IF(Paramètres!$B$45="",".",Paramètres!$B$45)</f>
        <v>42663</v>
      </c>
      <c r="M137" s="65">
        <v>1</v>
      </c>
      <c r="N137" s="66"/>
      <c r="O137" s="67"/>
      <c r="P137" s="67"/>
      <c r="Q137" s="111"/>
      <c r="R137" s="112"/>
      <c r="S137" s="112"/>
      <c r="T137" s="112"/>
      <c r="U137" s="113"/>
      <c r="V137" s="74"/>
      <c r="W137" s="108" t="str">
        <f>IF(Paramètres!$B$73="",".",Paramètres!$B$73)</f>
        <v>.</v>
      </c>
      <c r="X137" s="65">
        <v>1</v>
      </c>
      <c r="Y137" s="66"/>
      <c r="Z137" s="67"/>
      <c r="AA137" s="67"/>
      <c r="AB137" s="111"/>
      <c r="AC137" s="112"/>
      <c r="AD137" s="112"/>
      <c r="AE137" s="112"/>
      <c r="AF137" s="113"/>
      <c r="AG137" s="74"/>
      <c r="AH137" s="108">
        <f>IF(Paramètres!$B$101="",".",Paramètres!$B$101)</f>
        <v>42727</v>
      </c>
      <c r="AI137" s="65">
        <v>1</v>
      </c>
      <c r="AJ137" s="66"/>
      <c r="AK137" s="67"/>
      <c r="AL137" s="67"/>
      <c r="AM137" s="111"/>
      <c r="AN137" s="112"/>
      <c r="AO137" s="112"/>
      <c r="AP137" s="112"/>
      <c r="AQ137" s="113"/>
      <c r="AR137" s="74"/>
      <c r="AS137" s="108">
        <f>IF(Paramètres!$B$129="",".",Paramètres!$B$129)</f>
        <v>42761</v>
      </c>
      <c r="AT137" s="65">
        <v>1</v>
      </c>
      <c r="AU137" s="66"/>
      <c r="AV137" s="67"/>
      <c r="AW137" s="67"/>
      <c r="AX137" s="111"/>
      <c r="AY137" s="112"/>
      <c r="AZ137" s="112"/>
      <c r="BA137" s="112"/>
      <c r="BB137" s="113"/>
      <c r="BC137" s="74"/>
      <c r="BD137" s="108">
        <f>IF(Paramètres!$B$157="",".",Paramètres!$B$157)</f>
        <v>42788</v>
      </c>
      <c r="BE137" s="65">
        <v>1</v>
      </c>
      <c r="BF137" s="66"/>
      <c r="BG137" s="67"/>
      <c r="BH137" s="67"/>
      <c r="BI137" s="111"/>
      <c r="BJ137" s="112"/>
      <c r="BK137" s="112"/>
      <c r="BL137" s="112"/>
      <c r="BM137" s="113"/>
      <c r="BN137" s="74"/>
      <c r="BO137" s="108">
        <f>IF(Paramètres!$B$185="",".",Paramètres!$B$185)</f>
        <v>42821</v>
      </c>
      <c r="BP137" s="65">
        <v>1</v>
      </c>
      <c r="BQ137" s="66"/>
      <c r="BR137" s="67"/>
      <c r="BS137" s="67"/>
      <c r="BT137" s="111"/>
      <c r="BU137" s="112"/>
      <c r="BV137" s="112"/>
      <c r="BW137" s="112"/>
      <c r="BX137" s="113"/>
      <c r="BY137" s="74"/>
      <c r="BZ137" s="108" t="str">
        <f>IF(Paramètres!$B$213="",".",Paramètres!$B$213)</f>
        <v>.</v>
      </c>
      <c r="CA137" s="65">
        <v>1</v>
      </c>
      <c r="CB137" s="66"/>
      <c r="CC137" s="67"/>
      <c r="CD137" s="67"/>
      <c r="CE137" s="111"/>
      <c r="CF137" s="112"/>
      <c r="CG137" s="112"/>
      <c r="CH137" s="112"/>
      <c r="CI137" s="113"/>
      <c r="CJ137" s="74"/>
      <c r="CK137" s="108">
        <f>IF(Paramètres!$B$241="",".",Paramètres!$B$241)</f>
        <v>42877</v>
      </c>
      <c r="CL137" s="65">
        <v>1</v>
      </c>
      <c r="CM137" s="66"/>
      <c r="CN137" s="67"/>
      <c r="CO137" s="67"/>
      <c r="CP137" s="111"/>
      <c r="CQ137" s="112"/>
      <c r="CR137" s="112"/>
      <c r="CS137" s="112"/>
      <c r="CT137" s="113"/>
      <c r="CU137" s="74"/>
      <c r="CV137" s="108">
        <f>IF(Paramètres!$B$269="",".",Paramètres!$B$269)</f>
        <v>42907</v>
      </c>
      <c r="CW137" s="65">
        <v>1</v>
      </c>
      <c r="CX137" s="66"/>
      <c r="CY137" s="67"/>
      <c r="CZ137" s="67"/>
      <c r="DA137" s="111"/>
      <c r="DB137" s="112"/>
      <c r="DC137" s="112"/>
      <c r="DD137" s="112"/>
      <c r="DE137" s="113"/>
      <c r="DF137" s="74"/>
    </row>
    <row r="138" spans="1:110" s="25" customFormat="1" ht="16.5" customHeight="1" x14ac:dyDescent="0.25">
      <c r="A138" s="109"/>
      <c r="B138" s="59">
        <v>2</v>
      </c>
      <c r="C138" s="26"/>
      <c r="D138" s="26"/>
      <c r="E138" s="26"/>
      <c r="F138" s="102"/>
      <c r="G138" s="103"/>
      <c r="H138" s="103"/>
      <c r="I138" s="103"/>
      <c r="J138" s="104"/>
      <c r="K138" s="75"/>
      <c r="L138" s="109"/>
      <c r="M138" s="59">
        <v>2</v>
      </c>
      <c r="N138" s="26"/>
      <c r="O138" s="26"/>
      <c r="P138" s="26"/>
      <c r="Q138" s="102"/>
      <c r="R138" s="103"/>
      <c r="S138" s="103"/>
      <c r="T138" s="103"/>
      <c r="U138" s="104"/>
      <c r="V138" s="75"/>
      <c r="W138" s="109"/>
      <c r="X138" s="59">
        <v>2</v>
      </c>
      <c r="Y138" s="26"/>
      <c r="Z138" s="26"/>
      <c r="AA138" s="26"/>
      <c r="AB138" s="102"/>
      <c r="AC138" s="103"/>
      <c r="AD138" s="103"/>
      <c r="AE138" s="103"/>
      <c r="AF138" s="104"/>
      <c r="AG138" s="75"/>
      <c r="AH138" s="109"/>
      <c r="AI138" s="59">
        <v>2</v>
      </c>
      <c r="AJ138" s="26"/>
      <c r="AK138" s="26"/>
      <c r="AL138" s="26"/>
      <c r="AM138" s="102"/>
      <c r="AN138" s="103"/>
      <c r="AO138" s="103"/>
      <c r="AP138" s="103"/>
      <c r="AQ138" s="104"/>
      <c r="AR138" s="75"/>
      <c r="AS138" s="109"/>
      <c r="AT138" s="59">
        <v>2</v>
      </c>
      <c r="AU138" s="26"/>
      <c r="AV138" s="26"/>
      <c r="AW138" s="26"/>
      <c r="AX138" s="102"/>
      <c r="AY138" s="103"/>
      <c r="AZ138" s="103"/>
      <c r="BA138" s="103"/>
      <c r="BB138" s="104"/>
      <c r="BC138" s="75"/>
      <c r="BD138" s="109"/>
      <c r="BE138" s="59">
        <v>2</v>
      </c>
      <c r="BF138" s="26"/>
      <c r="BG138" s="26"/>
      <c r="BH138" s="26"/>
      <c r="BI138" s="102"/>
      <c r="BJ138" s="103"/>
      <c r="BK138" s="103"/>
      <c r="BL138" s="103"/>
      <c r="BM138" s="104"/>
      <c r="BN138" s="75"/>
      <c r="BO138" s="109"/>
      <c r="BP138" s="59">
        <v>2</v>
      </c>
      <c r="BQ138" s="26"/>
      <c r="BR138" s="26"/>
      <c r="BS138" s="26"/>
      <c r="BT138" s="102"/>
      <c r="BU138" s="103"/>
      <c r="BV138" s="103"/>
      <c r="BW138" s="103"/>
      <c r="BX138" s="104"/>
      <c r="BY138" s="75"/>
      <c r="BZ138" s="109"/>
      <c r="CA138" s="59">
        <v>2</v>
      </c>
      <c r="CB138" s="26"/>
      <c r="CC138" s="26"/>
      <c r="CD138" s="26"/>
      <c r="CE138" s="102"/>
      <c r="CF138" s="103"/>
      <c r="CG138" s="103"/>
      <c r="CH138" s="103"/>
      <c r="CI138" s="104"/>
      <c r="CJ138" s="75"/>
      <c r="CK138" s="109"/>
      <c r="CL138" s="59">
        <v>2</v>
      </c>
      <c r="CM138" s="26"/>
      <c r="CN138" s="26"/>
      <c r="CO138" s="26"/>
      <c r="CP138" s="102"/>
      <c r="CQ138" s="103"/>
      <c r="CR138" s="103"/>
      <c r="CS138" s="103"/>
      <c r="CT138" s="104"/>
      <c r="CU138" s="75"/>
      <c r="CV138" s="109"/>
      <c r="CW138" s="59">
        <v>2</v>
      </c>
      <c r="CX138" s="26"/>
      <c r="CY138" s="26"/>
      <c r="CZ138" s="26"/>
      <c r="DA138" s="102"/>
      <c r="DB138" s="103"/>
      <c r="DC138" s="103"/>
      <c r="DD138" s="103"/>
      <c r="DE138" s="104"/>
      <c r="DF138" s="75"/>
    </row>
    <row r="139" spans="1:110" s="25" customFormat="1" ht="16.5" customHeight="1" x14ac:dyDescent="0.25">
      <c r="A139" s="109"/>
      <c r="B139" s="59">
        <v>3</v>
      </c>
      <c r="C139" s="26" t="s">
        <v>169</v>
      </c>
      <c r="D139" s="26"/>
      <c r="E139" s="26"/>
      <c r="F139" s="102"/>
      <c r="G139" s="103"/>
      <c r="H139" s="103"/>
      <c r="I139" s="103"/>
      <c r="J139" s="104"/>
      <c r="K139" s="75"/>
      <c r="L139" s="109"/>
      <c r="M139" s="59">
        <v>3</v>
      </c>
      <c r="N139" s="26"/>
      <c r="O139" s="26"/>
      <c r="P139" s="26"/>
      <c r="Q139" s="102"/>
      <c r="R139" s="103"/>
      <c r="S139" s="103"/>
      <c r="T139" s="103"/>
      <c r="U139" s="104"/>
      <c r="V139" s="75"/>
      <c r="W139" s="109"/>
      <c r="X139" s="59">
        <v>3</v>
      </c>
      <c r="Y139" s="26"/>
      <c r="Z139" s="26"/>
      <c r="AA139" s="26"/>
      <c r="AB139" s="102"/>
      <c r="AC139" s="103"/>
      <c r="AD139" s="103"/>
      <c r="AE139" s="103"/>
      <c r="AF139" s="104"/>
      <c r="AG139" s="75"/>
      <c r="AH139" s="109"/>
      <c r="AI139" s="59">
        <v>3</v>
      </c>
      <c r="AJ139" s="26"/>
      <c r="AK139" s="26"/>
      <c r="AL139" s="26"/>
      <c r="AM139" s="102"/>
      <c r="AN139" s="103"/>
      <c r="AO139" s="103"/>
      <c r="AP139" s="103"/>
      <c r="AQ139" s="104"/>
      <c r="AR139" s="75"/>
      <c r="AS139" s="109"/>
      <c r="AT139" s="59">
        <v>3</v>
      </c>
      <c r="AU139" s="26"/>
      <c r="AV139" s="26"/>
      <c r="AW139" s="26"/>
      <c r="AX139" s="102"/>
      <c r="AY139" s="103"/>
      <c r="AZ139" s="103"/>
      <c r="BA139" s="103"/>
      <c r="BB139" s="104"/>
      <c r="BC139" s="75"/>
      <c r="BD139" s="109"/>
      <c r="BE139" s="59">
        <v>3</v>
      </c>
      <c r="BF139" s="26"/>
      <c r="BG139" s="26"/>
      <c r="BH139" s="26"/>
      <c r="BI139" s="102"/>
      <c r="BJ139" s="103"/>
      <c r="BK139" s="103"/>
      <c r="BL139" s="103"/>
      <c r="BM139" s="104"/>
      <c r="BN139" s="75"/>
      <c r="BO139" s="109"/>
      <c r="BP139" s="59">
        <v>3</v>
      </c>
      <c r="BQ139" s="26"/>
      <c r="BR139" s="26"/>
      <c r="BS139" s="26"/>
      <c r="BT139" s="102"/>
      <c r="BU139" s="103"/>
      <c r="BV139" s="103"/>
      <c r="BW139" s="103"/>
      <c r="BX139" s="104"/>
      <c r="BY139" s="75"/>
      <c r="BZ139" s="109"/>
      <c r="CA139" s="59">
        <v>3</v>
      </c>
      <c r="CB139" s="26"/>
      <c r="CC139" s="26"/>
      <c r="CD139" s="26"/>
      <c r="CE139" s="102"/>
      <c r="CF139" s="103"/>
      <c r="CG139" s="103"/>
      <c r="CH139" s="103"/>
      <c r="CI139" s="104"/>
      <c r="CJ139" s="75"/>
      <c r="CK139" s="109"/>
      <c r="CL139" s="59">
        <v>3</v>
      </c>
      <c r="CM139" s="26"/>
      <c r="CN139" s="26"/>
      <c r="CO139" s="26"/>
      <c r="CP139" s="102"/>
      <c r="CQ139" s="103"/>
      <c r="CR139" s="103"/>
      <c r="CS139" s="103"/>
      <c r="CT139" s="104"/>
      <c r="CU139" s="75"/>
      <c r="CV139" s="109"/>
      <c r="CW139" s="59">
        <v>3</v>
      </c>
      <c r="CX139" s="26"/>
      <c r="CY139" s="26"/>
      <c r="CZ139" s="26"/>
      <c r="DA139" s="102"/>
      <c r="DB139" s="103"/>
      <c r="DC139" s="103"/>
      <c r="DD139" s="103"/>
      <c r="DE139" s="104"/>
      <c r="DF139" s="75"/>
    </row>
    <row r="140" spans="1:110" s="25" customFormat="1" ht="16.5" customHeight="1" x14ac:dyDescent="0.25">
      <c r="A140" s="109"/>
      <c r="B140" s="59">
        <v>4</v>
      </c>
      <c r="C140" s="26" t="s">
        <v>178</v>
      </c>
      <c r="D140" s="26"/>
      <c r="E140" s="26"/>
      <c r="F140" s="102"/>
      <c r="G140" s="103"/>
      <c r="H140" s="103"/>
      <c r="I140" s="103"/>
      <c r="J140" s="104"/>
      <c r="K140" s="75"/>
      <c r="L140" s="109"/>
      <c r="M140" s="59">
        <v>4</v>
      </c>
      <c r="N140" s="26"/>
      <c r="O140" s="26"/>
      <c r="P140" s="26"/>
      <c r="Q140" s="102"/>
      <c r="R140" s="103"/>
      <c r="S140" s="103"/>
      <c r="T140" s="103"/>
      <c r="U140" s="104"/>
      <c r="V140" s="75"/>
      <c r="W140" s="109"/>
      <c r="X140" s="59">
        <v>4</v>
      </c>
      <c r="Y140" s="26"/>
      <c r="Z140" s="26"/>
      <c r="AA140" s="26"/>
      <c r="AB140" s="102"/>
      <c r="AC140" s="103"/>
      <c r="AD140" s="103"/>
      <c r="AE140" s="103"/>
      <c r="AF140" s="104"/>
      <c r="AG140" s="75"/>
      <c r="AH140" s="109"/>
      <c r="AI140" s="59">
        <v>4</v>
      </c>
      <c r="AJ140" s="26"/>
      <c r="AK140" s="26"/>
      <c r="AL140" s="26"/>
      <c r="AM140" s="102"/>
      <c r="AN140" s="103"/>
      <c r="AO140" s="103"/>
      <c r="AP140" s="103"/>
      <c r="AQ140" s="104"/>
      <c r="AR140" s="75"/>
      <c r="AS140" s="109"/>
      <c r="AT140" s="59">
        <v>4</v>
      </c>
      <c r="AU140" s="26"/>
      <c r="AV140" s="26"/>
      <c r="AW140" s="26"/>
      <c r="AX140" s="102"/>
      <c r="AY140" s="103"/>
      <c r="AZ140" s="103"/>
      <c r="BA140" s="103"/>
      <c r="BB140" s="104"/>
      <c r="BC140" s="75"/>
      <c r="BD140" s="109"/>
      <c r="BE140" s="59">
        <v>4</v>
      </c>
      <c r="BF140" s="26"/>
      <c r="BG140" s="26"/>
      <c r="BH140" s="26"/>
      <c r="BI140" s="102"/>
      <c r="BJ140" s="103"/>
      <c r="BK140" s="103"/>
      <c r="BL140" s="103"/>
      <c r="BM140" s="104"/>
      <c r="BN140" s="75"/>
      <c r="BO140" s="109"/>
      <c r="BP140" s="59">
        <v>4</v>
      </c>
      <c r="BQ140" s="26"/>
      <c r="BR140" s="26"/>
      <c r="BS140" s="26"/>
      <c r="BT140" s="102"/>
      <c r="BU140" s="103"/>
      <c r="BV140" s="103"/>
      <c r="BW140" s="103"/>
      <c r="BX140" s="104"/>
      <c r="BY140" s="75"/>
      <c r="BZ140" s="109"/>
      <c r="CA140" s="59">
        <v>4</v>
      </c>
      <c r="CB140" s="26"/>
      <c r="CC140" s="26"/>
      <c r="CD140" s="26"/>
      <c r="CE140" s="102"/>
      <c r="CF140" s="103"/>
      <c r="CG140" s="103"/>
      <c r="CH140" s="103"/>
      <c r="CI140" s="104"/>
      <c r="CJ140" s="75"/>
      <c r="CK140" s="109"/>
      <c r="CL140" s="59">
        <v>4</v>
      </c>
      <c r="CM140" s="26"/>
      <c r="CN140" s="26"/>
      <c r="CO140" s="26"/>
      <c r="CP140" s="102"/>
      <c r="CQ140" s="103"/>
      <c r="CR140" s="103"/>
      <c r="CS140" s="103"/>
      <c r="CT140" s="104"/>
      <c r="CU140" s="75"/>
      <c r="CV140" s="109"/>
      <c r="CW140" s="59">
        <v>4</v>
      </c>
      <c r="CX140" s="26"/>
      <c r="CY140" s="26"/>
      <c r="CZ140" s="26"/>
      <c r="DA140" s="102"/>
      <c r="DB140" s="103"/>
      <c r="DC140" s="103"/>
      <c r="DD140" s="103"/>
      <c r="DE140" s="104"/>
      <c r="DF140" s="75"/>
    </row>
    <row r="141" spans="1:110" s="25" customFormat="1" ht="16.5" customHeight="1" x14ac:dyDescent="0.25">
      <c r="A141" s="109"/>
      <c r="B141" s="59" t="s">
        <v>35</v>
      </c>
      <c r="C141" s="26" t="s">
        <v>181</v>
      </c>
      <c r="D141" s="26"/>
      <c r="E141" s="26"/>
      <c r="F141" s="102"/>
      <c r="G141" s="103"/>
      <c r="H141" s="103"/>
      <c r="I141" s="103"/>
      <c r="J141" s="104"/>
      <c r="K141" s="75"/>
      <c r="L141" s="109"/>
      <c r="M141" s="59" t="s">
        <v>35</v>
      </c>
      <c r="N141" s="26"/>
      <c r="O141" s="26"/>
      <c r="P141" s="26"/>
      <c r="Q141" s="102"/>
      <c r="R141" s="103"/>
      <c r="S141" s="103"/>
      <c r="T141" s="103"/>
      <c r="U141" s="104"/>
      <c r="V141" s="75"/>
      <c r="W141" s="109"/>
      <c r="X141" s="59" t="s">
        <v>35</v>
      </c>
      <c r="Y141" s="26"/>
      <c r="Z141" s="26"/>
      <c r="AA141" s="26"/>
      <c r="AB141" s="102"/>
      <c r="AC141" s="103"/>
      <c r="AD141" s="103"/>
      <c r="AE141" s="103"/>
      <c r="AF141" s="104"/>
      <c r="AG141" s="75"/>
      <c r="AH141" s="109"/>
      <c r="AI141" s="59" t="s">
        <v>35</v>
      </c>
      <c r="AJ141" s="26"/>
      <c r="AK141" s="26"/>
      <c r="AL141" s="26"/>
      <c r="AM141" s="102"/>
      <c r="AN141" s="103"/>
      <c r="AO141" s="103"/>
      <c r="AP141" s="103"/>
      <c r="AQ141" s="104"/>
      <c r="AR141" s="75"/>
      <c r="AS141" s="109"/>
      <c r="AT141" s="59" t="s">
        <v>35</v>
      </c>
      <c r="AU141" s="26"/>
      <c r="AV141" s="26"/>
      <c r="AW141" s="26"/>
      <c r="AX141" s="102"/>
      <c r="AY141" s="103"/>
      <c r="AZ141" s="103"/>
      <c r="BA141" s="103"/>
      <c r="BB141" s="104"/>
      <c r="BC141" s="75"/>
      <c r="BD141" s="109"/>
      <c r="BE141" s="59" t="s">
        <v>35</v>
      </c>
      <c r="BF141" s="26"/>
      <c r="BG141" s="26"/>
      <c r="BH141" s="26"/>
      <c r="BI141" s="102"/>
      <c r="BJ141" s="103"/>
      <c r="BK141" s="103"/>
      <c r="BL141" s="103"/>
      <c r="BM141" s="104"/>
      <c r="BN141" s="75"/>
      <c r="BO141" s="109"/>
      <c r="BP141" s="59" t="s">
        <v>35</v>
      </c>
      <c r="BQ141" s="26"/>
      <c r="BR141" s="26"/>
      <c r="BS141" s="26"/>
      <c r="BT141" s="102"/>
      <c r="BU141" s="103"/>
      <c r="BV141" s="103"/>
      <c r="BW141" s="103"/>
      <c r="BX141" s="104"/>
      <c r="BY141" s="75"/>
      <c r="BZ141" s="109"/>
      <c r="CA141" s="59" t="s">
        <v>35</v>
      </c>
      <c r="CB141" s="26"/>
      <c r="CC141" s="26"/>
      <c r="CD141" s="26"/>
      <c r="CE141" s="102"/>
      <c r="CF141" s="103"/>
      <c r="CG141" s="103"/>
      <c r="CH141" s="103"/>
      <c r="CI141" s="104"/>
      <c r="CJ141" s="75"/>
      <c r="CK141" s="109"/>
      <c r="CL141" s="59" t="s">
        <v>35</v>
      </c>
      <c r="CM141" s="26"/>
      <c r="CN141" s="26"/>
      <c r="CO141" s="26"/>
      <c r="CP141" s="102"/>
      <c r="CQ141" s="103"/>
      <c r="CR141" s="103"/>
      <c r="CS141" s="103"/>
      <c r="CT141" s="104"/>
      <c r="CU141" s="75"/>
      <c r="CV141" s="109"/>
      <c r="CW141" s="59" t="s">
        <v>35</v>
      </c>
      <c r="CX141" s="26"/>
      <c r="CY141" s="26"/>
      <c r="CZ141" s="26"/>
      <c r="DA141" s="102"/>
      <c r="DB141" s="103"/>
      <c r="DC141" s="103"/>
      <c r="DD141" s="103"/>
      <c r="DE141" s="104"/>
      <c r="DF141" s="75"/>
    </row>
    <row r="142" spans="1:110" s="25" customFormat="1" ht="16.5" customHeight="1" x14ac:dyDescent="0.25">
      <c r="A142" s="109"/>
      <c r="B142" s="59">
        <v>7</v>
      </c>
      <c r="C142" s="26" t="s">
        <v>179</v>
      </c>
      <c r="D142" s="26"/>
      <c r="E142" s="26"/>
      <c r="F142" s="102"/>
      <c r="G142" s="103"/>
      <c r="H142" s="103"/>
      <c r="I142" s="103"/>
      <c r="J142" s="104"/>
      <c r="K142" s="75"/>
      <c r="L142" s="109"/>
      <c r="M142" s="59">
        <v>7</v>
      </c>
      <c r="N142" s="26"/>
      <c r="O142" s="26"/>
      <c r="P142" s="26"/>
      <c r="Q142" s="102"/>
      <c r="R142" s="103"/>
      <c r="S142" s="103"/>
      <c r="T142" s="103"/>
      <c r="U142" s="104"/>
      <c r="V142" s="75"/>
      <c r="W142" s="109"/>
      <c r="X142" s="59">
        <v>7</v>
      </c>
      <c r="Y142" s="26"/>
      <c r="Z142" s="26"/>
      <c r="AA142" s="26"/>
      <c r="AB142" s="102"/>
      <c r="AC142" s="103"/>
      <c r="AD142" s="103"/>
      <c r="AE142" s="103"/>
      <c r="AF142" s="104"/>
      <c r="AG142" s="75"/>
      <c r="AH142" s="109"/>
      <c r="AI142" s="59">
        <v>7</v>
      </c>
      <c r="AJ142" s="26"/>
      <c r="AK142" s="26"/>
      <c r="AL142" s="26"/>
      <c r="AM142" s="102"/>
      <c r="AN142" s="103"/>
      <c r="AO142" s="103"/>
      <c r="AP142" s="103"/>
      <c r="AQ142" s="104"/>
      <c r="AR142" s="75"/>
      <c r="AS142" s="109"/>
      <c r="AT142" s="59">
        <v>7</v>
      </c>
      <c r="AU142" s="26"/>
      <c r="AV142" s="26"/>
      <c r="AW142" s="26"/>
      <c r="AX142" s="102"/>
      <c r="AY142" s="103"/>
      <c r="AZ142" s="103"/>
      <c r="BA142" s="103"/>
      <c r="BB142" s="104"/>
      <c r="BC142" s="75"/>
      <c r="BD142" s="109"/>
      <c r="BE142" s="59">
        <v>7</v>
      </c>
      <c r="BF142" s="26"/>
      <c r="BG142" s="26"/>
      <c r="BH142" s="26"/>
      <c r="BI142" s="102"/>
      <c r="BJ142" s="103"/>
      <c r="BK142" s="103"/>
      <c r="BL142" s="103"/>
      <c r="BM142" s="104"/>
      <c r="BN142" s="75"/>
      <c r="BO142" s="109"/>
      <c r="BP142" s="59">
        <v>7</v>
      </c>
      <c r="BQ142" s="26"/>
      <c r="BR142" s="26"/>
      <c r="BS142" s="26"/>
      <c r="BT142" s="102"/>
      <c r="BU142" s="103"/>
      <c r="BV142" s="103"/>
      <c r="BW142" s="103"/>
      <c r="BX142" s="104"/>
      <c r="BY142" s="75"/>
      <c r="BZ142" s="109"/>
      <c r="CA142" s="59">
        <v>7</v>
      </c>
      <c r="CB142" s="26"/>
      <c r="CC142" s="26"/>
      <c r="CD142" s="26"/>
      <c r="CE142" s="102"/>
      <c r="CF142" s="103"/>
      <c r="CG142" s="103"/>
      <c r="CH142" s="103"/>
      <c r="CI142" s="104"/>
      <c r="CJ142" s="75"/>
      <c r="CK142" s="109"/>
      <c r="CL142" s="59">
        <v>7</v>
      </c>
      <c r="CM142" s="26"/>
      <c r="CN142" s="26"/>
      <c r="CO142" s="26"/>
      <c r="CP142" s="102"/>
      <c r="CQ142" s="103"/>
      <c r="CR142" s="103"/>
      <c r="CS142" s="103"/>
      <c r="CT142" s="104"/>
      <c r="CU142" s="75"/>
      <c r="CV142" s="109"/>
      <c r="CW142" s="59">
        <v>7</v>
      </c>
      <c r="CX142" s="26"/>
      <c r="CY142" s="26"/>
      <c r="CZ142" s="26"/>
      <c r="DA142" s="102"/>
      <c r="DB142" s="103"/>
      <c r="DC142" s="103"/>
      <c r="DD142" s="103"/>
      <c r="DE142" s="104"/>
      <c r="DF142" s="75"/>
    </row>
    <row r="143" spans="1:110" s="25" customFormat="1" ht="16.5" customHeight="1" thickBot="1" x14ac:dyDescent="0.3">
      <c r="A143" s="110"/>
      <c r="B143" s="60">
        <v>8</v>
      </c>
      <c r="C143" s="27" t="s">
        <v>180</v>
      </c>
      <c r="D143" s="27"/>
      <c r="E143" s="27"/>
      <c r="F143" s="105"/>
      <c r="G143" s="106"/>
      <c r="H143" s="106"/>
      <c r="I143" s="106"/>
      <c r="J143" s="107"/>
      <c r="K143" s="76"/>
      <c r="L143" s="110"/>
      <c r="M143" s="60">
        <v>8</v>
      </c>
      <c r="N143" s="27"/>
      <c r="O143" s="27"/>
      <c r="P143" s="27"/>
      <c r="Q143" s="105"/>
      <c r="R143" s="106"/>
      <c r="S143" s="106"/>
      <c r="T143" s="106"/>
      <c r="U143" s="107"/>
      <c r="V143" s="76"/>
      <c r="W143" s="110"/>
      <c r="X143" s="60">
        <v>8</v>
      </c>
      <c r="Y143" s="27"/>
      <c r="Z143" s="27"/>
      <c r="AA143" s="27"/>
      <c r="AB143" s="105"/>
      <c r="AC143" s="106"/>
      <c r="AD143" s="106"/>
      <c r="AE143" s="106"/>
      <c r="AF143" s="107"/>
      <c r="AG143" s="76"/>
      <c r="AH143" s="110"/>
      <c r="AI143" s="60">
        <v>8</v>
      </c>
      <c r="AJ143" s="27"/>
      <c r="AK143" s="27"/>
      <c r="AL143" s="27"/>
      <c r="AM143" s="105"/>
      <c r="AN143" s="106"/>
      <c r="AO143" s="106"/>
      <c r="AP143" s="106"/>
      <c r="AQ143" s="107"/>
      <c r="AR143" s="76"/>
      <c r="AS143" s="110"/>
      <c r="AT143" s="60">
        <v>8</v>
      </c>
      <c r="AU143" s="27"/>
      <c r="AV143" s="27"/>
      <c r="AW143" s="27"/>
      <c r="AX143" s="105"/>
      <c r="AY143" s="106"/>
      <c r="AZ143" s="106"/>
      <c r="BA143" s="106"/>
      <c r="BB143" s="107"/>
      <c r="BC143" s="76"/>
      <c r="BD143" s="110"/>
      <c r="BE143" s="60">
        <v>8</v>
      </c>
      <c r="BF143" s="27"/>
      <c r="BG143" s="27"/>
      <c r="BH143" s="27"/>
      <c r="BI143" s="105"/>
      <c r="BJ143" s="106"/>
      <c r="BK143" s="106"/>
      <c r="BL143" s="106"/>
      <c r="BM143" s="107"/>
      <c r="BN143" s="76"/>
      <c r="BO143" s="110"/>
      <c r="BP143" s="60">
        <v>8</v>
      </c>
      <c r="BQ143" s="27"/>
      <c r="BR143" s="27"/>
      <c r="BS143" s="27"/>
      <c r="BT143" s="105"/>
      <c r="BU143" s="106"/>
      <c r="BV143" s="106"/>
      <c r="BW143" s="106"/>
      <c r="BX143" s="107"/>
      <c r="BY143" s="76"/>
      <c r="BZ143" s="110"/>
      <c r="CA143" s="60">
        <v>8</v>
      </c>
      <c r="CB143" s="27"/>
      <c r="CC143" s="27"/>
      <c r="CD143" s="27"/>
      <c r="CE143" s="105"/>
      <c r="CF143" s="106"/>
      <c r="CG143" s="106"/>
      <c r="CH143" s="106"/>
      <c r="CI143" s="107"/>
      <c r="CJ143" s="76"/>
      <c r="CK143" s="110"/>
      <c r="CL143" s="60">
        <v>8</v>
      </c>
      <c r="CM143" s="27"/>
      <c r="CN143" s="27"/>
      <c r="CO143" s="27"/>
      <c r="CP143" s="105"/>
      <c r="CQ143" s="106"/>
      <c r="CR143" s="106"/>
      <c r="CS143" s="106"/>
      <c r="CT143" s="107"/>
      <c r="CU143" s="76"/>
      <c r="CV143" s="110"/>
      <c r="CW143" s="60">
        <v>8</v>
      </c>
      <c r="CX143" s="27"/>
      <c r="CY143" s="27"/>
      <c r="CZ143" s="27"/>
      <c r="DA143" s="105"/>
      <c r="DB143" s="106"/>
      <c r="DC143" s="106"/>
      <c r="DD143" s="106"/>
      <c r="DE143" s="107"/>
      <c r="DF143" s="76"/>
    </row>
    <row r="144" spans="1:110" s="25" customFormat="1" ht="7.5" customHeight="1" thickBot="1" x14ac:dyDescent="0.3">
      <c r="B144" s="1"/>
      <c r="C144" s="1"/>
      <c r="D144" s="1"/>
      <c r="E144" s="1"/>
      <c r="F144" s="1"/>
      <c r="G144" s="1"/>
      <c r="H144" s="28"/>
      <c r="I144" s="28"/>
      <c r="J144" s="28"/>
      <c r="K144" s="28"/>
      <c r="M144" s="1"/>
      <c r="N144" s="1"/>
      <c r="O144" s="1"/>
      <c r="P144" s="1"/>
      <c r="Q144" s="1"/>
      <c r="R144" s="1"/>
      <c r="S144" s="28"/>
      <c r="T144" s="28"/>
      <c r="U144" s="28"/>
      <c r="V144" s="28"/>
      <c r="X144" s="1"/>
      <c r="Y144" s="1"/>
      <c r="Z144" s="1"/>
      <c r="AA144" s="1"/>
      <c r="AB144" s="1"/>
      <c r="AC144" s="1"/>
      <c r="AD144" s="28"/>
      <c r="AE144" s="28"/>
      <c r="AF144" s="28"/>
      <c r="AG144" s="28"/>
      <c r="AI144" s="1"/>
      <c r="AJ144" s="1"/>
      <c r="AK144" s="1"/>
      <c r="AL144" s="1"/>
      <c r="AM144" s="1"/>
      <c r="AN144" s="1"/>
      <c r="AO144" s="28"/>
      <c r="AP144" s="28"/>
      <c r="AQ144" s="28"/>
      <c r="AR144" s="28"/>
      <c r="AT144" s="1"/>
      <c r="AU144" s="1"/>
      <c r="AV144" s="1"/>
      <c r="AW144" s="1"/>
      <c r="AX144" s="1"/>
      <c r="AY144" s="1"/>
      <c r="AZ144" s="28"/>
      <c r="BA144" s="28"/>
      <c r="BB144" s="28"/>
      <c r="BC144" s="28"/>
      <c r="BE144" s="1"/>
      <c r="BF144" s="1"/>
      <c r="BG144" s="1"/>
      <c r="BH144" s="1"/>
      <c r="BI144" s="1"/>
      <c r="BJ144" s="1"/>
      <c r="BK144" s="28"/>
      <c r="BL144" s="28"/>
      <c r="BM144" s="28"/>
      <c r="BN144" s="28"/>
      <c r="BP144" s="1"/>
      <c r="BQ144" s="1"/>
      <c r="BR144" s="1"/>
      <c r="BS144" s="1"/>
      <c r="BT144" s="1"/>
      <c r="BU144" s="1"/>
      <c r="BV144" s="28"/>
      <c r="BW144" s="28"/>
      <c r="BX144" s="28"/>
      <c r="BY144" s="28"/>
      <c r="CA144" s="1"/>
      <c r="CB144" s="1"/>
      <c r="CC144" s="1"/>
      <c r="CD144" s="1"/>
      <c r="CE144" s="1"/>
      <c r="CF144" s="1"/>
      <c r="CG144" s="28"/>
      <c r="CH144" s="28"/>
      <c r="CI144" s="28"/>
      <c r="CJ144" s="28"/>
      <c r="CL144" s="1"/>
      <c r="CM144" s="1"/>
      <c r="CN144" s="1"/>
      <c r="CO144" s="1"/>
      <c r="CP144" s="1"/>
      <c r="CQ144" s="1"/>
      <c r="CR144" s="28"/>
      <c r="CS144" s="28"/>
      <c r="CT144" s="28"/>
      <c r="CU144" s="28"/>
      <c r="CW144" s="1"/>
      <c r="CX144" s="1"/>
      <c r="CY144" s="1"/>
      <c r="CZ144" s="1"/>
      <c r="DA144" s="1"/>
      <c r="DB144" s="1"/>
      <c r="DC144" s="28"/>
      <c r="DD144" s="28"/>
      <c r="DE144" s="28"/>
      <c r="DF144" s="28"/>
    </row>
    <row r="145" spans="1:110" s="25" customFormat="1" ht="16.5" customHeight="1" x14ac:dyDescent="0.25">
      <c r="A145" s="108">
        <f>IF(Paramètres!$B$18="",".",Paramètres!$B$18)</f>
        <v>42634</v>
      </c>
      <c r="B145" s="65">
        <v>1</v>
      </c>
      <c r="C145" s="66" t="s">
        <v>180</v>
      </c>
      <c r="D145" s="67"/>
      <c r="E145" s="67"/>
      <c r="F145" s="111"/>
      <c r="G145" s="112"/>
      <c r="H145" s="112"/>
      <c r="I145" s="112"/>
      <c r="J145" s="113"/>
      <c r="K145" s="74"/>
      <c r="L145" s="108">
        <f>IF(Paramètres!$B$46="",".",Paramètres!$B$46)</f>
        <v>42667</v>
      </c>
      <c r="M145" s="65">
        <v>1</v>
      </c>
      <c r="N145" s="66"/>
      <c r="O145" s="67"/>
      <c r="P145" s="67"/>
      <c r="Q145" s="111"/>
      <c r="R145" s="112"/>
      <c r="S145" s="112"/>
      <c r="T145" s="112"/>
      <c r="U145" s="113"/>
      <c r="V145" s="74"/>
      <c r="W145" s="108" t="str">
        <f>IF(Paramètres!$B$74="",".",Paramètres!$B$74)</f>
        <v>.</v>
      </c>
      <c r="X145" s="65">
        <v>1</v>
      </c>
      <c r="Y145" s="66"/>
      <c r="Z145" s="67"/>
      <c r="AA145" s="67"/>
      <c r="AB145" s="111"/>
      <c r="AC145" s="112"/>
      <c r="AD145" s="112"/>
      <c r="AE145" s="112"/>
      <c r="AF145" s="113"/>
      <c r="AG145" s="74"/>
      <c r="AH145" s="108" t="str">
        <f>IF(Paramètres!$B$102="",".",Paramètres!$B$102)</f>
        <v>.</v>
      </c>
      <c r="AI145" s="65">
        <v>1</v>
      </c>
      <c r="AJ145" s="66"/>
      <c r="AK145" s="67"/>
      <c r="AL145" s="67"/>
      <c r="AM145" s="111"/>
      <c r="AN145" s="112"/>
      <c r="AO145" s="112"/>
      <c r="AP145" s="112"/>
      <c r="AQ145" s="113"/>
      <c r="AR145" s="74"/>
      <c r="AS145" s="108">
        <f>IF(Paramètres!$B$130="",".",Paramètres!$B$130)</f>
        <v>42762</v>
      </c>
      <c r="AT145" s="65">
        <v>1</v>
      </c>
      <c r="AU145" s="66"/>
      <c r="AV145" s="67"/>
      <c r="AW145" s="67"/>
      <c r="AX145" s="111"/>
      <c r="AY145" s="112"/>
      <c r="AZ145" s="112"/>
      <c r="BA145" s="112"/>
      <c r="BB145" s="113"/>
      <c r="BC145" s="74"/>
      <c r="BD145" s="108">
        <f>IF(Paramètres!$B$158="",".",Paramètres!$B$158)</f>
        <v>42789</v>
      </c>
      <c r="BE145" s="65">
        <v>1</v>
      </c>
      <c r="BF145" s="66"/>
      <c r="BG145" s="67"/>
      <c r="BH145" s="67"/>
      <c r="BI145" s="111"/>
      <c r="BJ145" s="112"/>
      <c r="BK145" s="112"/>
      <c r="BL145" s="112"/>
      <c r="BM145" s="113"/>
      <c r="BN145" s="74"/>
      <c r="BO145" s="108">
        <f>IF(Paramètres!$B$186="",".",Paramètres!$B$186)</f>
        <v>42822</v>
      </c>
      <c r="BP145" s="65">
        <v>1</v>
      </c>
      <c r="BQ145" s="66"/>
      <c r="BR145" s="67"/>
      <c r="BS145" s="67"/>
      <c r="BT145" s="111"/>
      <c r="BU145" s="112"/>
      <c r="BV145" s="112"/>
      <c r="BW145" s="112"/>
      <c r="BX145" s="113"/>
      <c r="BY145" s="74"/>
      <c r="BZ145" s="108" t="str">
        <f>IF(Paramètres!$B$214="",".",Paramètres!$B$214)</f>
        <v>.</v>
      </c>
      <c r="CA145" s="65">
        <v>1</v>
      </c>
      <c r="CB145" s="66"/>
      <c r="CC145" s="67"/>
      <c r="CD145" s="67"/>
      <c r="CE145" s="111"/>
      <c r="CF145" s="112"/>
      <c r="CG145" s="112"/>
      <c r="CH145" s="112"/>
      <c r="CI145" s="113"/>
      <c r="CJ145" s="74"/>
      <c r="CK145" s="108">
        <f>IF(Paramètres!$B$242="",".",Paramètres!$B$242)</f>
        <v>42878</v>
      </c>
      <c r="CL145" s="65">
        <v>1</v>
      </c>
      <c r="CM145" s="66"/>
      <c r="CN145" s="67"/>
      <c r="CO145" s="67"/>
      <c r="CP145" s="111"/>
      <c r="CQ145" s="112"/>
      <c r="CR145" s="112"/>
      <c r="CS145" s="112"/>
      <c r="CT145" s="113"/>
      <c r="CU145" s="74"/>
      <c r="CV145" s="108">
        <f>IF(Paramètres!$B$270="",".",Paramètres!$B$270)</f>
        <v>42908</v>
      </c>
      <c r="CW145" s="65">
        <v>1</v>
      </c>
      <c r="CX145" s="66"/>
      <c r="CY145" s="67"/>
      <c r="CZ145" s="67"/>
      <c r="DA145" s="111"/>
      <c r="DB145" s="112"/>
      <c r="DC145" s="112"/>
      <c r="DD145" s="112"/>
      <c r="DE145" s="113"/>
      <c r="DF145" s="74"/>
    </row>
    <row r="146" spans="1:110" s="25" customFormat="1" ht="16.5" customHeight="1" x14ac:dyDescent="0.25">
      <c r="A146" s="109"/>
      <c r="B146" s="59">
        <v>2</v>
      </c>
      <c r="C146" s="26" t="s">
        <v>180</v>
      </c>
      <c r="D146" s="26"/>
      <c r="E146" s="26"/>
      <c r="F146" s="102"/>
      <c r="G146" s="103"/>
      <c r="H146" s="103"/>
      <c r="I146" s="103"/>
      <c r="J146" s="104"/>
      <c r="K146" s="75"/>
      <c r="L146" s="109"/>
      <c r="M146" s="59">
        <v>2</v>
      </c>
      <c r="N146" s="26"/>
      <c r="O146" s="26"/>
      <c r="P146" s="26"/>
      <c r="Q146" s="102"/>
      <c r="R146" s="103"/>
      <c r="S146" s="103"/>
      <c r="T146" s="103"/>
      <c r="U146" s="104"/>
      <c r="V146" s="75"/>
      <c r="W146" s="109"/>
      <c r="X146" s="59">
        <v>2</v>
      </c>
      <c r="Y146" s="26"/>
      <c r="Z146" s="26"/>
      <c r="AA146" s="26"/>
      <c r="AB146" s="102"/>
      <c r="AC146" s="103"/>
      <c r="AD146" s="103"/>
      <c r="AE146" s="103"/>
      <c r="AF146" s="104"/>
      <c r="AG146" s="75"/>
      <c r="AH146" s="109"/>
      <c r="AI146" s="59">
        <v>2</v>
      </c>
      <c r="AJ146" s="26"/>
      <c r="AK146" s="26"/>
      <c r="AL146" s="26"/>
      <c r="AM146" s="102"/>
      <c r="AN146" s="103"/>
      <c r="AO146" s="103"/>
      <c r="AP146" s="103"/>
      <c r="AQ146" s="104"/>
      <c r="AR146" s="75"/>
      <c r="AS146" s="109"/>
      <c r="AT146" s="59">
        <v>2</v>
      </c>
      <c r="AU146" s="26"/>
      <c r="AV146" s="26"/>
      <c r="AW146" s="26"/>
      <c r="AX146" s="102"/>
      <c r="AY146" s="103"/>
      <c r="AZ146" s="103"/>
      <c r="BA146" s="103"/>
      <c r="BB146" s="104"/>
      <c r="BC146" s="75"/>
      <c r="BD146" s="109"/>
      <c r="BE146" s="59">
        <v>2</v>
      </c>
      <c r="BF146" s="26"/>
      <c r="BG146" s="26"/>
      <c r="BH146" s="26"/>
      <c r="BI146" s="102"/>
      <c r="BJ146" s="103"/>
      <c r="BK146" s="103"/>
      <c r="BL146" s="103"/>
      <c r="BM146" s="104"/>
      <c r="BN146" s="75"/>
      <c r="BO146" s="109"/>
      <c r="BP146" s="59">
        <v>2</v>
      </c>
      <c r="BQ146" s="26"/>
      <c r="BR146" s="26"/>
      <c r="BS146" s="26"/>
      <c r="BT146" s="102"/>
      <c r="BU146" s="103"/>
      <c r="BV146" s="103"/>
      <c r="BW146" s="103"/>
      <c r="BX146" s="104"/>
      <c r="BY146" s="75"/>
      <c r="BZ146" s="109"/>
      <c r="CA146" s="59">
        <v>2</v>
      </c>
      <c r="CB146" s="26"/>
      <c r="CC146" s="26"/>
      <c r="CD146" s="26"/>
      <c r="CE146" s="102"/>
      <c r="CF146" s="103"/>
      <c r="CG146" s="103"/>
      <c r="CH146" s="103"/>
      <c r="CI146" s="104"/>
      <c r="CJ146" s="75"/>
      <c r="CK146" s="109"/>
      <c r="CL146" s="59">
        <v>2</v>
      </c>
      <c r="CM146" s="26"/>
      <c r="CN146" s="26"/>
      <c r="CO146" s="26"/>
      <c r="CP146" s="102"/>
      <c r="CQ146" s="103"/>
      <c r="CR146" s="103"/>
      <c r="CS146" s="103"/>
      <c r="CT146" s="104"/>
      <c r="CU146" s="75"/>
      <c r="CV146" s="109"/>
      <c r="CW146" s="59">
        <v>2</v>
      </c>
      <c r="CX146" s="26"/>
      <c r="CY146" s="26"/>
      <c r="CZ146" s="26"/>
      <c r="DA146" s="102"/>
      <c r="DB146" s="103"/>
      <c r="DC146" s="103"/>
      <c r="DD146" s="103"/>
      <c r="DE146" s="104"/>
      <c r="DF146" s="75"/>
    </row>
    <row r="147" spans="1:110" s="25" customFormat="1" ht="16.5" customHeight="1" x14ac:dyDescent="0.25">
      <c r="A147" s="109"/>
      <c r="B147" s="59">
        <v>3</v>
      </c>
      <c r="C147" s="26" t="s">
        <v>180</v>
      </c>
      <c r="D147" s="26"/>
      <c r="E147" s="26"/>
      <c r="F147" s="102"/>
      <c r="G147" s="103"/>
      <c r="H147" s="103"/>
      <c r="I147" s="103"/>
      <c r="J147" s="104"/>
      <c r="K147" s="75"/>
      <c r="L147" s="109"/>
      <c r="M147" s="59">
        <v>3</v>
      </c>
      <c r="N147" s="26"/>
      <c r="O147" s="26"/>
      <c r="P147" s="26"/>
      <c r="Q147" s="102"/>
      <c r="R147" s="103"/>
      <c r="S147" s="103"/>
      <c r="T147" s="103"/>
      <c r="U147" s="104"/>
      <c r="V147" s="75"/>
      <c r="W147" s="109"/>
      <c r="X147" s="59">
        <v>3</v>
      </c>
      <c r="Y147" s="26"/>
      <c r="Z147" s="26"/>
      <c r="AA147" s="26"/>
      <c r="AB147" s="102"/>
      <c r="AC147" s="103"/>
      <c r="AD147" s="103"/>
      <c r="AE147" s="103"/>
      <c r="AF147" s="104"/>
      <c r="AG147" s="75"/>
      <c r="AH147" s="109"/>
      <c r="AI147" s="59">
        <v>3</v>
      </c>
      <c r="AJ147" s="26"/>
      <c r="AK147" s="26"/>
      <c r="AL147" s="26"/>
      <c r="AM147" s="102"/>
      <c r="AN147" s="103"/>
      <c r="AO147" s="103"/>
      <c r="AP147" s="103"/>
      <c r="AQ147" s="104"/>
      <c r="AR147" s="75"/>
      <c r="AS147" s="109"/>
      <c r="AT147" s="59">
        <v>3</v>
      </c>
      <c r="AU147" s="26"/>
      <c r="AV147" s="26"/>
      <c r="AW147" s="26"/>
      <c r="AX147" s="102"/>
      <c r="AY147" s="103"/>
      <c r="AZ147" s="103"/>
      <c r="BA147" s="103"/>
      <c r="BB147" s="104"/>
      <c r="BC147" s="75"/>
      <c r="BD147" s="109"/>
      <c r="BE147" s="59">
        <v>3</v>
      </c>
      <c r="BF147" s="26"/>
      <c r="BG147" s="26"/>
      <c r="BH147" s="26"/>
      <c r="BI147" s="102"/>
      <c r="BJ147" s="103"/>
      <c r="BK147" s="103"/>
      <c r="BL147" s="103"/>
      <c r="BM147" s="104"/>
      <c r="BN147" s="75"/>
      <c r="BO147" s="109"/>
      <c r="BP147" s="59">
        <v>3</v>
      </c>
      <c r="BQ147" s="26"/>
      <c r="BR147" s="26"/>
      <c r="BS147" s="26"/>
      <c r="BT147" s="102"/>
      <c r="BU147" s="103"/>
      <c r="BV147" s="103"/>
      <c r="BW147" s="103"/>
      <c r="BX147" s="104"/>
      <c r="BY147" s="75"/>
      <c r="BZ147" s="109"/>
      <c r="CA147" s="59">
        <v>3</v>
      </c>
      <c r="CB147" s="26"/>
      <c r="CC147" s="26"/>
      <c r="CD147" s="26"/>
      <c r="CE147" s="102"/>
      <c r="CF147" s="103"/>
      <c r="CG147" s="103"/>
      <c r="CH147" s="103"/>
      <c r="CI147" s="104"/>
      <c r="CJ147" s="75"/>
      <c r="CK147" s="109"/>
      <c r="CL147" s="59">
        <v>3</v>
      </c>
      <c r="CM147" s="26"/>
      <c r="CN147" s="26"/>
      <c r="CO147" s="26"/>
      <c r="CP147" s="102"/>
      <c r="CQ147" s="103"/>
      <c r="CR147" s="103"/>
      <c r="CS147" s="103"/>
      <c r="CT147" s="104"/>
      <c r="CU147" s="75"/>
      <c r="CV147" s="109"/>
      <c r="CW147" s="59">
        <v>3</v>
      </c>
      <c r="CX147" s="26"/>
      <c r="CY147" s="26"/>
      <c r="CZ147" s="26"/>
      <c r="DA147" s="102"/>
      <c r="DB147" s="103"/>
      <c r="DC147" s="103"/>
      <c r="DD147" s="103"/>
      <c r="DE147" s="104"/>
      <c r="DF147" s="75"/>
    </row>
    <row r="148" spans="1:110" s="25" customFormat="1" ht="16.5" customHeight="1" x14ac:dyDescent="0.25">
      <c r="A148" s="109"/>
      <c r="B148" s="59">
        <v>4</v>
      </c>
      <c r="C148" s="26" t="s">
        <v>180</v>
      </c>
      <c r="D148" s="26"/>
      <c r="E148" s="26"/>
      <c r="F148" s="102"/>
      <c r="G148" s="103"/>
      <c r="H148" s="103"/>
      <c r="I148" s="103"/>
      <c r="J148" s="104"/>
      <c r="K148" s="75"/>
      <c r="L148" s="109"/>
      <c r="M148" s="59">
        <v>4</v>
      </c>
      <c r="N148" s="26"/>
      <c r="O148" s="26"/>
      <c r="P148" s="26"/>
      <c r="Q148" s="102"/>
      <c r="R148" s="103"/>
      <c r="S148" s="103"/>
      <c r="T148" s="103"/>
      <c r="U148" s="104"/>
      <c r="V148" s="75"/>
      <c r="W148" s="109"/>
      <c r="X148" s="59">
        <v>4</v>
      </c>
      <c r="Y148" s="26"/>
      <c r="Z148" s="26"/>
      <c r="AA148" s="26"/>
      <c r="AB148" s="102"/>
      <c r="AC148" s="103"/>
      <c r="AD148" s="103"/>
      <c r="AE148" s="103"/>
      <c r="AF148" s="104"/>
      <c r="AG148" s="75"/>
      <c r="AH148" s="109"/>
      <c r="AI148" s="59">
        <v>4</v>
      </c>
      <c r="AJ148" s="26"/>
      <c r="AK148" s="26"/>
      <c r="AL148" s="26"/>
      <c r="AM148" s="102"/>
      <c r="AN148" s="103"/>
      <c r="AO148" s="103"/>
      <c r="AP148" s="103"/>
      <c r="AQ148" s="104"/>
      <c r="AR148" s="75"/>
      <c r="AS148" s="109"/>
      <c r="AT148" s="59">
        <v>4</v>
      </c>
      <c r="AU148" s="26"/>
      <c r="AV148" s="26"/>
      <c r="AW148" s="26"/>
      <c r="AX148" s="102"/>
      <c r="AY148" s="103"/>
      <c r="AZ148" s="103"/>
      <c r="BA148" s="103"/>
      <c r="BB148" s="104"/>
      <c r="BC148" s="75"/>
      <c r="BD148" s="109"/>
      <c r="BE148" s="59">
        <v>4</v>
      </c>
      <c r="BF148" s="26"/>
      <c r="BG148" s="26"/>
      <c r="BH148" s="26"/>
      <c r="BI148" s="102"/>
      <c r="BJ148" s="103"/>
      <c r="BK148" s="103"/>
      <c r="BL148" s="103"/>
      <c r="BM148" s="104"/>
      <c r="BN148" s="75"/>
      <c r="BO148" s="109"/>
      <c r="BP148" s="59">
        <v>4</v>
      </c>
      <c r="BQ148" s="26"/>
      <c r="BR148" s="26"/>
      <c r="BS148" s="26"/>
      <c r="BT148" s="102"/>
      <c r="BU148" s="103"/>
      <c r="BV148" s="103"/>
      <c r="BW148" s="103"/>
      <c r="BX148" s="104"/>
      <c r="BY148" s="75"/>
      <c r="BZ148" s="109"/>
      <c r="CA148" s="59">
        <v>4</v>
      </c>
      <c r="CB148" s="26"/>
      <c r="CC148" s="26"/>
      <c r="CD148" s="26"/>
      <c r="CE148" s="102"/>
      <c r="CF148" s="103"/>
      <c r="CG148" s="103"/>
      <c r="CH148" s="103"/>
      <c r="CI148" s="104"/>
      <c r="CJ148" s="75"/>
      <c r="CK148" s="109"/>
      <c r="CL148" s="59">
        <v>4</v>
      </c>
      <c r="CM148" s="26"/>
      <c r="CN148" s="26"/>
      <c r="CO148" s="26"/>
      <c r="CP148" s="102"/>
      <c r="CQ148" s="103"/>
      <c r="CR148" s="103"/>
      <c r="CS148" s="103"/>
      <c r="CT148" s="104"/>
      <c r="CU148" s="75"/>
      <c r="CV148" s="109"/>
      <c r="CW148" s="59">
        <v>4</v>
      </c>
      <c r="CX148" s="26"/>
      <c r="CY148" s="26"/>
      <c r="CZ148" s="26"/>
      <c r="DA148" s="102"/>
      <c r="DB148" s="103"/>
      <c r="DC148" s="103"/>
      <c r="DD148" s="103"/>
      <c r="DE148" s="104"/>
      <c r="DF148" s="75"/>
    </row>
    <row r="149" spans="1:110" s="25" customFormat="1" ht="16.5" customHeight="1" x14ac:dyDescent="0.25">
      <c r="A149" s="109"/>
      <c r="B149" s="59" t="s">
        <v>35</v>
      </c>
      <c r="C149" s="26" t="s">
        <v>180</v>
      </c>
      <c r="D149" s="26"/>
      <c r="E149" s="26"/>
      <c r="F149" s="102"/>
      <c r="G149" s="103"/>
      <c r="H149" s="103"/>
      <c r="I149" s="103"/>
      <c r="J149" s="104"/>
      <c r="K149" s="75"/>
      <c r="L149" s="109"/>
      <c r="M149" s="59" t="s">
        <v>35</v>
      </c>
      <c r="N149" s="26"/>
      <c r="O149" s="26"/>
      <c r="P149" s="26"/>
      <c r="Q149" s="102"/>
      <c r="R149" s="103"/>
      <c r="S149" s="103"/>
      <c r="T149" s="103"/>
      <c r="U149" s="104"/>
      <c r="V149" s="75"/>
      <c r="W149" s="109"/>
      <c r="X149" s="59" t="s">
        <v>35</v>
      </c>
      <c r="Y149" s="26"/>
      <c r="Z149" s="26"/>
      <c r="AA149" s="26"/>
      <c r="AB149" s="102"/>
      <c r="AC149" s="103"/>
      <c r="AD149" s="103"/>
      <c r="AE149" s="103"/>
      <c r="AF149" s="104"/>
      <c r="AG149" s="75"/>
      <c r="AH149" s="109"/>
      <c r="AI149" s="59" t="s">
        <v>35</v>
      </c>
      <c r="AJ149" s="26"/>
      <c r="AK149" s="26"/>
      <c r="AL149" s="26"/>
      <c r="AM149" s="102"/>
      <c r="AN149" s="103"/>
      <c r="AO149" s="103"/>
      <c r="AP149" s="103"/>
      <c r="AQ149" s="104"/>
      <c r="AR149" s="75"/>
      <c r="AS149" s="109"/>
      <c r="AT149" s="59" t="s">
        <v>35</v>
      </c>
      <c r="AU149" s="26"/>
      <c r="AV149" s="26"/>
      <c r="AW149" s="26"/>
      <c r="AX149" s="102"/>
      <c r="AY149" s="103"/>
      <c r="AZ149" s="103"/>
      <c r="BA149" s="103"/>
      <c r="BB149" s="104"/>
      <c r="BC149" s="75"/>
      <c r="BD149" s="109"/>
      <c r="BE149" s="59" t="s">
        <v>35</v>
      </c>
      <c r="BF149" s="26"/>
      <c r="BG149" s="26"/>
      <c r="BH149" s="26"/>
      <c r="BI149" s="102"/>
      <c r="BJ149" s="103"/>
      <c r="BK149" s="103"/>
      <c r="BL149" s="103"/>
      <c r="BM149" s="104"/>
      <c r="BN149" s="75"/>
      <c r="BO149" s="109"/>
      <c r="BP149" s="59" t="s">
        <v>35</v>
      </c>
      <c r="BQ149" s="26"/>
      <c r="BR149" s="26"/>
      <c r="BS149" s="26"/>
      <c r="BT149" s="102"/>
      <c r="BU149" s="103"/>
      <c r="BV149" s="103"/>
      <c r="BW149" s="103"/>
      <c r="BX149" s="104"/>
      <c r="BY149" s="75"/>
      <c r="BZ149" s="109"/>
      <c r="CA149" s="59" t="s">
        <v>35</v>
      </c>
      <c r="CB149" s="26"/>
      <c r="CC149" s="26"/>
      <c r="CD149" s="26"/>
      <c r="CE149" s="102"/>
      <c r="CF149" s="103"/>
      <c r="CG149" s="103"/>
      <c r="CH149" s="103"/>
      <c r="CI149" s="104"/>
      <c r="CJ149" s="75"/>
      <c r="CK149" s="109"/>
      <c r="CL149" s="59" t="s">
        <v>35</v>
      </c>
      <c r="CM149" s="26"/>
      <c r="CN149" s="26"/>
      <c r="CO149" s="26"/>
      <c r="CP149" s="102"/>
      <c r="CQ149" s="103"/>
      <c r="CR149" s="103"/>
      <c r="CS149" s="103"/>
      <c r="CT149" s="104"/>
      <c r="CU149" s="75"/>
      <c r="CV149" s="109"/>
      <c r="CW149" s="59" t="s">
        <v>35</v>
      </c>
      <c r="CX149" s="26"/>
      <c r="CY149" s="26"/>
      <c r="CZ149" s="26"/>
      <c r="DA149" s="102"/>
      <c r="DB149" s="103"/>
      <c r="DC149" s="103"/>
      <c r="DD149" s="103"/>
      <c r="DE149" s="104"/>
      <c r="DF149" s="75"/>
    </row>
    <row r="150" spans="1:110" s="25" customFormat="1" ht="16.5" customHeight="1" x14ac:dyDescent="0.25">
      <c r="A150" s="109"/>
      <c r="B150" s="59">
        <v>7</v>
      </c>
      <c r="C150" s="26" t="s">
        <v>180</v>
      </c>
      <c r="D150" s="26"/>
      <c r="E150" s="26"/>
      <c r="F150" s="102"/>
      <c r="G150" s="103"/>
      <c r="H150" s="103"/>
      <c r="I150" s="103"/>
      <c r="J150" s="104"/>
      <c r="K150" s="75"/>
      <c r="L150" s="109"/>
      <c r="M150" s="59">
        <v>7</v>
      </c>
      <c r="N150" s="26"/>
      <c r="O150" s="26"/>
      <c r="P150" s="26"/>
      <c r="Q150" s="102"/>
      <c r="R150" s="103"/>
      <c r="S150" s="103"/>
      <c r="T150" s="103"/>
      <c r="U150" s="104"/>
      <c r="V150" s="75"/>
      <c r="W150" s="109"/>
      <c r="X150" s="59">
        <v>7</v>
      </c>
      <c r="Y150" s="26"/>
      <c r="Z150" s="26"/>
      <c r="AA150" s="26"/>
      <c r="AB150" s="102"/>
      <c r="AC150" s="103"/>
      <c r="AD150" s="103"/>
      <c r="AE150" s="103"/>
      <c r="AF150" s="104"/>
      <c r="AG150" s="75"/>
      <c r="AH150" s="109"/>
      <c r="AI150" s="59">
        <v>7</v>
      </c>
      <c r="AJ150" s="26"/>
      <c r="AK150" s="26"/>
      <c r="AL150" s="26"/>
      <c r="AM150" s="102"/>
      <c r="AN150" s="103"/>
      <c r="AO150" s="103"/>
      <c r="AP150" s="103"/>
      <c r="AQ150" s="104"/>
      <c r="AR150" s="75"/>
      <c r="AS150" s="109"/>
      <c r="AT150" s="59">
        <v>7</v>
      </c>
      <c r="AU150" s="26"/>
      <c r="AV150" s="26"/>
      <c r="AW150" s="26"/>
      <c r="AX150" s="102"/>
      <c r="AY150" s="103"/>
      <c r="AZ150" s="103"/>
      <c r="BA150" s="103"/>
      <c r="BB150" s="104"/>
      <c r="BC150" s="75"/>
      <c r="BD150" s="109"/>
      <c r="BE150" s="59">
        <v>7</v>
      </c>
      <c r="BF150" s="26"/>
      <c r="BG150" s="26"/>
      <c r="BH150" s="26"/>
      <c r="BI150" s="102"/>
      <c r="BJ150" s="103"/>
      <c r="BK150" s="103"/>
      <c r="BL150" s="103"/>
      <c r="BM150" s="104"/>
      <c r="BN150" s="75"/>
      <c r="BO150" s="109"/>
      <c r="BP150" s="59">
        <v>7</v>
      </c>
      <c r="BQ150" s="26"/>
      <c r="BR150" s="26"/>
      <c r="BS150" s="26"/>
      <c r="BT150" s="102"/>
      <c r="BU150" s="103"/>
      <c r="BV150" s="103"/>
      <c r="BW150" s="103"/>
      <c r="BX150" s="104"/>
      <c r="BY150" s="75"/>
      <c r="BZ150" s="109"/>
      <c r="CA150" s="59">
        <v>7</v>
      </c>
      <c r="CB150" s="26"/>
      <c r="CC150" s="26"/>
      <c r="CD150" s="26"/>
      <c r="CE150" s="102"/>
      <c r="CF150" s="103"/>
      <c r="CG150" s="103"/>
      <c r="CH150" s="103"/>
      <c r="CI150" s="104"/>
      <c r="CJ150" s="75"/>
      <c r="CK150" s="109"/>
      <c r="CL150" s="59">
        <v>7</v>
      </c>
      <c r="CM150" s="26"/>
      <c r="CN150" s="26"/>
      <c r="CO150" s="26"/>
      <c r="CP150" s="102"/>
      <c r="CQ150" s="103"/>
      <c r="CR150" s="103"/>
      <c r="CS150" s="103"/>
      <c r="CT150" s="104"/>
      <c r="CU150" s="75"/>
      <c r="CV150" s="109"/>
      <c r="CW150" s="59">
        <v>7</v>
      </c>
      <c r="CX150" s="26"/>
      <c r="CY150" s="26"/>
      <c r="CZ150" s="26"/>
      <c r="DA150" s="102"/>
      <c r="DB150" s="103"/>
      <c r="DC150" s="103"/>
      <c r="DD150" s="103"/>
      <c r="DE150" s="104"/>
      <c r="DF150" s="75"/>
    </row>
    <row r="151" spans="1:110" s="25" customFormat="1" ht="16.5" customHeight="1" thickBot="1" x14ac:dyDescent="0.3">
      <c r="A151" s="110"/>
      <c r="B151" s="60">
        <v>8</v>
      </c>
      <c r="C151" s="27" t="s">
        <v>180</v>
      </c>
      <c r="D151" s="27"/>
      <c r="E151" s="27"/>
      <c r="F151" s="105"/>
      <c r="G151" s="106"/>
      <c r="H151" s="106"/>
      <c r="I151" s="106"/>
      <c r="J151" s="107"/>
      <c r="K151" s="76"/>
      <c r="L151" s="110"/>
      <c r="M151" s="60">
        <v>8</v>
      </c>
      <c r="N151" s="27"/>
      <c r="O151" s="27"/>
      <c r="P151" s="27"/>
      <c r="Q151" s="105"/>
      <c r="R151" s="106"/>
      <c r="S151" s="106"/>
      <c r="T151" s="106"/>
      <c r="U151" s="107"/>
      <c r="V151" s="76"/>
      <c r="W151" s="110"/>
      <c r="X151" s="60">
        <v>8</v>
      </c>
      <c r="Y151" s="27"/>
      <c r="Z151" s="27"/>
      <c r="AA151" s="27"/>
      <c r="AB151" s="105"/>
      <c r="AC151" s="106"/>
      <c r="AD151" s="106"/>
      <c r="AE151" s="106"/>
      <c r="AF151" s="107"/>
      <c r="AG151" s="76"/>
      <c r="AH151" s="110"/>
      <c r="AI151" s="60">
        <v>8</v>
      </c>
      <c r="AJ151" s="27"/>
      <c r="AK151" s="27"/>
      <c r="AL151" s="27"/>
      <c r="AM151" s="105"/>
      <c r="AN151" s="106"/>
      <c r="AO151" s="106"/>
      <c r="AP151" s="106"/>
      <c r="AQ151" s="107"/>
      <c r="AR151" s="76"/>
      <c r="AS151" s="110"/>
      <c r="AT151" s="60">
        <v>8</v>
      </c>
      <c r="AU151" s="27"/>
      <c r="AV151" s="27"/>
      <c r="AW151" s="27"/>
      <c r="AX151" s="105"/>
      <c r="AY151" s="106"/>
      <c r="AZ151" s="106"/>
      <c r="BA151" s="106"/>
      <c r="BB151" s="107"/>
      <c r="BC151" s="76"/>
      <c r="BD151" s="110"/>
      <c r="BE151" s="60">
        <v>8</v>
      </c>
      <c r="BF151" s="27"/>
      <c r="BG151" s="27"/>
      <c r="BH151" s="27"/>
      <c r="BI151" s="105"/>
      <c r="BJ151" s="106"/>
      <c r="BK151" s="106"/>
      <c r="BL151" s="106"/>
      <c r="BM151" s="107"/>
      <c r="BN151" s="76"/>
      <c r="BO151" s="110"/>
      <c r="BP151" s="60">
        <v>8</v>
      </c>
      <c r="BQ151" s="27"/>
      <c r="BR151" s="27"/>
      <c r="BS151" s="27"/>
      <c r="BT151" s="105"/>
      <c r="BU151" s="106"/>
      <c r="BV151" s="106"/>
      <c r="BW151" s="106"/>
      <c r="BX151" s="107"/>
      <c r="BY151" s="76"/>
      <c r="BZ151" s="110"/>
      <c r="CA151" s="60">
        <v>8</v>
      </c>
      <c r="CB151" s="27"/>
      <c r="CC151" s="27"/>
      <c r="CD151" s="27"/>
      <c r="CE151" s="105"/>
      <c r="CF151" s="106"/>
      <c r="CG151" s="106"/>
      <c r="CH151" s="106"/>
      <c r="CI151" s="107"/>
      <c r="CJ151" s="76"/>
      <c r="CK151" s="110"/>
      <c r="CL151" s="60">
        <v>8</v>
      </c>
      <c r="CM151" s="27"/>
      <c r="CN151" s="27"/>
      <c r="CO151" s="27"/>
      <c r="CP151" s="105"/>
      <c r="CQ151" s="106"/>
      <c r="CR151" s="106"/>
      <c r="CS151" s="106"/>
      <c r="CT151" s="107"/>
      <c r="CU151" s="76"/>
      <c r="CV151" s="110"/>
      <c r="CW151" s="60">
        <v>8</v>
      </c>
      <c r="CX151" s="27"/>
      <c r="CY151" s="27"/>
      <c r="CZ151" s="27"/>
      <c r="DA151" s="105"/>
      <c r="DB151" s="106"/>
      <c r="DC151" s="106"/>
      <c r="DD151" s="106"/>
      <c r="DE151" s="107"/>
      <c r="DF151" s="76"/>
    </row>
    <row r="152" spans="1:110" s="25" customFormat="1" ht="19.5" customHeight="1" x14ac:dyDescent="0.25">
      <c r="A152" s="121" t="str">
        <f>CONCATENATE(Paramètres!$B$1," ",Paramètres!$B$2,"     (",Paramètres!$B$3,")")</f>
        <v>Bollaerts Dominique     (2F)</v>
      </c>
      <c r="B152" s="122"/>
      <c r="C152" s="122"/>
      <c r="D152" s="122"/>
      <c r="E152" s="122"/>
      <c r="F152" s="123"/>
      <c r="G152" s="119" t="str">
        <f>IF(A$15=".","Contrat 1",CONCATENATE("Contrat 1   -   page 4/",ROUNDUP((20-COUNTIF(A$15:A$200,"."))/5,0)))</f>
        <v>Contrat 1   -   page 4/4</v>
      </c>
      <c r="H152" s="120"/>
      <c r="I152" s="120"/>
      <c r="J152" s="120"/>
      <c r="K152" s="61"/>
      <c r="L152" s="121" t="str">
        <f>CONCATENATE(Paramètres!$B$29," ",Paramètres!$B$30,"     (",Paramètres!$B$31,")")</f>
        <v>Bollaerts Dominique     (2F)</v>
      </c>
      <c r="M152" s="122"/>
      <c r="N152" s="122"/>
      <c r="O152" s="122"/>
      <c r="P152" s="122"/>
      <c r="Q152" s="123"/>
      <c r="R152" s="119" t="str">
        <f>IF(L$15=".","Contrat 2",CONCATENATE("Contrat 2   -   page 4/",ROUNDUP((20-COUNTIF(L$15:L$200,"."))/5,0)))</f>
        <v>Contrat 2   -   page 4/4</v>
      </c>
      <c r="S152" s="120"/>
      <c r="T152" s="120"/>
      <c r="U152" s="120"/>
      <c r="V152" s="61"/>
      <c r="W152" s="121" t="str">
        <f>CONCATENATE(Paramètres!$B$57," ",Paramètres!$B$58,"     (",Paramètres!$B$59,")")</f>
        <v>Bollaerts Dominique     (2F)</v>
      </c>
      <c r="X152" s="122"/>
      <c r="Y152" s="122"/>
      <c r="Z152" s="122"/>
      <c r="AA152" s="122"/>
      <c r="AB152" s="123"/>
      <c r="AC152" s="119" t="str">
        <f>IF(W$15=".","Contrat 3",CONCATENATE("Contrat 3   -   page 4/",ROUNDUP((20-COUNTIF(W$15:W$200,"."))/5,0)))</f>
        <v>Contrat 3   -   page 4/1</v>
      </c>
      <c r="AD152" s="120"/>
      <c r="AE152" s="120"/>
      <c r="AF152" s="120"/>
      <c r="AG152" s="61"/>
      <c r="AH152" s="121" t="str">
        <f>CONCATENATE(Paramètres!$B$85," ",Paramètres!$B$86,"     (",Paramètres!$B$87,")")</f>
        <v>Bollaerts Dominique     (2F)</v>
      </c>
      <c r="AI152" s="122"/>
      <c r="AJ152" s="122"/>
      <c r="AK152" s="122"/>
      <c r="AL152" s="122"/>
      <c r="AM152" s="123"/>
      <c r="AN152" s="119" t="str">
        <f>IF(AH$15=".","Contrat 4",CONCATENATE("Contrat 4   -   page 4/",ROUNDUP((20-COUNTIF(AH$15:AH$200,"."))/5,0)))</f>
        <v>Contrat 4   -   page 4/3</v>
      </c>
      <c r="AO152" s="120"/>
      <c r="AP152" s="120"/>
      <c r="AQ152" s="120"/>
      <c r="AR152" s="61"/>
      <c r="AS152" s="121" t="str">
        <f>CONCATENATE(Paramètres!$B$113," ",Paramètres!$B$114,"     (",Paramètres!$B$115,")")</f>
        <v>Bollaerts Dominique     (2F)</v>
      </c>
      <c r="AT152" s="122"/>
      <c r="AU152" s="122"/>
      <c r="AV152" s="122"/>
      <c r="AW152" s="122"/>
      <c r="AX152" s="123"/>
      <c r="AY152" s="119" t="str">
        <f>IF(AS$15=".","Contrat 5",CONCATENATE("Contrat 5   -   page 4/",ROUNDUP((20-COUNTIF(AS$15:AS$200,"."))/5,0)))</f>
        <v>Contrat 5   -   page 4/4</v>
      </c>
      <c r="AZ152" s="120"/>
      <c r="BA152" s="120"/>
      <c r="BB152" s="120"/>
      <c r="BC152" s="61"/>
      <c r="BD152" s="121" t="str">
        <f>CONCATENATE(Paramètres!$B$141," ",Paramètres!$B$142,"     (",Paramètres!$B$143,")")</f>
        <v>Bollaerts Dominique     (2F)</v>
      </c>
      <c r="BE152" s="122"/>
      <c r="BF152" s="122"/>
      <c r="BG152" s="122"/>
      <c r="BH152" s="122"/>
      <c r="BI152" s="123"/>
      <c r="BJ152" s="119" t="str">
        <f>IF(BD$15=".","Contrat 6",CONCATENATE("Contrat 6   -   page 4/",ROUNDUP((20-COUNTIF(BD$15:BD$200,"."))/5,0)))</f>
        <v>Contrat 6   -   page 4/4</v>
      </c>
      <c r="BK152" s="120"/>
      <c r="BL152" s="120"/>
      <c r="BM152" s="120"/>
      <c r="BN152" s="61"/>
      <c r="BO152" s="121" t="str">
        <f>CONCATENATE(Paramètres!$B$169," ",Paramètres!$B$170,"     (",Paramètres!$B$171,")")</f>
        <v>Bollaerts Dominique     (2F)</v>
      </c>
      <c r="BP152" s="122"/>
      <c r="BQ152" s="122"/>
      <c r="BR152" s="122"/>
      <c r="BS152" s="122"/>
      <c r="BT152" s="123"/>
      <c r="BU152" s="119" t="str">
        <f>IF(BO$15=".","Contrat 7",CONCATENATE("Contrat 7   -   page 4/",ROUNDUP((20-COUNTIF(BO$15:BO$200,"."))/5,0)))</f>
        <v>Contrat 7   -   page 4/4</v>
      </c>
      <c r="BV152" s="120"/>
      <c r="BW152" s="120"/>
      <c r="BX152" s="120"/>
      <c r="BY152" s="61"/>
      <c r="BZ152" s="121" t="str">
        <f>CONCATENATE(Paramètres!$B$197," ",Paramètres!$B$198,"     (",Paramètres!$B$199,")")</f>
        <v>Bollaerts Dominique     (2F)</v>
      </c>
      <c r="CA152" s="122"/>
      <c r="CB152" s="122"/>
      <c r="CC152" s="122"/>
      <c r="CD152" s="122"/>
      <c r="CE152" s="123"/>
      <c r="CF152" s="119" t="str">
        <f>IF(BZ$15=".","Contrat 8",CONCATENATE("Contrat 8   -   page 4/",ROUNDUP((20-COUNTIF(BZ$15:BZ$200,"."))/5,0)))</f>
        <v>Contrat 8   -   page 4/3</v>
      </c>
      <c r="CG152" s="120"/>
      <c r="CH152" s="120"/>
      <c r="CI152" s="120"/>
      <c r="CJ152" s="61"/>
      <c r="CK152" s="121" t="str">
        <f>CONCATENATE(Paramètres!$B$225," ",Paramètres!$B$226,"     (",Paramètres!$B$227,")")</f>
        <v>Bollaerts Dominique     (2F)</v>
      </c>
      <c r="CL152" s="122"/>
      <c r="CM152" s="122"/>
      <c r="CN152" s="122"/>
      <c r="CO152" s="122"/>
      <c r="CP152" s="123"/>
      <c r="CQ152" s="119" t="str">
        <f>IF(CK$15=".","Contrat 9",CONCATENATE("Contrat 9   -   page 4/",ROUNDUP((20-COUNTIF(CK$15:CK$200,"."))/5,0)))</f>
        <v>Contrat 9   -   page 4/4</v>
      </c>
      <c r="CR152" s="120"/>
      <c r="CS152" s="120"/>
      <c r="CT152" s="120"/>
      <c r="CU152" s="61"/>
      <c r="CV152" s="121" t="str">
        <f>CONCATENATE(Paramètres!$B$253," ",Paramètres!$B$254,"     (",Paramètres!$B$255,")")</f>
        <v>Bollaerts Dominique     (2F)</v>
      </c>
      <c r="CW152" s="122"/>
      <c r="CX152" s="122"/>
      <c r="CY152" s="122"/>
      <c r="CZ152" s="122"/>
      <c r="DA152" s="123"/>
      <c r="DB152" s="119" t="str">
        <f>IF(CV$15=".","Contrat 10",CONCATENATE("Contrat 10   -   page 4/",ROUNDUP((20-COUNTIF(CV$15:CV$200,"."))/5,0)))</f>
        <v>Contrat 10   -   page 4/3</v>
      </c>
      <c r="DC152" s="120"/>
      <c r="DD152" s="120"/>
      <c r="DE152" s="120"/>
      <c r="DF152" s="61"/>
    </row>
    <row r="153" spans="1:110" s="25" customFormat="1" ht="12"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row>
    <row r="154" spans="1:110" s="25" customFormat="1" ht="24" customHeight="1" x14ac:dyDescent="0.25">
      <c r="A154" s="56" t="str">
        <f>IF(Paramètres!$G$1="","","Comp. 1")</f>
        <v>Comp. 1</v>
      </c>
      <c r="B154" s="124" t="str">
        <f>Paramètres!$F$1</f>
        <v>Je respecte les consignes écrites ou orales.</v>
      </c>
      <c r="C154" s="124"/>
      <c r="D154" s="124"/>
      <c r="E154" s="124"/>
      <c r="F154" s="124"/>
      <c r="G154" s="124"/>
      <c r="H154" s="124"/>
      <c r="I154" s="124"/>
      <c r="J154" s="124"/>
      <c r="K154" s="63"/>
      <c r="L154" s="56" t="str">
        <f>IF(Paramètres!$G$29="","","Comp. 1")</f>
        <v>Comp. 1</v>
      </c>
      <c r="M154" s="124" t="str">
        <f>Paramètres!$F$29</f>
        <v>Je respecte les consignes écrites ou orales.</v>
      </c>
      <c r="N154" s="124"/>
      <c r="O154" s="124"/>
      <c r="P154" s="124"/>
      <c r="Q154" s="124"/>
      <c r="R154" s="124"/>
      <c r="S154" s="124"/>
      <c r="T154" s="124"/>
      <c r="U154" s="124"/>
      <c r="V154" s="63"/>
      <c r="W154" s="56" t="str">
        <f>IF(Paramètres!$G$57="","","Comp. 1")</f>
        <v>Comp. 1</v>
      </c>
      <c r="X154" s="124" t="str">
        <f>Paramètres!$F$57</f>
        <v>Je participe activement aux différents cours.</v>
      </c>
      <c r="Y154" s="124"/>
      <c r="Z154" s="124"/>
      <c r="AA154" s="124"/>
      <c r="AB154" s="124"/>
      <c r="AC154" s="124"/>
      <c r="AD154" s="124"/>
      <c r="AE154" s="124"/>
      <c r="AF154" s="124"/>
      <c r="AG154" s="63"/>
      <c r="AH154" s="56" t="str">
        <f>IF(Paramètres!$G$85="","","Comp. 1")</f>
        <v>Comp. 1</v>
      </c>
      <c r="AI154" s="124" t="str">
        <f>Paramètres!$F$85</f>
        <v>Je respecte le règlement de l'atelier.</v>
      </c>
      <c r="AJ154" s="124"/>
      <c r="AK154" s="124"/>
      <c r="AL154" s="124"/>
      <c r="AM154" s="124"/>
      <c r="AN154" s="124"/>
      <c r="AO154" s="124"/>
      <c r="AP154" s="124"/>
      <c r="AQ154" s="124"/>
      <c r="AR154" s="63"/>
      <c r="AS154" s="56" t="str">
        <f>IF(Paramètres!$G$113="","","Comp. 1")</f>
        <v>Comp. 1</v>
      </c>
      <c r="AT154" s="124" t="str">
        <f>Paramètres!$F$113</f>
        <v>Je réponds avec précision à une question posée (je fais des phrases complètes).</v>
      </c>
      <c r="AU154" s="124"/>
      <c r="AV154" s="124"/>
      <c r="AW154" s="124"/>
      <c r="AX154" s="124"/>
      <c r="AY154" s="124"/>
      <c r="AZ154" s="124"/>
      <c r="BA154" s="124"/>
      <c r="BB154" s="124"/>
      <c r="BC154" s="63"/>
      <c r="BD154" s="56" t="str">
        <f>IF(Paramètres!$G$141="","","Comp. 1")</f>
        <v>Comp. 1</v>
      </c>
      <c r="BE154" s="124" t="str">
        <f>Paramètres!$F$141</f>
        <v>Je me tiens correctement sur ma chaise.</v>
      </c>
      <c r="BF154" s="124"/>
      <c r="BG154" s="124"/>
      <c r="BH154" s="124"/>
      <c r="BI154" s="124"/>
      <c r="BJ154" s="124"/>
      <c r="BK154" s="124"/>
      <c r="BL154" s="124"/>
      <c r="BM154" s="124"/>
      <c r="BN154" s="63"/>
      <c r="BO154" s="56" t="str">
        <f>IF(Paramètres!$G$169="","","Comp. 1")</f>
        <v>Comp. 1</v>
      </c>
      <c r="BP154" s="124" t="str">
        <f>Paramètres!$F$169</f>
        <v>Je respecte les règles du jeu.</v>
      </c>
      <c r="BQ154" s="124"/>
      <c r="BR154" s="124"/>
      <c r="BS154" s="124"/>
      <c r="BT154" s="124"/>
      <c r="BU154" s="124"/>
      <c r="BV154" s="124"/>
      <c r="BW154" s="124"/>
      <c r="BX154" s="124"/>
      <c r="BY154" s="63"/>
      <c r="BZ154" s="56" t="str">
        <f>IF(Paramètres!$G$197="","","Comp. 1")</f>
        <v>Comp. 1</v>
      </c>
      <c r="CA154" s="124" t="str">
        <f>Paramètres!$F$197</f>
        <v>Je suis particulièrement attentif lorsque le professeur donne une consigne.</v>
      </c>
      <c r="CB154" s="124"/>
      <c r="CC154" s="124"/>
      <c r="CD154" s="124"/>
      <c r="CE154" s="124"/>
      <c r="CF154" s="124"/>
      <c r="CG154" s="124"/>
      <c r="CH154" s="124"/>
      <c r="CI154" s="124"/>
      <c r="CJ154" s="63"/>
      <c r="CK154" s="56" t="str">
        <f>IF(Paramètres!$G$225="","","Comp. 1")</f>
        <v>Comp. 1</v>
      </c>
      <c r="CL154" s="124" t="str">
        <f>Paramètres!$F$225</f>
        <v>Je respecte le matériel.</v>
      </c>
      <c r="CM154" s="124"/>
      <c r="CN154" s="124"/>
      <c r="CO154" s="124"/>
      <c r="CP154" s="124"/>
      <c r="CQ154" s="124"/>
      <c r="CR154" s="124"/>
      <c r="CS154" s="124"/>
      <c r="CT154" s="124"/>
      <c r="CU154" s="63"/>
      <c r="CV154" s="56" t="str">
        <f>IF(Paramètres!$G$253="","","Comp. 1")</f>
        <v>Comp. 1</v>
      </c>
      <c r="CW154" s="124" t="str">
        <f>Paramètres!$F$253</f>
        <v>Je maitrise mes réactions à l'égard de l'autre.</v>
      </c>
      <c r="CX154" s="124"/>
      <c r="CY154" s="124"/>
      <c r="CZ154" s="124"/>
      <c r="DA154" s="124"/>
      <c r="DB154" s="124"/>
      <c r="DC154" s="124"/>
      <c r="DD154" s="124"/>
      <c r="DE154" s="124"/>
      <c r="DF154" s="63"/>
    </row>
    <row r="155" spans="1:110" s="25" customFormat="1" ht="24" customHeight="1" x14ac:dyDescent="0.25">
      <c r="A155" s="56" t="str">
        <f>IF(Paramètres!$G$1="","","Comp. 2")</f>
        <v>Comp. 2</v>
      </c>
      <c r="B155" s="124" t="str">
        <f>Paramètres!$F$2</f>
        <v>Je respecte les consignes de sécurité.</v>
      </c>
      <c r="C155" s="124"/>
      <c r="D155" s="124"/>
      <c r="E155" s="124"/>
      <c r="F155" s="124"/>
      <c r="G155" s="124"/>
      <c r="H155" s="124"/>
      <c r="I155" s="124"/>
      <c r="J155" s="124"/>
      <c r="K155" s="63"/>
      <c r="L155" s="56" t="str">
        <f>IF(Paramètres!$G$29="","","Comp. 2")</f>
        <v>Comp. 2</v>
      </c>
      <c r="M155" s="124" t="str">
        <f>Paramètres!$F$30</f>
        <v>Je respecte les consignes de sécurité.</v>
      </c>
      <c r="N155" s="124"/>
      <c r="O155" s="124"/>
      <c r="P155" s="124"/>
      <c r="Q155" s="124"/>
      <c r="R155" s="124"/>
      <c r="S155" s="124"/>
      <c r="T155" s="124"/>
      <c r="U155" s="124"/>
      <c r="V155" s="63"/>
      <c r="W155" s="56" t="str">
        <f>IF(Paramètres!$G$57="","","Comp. 2")</f>
        <v>Comp. 2</v>
      </c>
      <c r="X155" s="124" t="str">
        <f>Paramètres!$F$58</f>
        <v>-----</v>
      </c>
      <c r="Y155" s="124"/>
      <c r="Z155" s="124"/>
      <c r="AA155" s="124"/>
      <c r="AB155" s="124"/>
      <c r="AC155" s="124"/>
      <c r="AD155" s="124"/>
      <c r="AE155" s="124"/>
      <c r="AF155" s="124"/>
      <c r="AG155" s="63"/>
      <c r="AH155" s="56" t="str">
        <f>IF(Paramètres!$G$85="","","Comp. 2")</f>
        <v>Comp. 2</v>
      </c>
      <c r="AI155" s="124" t="str">
        <f>Paramètres!$F$86</f>
        <v>J'écoute ou je lis la consigne jusqu'au bout avant de commencer à travailler.</v>
      </c>
      <c r="AJ155" s="124"/>
      <c r="AK155" s="124"/>
      <c r="AL155" s="124"/>
      <c r="AM155" s="124"/>
      <c r="AN155" s="124"/>
      <c r="AO155" s="124"/>
      <c r="AP155" s="124"/>
      <c r="AQ155" s="124"/>
      <c r="AR155" s="63"/>
      <c r="AS155" s="56" t="str">
        <f>IF(Paramètres!$G$113="","","Comp. 2")</f>
        <v>Comp. 2</v>
      </c>
      <c r="AT155" s="124" t="str">
        <f>Paramètres!$F$114</f>
        <v>Je respecte les consignes de sécurité.</v>
      </c>
      <c r="AU155" s="124"/>
      <c r="AV155" s="124"/>
      <c r="AW155" s="124"/>
      <c r="AX155" s="124"/>
      <c r="AY155" s="124"/>
      <c r="AZ155" s="124"/>
      <c r="BA155" s="124"/>
      <c r="BB155" s="124"/>
      <c r="BC155" s="63"/>
      <c r="BD155" s="56" t="str">
        <f>IF(Paramètres!$G$141="","","Comp. 2")</f>
        <v>Comp. 2</v>
      </c>
      <c r="BE155" s="124" t="str">
        <f>Paramètres!$F$142</f>
        <v>Je trie mes déchets.</v>
      </c>
      <c r="BF155" s="124"/>
      <c r="BG155" s="124"/>
      <c r="BH155" s="124"/>
      <c r="BI155" s="124"/>
      <c r="BJ155" s="124"/>
      <c r="BK155" s="124"/>
      <c r="BL155" s="124"/>
      <c r="BM155" s="124"/>
      <c r="BN155" s="63"/>
      <c r="BO155" s="56" t="str">
        <f>IF(Paramètres!$G$169="","","Comp. 2")</f>
        <v>Comp. 2</v>
      </c>
      <c r="BP155" s="124" t="str">
        <f>Paramètres!$F$170</f>
        <v>Je respecte le règlement de l'école.</v>
      </c>
      <c r="BQ155" s="124"/>
      <c r="BR155" s="124"/>
      <c r="BS155" s="124"/>
      <c r="BT155" s="124"/>
      <c r="BU155" s="124"/>
      <c r="BV155" s="124"/>
      <c r="BW155" s="124"/>
      <c r="BX155" s="124"/>
      <c r="BY155" s="63"/>
      <c r="BZ155" s="56" t="str">
        <f>IF(Paramètres!$G$197="","","Comp. 2")</f>
        <v>Comp. 2</v>
      </c>
      <c r="CA155" s="124" t="str">
        <f>Paramètres!$F$198</f>
        <v>Je fais ce que le professeur me demande même si je n'en ai pas envie ou si j'éprouve des difficultés.</v>
      </c>
      <c r="CB155" s="124"/>
      <c r="CC155" s="124"/>
      <c r="CD155" s="124"/>
      <c r="CE155" s="124"/>
      <c r="CF155" s="124"/>
      <c r="CG155" s="124"/>
      <c r="CH155" s="124"/>
      <c r="CI155" s="124"/>
      <c r="CJ155" s="63"/>
      <c r="CK155" s="56" t="str">
        <f>IF(Paramètres!$G$225="","","Comp. 2")</f>
        <v>Comp. 2</v>
      </c>
      <c r="CL155" s="124" t="str">
        <f>Paramètres!$F$226</f>
        <v>Je respecte mon travail.</v>
      </c>
      <c r="CM155" s="124"/>
      <c r="CN155" s="124"/>
      <c r="CO155" s="124"/>
      <c r="CP155" s="124"/>
      <c r="CQ155" s="124"/>
      <c r="CR155" s="124"/>
      <c r="CS155" s="124"/>
      <c r="CT155" s="124"/>
      <c r="CU155" s="63"/>
      <c r="CV155" s="56" t="str">
        <f>IF(Paramètres!$G$253="","","Comp. 2")</f>
        <v>Comp. 2</v>
      </c>
      <c r="CW155" s="124" t="str">
        <f>Paramètres!$F$254</f>
        <v>Je respecte le travail de l'autre.</v>
      </c>
      <c r="CX155" s="124"/>
      <c r="CY155" s="124"/>
      <c r="CZ155" s="124"/>
      <c r="DA155" s="124"/>
      <c r="DB155" s="124"/>
      <c r="DC155" s="124"/>
      <c r="DD155" s="124"/>
      <c r="DE155" s="124"/>
      <c r="DF155" s="63"/>
    </row>
    <row r="156" spans="1:110" s="25" customFormat="1" ht="24" customHeight="1" x14ac:dyDescent="0.25">
      <c r="A156" s="56" t="str">
        <f>IF(Paramètres!$G$1="","","Comp. 3")</f>
        <v>Comp. 3</v>
      </c>
      <c r="B156" s="124" t="str">
        <f>Paramètres!$F$3</f>
        <v>Je respecte les consignes de travail.</v>
      </c>
      <c r="C156" s="124"/>
      <c r="D156" s="124"/>
      <c r="E156" s="124"/>
      <c r="F156" s="124"/>
      <c r="G156" s="124"/>
      <c r="H156" s="124"/>
      <c r="I156" s="124"/>
      <c r="J156" s="124"/>
      <c r="K156" s="63"/>
      <c r="L156" s="56" t="str">
        <f>IF(Paramètres!$G$29="","","Comp. 3")</f>
        <v>Comp. 3</v>
      </c>
      <c r="M156" s="124" t="str">
        <f>Paramètres!$F$31</f>
        <v>Je respecte les consignes de travail.</v>
      </c>
      <c r="N156" s="124"/>
      <c r="O156" s="124"/>
      <c r="P156" s="124"/>
      <c r="Q156" s="124"/>
      <c r="R156" s="124"/>
      <c r="S156" s="124"/>
      <c r="T156" s="124"/>
      <c r="U156" s="124"/>
      <c r="V156" s="63"/>
      <c r="W156" s="56" t="str">
        <f>IF(Paramètres!$G$57="","","Comp. 3")</f>
        <v>Comp. 3</v>
      </c>
      <c r="X156" s="124" t="str">
        <f>Paramètres!$F$59</f>
        <v>-----</v>
      </c>
      <c r="Y156" s="124"/>
      <c r="Z156" s="124"/>
      <c r="AA156" s="124"/>
      <c r="AB156" s="124"/>
      <c r="AC156" s="124"/>
      <c r="AD156" s="124"/>
      <c r="AE156" s="124"/>
      <c r="AF156" s="124"/>
      <c r="AG156" s="63"/>
      <c r="AH156" s="56" t="str">
        <f>IF(Paramètres!$G$85="","","Comp. 3")</f>
        <v>Comp. 3</v>
      </c>
      <c r="AI156" s="124" t="str">
        <f>Paramètres!$F$87</f>
        <v>J'écoute ou je lis la consigne jusqu'au bout avant de poser une question.</v>
      </c>
      <c r="AJ156" s="124"/>
      <c r="AK156" s="124"/>
      <c r="AL156" s="124"/>
      <c r="AM156" s="124"/>
      <c r="AN156" s="124"/>
      <c r="AO156" s="124"/>
      <c r="AP156" s="124"/>
      <c r="AQ156" s="124"/>
      <c r="AR156" s="63"/>
      <c r="AS156" s="56" t="str">
        <f>IF(Paramètres!$G$113="","","Comp. 3")</f>
        <v>Comp. 3</v>
      </c>
      <c r="AT156" s="124" t="str">
        <f>Paramètres!$F$115</f>
        <v>Je réalise les travaux demandés dans chaque cours.</v>
      </c>
      <c r="AU156" s="124"/>
      <c r="AV156" s="124"/>
      <c r="AW156" s="124"/>
      <c r="AX156" s="124"/>
      <c r="AY156" s="124"/>
      <c r="AZ156" s="124"/>
      <c r="BA156" s="124"/>
      <c r="BB156" s="124"/>
      <c r="BC156" s="63"/>
      <c r="BD156" s="56" t="str">
        <f>IF(Paramètres!$G$141="","","Comp. 3")</f>
        <v>Comp. 3</v>
      </c>
      <c r="BE156" s="124" t="str">
        <f>Paramètres!$F$143</f>
        <v>Je respecte les lieux d'activités et de travail hors école.</v>
      </c>
      <c r="BF156" s="124"/>
      <c r="BG156" s="124"/>
      <c r="BH156" s="124"/>
      <c r="BI156" s="124"/>
      <c r="BJ156" s="124"/>
      <c r="BK156" s="124"/>
      <c r="BL156" s="124"/>
      <c r="BM156" s="124"/>
      <c r="BN156" s="63"/>
      <c r="BO156" s="56" t="str">
        <f>IF(Paramètres!$G$169="","","Comp. 3")</f>
        <v>Comp. 3</v>
      </c>
      <c r="BP156" s="124" t="str">
        <f>Paramètres!$F$171</f>
        <v>J'accepte les remarques et les sanctions sans les remettre en cause.</v>
      </c>
      <c r="BQ156" s="124"/>
      <c r="BR156" s="124"/>
      <c r="BS156" s="124"/>
      <c r="BT156" s="124"/>
      <c r="BU156" s="124"/>
      <c r="BV156" s="124"/>
      <c r="BW156" s="124"/>
      <c r="BX156" s="124"/>
      <c r="BY156" s="63"/>
      <c r="BZ156" s="56" t="str">
        <f>IF(Paramètres!$G$197="","","Comp. 3")</f>
        <v>Comp. 3</v>
      </c>
      <c r="CA156" s="124" t="str">
        <f>Paramètres!$F$199</f>
        <v>Je respecte mes condisciples (mots et gestes).</v>
      </c>
      <c r="CB156" s="124"/>
      <c r="CC156" s="124"/>
      <c r="CD156" s="124"/>
      <c r="CE156" s="124"/>
      <c r="CF156" s="124"/>
      <c r="CG156" s="124"/>
      <c r="CH156" s="124"/>
      <c r="CI156" s="124"/>
      <c r="CJ156" s="63"/>
      <c r="CK156" s="56" t="str">
        <f>IF(Paramètres!$G$225="","","Comp. 3")</f>
        <v>Comp. 3</v>
      </c>
      <c r="CL156" s="124" t="str">
        <f>Paramètres!$F$227</f>
        <v>Je respecte le travail de l'autre.</v>
      </c>
      <c r="CM156" s="124"/>
      <c r="CN156" s="124"/>
      <c r="CO156" s="124"/>
      <c r="CP156" s="124"/>
      <c r="CQ156" s="124"/>
      <c r="CR156" s="124"/>
      <c r="CS156" s="124"/>
      <c r="CT156" s="124"/>
      <c r="CU156" s="63"/>
      <c r="CV156" s="56" t="str">
        <f>IF(Paramètres!$G$253="","","Comp. 3")</f>
        <v>Comp. 3</v>
      </c>
      <c r="CW156" s="124" t="str">
        <f>Paramètres!$F$255</f>
        <v>-----</v>
      </c>
      <c r="CX156" s="124"/>
      <c r="CY156" s="124"/>
      <c r="CZ156" s="124"/>
      <c r="DA156" s="124"/>
      <c r="DB156" s="124"/>
      <c r="DC156" s="124"/>
      <c r="DD156" s="124"/>
      <c r="DE156" s="124"/>
      <c r="DF156" s="63"/>
    </row>
    <row r="157" spans="1:110" s="25" customFormat="1" ht="12" customHeight="1" x14ac:dyDescent="0.4">
      <c r="B157" s="73"/>
      <c r="C157" s="57"/>
      <c r="D157" s="55"/>
      <c r="E157" s="55"/>
      <c r="F157" s="1"/>
      <c r="G157" s="1"/>
      <c r="H157" s="1"/>
      <c r="I157" s="1"/>
      <c r="J157" s="1"/>
      <c r="K157" s="1"/>
      <c r="M157" s="73"/>
      <c r="N157" s="57"/>
      <c r="O157" s="55"/>
      <c r="P157" s="55"/>
      <c r="Q157" s="1"/>
      <c r="R157" s="1"/>
      <c r="S157" s="1"/>
      <c r="T157" s="1"/>
      <c r="U157" s="1"/>
      <c r="V157" s="1"/>
      <c r="X157" s="73"/>
      <c r="Y157" s="57"/>
      <c r="Z157" s="55"/>
      <c r="AA157" s="55"/>
      <c r="AB157" s="1"/>
      <c r="AC157" s="1"/>
      <c r="AD157" s="1"/>
      <c r="AE157" s="1"/>
      <c r="AF157" s="1"/>
      <c r="AG157" s="1"/>
      <c r="AI157" s="73"/>
      <c r="AJ157" s="57"/>
      <c r="AK157" s="55"/>
      <c r="AL157" s="55"/>
      <c r="AM157" s="1"/>
      <c r="AN157" s="1"/>
      <c r="AO157" s="1"/>
      <c r="AP157" s="1"/>
      <c r="AQ157" s="1"/>
      <c r="AR157" s="1"/>
      <c r="AT157" s="73"/>
      <c r="AU157" s="57"/>
      <c r="AV157" s="55"/>
      <c r="AW157" s="55"/>
      <c r="AX157" s="1"/>
      <c r="AY157" s="1"/>
      <c r="AZ157" s="1"/>
      <c r="BA157" s="1"/>
      <c r="BB157" s="1"/>
      <c r="BC157" s="1"/>
      <c r="BE157" s="73"/>
      <c r="BF157" s="57"/>
      <c r="BG157" s="55"/>
      <c r="BH157" s="55"/>
      <c r="BI157" s="1"/>
      <c r="BJ157" s="1"/>
      <c r="BK157" s="1"/>
      <c r="BL157" s="1"/>
      <c r="BM157" s="1"/>
      <c r="BN157" s="1"/>
      <c r="BP157" s="73"/>
      <c r="BQ157" s="57"/>
      <c r="BR157" s="55"/>
      <c r="BS157" s="55"/>
      <c r="BT157" s="1"/>
      <c r="BU157" s="1"/>
      <c r="BV157" s="1"/>
      <c r="BW157" s="1"/>
      <c r="BX157" s="1"/>
      <c r="BY157" s="1"/>
      <c r="CA157" s="73"/>
      <c r="CB157" s="57"/>
      <c r="CC157" s="55"/>
      <c r="CD157" s="55"/>
      <c r="CE157" s="1"/>
      <c r="CF157" s="1"/>
      <c r="CG157" s="1"/>
      <c r="CH157" s="1"/>
      <c r="CI157" s="1"/>
      <c r="CJ157" s="1"/>
      <c r="CL157" s="73"/>
      <c r="CM157" s="57"/>
      <c r="CN157" s="55"/>
      <c r="CO157" s="55"/>
      <c r="CP157" s="1"/>
      <c r="CQ157" s="1"/>
      <c r="CR157" s="1"/>
      <c r="CS157" s="1"/>
      <c r="CT157" s="1"/>
      <c r="CU157" s="1"/>
      <c r="CW157" s="73"/>
      <c r="CX157" s="57"/>
      <c r="CY157" s="55"/>
      <c r="CZ157" s="55"/>
      <c r="DA157" s="1"/>
      <c r="DB157" s="1"/>
      <c r="DC157" s="1"/>
      <c r="DD157" s="1"/>
      <c r="DE157" s="1"/>
      <c r="DF157" s="1"/>
    </row>
    <row r="158" spans="1:110" s="25" customFormat="1" ht="13.5" customHeight="1" x14ac:dyDescent="0.25">
      <c r="A158" s="114" t="s">
        <v>30</v>
      </c>
      <c r="B158" s="114"/>
      <c r="C158" s="115"/>
      <c r="D158" s="64" t="s">
        <v>31</v>
      </c>
      <c r="E158" s="64" t="s">
        <v>32</v>
      </c>
      <c r="F158" s="64" t="s">
        <v>33</v>
      </c>
      <c r="G158" s="64" t="s">
        <v>34</v>
      </c>
      <c r="H158" s="64" t="s">
        <v>36</v>
      </c>
      <c r="I158" s="58"/>
      <c r="J158" s="58"/>
      <c r="K158" s="58"/>
      <c r="L158" s="114" t="s">
        <v>30</v>
      </c>
      <c r="M158" s="114"/>
      <c r="N158" s="115"/>
      <c r="O158" s="64" t="s">
        <v>31</v>
      </c>
      <c r="P158" s="64" t="s">
        <v>32</v>
      </c>
      <c r="Q158" s="64" t="s">
        <v>33</v>
      </c>
      <c r="R158" s="64" t="s">
        <v>34</v>
      </c>
      <c r="S158" s="64" t="s">
        <v>36</v>
      </c>
      <c r="T158" s="58"/>
      <c r="U158" s="58"/>
      <c r="V158" s="58"/>
      <c r="W158" s="114" t="s">
        <v>30</v>
      </c>
      <c r="X158" s="114"/>
      <c r="Y158" s="115"/>
      <c r="Z158" s="64" t="s">
        <v>31</v>
      </c>
      <c r="AA158" s="64" t="s">
        <v>32</v>
      </c>
      <c r="AB158" s="64" t="s">
        <v>33</v>
      </c>
      <c r="AC158" s="64" t="s">
        <v>34</v>
      </c>
      <c r="AD158" s="64" t="s">
        <v>36</v>
      </c>
      <c r="AE158" s="58"/>
      <c r="AF158" s="58"/>
      <c r="AG158" s="58"/>
      <c r="AH158" s="114" t="s">
        <v>30</v>
      </c>
      <c r="AI158" s="114"/>
      <c r="AJ158" s="115"/>
      <c r="AK158" s="64" t="s">
        <v>31</v>
      </c>
      <c r="AL158" s="64" t="s">
        <v>32</v>
      </c>
      <c r="AM158" s="64" t="s">
        <v>33</v>
      </c>
      <c r="AN158" s="64" t="s">
        <v>34</v>
      </c>
      <c r="AO158" s="64" t="s">
        <v>36</v>
      </c>
      <c r="AP158" s="58"/>
      <c r="AQ158" s="58"/>
      <c r="AR158" s="58"/>
      <c r="AS158" s="114" t="s">
        <v>30</v>
      </c>
      <c r="AT158" s="114"/>
      <c r="AU158" s="115"/>
      <c r="AV158" s="64" t="s">
        <v>31</v>
      </c>
      <c r="AW158" s="64" t="s">
        <v>32</v>
      </c>
      <c r="AX158" s="64" t="s">
        <v>33</v>
      </c>
      <c r="AY158" s="64" t="s">
        <v>34</v>
      </c>
      <c r="AZ158" s="64" t="s">
        <v>36</v>
      </c>
      <c r="BA158" s="58"/>
      <c r="BB158" s="58"/>
      <c r="BC158" s="58"/>
      <c r="BD158" s="114" t="s">
        <v>30</v>
      </c>
      <c r="BE158" s="114"/>
      <c r="BF158" s="115"/>
      <c r="BG158" s="64" t="s">
        <v>31</v>
      </c>
      <c r="BH158" s="64" t="s">
        <v>32</v>
      </c>
      <c r="BI158" s="64" t="s">
        <v>33</v>
      </c>
      <c r="BJ158" s="64" t="s">
        <v>34</v>
      </c>
      <c r="BK158" s="64" t="s">
        <v>36</v>
      </c>
      <c r="BL158" s="58"/>
      <c r="BM158" s="58"/>
      <c r="BN158" s="58"/>
      <c r="BO158" s="114" t="s">
        <v>30</v>
      </c>
      <c r="BP158" s="114"/>
      <c r="BQ158" s="115"/>
      <c r="BR158" s="64" t="s">
        <v>31</v>
      </c>
      <c r="BS158" s="64" t="s">
        <v>32</v>
      </c>
      <c r="BT158" s="64" t="s">
        <v>33</v>
      </c>
      <c r="BU158" s="64" t="s">
        <v>34</v>
      </c>
      <c r="BV158" s="64" t="s">
        <v>36</v>
      </c>
      <c r="BW158" s="58"/>
      <c r="BX158" s="58"/>
      <c r="BY158" s="58"/>
      <c r="BZ158" s="114" t="s">
        <v>30</v>
      </c>
      <c r="CA158" s="114"/>
      <c r="CB158" s="115"/>
      <c r="CC158" s="64" t="s">
        <v>31</v>
      </c>
      <c r="CD158" s="64" t="s">
        <v>32</v>
      </c>
      <c r="CE158" s="64" t="s">
        <v>33</v>
      </c>
      <c r="CF158" s="64" t="s">
        <v>34</v>
      </c>
      <c r="CG158" s="64" t="s">
        <v>36</v>
      </c>
      <c r="CH158" s="58"/>
      <c r="CI158" s="58"/>
      <c r="CJ158" s="58"/>
      <c r="CK158" s="114" t="s">
        <v>30</v>
      </c>
      <c r="CL158" s="114"/>
      <c r="CM158" s="115"/>
      <c r="CN158" s="64" t="s">
        <v>31</v>
      </c>
      <c r="CO158" s="64" t="s">
        <v>32</v>
      </c>
      <c r="CP158" s="64" t="s">
        <v>33</v>
      </c>
      <c r="CQ158" s="64" t="s">
        <v>34</v>
      </c>
      <c r="CR158" s="64" t="s">
        <v>36</v>
      </c>
      <c r="CS158" s="58"/>
      <c r="CT158" s="58"/>
      <c r="CU158" s="58"/>
      <c r="CV158" s="114" t="s">
        <v>30</v>
      </c>
      <c r="CW158" s="114"/>
      <c r="CX158" s="115"/>
      <c r="CY158" s="64" t="s">
        <v>31</v>
      </c>
      <c r="CZ158" s="64" t="s">
        <v>32</v>
      </c>
      <c r="DA158" s="64" t="s">
        <v>33</v>
      </c>
      <c r="DB158" s="64" t="s">
        <v>34</v>
      </c>
      <c r="DC158" s="64" t="s">
        <v>36</v>
      </c>
      <c r="DD158" s="58"/>
      <c r="DE158" s="58"/>
      <c r="DF158" s="58"/>
    </row>
    <row r="159" spans="1:110" s="25" customFormat="1" ht="7.5" customHeight="1" thickBot="1" x14ac:dyDescent="0.3">
      <c r="B159" s="1"/>
      <c r="C159" s="1"/>
      <c r="D159" s="1"/>
      <c r="E159" s="1"/>
      <c r="F159" s="1"/>
      <c r="G159" s="1"/>
      <c r="H159" s="1"/>
      <c r="I159" s="1"/>
      <c r="J159" s="1"/>
      <c r="K159" s="1"/>
      <c r="M159" s="1"/>
      <c r="N159" s="1"/>
      <c r="O159" s="1"/>
      <c r="P159" s="1"/>
      <c r="Q159" s="1"/>
      <c r="R159" s="1"/>
      <c r="S159" s="1"/>
      <c r="T159" s="1"/>
      <c r="U159" s="1"/>
      <c r="V159" s="1"/>
      <c r="X159" s="1"/>
      <c r="Y159" s="1"/>
      <c r="Z159" s="1"/>
      <c r="AA159" s="1"/>
      <c r="AB159" s="1"/>
      <c r="AC159" s="1"/>
      <c r="AD159" s="1"/>
      <c r="AE159" s="1"/>
      <c r="AF159" s="1"/>
      <c r="AG159" s="1"/>
      <c r="AI159" s="1"/>
      <c r="AJ159" s="1"/>
      <c r="AK159" s="1"/>
      <c r="AL159" s="1"/>
      <c r="AM159" s="1"/>
      <c r="AN159" s="1"/>
      <c r="AO159" s="1"/>
      <c r="AP159" s="1"/>
      <c r="AQ159" s="1"/>
      <c r="AR159" s="1"/>
      <c r="AT159" s="1"/>
      <c r="AU159" s="1"/>
      <c r="AV159" s="1"/>
      <c r="AW159" s="1"/>
      <c r="AX159" s="1"/>
      <c r="AY159" s="1"/>
      <c r="AZ159" s="1"/>
      <c r="BA159" s="1"/>
      <c r="BB159" s="1"/>
      <c r="BC159" s="1"/>
      <c r="BE159" s="1"/>
      <c r="BF159" s="1"/>
      <c r="BG159" s="1"/>
      <c r="BH159" s="1"/>
      <c r="BI159" s="1"/>
      <c r="BJ159" s="1"/>
      <c r="BK159" s="1"/>
      <c r="BL159" s="1"/>
      <c r="BM159" s="1"/>
      <c r="BN159" s="1"/>
      <c r="BP159" s="1"/>
      <c r="BQ159" s="1"/>
      <c r="BR159" s="1"/>
      <c r="BS159" s="1"/>
      <c r="BT159" s="1"/>
      <c r="BU159" s="1"/>
      <c r="BV159" s="1"/>
      <c r="BW159" s="1"/>
      <c r="BX159" s="1"/>
      <c r="BY159" s="1"/>
      <c r="CA159" s="1"/>
      <c r="CB159" s="1"/>
      <c r="CC159" s="1"/>
      <c r="CD159" s="1"/>
      <c r="CE159" s="1"/>
      <c r="CF159" s="1"/>
      <c r="CG159" s="1"/>
      <c r="CH159" s="1"/>
      <c r="CI159" s="1"/>
      <c r="CJ159" s="1"/>
      <c r="CL159" s="1"/>
      <c r="CM159" s="1"/>
      <c r="CN159" s="1"/>
      <c r="CO159" s="1"/>
      <c r="CP159" s="1"/>
      <c r="CQ159" s="1"/>
      <c r="CR159" s="1"/>
      <c r="CS159" s="1"/>
      <c r="CT159" s="1"/>
      <c r="CU159" s="1"/>
      <c r="CW159" s="1"/>
      <c r="CX159" s="1"/>
      <c r="CY159" s="1"/>
      <c r="CZ159" s="1"/>
      <c r="DA159" s="1"/>
      <c r="DB159" s="1"/>
      <c r="DC159" s="1"/>
      <c r="DD159" s="1"/>
      <c r="DE159" s="1"/>
      <c r="DF159" s="1"/>
    </row>
    <row r="160" spans="1:110" s="25" customFormat="1" ht="30" customHeight="1" thickBot="1" x14ac:dyDescent="0.3">
      <c r="A160" s="69"/>
      <c r="B160" s="70" t="s">
        <v>26</v>
      </c>
      <c r="C160" s="71" t="s">
        <v>174</v>
      </c>
      <c r="D160" s="71" t="s">
        <v>175</v>
      </c>
      <c r="E160" s="71" t="s">
        <v>176</v>
      </c>
      <c r="F160" s="116" t="s">
        <v>177</v>
      </c>
      <c r="G160" s="117"/>
      <c r="H160" s="117"/>
      <c r="I160" s="117"/>
      <c r="J160" s="118"/>
      <c r="K160" s="58"/>
      <c r="L160" s="69"/>
      <c r="M160" s="70" t="s">
        <v>26</v>
      </c>
      <c r="N160" s="71" t="s">
        <v>174</v>
      </c>
      <c r="O160" s="71" t="s">
        <v>175</v>
      </c>
      <c r="P160" s="71" t="s">
        <v>176</v>
      </c>
      <c r="Q160" s="116" t="s">
        <v>177</v>
      </c>
      <c r="R160" s="117"/>
      <c r="S160" s="117"/>
      <c r="T160" s="117"/>
      <c r="U160" s="118"/>
      <c r="V160" s="58"/>
      <c r="W160" s="69"/>
      <c r="X160" s="70" t="s">
        <v>26</v>
      </c>
      <c r="Y160" s="71" t="s">
        <v>174</v>
      </c>
      <c r="Z160" s="71" t="s">
        <v>175</v>
      </c>
      <c r="AA160" s="71" t="s">
        <v>176</v>
      </c>
      <c r="AB160" s="116" t="s">
        <v>177</v>
      </c>
      <c r="AC160" s="117"/>
      <c r="AD160" s="117"/>
      <c r="AE160" s="117"/>
      <c r="AF160" s="118"/>
      <c r="AG160" s="58"/>
      <c r="AH160" s="69"/>
      <c r="AI160" s="70" t="s">
        <v>26</v>
      </c>
      <c r="AJ160" s="71" t="s">
        <v>174</v>
      </c>
      <c r="AK160" s="71" t="s">
        <v>175</v>
      </c>
      <c r="AL160" s="71" t="s">
        <v>176</v>
      </c>
      <c r="AM160" s="116" t="s">
        <v>177</v>
      </c>
      <c r="AN160" s="117"/>
      <c r="AO160" s="117"/>
      <c r="AP160" s="117"/>
      <c r="AQ160" s="118"/>
      <c r="AR160" s="58"/>
      <c r="AS160" s="69"/>
      <c r="AT160" s="70" t="s">
        <v>26</v>
      </c>
      <c r="AU160" s="71" t="s">
        <v>174</v>
      </c>
      <c r="AV160" s="71" t="s">
        <v>175</v>
      </c>
      <c r="AW160" s="71" t="s">
        <v>176</v>
      </c>
      <c r="AX160" s="116" t="s">
        <v>177</v>
      </c>
      <c r="AY160" s="117"/>
      <c r="AZ160" s="117"/>
      <c r="BA160" s="117"/>
      <c r="BB160" s="118"/>
      <c r="BC160" s="58"/>
      <c r="BD160" s="69"/>
      <c r="BE160" s="70" t="s">
        <v>26</v>
      </c>
      <c r="BF160" s="71" t="s">
        <v>174</v>
      </c>
      <c r="BG160" s="71" t="s">
        <v>175</v>
      </c>
      <c r="BH160" s="71" t="s">
        <v>176</v>
      </c>
      <c r="BI160" s="116" t="s">
        <v>177</v>
      </c>
      <c r="BJ160" s="117"/>
      <c r="BK160" s="117"/>
      <c r="BL160" s="117"/>
      <c r="BM160" s="118"/>
      <c r="BN160" s="58"/>
      <c r="BO160" s="69"/>
      <c r="BP160" s="70" t="s">
        <v>26</v>
      </c>
      <c r="BQ160" s="71" t="s">
        <v>174</v>
      </c>
      <c r="BR160" s="71" t="s">
        <v>175</v>
      </c>
      <c r="BS160" s="71" t="s">
        <v>176</v>
      </c>
      <c r="BT160" s="116" t="s">
        <v>177</v>
      </c>
      <c r="BU160" s="117"/>
      <c r="BV160" s="117"/>
      <c r="BW160" s="117"/>
      <c r="BX160" s="118"/>
      <c r="BY160" s="58"/>
      <c r="BZ160" s="69"/>
      <c r="CA160" s="70" t="s">
        <v>26</v>
      </c>
      <c r="CB160" s="71" t="s">
        <v>174</v>
      </c>
      <c r="CC160" s="71" t="s">
        <v>175</v>
      </c>
      <c r="CD160" s="71" t="s">
        <v>176</v>
      </c>
      <c r="CE160" s="116" t="s">
        <v>177</v>
      </c>
      <c r="CF160" s="117"/>
      <c r="CG160" s="117"/>
      <c r="CH160" s="117"/>
      <c r="CI160" s="118"/>
      <c r="CJ160" s="58"/>
      <c r="CK160" s="69"/>
      <c r="CL160" s="70" t="s">
        <v>26</v>
      </c>
      <c r="CM160" s="71" t="s">
        <v>174</v>
      </c>
      <c r="CN160" s="71" t="s">
        <v>175</v>
      </c>
      <c r="CO160" s="71" t="s">
        <v>176</v>
      </c>
      <c r="CP160" s="116" t="s">
        <v>177</v>
      </c>
      <c r="CQ160" s="117"/>
      <c r="CR160" s="117"/>
      <c r="CS160" s="117"/>
      <c r="CT160" s="118"/>
      <c r="CU160" s="58"/>
      <c r="CV160" s="69"/>
      <c r="CW160" s="70" t="s">
        <v>26</v>
      </c>
      <c r="CX160" s="71" t="s">
        <v>174</v>
      </c>
      <c r="CY160" s="71" t="s">
        <v>175</v>
      </c>
      <c r="CZ160" s="71" t="s">
        <v>176</v>
      </c>
      <c r="DA160" s="116" t="s">
        <v>177</v>
      </c>
      <c r="DB160" s="117"/>
      <c r="DC160" s="117"/>
      <c r="DD160" s="117"/>
      <c r="DE160" s="118"/>
      <c r="DF160" s="58"/>
    </row>
    <row r="161" spans="1:110" s="25" customFormat="1" ht="7.5" customHeight="1" thickBot="1" x14ac:dyDescent="0.3">
      <c r="A161" s="68"/>
      <c r="B161" s="62"/>
      <c r="C161" s="62"/>
      <c r="D161" s="62"/>
      <c r="E161" s="62"/>
      <c r="F161" s="62"/>
      <c r="G161" s="62"/>
      <c r="H161" s="62"/>
      <c r="I161" s="62"/>
      <c r="J161" s="62"/>
      <c r="K161" s="58"/>
      <c r="L161" s="68"/>
      <c r="M161" s="62"/>
      <c r="N161" s="62"/>
      <c r="O161" s="62"/>
      <c r="P161" s="62"/>
      <c r="Q161" s="62"/>
      <c r="R161" s="62"/>
      <c r="S161" s="62"/>
      <c r="T161" s="62"/>
      <c r="U161" s="62"/>
      <c r="V161" s="58"/>
      <c r="W161" s="68"/>
      <c r="X161" s="62"/>
      <c r="Y161" s="62"/>
      <c r="Z161" s="62"/>
      <c r="AA161" s="62"/>
      <c r="AB161" s="62"/>
      <c r="AC161" s="62"/>
      <c r="AD161" s="62"/>
      <c r="AE161" s="62"/>
      <c r="AF161" s="62"/>
      <c r="AG161" s="58"/>
      <c r="AH161" s="68"/>
      <c r="AI161" s="62"/>
      <c r="AJ161" s="62"/>
      <c r="AK161" s="62"/>
      <c r="AL161" s="62"/>
      <c r="AM161" s="62"/>
      <c r="AN161" s="62"/>
      <c r="AO161" s="62"/>
      <c r="AP161" s="62"/>
      <c r="AQ161" s="62"/>
      <c r="AR161" s="58"/>
      <c r="AS161" s="68"/>
      <c r="AT161" s="62"/>
      <c r="AU161" s="62"/>
      <c r="AV161" s="62"/>
      <c r="AW161" s="62"/>
      <c r="AX161" s="62"/>
      <c r="AY161" s="62"/>
      <c r="AZ161" s="62"/>
      <c r="BA161" s="62"/>
      <c r="BB161" s="62"/>
      <c r="BC161" s="58"/>
      <c r="BD161" s="68"/>
      <c r="BE161" s="62"/>
      <c r="BF161" s="62"/>
      <c r="BG161" s="62"/>
      <c r="BH161" s="62"/>
      <c r="BI161" s="62"/>
      <c r="BJ161" s="62"/>
      <c r="BK161" s="62"/>
      <c r="BL161" s="62"/>
      <c r="BM161" s="62"/>
      <c r="BN161" s="58"/>
      <c r="BO161" s="68"/>
      <c r="BP161" s="62"/>
      <c r="BQ161" s="62"/>
      <c r="BR161" s="62"/>
      <c r="BS161" s="62"/>
      <c r="BT161" s="62"/>
      <c r="BU161" s="62"/>
      <c r="BV161" s="62"/>
      <c r="BW161" s="62"/>
      <c r="BX161" s="62"/>
      <c r="BY161" s="58"/>
      <c r="BZ161" s="68"/>
      <c r="CA161" s="62"/>
      <c r="CB161" s="62"/>
      <c r="CC161" s="62"/>
      <c r="CD161" s="62"/>
      <c r="CE161" s="62"/>
      <c r="CF161" s="62"/>
      <c r="CG161" s="62"/>
      <c r="CH161" s="62"/>
      <c r="CI161" s="62"/>
      <c r="CJ161" s="58"/>
      <c r="CK161" s="68"/>
      <c r="CL161" s="62"/>
      <c r="CM161" s="62"/>
      <c r="CN161" s="62"/>
      <c r="CO161" s="62"/>
      <c r="CP161" s="62"/>
      <c r="CQ161" s="62"/>
      <c r="CR161" s="62"/>
      <c r="CS161" s="62"/>
      <c r="CT161" s="62"/>
      <c r="CU161" s="58"/>
      <c r="CV161" s="68"/>
      <c r="CW161" s="62"/>
      <c r="CX161" s="62"/>
      <c r="CY161" s="62"/>
      <c r="CZ161" s="62"/>
      <c r="DA161" s="62"/>
      <c r="DB161" s="62"/>
      <c r="DC161" s="62"/>
      <c r="DD161" s="62"/>
      <c r="DE161" s="62"/>
      <c r="DF161" s="58"/>
    </row>
    <row r="162" spans="1:110" s="25" customFormat="1" ht="16.5" customHeight="1" x14ac:dyDescent="0.25">
      <c r="A162" s="108">
        <f>IF(Paramètres!$B$19="",".",Paramètres!$B$19)</f>
        <v>42635</v>
      </c>
      <c r="B162" s="65">
        <v>1</v>
      </c>
      <c r="C162" s="66" t="s">
        <v>179</v>
      </c>
      <c r="D162" s="67"/>
      <c r="E162" s="67"/>
      <c r="F162" s="111"/>
      <c r="G162" s="112"/>
      <c r="H162" s="112"/>
      <c r="I162" s="112"/>
      <c r="J162" s="113"/>
      <c r="K162" s="74"/>
      <c r="L162" s="108">
        <f>IF(Paramètres!$B$47="",".",Paramètres!$B$47)</f>
        <v>42668</v>
      </c>
      <c r="M162" s="65">
        <v>1</v>
      </c>
      <c r="N162" s="66"/>
      <c r="O162" s="67"/>
      <c r="P162" s="67"/>
      <c r="Q162" s="111"/>
      <c r="R162" s="112"/>
      <c r="S162" s="112"/>
      <c r="T162" s="112"/>
      <c r="U162" s="113"/>
      <c r="V162" s="74"/>
      <c r="W162" s="108" t="str">
        <f>IF(Paramètres!$B$75="",".",Paramètres!$B$75)</f>
        <v>.</v>
      </c>
      <c r="X162" s="65">
        <v>1</v>
      </c>
      <c r="Y162" s="66"/>
      <c r="Z162" s="67"/>
      <c r="AA162" s="67"/>
      <c r="AB162" s="111"/>
      <c r="AC162" s="112"/>
      <c r="AD162" s="112"/>
      <c r="AE162" s="112"/>
      <c r="AF162" s="113"/>
      <c r="AG162" s="74"/>
      <c r="AH162" s="108" t="str">
        <f>IF(Paramètres!$B$103="",".",Paramètres!$B$103)</f>
        <v>.</v>
      </c>
      <c r="AI162" s="65">
        <v>1</v>
      </c>
      <c r="AJ162" s="66"/>
      <c r="AK162" s="67"/>
      <c r="AL162" s="67"/>
      <c r="AM162" s="111"/>
      <c r="AN162" s="112"/>
      <c r="AO162" s="112"/>
      <c r="AP162" s="112"/>
      <c r="AQ162" s="113"/>
      <c r="AR162" s="74"/>
      <c r="AS162" s="108">
        <f>IF(Paramètres!$B$131="",".",Paramètres!$B$131)</f>
        <v>42765</v>
      </c>
      <c r="AT162" s="65">
        <v>1</v>
      </c>
      <c r="AU162" s="66"/>
      <c r="AV162" s="67"/>
      <c r="AW162" s="67"/>
      <c r="AX162" s="111"/>
      <c r="AY162" s="112"/>
      <c r="AZ162" s="112"/>
      <c r="BA162" s="112"/>
      <c r="BB162" s="113"/>
      <c r="BC162" s="74"/>
      <c r="BD162" s="108">
        <f>IF(Paramètres!$B$159="",".",Paramètres!$B$159)</f>
        <v>42790</v>
      </c>
      <c r="BE162" s="65">
        <v>1</v>
      </c>
      <c r="BF162" s="66"/>
      <c r="BG162" s="67"/>
      <c r="BH162" s="67"/>
      <c r="BI162" s="111"/>
      <c r="BJ162" s="112"/>
      <c r="BK162" s="112"/>
      <c r="BL162" s="112"/>
      <c r="BM162" s="113"/>
      <c r="BN162" s="74"/>
      <c r="BO162" s="108">
        <f>IF(Paramètres!$B$187="",".",Paramètres!$B$187)</f>
        <v>42823</v>
      </c>
      <c r="BP162" s="65">
        <v>1</v>
      </c>
      <c r="BQ162" s="66"/>
      <c r="BR162" s="67"/>
      <c r="BS162" s="67"/>
      <c r="BT162" s="111"/>
      <c r="BU162" s="112"/>
      <c r="BV162" s="112"/>
      <c r="BW162" s="112"/>
      <c r="BX162" s="113"/>
      <c r="BY162" s="74"/>
      <c r="BZ162" s="108" t="str">
        <f>IF(Paramètres!$B$215="",".",Paramètres!$B$215)</f>
        <v>.</v>
      </c>
      <c r="CA162" s="65">
        <v>1</v>
      </c>
      <c r="CB162" s="66"/>
      <c r="CC162" s="67"/>
      <c r="CD162" s="67"/>
      <c r="CE162" s="111"/>
      <c r="CF162" s="112"/>
      <c r="CG162" s="112"/>
      <c r="CH162" s="112"/>
      <c r="CI162" s="113"/>
      <c r="CJ162" s="74"/>
      <c r="CK162" s="108">
        <f>IF(Paramètres!$B$243="",".",Paramètres!$B$243)</f>
        <v>42879</v>
      </c>
      <c r="CL162" s="65">
        <v>1</v>
      </c>
      <c r="CM162" s="66"/>
      <c r="CN162" s="67"/>
      <c r="CO162" s="67"/>
      <c r="CP162" s="111"/>
      <c r="CQ162" s="112"/>
      <c r="CR162" s="112"/>
      <c r="CS162" s="112"/>
      <c r="CT162" s="113"/>
      <c r="CU162" s="74"/>
      <c r="CV162" s="108" t="str">
        <f>IF(Paramètres!$B$271="",".",Paramètres!$B$271)</f>
        <v>.</v>
      </c>
      <c r="CW162" s="65">
        <v>1</v>
      </c>
      <c r="CX162" s="66"/>
      <c r="CY162" s="67"/>
      <c r="CZ162" s="67"/>
      <c r="DA162" s="111"/>
      <c r="DB162" s="112"/>
      <c r="DC162" s="112"/>
      <c r="DD162" s="112"/>
      <c r="DE162" s="113"/>
      <c r="DF162" s="74"/>
    </row>
    <row r="163" spans="1:110" s="25" customFormat="1" ht="16.5" customHeight="1" x14ac:dyDescent="0.25">
      <c r="A163" s="109"/>
      <c r="B163" s="59">
        <v>2</v>
      </c>
      <c r="C163" s="26" t="s">
        <v>179</v>
      </c>
      <c r="D163" s="26"/>
      <c r="E163" s="26"/>
      <c r="F163" s="102"/>
      <c r="G163" s="103"/>
      <c r="H163" s="103"/>
      <c r="I163" s="103"/>
      <c r="J163" s="104"/>
      <c r="K163" s="75"/>
      <c r="L163" s="109"/>
      <c r="M163" s="59">
        <v>2</v>
      </c>
      <c r="N163" s="26"/>
      <c r="O163" s="26"/>
      <c r="P163" s="26"/>
      <c r="Q163" s="102"/>
      <c r="R163" s="103"/>
      <c r="S163" s="103"/>
      <c r="T163" s="103"/>
      <c r="U163" s="104"/>
      <c r="V163" s="75"/>
      <c r="W163" s="109"/>
      <c r="X163" s="59">
        <v>2</v>
      </c>
      <c r="Y163" s="26"/>
      <c r="Z163" s="26"/>
      <c r="AA163" s="26"/>
      <c r="AB163" s="102"/>
      <c r="AC163" s="103"/>
      <c r="AD163" s="103"/>
      <c r="AE163" s="103"/>
      <c r="AF163" s="104"/>
      <c r="AG163" s="75"/>
      <c r="AH163" s="109"/>
      <c r="AI163" s="59">
        <v>2</v>
      </c>
      <c r="AJ163" s="26"/>
      <c r="AK163" s="26"/>
      <c r="AL163" s="26"/>
      <c r="AM163" s="102"/>
      <c r="AN163" s="103"/>
      <c r="AO163" s="103"/>
      <c r="AP163" s="103"/>
      <c r="AQ163" s="104"/>
      <c r="AR163" s="75"/>
      <c r="AS163" s="109"/>
      <c r="AT163" s="59">
        <v>2</v>
      </c>
      <c r="AU163" s="26"/>
      <c r="AV163" s="26"/>
      <c r="AW163" s="26"/>
      <c r="AX163" s="102"/>
      <c r="AY163" s="103"/>
      <c r="AZ163" s="103"/>
      <c r="BA163" s="103"/>
      <c r="BB163" s="104"/>
      <c r="BC163" s="75"/>
      <c r="BD163" s="109"/>
      <c r="BE163" s="59">
        <v>2</v>
      </c>
      <c r="BF163" s="26"/>
      <c r="BG163" s="26"/>
      <c r="BH163" s="26"/>
      <c r="BI163" s="102"/>
      <c r="BJ163" s="103"/>
      <c r="BK163" s="103"/>
      <c r="BL163" s="103"/>
      <c r="BM163" s="104"/>
      <c r="BN163" s="75"/>
      <c r="BO163" s="109"/>
      <c r="BP163" s="59">
        <v>2</v>
      </c>
      <c r="BQ163" s="26"/>
      <c r="BR163" s="26"/>
      <c r="BS163" s="26"/>
      <c r="BT163" s="102"/>
      <c r="BU163" s="103"/>
      <c r="BV163" s="103"/>
      <c r="BW163" s="103"/>
      <c r="BX163" s="104"/>
      <c r="BY163" s="75"/>
      <c r="BZ163" s="109"/>
      <c r="CA163" s="59">
        <v>2</v>
      </c>
      <c r="CB163" s="26"/>
      <c r="CC163" s="26"/>
      <c r="CD163" s="26"/>
      <c r="CE163" s="102"/>
      <c r="CF163" s="103"/>
      <c r="CG163" s="103"/>
      <c r="CH163" s="103"/>
      <c r="CI163" s="104"/>
      <c r="CJ163" s="75"/>
      <c r="CK163" s="109"/>
      <c r="CL163" s="59">
        <v>2</v>
      </c>
      <c r="CM163" s="26"/>
      <c r="CN163" s="26"/>
      <c r="CO163" s="26"/>
      <c r="CP163" s="102"/>
      <c r="CQ163" s="103"/>
      <c r="CR163" s="103"/>
      <c r="CS163" s="103"/>
      <c r="CT163" s="104"/>
      <c r="CU163" s="75"/>
      <c r="CV163" s="109"/>
      <c r="CW163" s="59">
        <v>2</v>
      </c>
      <c r="CX163" s="26"/>
      <c r="CY163" s="26"/>
      <c r="CZ163" s="26"/>
      <c r="DA163" s="102"/>
      <c r="DB163" s="103"/>
      <c r="DC163" s="103"/>
      <c r="DD163" s="103"/>
      <c r="DE163" s="104"/>
      <c r="DF163" s="75"/>
    </row>
    <row r="164" spans="1:110" s="25" customFormat="1" ht="16.5" customHeight="1" x14ac:dyDescent="0.25">
      <c r="A164" s="109"/>
      <c r="B164" s="59">
        <v>3</v>
      </c>
      <c r="C164" s="26" t="s">
        <v>179</v>
      </c>
      <c r="D164" s="26"/>
      <c r="E164" s="26"/>
      <c r="F164" s="102"/>
      <c r="G164" s="103"/>
      <c r="H164" s="103"/>
      <c r="I164" s="103"/>
      <c r="J164" s="104"/>
      <c r="K164" s="75"/>
      <c r="L164" s="109"/>
      <c r="M164" s="59">
        <v>3</v>
      </c>
      <c r="N164" s="26"/>
      <c r="O164" s="26"/>
      <c r="P164" s="26"/>
      <c r="Q164" s="102"/>
      <c r="R164" s="103"/>
      <c r="S164" s="103"/>
      <c r="T164" s="103"/>
      <c r="U164" s="104"/>
      <c r="V164" s="75"/>
      <c r="W164" s="109"/>
      <c r="X164" s="59">
        <v>3</v>
      </c>
      <c r="Y164" s="26"/>
      <c r="Z164" s="26"/>
      <c r="AA164" s="26"/>
      <c r="AB164" s="102"/>
      <c r="AC164" s="103"/>
      <c r="AD164" s="103"/>
      <c r="AE164" s="103"/>
      <c r="AF164" s="104"/>
      <c r="AG164" s="75"/>
      <c r="AH164" s="109"/>
      <c r="AI164" s="59">
        <v>3</v>
      </c>
      <c r="AJ164" s="26"/>
      <c r="AK164" s="26"/>
      <c r="AL164" s="26"/>
      <c r="AM164" s="102"/>
      <c r="AN164" s="103"/>
      <c r="AO164" s="103"/>
      <c r="AP164" s="103"/>
      <c r="AQ164" s="104"/>
      <c r="AR164" s="75"/>
      <c r="AS164" s="109"/>
      <c r="AT164" s="59">
        <v>3</v>
      </c>
      <c r="AU164" s="26"/>
      <c r="AV164" s="26"/>
      <c r="AW164" s="26"/>
      <c r="AX164" s="102"/>
      <c r="AY164" s="103"/>
      <c r="AZ164" s="103"/>
      <c r="BA164" s="103"/>
      <c r="BB164" s="104"/>
      <c r="BC164" s="75"/>
      <c r="BD164" s="109"/>
      <c r="BE164" s="59">
        <v>3</v>
      </c>
      <c r="BF164" s="26"/>
      <c r="BG164" s="26"/>
      <c r="BH164" s="26"/>
      <c r="BI164" s="102"/>
      <c r="BJ164" s="103"/>
      <c r="BK164" s="103"/>
      <c r="BL164" s="103"/>
      <c r="BM164" s="104"/>
      <c r="BN164" s="75"/>
      <c r="BO164" s="109"/>
      <c r="BP164" s="59">
        <v>3</v>
      </c>
      <c r="BQ164" s="26"/>
      <c r="BR164" s="26"/>
      <c r="BS164" s="26"/>
      <c r="BT164" s="102"/>
      <c r="BU164" s="103"/>
      <c r="BV164" s="103"/>
      <c r="BW164" s="103"/>
      <c r="BX164" s="104"/>
      <c r="BY164" s="75"/>
      <c r="BZ164" s="109"/>
      <c r="CA164" s="59">
        <v>3</v>
      </c>
      <c r="CB164" s="26"/>
      <c r="CC164" s="26"/>
      <c r="CD164" s="26"/>
      <c r="CE164" s="102"/>
      <c r="CF164" s="103"/>
      <c r="CG164" s="103"/>
      <c r="CH164" s="103"/>
      <c r="CI164" s="104"/>
      <c r="CJ164" s="75"/>
      <c r="CK164" s="109"/>
      <c r="CL164" s="59">
        <v>3</v>
      </c>
      <c r="CM164" s="26"/>
      <c r="CN164" s="26"/>
      <c r="CO164" s="26"/>
      <c r="CP164" s="102"/>
      <c r="CQ164" s="103"/>
      <c r="CR164" s="103"/>
      <c r="CS164" s="103"/>
      <c r="CT164" s="104"/>
      <c r="CU164" s="75"/>
      <c r="CV164" s="109"/>
      <c r="CW164" s="59">
        <v>3</v>
      </c>
      <c r="CX164" s="26"/>
      <c r="CY164" s="26"/>
      <c r="CZ164" s="26"/>
      <c r="DA164" s="102"/>
      <c r="DB164" s="103"/>
      <c r="DC164" s="103"/>
      <c r="DD164" s="103"/>
      <c r="DE164" s="104"/>
      <c r="DF164" s="75"/>
    </row>
    <row r="165" spans="1:110" s="25" customFormat="1" ht="16.5" customHeight="1" x14ac:dyDescent="0.25">
      <c r="A165" s="109"/>
      <c r="B165" s="59">
        <v>4</v>
      </c>
      <c r="C165" s="26" t="s">
        <v>179</v>
      </c>
      <c r="D165" s="26"/>
      <c r="E165" s="26"/>
      <c r="F165" s="102"/>
      <c r="G165" s="103"/>
      <c r="H165" s="103"/>
      <c r="I165" s="103"/>
      <c r="J165" s="104"/>
      <c r="K165" s="75"/>
      <c r="L165" s="109"/>
      <c r="M165" s="59">
        <v>4</v>
      </c>
      <c r="N165" s="26"/>
      <c r="O165" s="26"/>
      <c r="P165" s="26"/>
      <c r="Q165" s="102"/>
      <c r="R165" s="103"/>
      <c r="S165" s="103"/>
      <c r="T165" s="103"/>
      <c r="U165" s="104"/>
      <c r="V165" s="75"/>
      <c r="W165" s="109"/>
      <c r="X165" s="59">
        <v>4</v>
      </c>
      <c r="Y165" s="26"/>
      <c r="Z165" s="26"/>
      <c r="AA165" s="26"/>
      <c r="AB165" s="102"/>
      <c r="AC165" s="103"/>
      <c r="AD165" s="103"/>
      <c r="AE165" s="103"/>
      <c r="AF165" s="104"/>
      <c r="AG165" s="75"/>
      <c r="AH165" s="109"/>
      <c r="AI165" s="59">
        <v>4</v>
      </c>
      <c r="AJ165" s="26"/>
      <c r="AK165" s="26"/>
      <c r="AL165" s="26"/>
      <c r="AM165" s="102"/>
      <c r="AN165" s="103"/>
      <c r="AO165" s="103"/>
      <c r="AP165" s="103"/>
      <c r="AQ165" s="104"/>
      <c r="AR165" s="75"/>
      <c r="AS165" s="109"/>
      <c r="AT165" s="59">
        <v>4</v>
      </c>
      <c r="AU165" s="26"/>
      <c r="AV165" s="26"/>
      <c r="AW165" s="26"/>
      <c r="AX165" s="102"/>
      <c r="AY165" s="103"/>
      <c r="AZ165" s="103"/>
      <c r="BA165" s="103"/>
      <c r="BB165" s="104"/>
      <c r="BC165" s="75"/>
      <c r="BD165" s="109"/>
      <c r="BE165" s="59">
        <v>4</v>
      </c>
      <c r="BF165" s="26"/>
      <c r="BG165" s="26"/>
      <c r="BH165" s="26"/>
      <c r="BI165" s="102"/>
      <c r="BJ165" s="103"/>
      <c r="BK165" s="103"/>
      <c r="BL165" s="103"/>
      <c r="BM165" s="104"/>
      <c r="BN165" s="75"/>
      <c r="BO165" s="109"/>
      <c r="BP165" s="59">
        <v>4</v>
      </c>
      <c r="BQ165" s="26"/>
      <c r="BR165" s="26"/>
      <c r="BS165" s="26"/>
      <c r="BT165" s="102"/>
      <c r="BU165" s="103"/>
      <c r="BV165" s="103"/>
      <c r="BW165" s="103"/>
      <c r="BX165" s="104"/>
      <c r="BY165" s="75"/>
      <c r="BZ165" s="109"/>
      <c r="CA165" s="59">
        <v>4</v>
      </c>
      <c r="CB165" s="26"/>
      <c r="CC165" s="26"/>
      <c r="CD165" s="26"/>
      <c r="CE165" s="102"/>
      <c r="CF165" s="103"/>
      <c r="CG165" s="103"/>
      <c r="CH165" s="103"/>
      <c r="CI165" s="104"/>
      <c r="CJ165" s="75"/>
      <c r="CK165" s="109"/>
      <c r="CL165" s="59">
        <v>4</v>
      </c>
      <c r="CM165" s="26"/>
      <c r="CN165" s="26"/>
      <c r="CO165" s="26"/>
      <c r="CP165" s="102"/>
      <c r="CQ165" s="103"/>
      <c r="CR165" s="103"/>
      <c r="CS165" s="103"/>
      <c r="CT165" s="104"/>
      <c r="CU165" s="75"/>
      <c r="CV165" s="109"/>
      <c r="CW165" s="59">
        <v>4</v>
      </c>
      <c r="CX165" s="26"/>
      <c r="CY165" s="26"/>
      <c r="CZ165" s="26"/>
      <c r="DA165" s="102"/>
      <c r="DB165" s="103"/>
      <c r="DC165" s="103"/>
      <c r="DD165" s="103"/>
      <c r="DE165" s="104"/>
      <c r="DF165" s="75"/>
    </row>
    <row r="166" spans="1:110" s="25" customFormat="1" ht="16.5" customHeight="1" x14ac:dyDescent="0.25">
      <c r="A166" s="109"/>
      <c r="B166" s="59" t="s">
        <v>35</v>
      </c>
      <c r="C166" s="26" t="s">
        <v>179</v>
      </c>
      <c r="D166" s="26"/>
      <c r="E166" s="26"/>
      <c r="F166" s="102"/>
      <c r="G166" s="103"/>
      <c r="H166" s="103"/>
      <c r="I166" s="103"/>
      <c r="J166" s="104"/>
      <c r="K166" s="75"/>
      <c r="L166" s="109"/>
      <c r="M166" s="59" t="s">
        <v>35</v>
      </c>
      <c r="N166" s="26"/>
      <c r="O166" s="26"/>
      <c r="P166" s="26"/>
      <c r="Q166" s="102"/>
      <c r="R166" s="103"/>
      <c r="S166" s="103"/>
      <c r="T166" s="103"/>
      <c r="U166" s="104"/>
      <c r="V166" s="75"/>
      <c r="W166" s="109"/>
      <c r="X166" s="59" t="s">
        <v>35</v>
      </c>
      <c r="Y166" s="26"/>
      <c r="Z166" s="26"/>
      <c r="AA166" s="26"/>
      <c r="AB166" s="102"/>
      <c r="AC166" s="103"/>
      <c r="AD166" s="103"/>
      <c r="AE166" s="103"/>
      <c r="AF166" s="104"/>
      <c r="AG166" s="75"/>
      <c r="AH166" s="109"/>
      <c r="AI166" s="59" t="s">
        <v>35</v>
      </c>
      <c r="AJ166" s="26"/>
      <c r="AK166" s="26"/>
      <c r="AL166" s="26"/>
      <c r="AM166" s="102"/>
      <c r="AN166" s="103"/>
      <c r="AO166" s="103"/>
      <c r="AP166" s="103"/>
      <c r="AQ166" s="104"/>
      <c r="AR166" s="75"/>
      <c r="AS166" s="109"/>
      <c r="AT166" s="59" t="s">
        <v>35</v>
      </c>
      <c r="AU166" s="26"/>
      <c r="AV166" s="26"/>
      <c r="AW166" s="26"/>
      <c r="AX166" s="102"/>
      <c r="AY166" s="103"/>
      <c r="AZ166" s="103"/>
      <c r="BA166" s="103"/>
      <c r="BB166" s="104"/>
      <c r="BC166" s="75"/>
      <c r="BD166" s="109"/>
      <c r="BE166" s="59" t="s">
        <v>35</v>
      </c>
      <c r="BF166" s="26"/>
      <c r="BG166" s="26"/>
      <c r="BH166" s="26"/>
      <c r="BI166" s="102"/>
      <c r="BJ166" s="103"/>
      <c r="BK166" s="103"/>
      <c r="BL166" s="103"/>
      <c r="BM166" s="104"/>
      <c r="BN166" s="75"/>
      <c r="BO166" s="109"/>
      <c r="BP166" s="59" t="s">
        <v>35</v>
      </c>
      <c r="BQ166" s="26"/>
      <c r="BR166" s="26"/>
      <c r="BS166" s="26"/>
      <c r="BT166" s="102"/>
      <c r="BU166" s="103"/>
      <c r="BV166" s="103"/>
      <c r="BW166" s="103"/>
      <c r="BX166" s="104"/>
      <c r="BY166" s="75"/>
      <c r="BZ166" s="109"/>
      <c r="CA166" s="59" t="s">
        <v>35</v>
      </c>
      <c r="CB166" s="26"/>
      <c r="CC166" s="26"/>
      <c r="CD166" s="26"/>
      <c r="CE166" s="102"/>
      <c r="CF166" s="103"/>
      <c r="CG166" s="103"/>
      <c r="CH166" s="103"/>
      <c r="CI166" s="104"/>
      <c r="CJ166" s="75"/>
      <c r="CK166" s="109"/>
      <c r="CL166" s="59" t="s">
        <v>35</v>
      </c>
      <c r="CM166" s="26"/>
      <c r="CN166" s="26"/>
      <c r="CO166" s="26"/>
      <c r="CP166" s="102"/>
      <c r="CQ166" s="103"/>
      <c r="CR166" s="103"/>
      <c r="CS166" s="103"/>
      <c r="CT166" s="104"/>
      <c r="CU166" s="75"/>
      <c r="CV166" s="109"/>
      <c r="CW166" s="59" t="s">
        <v>35</v>
      </c>
      <c r="CX166" s="26"/>
      <c r="CY166" s="26"/>
      <c r="CZ166" s="26"/>
      <c r="DA166" s="102"/>
      <c r="DB166" s="103"/>
      <c r="DC166" s="103"/>
      <c r="DD166" s="103"/>
      <c r="DE166" s="104"/>
      <c r="DF166" s="75"/>
    </row>
    <row r="167" spans="1:110" s="25" customFormat="1" ht="16.5" customHeight="1" x14ac:dyDescent="0.25">
      <c r="A167" s="109"/>
      <c r="B167" s="59">
        <v>7</v>
      </c>
      <c r="C167" s="26" t="s">
        <v>179</v>
      </c>
      <c r="D167" s="26"/>
      <c r="E167" s="26"/>
      <c r="F167" s="102"/>
      <c r="G167" s="103"/>
      <c r="H167" s="103"/>
      <c r="I167" s="103"/>
      <c r="J167" s="104"/>
      <c r="K167" s="75"/>
      <c r="L167" s="109"/>
      <c r="M167" s="59">
        <v>7</v>
      </c>
      <c r="N167" s="26"/>
      <c r="O167" s="26"/>
      <c r="P167" s="26"/>
      <c r="Q167" s="102"/>
      <c r="R167" s="103"/>
      <c r="S167" s="103"/>
      <c r="T167" s="103"/>
      <c r="U167" s="104"/>
      <c r="V167" s="75"/>
      <c r="W167" s="109"/>
      <c r="X167" s="59">
        <v>7</v>
      </c>
      <c r="Y167" s="26"/>
      <c r="Z167" s="26"/>
      <c r="AA167" s="26"/>
      <c r="AB167" s="102"/>
      <c r="AC167" s="103"/>
      <c r="AD167" s="103"/>
      <c r="AE167" s="103"/>
      <c r="AF167" s="104"/>
      <c r="AG167" s="75"/>
      <c r="AH167" s="109"/>
      <c r="AI167" s="59">
        <v>7</v>
      </c>
      <c r="AJ167" s="26"/>
      <c r="AK167" s="26"/>
      <c r="AL167" s="26"/>
      <c r="AM167" s="102"/>
      <c r="AN167" s="103"/>
      <c r="AO167" s="103"/>
      <c r="AP167" s="103"/>
      <c r="AQ167" s="104"/>
      <c r="AR167" s="75"/>
      <c r="AS167" s="109"/>
      <c r="AT167" s="59">
        <v>7</v>
      </c>
      <c r="AU167" s="26"/>
      <c r="AV167" s="26"/>
      <c r="AW167" s="26"/>
      <c r="AX167" s="102"/>
      <c r="AY167" s="103"/>
      <c r="AZ167" s="103"/>
      <c r="BA167" s="103"/>
      <c r="BB167" s="104"/>
      <c r="BC167" s="75"/>
      <c r="BD167" s="109"/>
      <c r="BE167" s="59">
        <v>7</v>
      </c>
      <c r="BF167" s="26"/>
      <c r="BG167" s="26"/>
      <c r="BH167" s="26"/>
      <c r="BI167" s="102"/>
      <c r="BJ167" s="103"/>
      <c r="BK167" s="103"/>
      <c r="BL167" s="103"/>
      <c r="BM167" s="104"/>
      <c r="BN167" s="75"/>
      <c r="BO167" s="109"/>
      <c r="BP167" s="59">
        <v>7</v>
      </c>
      <c r="BQ167" s="26"/>
      <c r="BR167" s="26"/>
      <c r="BS167" s="26"/>
      <c r="BT167" s="102"/>
      <c r="BU167" s="103"/>
      <c r="BV167" s="103"/>
      <c r="BW167" s="103"/>
      <c r="BX167" s="104"/>
      <c r="BY167" s="75"/>
      <c r="BZ167" s="109"/>
      <c r="CA167" s="59">
        <v>7</v>
      </c>
      <c r="CB167" s="26"/>
      <c r="CC167" s="26"/>
      <c r="CD167" s="26"/>
      <c r="CE167" s="102"/>
      <c r="CF167" s="103"/>
      <c r="CG167" s="103"/>
      <c r="CH167" s="103"/>
      <c r="CI167" s="104"/>
      <c r="CJ167" s="75"/>
      <c r="CK167" s="109"/>
      <c r="CL167" s="59">
        <v>7</v>
      </c>
      <c r="CM167" s="26"/>
      <c r="CN167" s="26"/>
      <c r="CO167" s="26"/>
      <c r="CP167" s="102"/>
      <c r="CQ167" s="103"/>
      <c r="CR167" s="103"/>
      <c r="CS167" s="103"/>
      <c r="CT167" s="104"/>
      <c r="CU167" s="75"/>
      <c r="CV167" s="109"/>
      <c r="CW167" s="59">
        <v>7</v>
      </c>
      <c r="CX167" s="26"/>
      <c r="CY167" s="26"/>
      <c r="CZ167" s="26"/>
      <c r="DA167" s="102"/>
      <c r="DB167" s="103"/>
      <c r="DC167" s="103"/>
      <c r="DD167" s="103"/>
      <c r="DE167" s="104"/>
      <c r="DF167" s="75"/>
    </row>
    <row r="168" spans="1:110" s="25" customFormat="1" ht="16.5" customHeight="1" thickBot="1" x14ac:dyDescent="0.3">
      <c r="A168" s="110"/>
      <c r="B168" s="60">
        <v>8</v>
      </c>
      <c r="C168" s="27" t="s">
        <v>179</v>
      </c>
      <c r="D168" s="27"/>
      <c r="E168" s="27"/>
      <c r="F168" s="105"/>
      <c r="G168" s="106"/>
      <c r="H168" s="106"/>
      <c r="I168" s="106"/>
      <c r="J168" s="107"/>
      <c r="K168" s="76"/>
      <c r="L168" s="110"/>
      <c r="M168" s="60">
        <v>8</v>
      </c>
      <c r="N168" s="27"/>
      <c r="O168" s="27"/>
      <c r="P168" s="27"/>
      <c r="Q168" s="105"/>
      <c r="R168" s="106"/>
      <c r="S168" s="106"/>
      <c r="T168" s="106"/>
      <c r="U168" s="107"/>
      <c r="V168" s="76"/>
      <c r="W168" s="110"/>
      <c r="X168" s="60">
        <v>8</v>
      </c>
      <c r="Y168" s="27"/>
      <c r="Z168" s="27"/>
      <c r="AA168" s="27"/>
      <c r="AB168" s="105"/>
      <c r="AC168" s="106"/>
      <c r="AD168" s="106"/>
      <c r="AE168" s="106"/>
      <c r="AF168" s="107"/>
      <c r="AG168" s="76"/>
      <c r="AH168" s="110"/>
      <c r="AI168" s="60">
        <v>8</v>
      </c>
      <c r="AJ168" s="27"/>
      <c r="AK168" s="27"/>
      <c r="AL168" s="27"/>
      <c r="AM168" s="105"/>
      <c r="AN168" s="106"/>
      <c r="AO168" s="106"/>
      <c r="AP168" s="106"/>
      <c r="AQ168" s="107"/>
      <c r="AR168" s="76"/>
      <c r="AS168" s="110"/>
      <c r="AT168" s="60">
        <v>8</v>
      </c>
      <c r="AU168" s="27"/>
      <c r="AV168" s="27"/>
      <c r="AW168" s="27"/>
      <c r="AX168" s="105"/>
      <c r="AY168" s="106"/>
      <c r="AZ168" s="106"/>
      <c r="BA168" s="106"/>
      <c r="BB168" s="107"/>
      <c r="BC168" s="76"/>
      <c r="BD168" s="110"/>
      <c r="BE168" s="60">
        <v>8</v>
      </c>
      <c r="BF168" s="27"/>
      <c r="BG168" s="27"/>
      <c r="BH168" s="27"/>
      <c r="BI168" s="105"/>
      <c r="BJ168" s="106"/>
      <c r="BK168" s="106"/>
      <c r="BL168" s="106"/>
      <c r="BM168" s="107"/>
      <c r="BN168" s="76"/>
      <c r="BO168" s="110"/>
      <c r="BP168" s="60">
        <v>8</v>
      </c>
      <c r="BQ168" s="27"/>
      <c r="BR168" s="27"/>
      <c r="BS168" s="27"/>
      <c r="BT168" s="105"/>
      <c r="BU168" s="106"/>
      <c r="BV168" s="106"/>
      <c r="BW168" s="106"/>
      <c r="BX168" s="107"/>
      <c r="BY168" s="76"/>
      <c r="BZ168" s="110"/>
      <c r="CA168" s="60">
        <v>8</v>
      </c>
      <c r="CB168" s="27"/>
      <c r="CC168" s="27"/>
      <c r="CD168" s="27"/>
      <c r="CE168" s="105"/>
      <c r="CF168" s="106"/>
      <c r="CG168" s="106"/>
      <c r="CH168" s="106"/>
      <c r="CI168" s="107"/>
      <c r="CJ168" s="76"/>
      <c r="CK168" s="110"/>
      <c r="CL168" s="60">
        <v>8</v>
      </c>
      <c r="CM168" s="27"/>
      <c r="CN168" s="27"/>
      <c r="CO168" s="27"/>
      <c r="CP168" s="105"/>
      <c r="CQ168" s="106"/>
      <c r="CR168" s="106"/>
      <c r="CS168" s="106"/>
      <c r="CT168" s="107"/>
      <c r="CU168" s="76"/>
      <c r="CV168" s="110"/>
      <c r="CW168" s="60">
        <v>8</v>
      </c>
      <c r="CX168" s="27"/>
      <c r="CY168" s="27"/>
      <c r="CZ168" s="27"/>
      <c r="DA168" s="105"/>
      <c r="DB168" s="106"/>
      <c r="DC168" s="106"/>
      <c r="DD168" s="106"/>
      <c r="DE168" s="107"/>
      <c r="DF168" s="76"/>
    </row>
    <row r="169" spans="1:110" s="25" customFormat="1" ht="7.5" customHeight="1" thickBot="1" x14ac:dyDescent="0.3">
      <c r="B169" s="1"/>
      <c r="C169" s="1"/>
      <c r="D169" s="1"/>
      <c r="E169" s="1"/>
      <c r="F169" s="1"/>
      <c r="G169" s="1"/>
      <c r="H169" s="28"/>
      <c r="I169" s="28"/>
      <c r="J169" s="28"/>
      <c r="K169" s="28"/>
      <c r="M169" s="1"/>
      <c r="N169" s="1"/>
      <c r="O169" s="1"/>
      <c r="P169" s="1"/>
      <c r="Q169" s="1"/>
      <c r="R169" s="1"/>
      <c r="S169" s="28"/>
      <c r="T169" s="28"/>
      <c r="U169" s="28"/>
      <c r="V169" s="28"/>
      <c r="X169" s="1"/>
      <c r="Y169" s="1"/>
      <c r="Z169" s="1"/>
      <c r="AA169" s="1"/>
      <c r="AB169" s="1"/>
      <c r="AC169" s="1"/>
      <c r="AD169" s="28"/>
      <c r="AE169" s="28"/>
      <c r="AF169" s="28"/>
      <c r="AG169" s="28"/>
      <c r="AI169" s="1"/>
      <c r="AJ169" s="1"/>
      <c r="AK169" s="1"/>
      <c r="AL169" s="1"/>
      <c r="AM169" s="1"/>
      <c r="AN169" s="1"/>
      <c r="AO169" s="28"/>
      <c r="AP169" s="28"/>
      <c r="AQ169" s="28"/>
      <c r="AR169" s="28"/>
      <c r="AT169" s="1"/>
      <c r="AU169" s="1"/>
      <c r="AV169" s="1"/>
      <c r="AW169" s="1"/>
      <c r="AX169" s="1"/>
      <c r="AY169" s="1"/>
      <c r="AZ169" s="28"/>
      <c r="BA169" s="28"/>
      <c r="BB169" s="28"/>
      <c r="BC169" s="28"/>
      <c r="BE169" s="1"/>
      <c r="BF169" s="1"/>
      <c r="BG169" s="1"/>
      <c r="BH169" s="1"/>
      <c r="BI169" s="1"/>
      <c r="BJ169" s="1"/>
      <c r="BK169" s="28"/>
      <c r="BL169" s="28"/>
      <c r="BM169" s="28"/>
      <c r="BN169" s="28"/>
      <c r="BP169" s="1"/>
      <c r="BQ169" s="1"/>
      <c r="BR169" s="1"/>
      <c r="BS169" s="1"/>
      <c r="BT169" s="1"/>
      <c r="BU169" s="1"/>
      <c r="BV169" s="28"/>
      <c r="BW169" s="28"/>
      <c r="BX169" s="28"/>
      <c r="BY169" s="28"/>
      <c r="CA169" s="1"/>
      <c r="CB169" s="1"/>
      <c r="CC169" s="1"/>
      <c r="CD169" s="1"/>
      <c r="CE169" s="1"/>
      <c r="CF169" s="1"/>
      <c r="CG169" s="28"/>
      <c r="CH169" s="28"/>
      <c r="CI169" s="28"/>
      <c r="CJ169" s="28"/>
      <c r="CL169" s="1"/>
      <c r="CM169" s="1"/>
      <c r="CN169" s="1"/>
      <c r="CO169" s="1"/>
      <c r="CP169" s="1"/>
      <c r="CQ169" s="1"/>
      <c r="CR169" s="28"/>
      <c r="CS169" s="28"/>
      <c r="CT169" s="28"/>
      <c r="CU169" s="28"/>
      <c r="CW169" s="1"/>
      <c r="CX169" s="1"/>
      <c r="CY169" s="1"/>
      <c r="CZ169" s="1"/>
      <c r="DA169" s="1"/>
      <c r="DB169" s="1"/>
      <c r="DC169" s="28"/>
      <c r="DD169" s="28"/>
      <c r="DE169" s="28"/>
      <c r="DF169" s="28"/>
    </row>
    <row r="170" spans="1:110" s="25" customFormat="1" ht="16.5" customHeight="1" x14ac:dyDescent="0.25">
      <c r="A170" s="108">
        <f>IF(Paramètres!$B$20="",".",Paramètres!$B$20)</f>
        <v>42636</v>
      </c>
      <c r="B170" s="65">
        <v>1</v>
      </c>
      <c r="C170" s="66" t="s">
        <v>181</v>
      </c>
      <c r="D170" s="67"/>
      <c r="E170" s="67"/>
      <c r="F170" s="111"/>
      <c r="G170" s="112"/>
      <c r="H170" s="112"/>
      <c r="I170" s="112"/>
      <c r="J170" s="113"/>
      <c r="K170" s="74"/>
      <c r="L170" s="108">
        <f>IF(Paramètres!$B$48="",".",Paramètres!$B$48)</f>
        <v>42669</v>
      </c>
      <c r="M170" s="65">
        <v>1</v>
      </c>
      <c r="N170" s="66"/>
      <c r="O170" s="67"/>
      <c r="P170" s="67"/>
      <c r="Q170" s="111"/>
      <c r="R170" s="112"/>
      <c r="S170" s="112"/>
      <c r="T170" s="112"/>
      <c r="U170" s="113"/>
      <c r="V170" s="74"/>
      <c r="W170" s="108" t="str">
        <f>IF(Paramètres!$B$76="",".",Paramètres!$B$76)</f>
        <v>.</v>
      </c>
      <c r="X170" s="65">
        <v>1</v>
      </c>
      <c r="Y170" s="66"/>
      <c r="Z170" s="67"/>
      <c r="AA170" s="67"/>
      <c r="AB170" s="111"/>
      <c r="AC170" s="112"/>
      <c r="AD170" s="112"/>
      <c r="AE170" s="112"/>
      <c r="AF170" s="113"/>
      <c r="AG170" s="74"/>
      <c r="AH170" s="108" t="str">
        <f>IF(Paramètres!$B$104="",".",Paramètres!$B$104)</f>
        <v>.</v>
      </c>
      <c r="AI170" s="65">
        <v>1</v>
      </c>
      <c r="AJ170" s="66"/>
      <c r="AK170" s="67"/>
      <c r="AL170" s="67"/>
      <c r="AM170" s="111"/>
      <c r="AN170" s="112"/>
      <c r="AO170" s="112"/>
      <c r="AP170" s="112"/>
      <c r="AQ170" s="113"/>
      <c r="AR170" s="74"/>
      <c r="AS170" s="108" t="str">
        <f>IF(Paramètres!$B$132="",".",Paramètres!$B$132)</f>
        <v>.</v>
      </c>
      <c r="AT170" s="65">
        <v>1</v>
      </c>
      <c r="AU170" s="66"/>
      <c r="AV170" s="67"/>
      <c r="AW170" s="67"/>
      <c r="AX170" s="111"/>
      <c r="AY170" s="112"/>
      <c r="AZ170" s="112"/>
      <c r="BA170" s="112"/>
      <c r="BB170" s="113"/>
      <c r="BC170" s="74"/>
      <c r="BD170" s="108">
        <f>IF(Paramètres!$B$160="",".",Paramètres!$B$160)</f>
        <v>42800</v>
      </c>
      <c r="BE170" s="65">
        <v>1</v>
      </c>
      <c r="BF170" s="66"/>
      <c r="BG170" s="67"/>
      <c r="BH170" s="67"/>
      <c r="BI170" s="111"/>
      <c r="BJ170" s="112"/>
      <c r="BK170" s="112"/>
      <c r="BL170" s="112"/>
      <c r="BM170" s="113"/>
      <c r="BN170" s="74"/>
      <c r="BO170" s="108">
        <f>IF(Paramètres!$B$188="",".",Paramètres!$B$188)</f>
        <v>42824</v>
      </c>
      <c r="BP170" s="65">
        <v>1</v>
      </c>
      <c r="BQ170" s="66"/>
      <c r="BR170" s="67"/>
      <c r="BS170" s="67"/>
      <c r="BT170" s="111"/>
      <c r="BU170" s="112"/>
      <c r="BV170" s="112"/>
      <c r="BW170" s="112"/>
      <c r="BX170" s="113"/>
      <c r="BY170" s="74"/>
      <c r="BZ170" s="108" t="str">
        <f>IF(Paramètres!$B$216="",".",Paramètres!$B$216)</f>
        <v>.</v>
      </c>
      <c r="CA170" s="65">
        <v>1</v>
      </c>
      <c r="CB170" s="66"/>
      <c r="CC170" s="67"/>
      <c r="CD170" s="67"/>
      <c r="CE170" s="111"/>
      <c r="CF170" s="112"/>
      <c r="CG170" s="112"/>
      <c r="CH170" s="112"/>
      <c r="CI170" s="113"/>
      <c r="CJ170" s="74"/>
      <c r="CK170" s="108">
        <f>IF(Paramètres!$B$244="",".",Paramètres!$B$244)</f>
        <v>42881</v>
      </c>
      <c r="CL170" s="65">
        <v>1</v>
      </c>
      <c r="CM170" s="66"/>
      <c r="CN170" s="67"/>
      <c r="CO170" s="67"/>
      <c r="CP170" s="111"/>
      <c r="CQ170" s="112"/>
      <c r="CR170" s="112"/>
      <c r="CS170" s="112"/>
      <c r="CT170" s="113"/>
      <c r="CU170" s="74"/>
      <c r="CV170" s="108" t="str">
        <f>IF(Paramètres!$B$272="",".",Paramètres!$B$272)</f>
        <v>.</v>
      </c>
      <c r="CW170" s="65">
        <v>1</v>
      </c>
      <c r="CX170" s="66"/>
      <c r="CY170" s="67"/>
      <c r="CZ170" s="67"/>
      <c r="DA170" s="111"/>
      <c r="DB170" s="112"/>
      <c r="DC170" s="112"/>
      <c r="DD170" s="112"/>
      <c r="DE170" s="113"/>
      <c r="DF170" s="74"/>
    </row>
    <row r="171" spans="1:110" s="25" customFormat="1" ht="16.5" customHeight="1" x14ac:dyDescent="0.25">
      <c r="A171" s="109"/>
      <c r="B171" s="59">
        <v>2</v>
      </c>
      <c r="C171" s="26" t="s">
        <v>181</v>
      </c>
      <c r="D171" s="26"/>
      <c r="E171" s="26"/>
      <c r="F171" s="102"/>
      <c r="G171" s="103"/>
      <c r="H171" s="103"/>
      <c r="I171" s="103"/>
      <c r="J171" s="104"/>
      <c r="K171" s="75"/>
      <c r="L171" s="109"/>
      <c r="M171" s="59">
        <v>2</v>
      </c>
      <c r="N171" s="26"/>
      <c r="O171" s="26"/>
      <c r="P171" s="26"/>
      <c r="Q171" s="102"/>
      <c r="R171" s="103"/>
      <c r="S171" s="103"/>
      <c r="T171" s="103"/>
      <c r="U171" s="104"/>
      <c r="V171" s="75"/>
      <c r="W171" s="109"/>
      <c r="X171" s="59">
        <v>2</v>
      </c>
      <c r="Y171" s="26"/>
      <c r="Z171" s="26"/>
      <c r="AA171" s="26"/>
      <c r="AB171" s="102"/>
      <c r="AC171" s="103"/>
      <c r="AD171" s="103"/>
      <c r="AE171" s="103"/>
      <c r="AF171" s="104"/>
      <c r="AG171" s="75"/>
      <c r="AH171" s="109"/>
      <c r="AI171" s="59">
        <v>2</v>
      </c>
      <c r="AJ171" s="26"/>
      <c r="AK171" s="26"/>
      <c r="AL171" s="26"/>
      <c r="AM171" s="102"/>
      <c r="AN171" s="103"/>
      <c r="AO171" s="103"/>
      <c r="AP171" s="103"/>
      <c r="AQ171" s="104"/>
      <c r="AR171" s="75"/>
      <c r="AS171" s="109"/>
      <c r="AT171" s="59">
        <v>2</v>
      </c>
      <c r="AU171" s="26"/>
      <c r="AV171" s="26"/>
      <c r="AW171" s="26"/>
      <c r="AX171" s="102"/>
      <c r="AY171" s="103"/>
      <c r="AZ171" s="103"/>
      <c r="BA171" s="103"/>
      <c r="BB171" s="104"/>
      <c r="BC171" s="75"/>
      <c r="BD171" s="109"/>
      <c r="BE171" s="59">
        <v>2</v>
      </c>
      <c r="BF171" s="26"/>
      <c r="BG171" s="26"/>
      <c r="BH171" s="26"/>
      <c r="BI171" s="102"/>
      <c r="BJ171" s="103"/>
      <c r="BK171" s="103"/>
      <c r="BL171" s="103"/>
      <c r="BM171" s="104"/>
      <c r="BN171" s="75"/>
      <c r="BO171" s="109"/>
      <c r="BP171" s="59">
        <v>2</v>
      </c>
      <c r="BQ171" s="26"/>
      <c r="BR171" s="26"/>
      <c r="BS171" s="26"/>
      <c r="BT171" s="102"/>
      <c r="BU171" s="103"/>
      <c r="BV171" s="103"/>
      <c r="BW171" s="103"/>
      <c r="BX171" s="104"/>
      <c r="BY171" s="75"/>
      <c r="BZ171" s="109"/>
      <c r="CA171" s="59">
        <v>2</v>
      </c>
      <c r="CB171" s="26"/>
      <c r="CC171" s="26"/>
      <c r="CD171" s="26"/>
      <c r="CE171" s="102"/>
      <c r="CF171" s="103"/>
      <c r="CG171" s="103"/>
      <c r="CH171" s="103"/>
      <c r="CI171" s="104"/>
      <c r="CJ171" s="75"/>
      <c r="CK171" s="109"/>
      <c r="CL171" s="59">
        <v>2</v>
      </c>
      <c r="CM171" s="26"/>
      <c r="CN171" s="26"/>
      <c r="CO171" s="26"/>
      <c r="CP171" s="102"/>
      <c r="CQ171" s="103"/>
      <c r="CR171" s="103"/>
      <c r="CS171" s="103"/>
      <c r="CT171" s="104"/>
      <c r="CU171" s="75"/>
      <c r="CV171" s="109"/>
      <c r="CW171" s="59">
        <v>2</v>
      </c>
      <c r="CX171" s="26"/>
      <c r="CY171" s="26"/>
      <c r="CZ171" s="26"/>
      <c r="DA171" s="102"/>
      <c r="DB171" s="103"/>
      <c r="DC171" s="103"/>
      <c r="DD171" s="103"/>
      <c r="DE171" s="104"/>
      <c r="DF171" s="75"/>
    </row>
    <row r="172" spans="1:110" s="25" customFormat="1" ht="16.5" customHeight="1" x14ac:dyDescent="0.25">
      <c r="A172" s="109"/>
      <c r="B172" s="59">
        <v>3</v>
      </c>
      <c r="C172" s="26" t="s">
        <v>181</v>
      </c>
      <c r="D172" s="26"/>
      <c r="E172" s="26"/>
      <c r="F172" s="102"/>
      <c r="G172" s="103"/>
      <c r="H172" s="103"/>
      <c r="I172" s="103"/>
      <c r="J172" s="104"/>
      <c r="K172" s="75"/>
      <c r="L172" s="109"/>
      <c r="M172" s="59">
        <v>3</v>
      </c>
      <c r="N172" s="26"/>
      <c r="O172" s="26"/>
      <c r="P172" s="26"/>
      <c r="Q172" s="102"/>
      <c r="R172" s="103"/>
      <c r="S172" s="103"/>
      <c r="T172" s="103"/>
      <c r="U172" s="104"/>
      <c r="V172" s="75"/>
      <c r="W172" s="109"/>
      <c r="X172" s="59">
        <v>3</v>
      </c>
      <c r="Y172" s="26"/>
      <c r="Z172" s="26"/>
      <c r="AA172" s="26"/>
      <c r="AB172" s="102"/>
      <c r="AC172" s="103"/>
      <c r="AD172" s="103"/>
      <c r="AE172" s="103"/>
      <c r="AF172" s="104"/>
      <c r="AG172" s="75"/>
      <c r="AH172" s="109"/>
      <c r="AI172" s="59">
        <v>3</v>
      </c>
      <c r="AJ172" s="26"/>
      <c r="AK172" s="26"/>
      <c r="AL172" s="26"/>
      <c r="AM172" s="102"/>
      <c r="AN172" s="103"/>
      <c r="AO172" s="103"/>
      <c r="AP172" s="103"/>
      <c r="AQ172" s="104"/>
      <c r="AR172" s="75"/>
      <c r="AS172" s="109"/>
      <c r="AT172" s="59">
        <v>3</v>
      </c>
      <c r="AU172" s="26"/>
      <c r="AV172" s="26"/>
      <c r="AW172" s="26"/>
      <c r="AX172" s="102"/>
      <c r="AY172" s="103"/>
      <c r="AZ172" s="103"/>
      <c r="BA172" s="103"/>
      <c r="BB172" s="104"/>
      <c r="BC172" s="75"/>
      <c r="BD172" s="109"/>
      <c r="BE172" s="59">
        <v>3</v>
      </c>
      <c r="BF172" s="26"/>
      <c r="BG172" s="26"/>
      <c r="BH172" s="26"/>
      <c r="BI172" s="102"/>
      <c r="BJ172" s="103"/>
      <c r="BK172" s="103"/>
      <c r="BL172" s="103"/>
      <c r="BM172" s="104"/>
      <c r="BN172" s="75"/>
      <c r="BO172" s="109"/>
      <c r="BP172" s="59">
        <v>3</v>
      </c>
      <c r="BQ172" s="26"/>
      <c r="BR172" s="26"/>
      <c r="BS172" s="26"/>
      <c r="BT172" s="102"/>
      <c r="BU172" s="103"/>
      <c r="BV172" s="103"/>
      <c r="BW172" s="103"/>
      <c r="BX172" s="104"/>
      <c r="BY172" s="75"/>
      <c r="BZ172" s="109"/>
      <c r="CA172" s="59">
        <v>3</v>
      </c>
      <c r="CB172" s="26"/>
      <c r="CC172" s="26"/>
      <c r="CD172" s="26"/>
      <c r="CE172" s="102"/>
      <c r="CF172" s="103"/>
      <c r="CG172" s="103"/>
      <c r="CH172" s="103"/>
      <c r="CI172" s="104"/>
      <c r="CJ172" s="75"/>
      <c r="CK172" s="109"/>
      <c r="CL172" s="59">
        <v>3</v>
      </c>
      <c r="CM172" s="26"/>
      <c r="CN172" s="26"/>
      <c r="CO172" s="26"/>
      <c r="CP172" s="102"/>
      <c r="CQ172" s="103"/>
      <c r="CR172" s="103"/>
      <c r="CS172" s="103"/>
      <c r="CT172" s="104"/>
      <c r="CU172" s="75"/>
      <c r="CV172" s="109"/>
      <c r="CW172" s="59">
        <v>3</v>
      </c>
      <c r="CX172" s="26"/>
      <c r="CY172" s="26"/>
      <c r="CZ172" s="26"/>
      <c r="DA172" s="102"/>
      <c r="DB172" s="103"/>
      <c r="DC172" s="103"/>
      <c r="DD172" s="103"/>
      <c r="DE172" s="104"/>
      <c r="DF172" s="75"/>
    </row>
    <row r="173" spans="1:110" s="25" customFormat="1" ht="16.5" customHeight="1" x14ac:dyDescent="0.25">
      <c r="A173" s="109"/>
      <c r="B173" s="59">
        <v>4</v>
      </c>
      <c r="C173" s="26" t="s">
        <v>181</v>
      </c>
      <c r="D173" s="26"/>
      <c r="E173" s="26"/>
      <c r="F173" s="102"/>
      <c r="G173" s="103"/>
      <c r="H173" s="103"/>
      <c r="I173" s="103"/>
      <c r="J173" s="104"/>
      <c r="K173" s="75"/>
      <c r="L173" s="109"/>
      <c r="M173" s="59">
        <v>4</v>
      </c>
      <c r="N173" s="26"/>
      <c r="O173" s="26"/>
      <c r="P173" s="26"/>
      <c r="Q173" s="102"/>
      <c r="R173" s="103"/>
      <c r="S173" s="103"/>
      <c r="T173" s="103"/>
      <c r="U173" s="104"/>
      <c r="V173" s="75"/>
      <c r="W173" s="109"/>
      <c r="X173" s="59">
        <v>4</v>
      </c>
      <c r="Y173" s="26"/>
      <c r="Z173" s="26"/>
      <c r="AA173" s="26"/>
      <c r="AB173" s="102"/>
      <c r="AC173" s="103"/>
      <c r="AD173" s="103"/>
      <c r="AE173" s="103"/>
      <c r="AF173" s="104"/>
      <c r="AG173" s="75"/>
      <c r="AH173" s="109"/>
      <c r="AI173" s="59">
        <v>4</v>
      </c>
      <c r="AJ173" s="26"/>
      <c r="AK173" s="26"/>
      <c r="AL173" s="26"/>
      <c r="AM173" s="102"/>
      <c r="AN173" s="103"/>
      <c r="AO173" s="103"/>
      <c r="AP173" s="103"/>
      <c r="AQ173" s="104"/>
      <c r="AR173" s="75"/>
      <c r="AS173" s="109"/>
      <c r="AT173" s="59">
        <v>4</v>
      </c>
      <c r="AU173" s="26"/>
      <c r="AV173" s="26"/>
      <c r="AW173" s="26"/>
      <c r="AX173" s="102"/>
      <c r="AY173" s="103"/>
      <c r="AZ173" s="103"/>
      <c r="BA173" s="103"/>
      <c r="BB173" s="104"/>
      <c r="BC173" s="75"/>
      <c r="BD173" s="109"/>
      <c r="BE173" s="59">
        <v>4</v>
      </c>
      <c r="BF173" s="26"/>
      <c r="BG173" s="26"/>
      <c r="BH173" s="26"/>
      <c r="BI173" s="102"/>
      <c r="BJ173" s="103"/>
      <c r="BK173" s="103"/>
      <c r="BL173" s="103"/>
      <c r="BM173" s="104"/>
      <c r="BN173" s="75"/>
      <c r="BO173" s="109"/>
      <c r="BP173" s="59">
        <v>4</v>
      </c>
      <c r="BQ173" s="26"/>
      <c r="BR173" s="26"/>
      <c r="BS173" s="26"/>
      <c r="BT173" s="102"/>
      <c r="BU173" s="103"/>
      <c r="BV173" s="103"/>
      <c r="BW173" s="103"/>
      <c r="BX173" s="104"/>
      <c r="BY173" s="75"/>
      <c r="BZ173" s="109"/>
      <c r="CA173" s="59">
        <v>4</v>
      </c>
      <c r="CB173" s="26"/>
      <c r="CC173" s="26"/>
      <c r="CD173" s="26"/>
      <c r="CE173" s="102"/>
      <c r="CF173" s="103"/>
      <c r="CG173" s="103"/>
      <c r="CH173" s="103"/>
      <c r="CI173" s="104"/>
      <c r="CJ173" s="75"/>
      <c r="CK173" s="109"/>
      <c r="CL173" s="59">
        <v>4</v>
      </c>
      <c r="CM173" s="26"/>
      <c r="CN173" s="26"/>
      <c r="CO173" s="26"/>
      <c r="CP173" s="102"/>
      <c r="CQ173" s="103"/>
      <c r="CR173" s="103"/>
      <c r="CS173" s="103"/>
      <c r="CT173" s="104"/>
      <c r="CU173" s="75"/>
      <c r="CV173" s="109"/>
      <c r="CW173" s="59">
        <v>4</v>
      </c>
      <c r="CX173" s="26"/>
      <c r="CY173" s="26"/>
      <c r="CZ173" s="26"/>
      <c r="DA173" s="102"/>
      <c r="DB173" s="103"/>
      <c r="DC173" s="103"/>
      <c r="DD173" s="103"/>
      <c r="DE173" s="104"/>
      <c r="DF173" s="75"/>
    </row>
    <row r="174" spans="1:110" s="25" customFormat="1" ht="16.5" customHeight="1" x14ac:dyDescent="0.25">
      <c r="A174" s="109"/>
      <c r="B174" s="59" t="s">
        <v>35</v>
      </c>
      <c r="C174" s="26" t="s">
        <v>181</v>
      </c>
      <c r="D174" s="26"/>
      <c r="E174" s="26"/>
      <c r="F174" s="102"/>
      <c r="G174" s="103"/>
      <c r="H174" s="103"/>
      <c r="I174" s="103"/>
      <c r="J174" s="104"/>
      <c r="K174" s="75"/>
      <c r="L174" s="109"/>
      <c r="M174" s="59" t="s">
        <v>35</v>
      </c>
      <c r="N174" s="26"/>
      <c r="O174" s="26"/>
      <c r="P174" s="26"/>
      <c r="Q174" s="102"/>
      <c r="R174" s="103"/>
      <c r="S174" s="103"/>
      <c r="T174" s="103"/>
      <c r="U174" s="104"/>
      <c r="V174" s="75"/>
      <c r="W174" s="109"/>
      <c r="X174" s="59" t="s">
        <v>35</v>
      </c>
      <c r="Y174" s="26"/>
      <c r="Z174" s="26"/>
      <c r="AA174" s="26"/>
      <c r="AB174" s="102"/>
      <c r="AC174" s="103"/>
      <c r="AD174" s="103"/>
      <c r="AE174" s="103"/>
      <c r="AF174" s="104"/>
      <c r="AG174" s="75"/>
      <c r="AH174" s="109"/>
      <c r="AI174" s="59" t="s">
        <v>35</v>
      </c>
      <c r="AJ174" s="26"/>
      <c r="AK174" s="26"/>
      <c r="AL174" s="26"/>
      <c r="AM174" s="102"/>
      <c r="AN174" s="103"/>
      <c r="AO174" s="103"/>
      <c r="AP174" s="103"/>
      <c r="AQ174" s="104"/>
      <c r="AR174" s="75"/>
      <c r="AS174" s="109"/>
      <c r="AT174" s="59" t="s">
        <v>35</v>
      </c>
      <c r="AU174" s="26"/>
      <c r="AV174" s="26"/>
      <c r="AW174" s="26"/>
      <c r="AX174" s="102"/>
      <c r="AY174" s="103"/>
      <c r="AZ174" s="103"/>
      <c r="BA174" s="103"/>
      <c r="BB174" s="104"/>
      <c r="BC174" s="75"/>
      <c r="BD174" s="109"/>
      <c r="BE174" s="59" t="s">
        <v>35</v>
      </c>
      <c r="BF174" s="26"/>
      <c r="BG174" s="26"/>
      <c r="BH174" s="26"/>
      <c r="BI174" s="102"/>
      <c r="BJ174" s="103"/>
      <c r="BK174" s="103"/>
      <c r="BL174" s="103"/>
      <c r="BM174" s="104"/>
      <c r="BN174" s="75"/>
      <c r="BO174" s="109"/>
      <c r="BP174" s="59" t="s">
        <v>35</v>
      </c>
      <c r="BQ174" s="26"/>
      <c r="BR174" s="26"/>
      <c r="BS174" s="26"/>
      <c r="BT174" s="102"/>
      <c r="BU174" s="103"/>
      <c r="BV174" s="103"/>
      <c r="BW174" s="103"/>
      <c r="BX174" s="104"/>
      <c r="BY174" s="75"/>
      <c r="BZ174" s="109"/>
      <c r="CA174" s="59" t="s">
        <v>35</v>
      </c>
      <c r="CB174" s="26"/>
      <c r="CC174" s="26"/>
      <c r="CD174" s="26"/>
      <c r="CE174" s="102"/>
      <c r="CF174" s="103"/>
      <c r="CG174" s="103"/>
      <c r="CH174" s="103"/>
      <c r="CI174" s="104"/>
      <c r="CJ174" s="75"/>
      <c r="CK174" s="109"/>
      <c r="CL174" s="59" t="s">
        <v>35</v>
      </c>
      <c r="CM174" s="26"/>
      <c r="CN174" s="26"/>
      <c r="CO174" s="26"/>
      <c r="CP174" s="102"/>
      <c r="CQ174" s="103"/>
      <c r="CR174" s="103"/>
      <c r="CS174" s="103"/>
      <c r="CT174" s="104"/>
      <c r="CU174" s="75"/>
      <c r="CV174" s="109"/>
      <c r="CW174" s="59" t="s">
        <v>35</v>
      </c>
      <c r="CX174" s="26"/>
      <c r="CY174" s="26"/>
      <c r="CZ174" s="26"/>
      <c r="DA174" s="102"/>
      <c r="DB174" s="103"/>
      <c r="DC174" s="103"/>
      <c r="DD174" s="103"/>
      <c r="DE174" s="104"/>
      <c r="DF174" s="75"/>
    </row>
    <row r="175" spans="1:110" s="25" customFormat="1" ht="16.5" customHeight="1" x14ac:dyDescent="0.25">
      <c r="A175" s="109"/>
      <c r="B175" s="59">
        <v>7</v>
      </c>
      <c r="C175" s="26" t="s">
        <v>181</v>
      </c>
      <c r="D175" s="26"/>
      <c r="E175" s="26"/>
      <c r="F175" s="102"/>
      <c r="G175" s="103"/>
      <c r="H175" s="103"/>
      <c r="I175" s="103"/>
      <c r="J175" s="104"/>
      <c r="K175" s="75"/>
      <c r="L175" s="109"/>
      <c r="M175" s="59">
        <v>7</v>
      </c>
      <c r="N175" s="26"/>
      <c r="O175" s="26"/>
      <c r="P175" s="26"/>
      <c r="Q175" s="102"/>
      <c r="R175" s="103"/>
      <c r="S175" s="103"/>
      <c r="T175" s="103"/>
      <c r="U175" s="104"/>
      <c r="V175" s="75"/>
      <c r="W175" s="109"/>
      <c r="X175" s="59">
        <v>7</v>
      </c>
      <c r="Y175" s="26"/>
      <c r="Z175" s="26"/>
      <c r="AA175" s="26"/>
      <c r="AB175" s="102"/>
      <c r="AC175" s="103"/>
      <c r="AD175" s="103"/>
      <c r="AE175" s="103"/>
      <c r="AF175" s="104"/>
      <c r="AG175" s="75"/>
      <c r="AH175" s="109"/>
      <c r="AI175" s="59">
        <v>7</v>
      </c>
      <c r="AJ175" s="26"/>
      <c r="AK175" s="26"/>
      <c r="AL175" s="26"/>
      <c r="AM175" s="102"/>
      <c r="AN175" s="103"/>
      <c r="AO175" s="103"/>
      <c r="AP175" s="103"/>
      <c r="AQ175" s="104"/>
      <c r="AR175" s="75"/>
      <c r="AS175" s="109"/>
      <c r="AT175" s="59">
        <v>7</v>
      </c>
      <c r="AU175" s="26"/>
      <c r="AV175" s="26"/>
      <c r="AW175" s="26"/>
      <c r="AX175" s="102"/>
      <c r="AY175" s="103"/>
      <c r="AZ175" s="103"/>
      <c r="BA175" s="103"/>
      <c r="BB175" s="104"/>
      <c r="BC175" s="75"/>
      <c r="BD175" s="109"/>
      <c r="BE175" s="59">
        <v>7</v>
      </c>
      <c r="BF175" s="26"/>
      <c r="BG175" s="26"/>
      <c r="BH175" s="26"/>
      <c r="BI175" s="102"/>
      <c r="BJ175" s="103"/>
      <c r="BK175" s="103"/>
      <c r="BL175" s="103"/>
      <c r="BM175" s="104"/>
      <c r="BN175" s="75"/>
      <c r="BO175" s="109"/>
      <c r="BP175" s="59">
        <v>7</v>
      </c>
      <c r="BQ175" s="26"/>
      <c r="BR175" s="26"/>
      <c r="BS175" s="26"/>
      <c r="BT175" s="102"/>
      <c r="BU175" s="103"/>
      <c r="BV175" s="103"/>
      <c r="BW175" s="103"/>
      <c r="BX175" s="104"/>
      <c r="BY175" s="75"/>
      <c r="BZ175" s="109"/>
      <c r="CA175" s="59">
        <v>7</v>
      </c>
      <c r="CB175" s="26"/>
      <c r="CC175" s="26"/>
      <c r="CD175" s="26"/>
      <c r="CE175" s="102"/>
      <c r="CF175" s="103"/>
      <c r="CG175" s="103"/>
      <c r="CH175" s="103"/>
      <c r="CI175" s="104"/>
      <c r="CJ175" s="75"/>
      <c r="CK175" s="109"/>
      <c r="CL175" s="59">
        <v>7</v>
      </c>
      <c r="CM175" s="26"/>
      <c r="CN175" s="26"/>
      <c r="CO175" s="26"/>
      <c r="CP175" s="102"/>
      <c r="CQ175" s="103"/>
      <c r="CR175" s="103"/>
      <c r="CS175" s="103"/>
      <c r="CT175" s="104"/>
      <c r="CU175" s="75"/>
      <c r="CV175" s="109"/>
      <c r="CW175" s="59">
        <v>7</v>
      </c>
      <c r="CX175" s="26"/>
      <c r="CY175" s="26"/>
      <c r="CZ175" s="26"/>
      <c r="DA175" s="102"/>
      <c r="DB175" s="103"/>
      <c r="DC175" s="103"/>
      <c r="DD175" s="103"/>
      <c r="DE175" s="104"/>
      <c r="DF175" s="75"/>
    </row>
    <row r="176" spans="1:110" s="25" customFormat="1" ht="16.5" customHeight="1" thickBot="1" x14ac:dyDescent="0.3">
      <c r="A176" s="110"/>
      <c r="B176" s="60">
        <v>8</v>
      </c>
      <c r="C176" s="27" t="s">
        <v>181</v>
      </c>
      <c r="D176" s="27"/>
      <c r="E176" s="27"/>
      <c r="F176" s="105"/>
      <c r="G176" s="106"/>
      <c r="H176" s="106"/>
      <c r="I176" s="106"/>
      <c r="J176" s="107"/>
      <c r="K176" s="76"/>
      <c r="L176" s="110"/>
      <c r="M176" s="60">
        <v>8</v>
      </c>
      <c r="N176" s="27"/>
      <c r="O176" s="27"/>
      <c r="P176" s="27"/>
      <c r="Q176" s="105"/>
      <c r="R176" s="106"/>
      <c r="S176" s="106"/>
      <c r="T176" s="106"/>
      <c r="U176" s="107"/>
      <c r="V176" s="76"/>
      <c r="W176" s="110"/>
      <c r="X176" s="60">
        <v>8</v>
      </c>
      <c r="Y176" s="27"/>
      <c r="Z176" s="27"/>
      <c r="AA176" s="27"/>
      <c r="AB176" s="105"/>
      <c r="AC176" s="106"/>
      <c r="AD176" s="106"/>
      <c r="AE176" s="106"/>
      <c r="AF176" s="107"/>
      <c r="AG176" s="76"/>
      <c r="AH176" s="110"/>
      <c r="AI176" s="60">
        <v>8</v>
      </c>
      <c r="AJ176" s="27"/>
      <c r="AK176" s="27"/>
      <c r="AL176" s="27"/>
      <c r="AM176" s="105"/>
      <c r="AN176" s="106"/>
      <c r="AO176" s="106"/>
      <c r="AP176" s="106"/>
      <c r="AQ176" s="107"/>
      <c r="AR176" s="76"/>
      <c r="AS176" s="110"/>
      <c r="AT176" s="60">
        <v>8</v>
      </c>
      <c r="AU176" s="27"/>
      <c r="AV176" s="27"/>
      <c r="AW176" s="27"/>
      <c r="AX176" s="105"/>
      <c r="AY176" s="106"/>
      <c r="AZ176" s="106"/>
      <c r="BA176" s="106"/>
      <c r="BB176" s="107"/>
      <c r="BC176" s="76"/>
      <c r="BD176" s="110"/>
      <c r="BE176" s="60">
        <v>8</v>
      </c>
      <c r="BF176" s="27"/>
      <c r="BG176" s="27"/>
      <c r="BH176" s="27"/>
      <c r="BI176" s="105"/>
      <c r="BJ176" s="106"/>
      <c r="BK176" s="106"/>
      <c r="BL176" s="106"/>
      <c r="BM176" s="107"/>
      <c r="BN176" s="76"/>
      <c r="BO176" s="110"/>
      <c r="BP176" s="60">
        <v>8</v>
      </c>
      <c r="BQ176" s="27"/>
      <c r="BR176" s="27"/>
      <c r="BS176" s="27"/>
      <c r="BT176" s="105"/>
      <c r="BU176" s="106"/>
      <c r="BV176" s="106"/>
      <c r="BW176" s="106"/>
      <c r="BX176" s="107"/>
      <c r="BY176" s="76"/>
      <c r="BZ176" s="110"/>
      <c r="CA176" s="60">
        <v>8</v>
      </c>
      <c r="CB176" s="27"/>
      <c r="CC176" s="27"/>
      <c r="CD176" s="27"/>
      <c r="CE176" s="105"/>
      <c r="CF176" s="106"/>
      <c r="CG176" s="106"/>
      <c r="CH176" s="106"/>
      <c r="CI176" s="107"/>
      <c r="CJ176" s="76"/>
      <c r="CK176" s="110"/>
      <c r="CL176" s="60">
        <v>8</v>
      </c>
      <c r="CM176" s="27"/>
      <c r="CN176" s="27"/>
      <c r="CO176" s="27"/>
      <c r="CP176" s="105"/>
      <c r="CQ176" s="106"/>
      <c r="CR176" s="106"/>
      <c r="CS176" s="106"/>
      <c r="CT176" s="107"/>
      <c r="CU176" s="76"/>
      <c r="CV176" s="110"/>
      <c r="CW176" s="60">
        <v>8</v>
      </c>
      <c r="CX176" s="27"/>
      <c r="CY176" s="27"/>
      <c r="CZ176" s="27"/>
      <c r="DA176" s="105"/>
      <c r="DB176" s="106"/>
      <c r="DC176" s="106"/>
      <c r="DD176" s="106"/>
      <c r="DE176" s="107"/>
      <c r="DF176" s="76"/>
    </row>
    <row r="177" spans="1:110" s="25" customFormat="1" ht="7.5" customHeight="1" thickBot="1" x14ac:dyDescent="0.3">
      <c r="B177" s="1"/>
      <c r="C177" s="1"/>
      <c r="D177" s="1"/>
      <c r="E177" s="1"/>
      <c r="F177" s="1"/>
      <c r="G177" s="1"/>
      <c r="H177" s="28"/>
      <c r="I177" s="28"/>
      <c r="J177" s="28"/>
      <c r="K177" s="28"/>
      <c r="M177" s="1"/>
      <c r="N177" s="1"/>
      <c r="O177" s="1"/>
      <c r="P177" s="1"/>
      <c r="Q177" s="1"/>
      <c r="R177" s="1"/>
      <c r="S177" s="28"/>
      <c r="T177" s="28"/>
      <c r="U177" s="28"/>
      <c r="V177" s="28"/>
      <c r="X177" s="1"/>
      <c r="Y177" s="1"/>
      <c r="Z177" s="1"/>
      <c r="AA177" s="1"/>
      <c r="AB177" s="1"/>
      <c r="AC177" s="1"/>
      <c r="AD177" s="28"/>
      <c r="AE177" s="28"/>
      <c r="AF177" s="28"/>
      <c r="AG177" s="28"/>
      <c r="AI177" s="1"/>
      <c r="AJ177" s="1"/>
      <c r="AK177" s="1"/>
      <c r="AL177" s="1"/>
      <c r="AM177" s="1"/>
      <c r="AN177" s="1"/>
      <c r="AO177" s="28"/>
      <c r="AP177" s="28"/>
      <c r="AQ177" s="28"/>
      <c r="AR177" s="28"/>
      <c r="AT177" s="1"/>
      <c r="AU177" s="1"/>
      <c r="AV177" s="1"/>
      <c r="AW177" s="1"/>
      <c r="AX177" s="1"/>
      <c r="AY177" s="1"/>
      <c r="AZ177" s="28"/>
      <c r="BA177" s="28"/>
      <c r="BB177" s="28"/>
      <c r="BC177" s="28"/>
      <c r="BE177" s="1"/>
      <c r="BF177" s="1"/>
      <c r="BG177" s="1"/>
      <c r="BH177" s="1"/>
      <c r="BI177" s="1"/>
      <c r="BJ177" s="1"/>
      <c r="BK177" s="28"/>
      <c r="BL177" s="28"/>
      <c r="BM177" s="28"/>
      <c r="BN177" s="28"/>
      <c r="BP177" s="1"/>
      <c r="BQ177" s="1"/>
      <c r="BR177" s="1"/>
      <c r="BS177" s="1"/>
      <c r="BT177" s="1"/>
      <c r="BU177" s="1"/>
      <c r="BV177" s="28"/>
      <c r="BW177" s="28"/>
      <c r="BX177" s="28"/>
      <c r="BY177" s="28"/>
      <c r="CA177" s="1"/>
      <c r="CB177" s="1"/>
      <c r="CC177" s="1"/>
      <c r="CD177" s="1"/>
      <c r="CE177" s="1"/>
      <c r="CF177" s="1"/>
      <c r="CG177" s="28"/>
      <c r="CH177" s="28"/>
      <c r="CI177" s="28"/>
      <c r="CJ177" s="28"/>
      <c r="CL177" s="1"/>
      <c r="CM177" s="1"/>
      <c r="CN177" s="1"/>
      <c r="CO177" s="1"/>
      <c r="CP177" s="1"/>
      <c r="CQ177" s="1"/>
      <c r="CR177" s="28"/>
      <c r="CS177" s="28"/>
      <c r="CT177" s="28"/>
      <c r="CU177" s="28"/>
      <c r="CW177" s="1"/>
      <c r="CX177" s="1"/>
      <c r="CY177" s="1"/>
      <c r="CZ177" s="1"/>
      <c r="DA177" s="1"/>
      <c r="DB177" s="1"/>
      <c r="DC177" s="28"/>
      <c r="DD177" s="28"/>
      <c r="DE177" s="28"/>
      <c r="DF177" s="28"/>
    </row>
    <row r="178" spans="1:110" s="25" customFormat="1" ht="16.5" customHeight="1" x14ac:dyDescent="0.25">
      <c r="A178" s="108">
        <f>IF(Paramètres!$B$21="",".",Paramètres!$B$21)</f>
        <v>42641</v>
      </c>
      <c r="B178" s="65">
        <v>1</v>
      </c>
      <c r="C178" s="66" t="s">
        <v>178</v>
      </c>
      <c r="D178" s="67"/>
      <c r="E178" s="67"/>
      <c r="F178" s="111"/>
      <c r="G178" s="112"/>
      <c r="H178" s="112"/>
      <c r="I178" s="112"/>
      <c r="J178" s="113"/>
      <c r="K178" s="74"/>
      <c r="L178" s="108">
        <f>IF(Paramètres!$B$49="",".",Paramètres!$B$49)</f>
        <v>42670</v>
      </c>
      <c r="M178" s="65">
        <v>1</v>
      </c>
      <c r="N178" s="66"/>
      <c r="O178" s="67"/>
      <c r="P178" s="67"/>
      <c r="Q178" s="111"/>
      <c r="R178" s="112"/>
      <c r="S178" s="112"/>
      <c r="T178" s="112"/>
      <c r="U178" s="113"/>
      <c r="V178" s="74"/>
      <c r="W178" s="108" t="str">
        <f>IF(Paramètres!$B$77="",".",Paramètres!$B$77)</f>
        <v>.</v>
      </c>
      <c r="X178" s="65">
        <v>1</v>
      </c>
      <c r="Y178" s="66"/>
      <c r="Z178" s="67"/>
      <c r="AA178" s="67"/>
      <c r="AB178" s="111"/>
      <c r="AC178" s="112"/>
      <c r="AD178" s="112"/>
      <c r="AE178" s="112"/>
      <c r="AF178" s="113"/>
      <c r="AG178" s="74"/>
      <c r="AH178" s="108" t="str">
        <f>IF(Paramètres!$B$105="",".",Paramètres!$B$105)</f>
        <v>.</v>
      </c>
      <c r="AI178" s="65">
        <v>1</v>
      </c>
      <c r="AJ178" s="66"/>
      <c r="AK178" s="67"/>
      <c r="AL178" s="67"/>
      <c r="AM178" s="111"/>
      <c r="AN178" s="112"/>
      <c r="AO178" s="112"/>
      <c r="AP178" s="112"/>
      <c r="AQ178" s="113"/>
      <c r="AR178" s="74"/>
      <c r="AS178" s="108" t="str">
        <f>IF(Paramètres!$B$133="",".",Paramètres!$B$133)</f>
        <v>.</v>
      </c>
      <c r="AT178" s="65">
        <v>1</v>
      </c>
      <c r="AU178" s="66"/>
      <c r="AV178" s="67"/>
      <c r="AW178" s="67"/>
      <c r="AX178" s="111"/>
      <c r="AY178" s="112"/>
      <c r="AZ178" s="112"/>
      <c r="BA178" s="112"/>
      <c r="BB178" s="113"/>
      <c r="BC178" s="74"/>
      <c r="BD178" s="108" t="str">
        <f>IF(Paramètres!$B$161="",".",Paramètres!$B$161)</f>
        <v>.</v>
      </c>
      <c r="BE178" s="65">
        <v>1</v>
      </c>
      <c r="BF178" s="66"/>
      <c r="BG178" s="67"/>
      <c r="BH178" s="67"/>
      <c r="BI178" s="111"/>
      <c r="BJ178" s="112"/>
      <c r="BK178" s="112"/>
      <c r="BL178" s="112"/>
      <c r="BM178" s="113"/>
      <c r="BN178" s="74"/>
      <c r="BO178" s="108" t="str">
        <f>IF(Paramètres!$B$189="",".",Paramètres!$B$189)</f>
        <v>.</v>
      </c>
      <c r="BP178" s="65">
        <v>1</v>
      </c>
      <c r="BQ178" s="66"/>
      <c r="BR178" s="67"/>
      <c r="BS178" s="67"/>
      <c r="BT178" s="111"/>
      <c r="BU178" s="112"/>
      <c r="BV178" s="112"/>
      <c r="BW178" s="112"/>
      <c r="BX178" s="113"/>
      <c r="BY178" s="74"/>
      <c r="BZ178" s="108" t="str">
        <f>IF(Paramètres!$B$217="",".",Paramètres!$B$217)</f>
        <v>.</v>
      </c>
      <c r="CA178" s="65">
        <v>1</v>
      </c>
      <c r="CB178" s="66"/>
      <c r="CC178" s="67"/>
      <c r="CD178" s="67"/>
      <c r="CE178" s="111"/>
      <c r="CF178" s="112"/>
      <c r="CG178" s="112"/>
      <c r="CH178" s="112"/>
      <c r="CI178" s="113"/>
      <c r="CJ178" s="74"/>
      <c r="CK178" s="108">
        <f>IF(Paramètres!$B$245="",".",Paramètres!$B$245)</f>
        <v>42884</v>
      </c>
      <c r="CL178" s="65">
        <v>1</v>
      </c>
      <c r="CM178" s="66"/>
      <c r="CN178" s="67"/>
      <c r="CO178" s="67"/>
      <c r="CP178" s="111"/>
      <c r="CQ178" s="112"/>
      <c r="CR178" s="112"/>
      <c r="CS178" s="112"/>
      <c r="CT178" s="113"/>
      <c r="CU178" s="74"/>
      <c r="CV178" s="108" t="str">
        <f>IF(Paramètres!$B$273="",".",Paramètres!$B$273)</f>
        <v>.</v>
      </c>
      <c r="CW178" s="65">
        <v>1</v>
      </c>
      <c r="CX178" s="66"/>
      <c r="CY178" s="67"/>
      <c r="CZ178" s="67"/>
      <c r="DA178" s="111"/>
      <c r="DB178" s="112"/>
      <c r="DC178" s="112"/>
      <c r="DD178" s="112"/>
      <c r="DE178" s="113"/>
      <c r="DF178" s="74"/>
    </row>
    <row r="179" spans="1:110" s="25" customFormat="1" ht="16.5" customHeight="1" x14ac:dyDescent="0.25">
      <c r="A179" s="109"/>
      <c r="B179" s="59">
        <v>2</v>
      </c>
      <c r="C179" s="26" t="s">
        <v>178</v>
      </c>
      <c r="D179" s="26"/>
      <c r="E179" s="26"/>
      <c r="F179" s="102"/>
      <c r="G179" s="103"/>
      <c r="H179" s="103"/>
      <c r="I179" s="103"/>
      <c r="J179" s="104"/>
      <c r="K179" s="75"/>
      <c r="L179" s="109"/>
      <c r="M179" s="59">
        <v>2</v>
      </c>
      <c r="N179" s="26"/>
      <c r="O179" s="26"/>
      <c r="P179" s="26"/>
      <c r="Q179" s="102"/>
      <c r="R179" s="103"/>
      <c r="S179" s="103"/>
      <c r="T179" s="103"/>
      <c r="U179" s="104"/>
      <c r="V179" s="75"/>
      <c r="W179" s="109"/>
      <c r="X179" s="59">
        <v>2</v>
      </c>
      <c r="Y179" s="26"/>
      <c r="Z179" s="26"/>
      <c r="AA179" s="26"/>
      <c r="AB179" s="102"/>
      <c r="AC179" s="103"/>
      <c r="AD179" s="103"/>
      <c r="AE179" s="103"/>
      <c r="AF179" s="104"/>
      <c r="AG179" s="75"/>
      <c r="AH179" s="109"/>
      <c r="AI179" s="59">
        <v>2</v>
      </c>
      <c r="AJ179" s="26"/>
      <c r="AK179" s="26"/>
      <c r="AL179" s="26"/>
      <c r="AM179" s="102"/>
      <c r="AN179" s="103"/>
      <c r="AO179" s="103"/>
      <c r="AP179" s="103"/>
      <c r="AQ179" s="104"/>
      <c r="AR179" s="75"/>
      <c r="AS179" s="109"/>
      <c r="AT179" s="59">
        <v>2</v>
      </c>
      <c r="AU179" s="26"/>
      <c r="AV179" s="26"/>
      <c r="AW179" s="26"/>
      <c r="AX179" s="102"/>
      <c r="AY179" s="103"/>
      <c r="AZ179" s="103"/>
      <c r="BA179" s="103"/>
      <c r="BB179" s="104"/>
      <c r="BC179" s="75"/>
      <c r="BD179" s="109"/>
      <c r="BE179" s="59">
        <v>2</v>
      </c>
      <c r="BF179" s="26"/>
      <c r="BG179" s="26"/>
      <c r="BH179" s="26"/>
      <c r="BI179" s="102"/>
      <c r="BJ179" s="103"/>
      <c r="BK179" s="103"/>
      <c r="BL179" s="103"/>
      <c r="BM179" s="104"/>
      <c r="BN179" s="75"/>
      <c r="BO179" s="109"/>
      <c r="BP179" s="59">
        <v>2</v>
      </c>
      <c r="BQ179" s="26"/>
      <c r="BR179" s="26"/>
      <c r="BS179" s="26"/>
      <c r="BT179" s="102"/>
      <c r="BU179" s="103"/>
      <c r="BV179" s="103"/>
      <c r="BW179" s="103"/>
      <c r="BX179" s="104"/>
      <c r="BY179" s="75"/>
      <c r="BZ179" s="109"/>
      <c r="CA179" s="59">
        <v>2</v>
      </c>
      <c r="CB179" s="26"/>
      <c r="CC179" s="26"/>
      <c r="CD179" s="26"/>
      <c r="CE179" s="102"/>
      <c r="CF179" s="103"/>
      <c r="CG179" s="103"/>
      <c r="CH179" s="103"/>
      <c r="CI179" s="104"/>
      <c r="CJ179" s="75"/>
      <c r="CK179" s="109"/>
      <c r="CL179" s="59">
        <v>2</v>
      </c>
      <c r="CM179" s="26"/>
      <c r="CN179" s="26"/>
      <c r="CO179" s="26"/>
      <c r="CP179" s="102"/>
      <c r="CQ179" s="103"/>
      <c r="CR179" s="103"/>
      <c r="CS179" s="103"/>
      <c r="CT179" s="104"/>
      <c r="CU179" s="75"/>
      <c r="CV179" s="109"/>
      <c r="CW179" s="59">
        <v>2</v>
      </c>
      <c r="CX179" s="26"/>
      <c r="CY179" s="26"/>
      <c r="CZ179" s="26"/>
      <c r="DA179" s="102"/>
      <c r="DB179" s="103"/>
      <c r="DC179" s="103"/>
      <c r="DD179" s="103"/>
      <c r="DE179" s="104"/>
      <c r="DF179" s="75"/>
    </row>
    <row r="180" spans="1:110" s="25" customFormat="1" ht="16.5" customHeight="1" x14ac:dyDescent="0.25">
      <c r="A180" s="109"/>
      <c r="B180" s="59">
        <v>3</v>
      </c>
      <c r="C180" s="26" t="s">
        <v>178</v>
      </c>
      <c r="D180" s="26"/>
      <c r="E180" s="26"/>
      <c r="F180" s="102"/>
      <c r="G180" s="103"/>
      <c r="H180" s="103"/>
      <c r="I180" s="103"/>
      <c r="J180" s="104"/>
      <c r="K180" s="75"/>
      <c r="L180" s="109"/>
      <c r="M180" s="59">
        <v>3</v>
      </c>
      <c r="N180" s="26"/>
      <c r="O180" s="26"/>
      <c r="P180" s="26"/>
      <c r="Q180" s="102"/>
      <c r="R180" s="103"/>
      <c r="S180" s="103"/>
      <c r="T180" s="103"/>
      <c r="U180" s="104"/>
      <c r="V180" s="75"/>
      <c r="W180" s="109"/>
      <c r="X180" s="59">
        <v>3</v>
      </c>
      <c r="Y180" s="26"/>
      <c r="Z180" s="26"/>
      <c r="AA180" s="26"/>
      <c r="AB180" s="102"/>
      <c r="AC180" s="103"/>
      <c r="AD180" s="103"/>
      <c r="AE180" s="103"/>
      <c r="AF180" s="104"/>
      <c r="AG180" s="75"/>
      <c r="AH180" s="109"/>
      <c r="AI180" s="59">
        <v>3</v>
      </c>
      <c r="AJ180" s="26"/>
      <c r="AK180" s="26"/>
      <c r="AL180" s="26"/>
      <c r="AM180" s="102"/>
      <c r="AN180" s="103"/>
      <c r="AO180" s="103"/>
      <c r="AP180" s="103"/>
      <c r="AQ180" s="104"/>
      <c r="AR180" s="75"/>
      <c r="AS180" s="109"/>
      <c r="AT180" s="59">
        <v>3</v>
      </c>
      <c r="AU180" s="26"/>
      <c r="AV180" s="26"/>
      <c r="AW180" s="26"/>
      <c r="AX180" s="102"/>
      <c r="AY180" s="103"/>
      <c r="AZ180" s="103"/>
      <c r="BA180" s="103"/>
      <c r="BB180" s="104"/>
      <c r="BC180" s="75"/>
      <c r="BD180" s="109"/>
      <c r="BE180" s="59">
        <v>3</v>
      </c>
      <c r="BF180" s="26"/>
      <c r="BG180" s="26"/>
      <c r="BH180" s="26"/>
      <c r="BI180" s="102"/>
      <c r="BJ180" s="103"/>
      <c r="BK180" s="103"/>
      <c r="BL180" s="103"/>
      <c r="BM180" s="104"/>
      <c r="BN180" s="75"/>
      <c r="BO180" s="109"/>
      <c r="BP180" s="59">
        <v>3</v>
      </c>
      <c r="BQ180" s="26"/>
      <c r="BR180" s="26"/>
      <c r="BS180" s="26"/>
      <c r="BT180" s="102"/>
      <c r="BU180" s="103"/>
      <c r="BV180" s="103"/>
      <c r="BW180" s="103"/>
      <c r="BX180" s="104"/>
      <c r="BY180" s="75"/>
      <c r="BZ180" s="109"/>
      <c r="CA180" s="59">
        <v>3</v>
      </c>
      <c r="CB180" s="26"/>
      <c r="CC180" s="26"/>
      <c r="CD180" s="26"/>
      <c r="CE180" s="102"/>
      <c r="CF180" s="103"/>
      <c r="CG180" s="103"/>
      <c r="CH180" s="103"/>
      <c r="CI180" s="104"/>
      <c r="CJ180" s="75"/>
      <c r="CK180" s="109"/>
      <c r="CL180" s="59">
        <v>3</v>
      </c>
      <c r="CM180" s="26"/>
      <c r="CN180" s="26"/>
      <c r="CO180" s="26"/>
      <c r="CP180" s="102"/>
      <c r="CQ180" s="103"/>
      <c r="CR180" s="103"/>
      <c r="CS180" s="103"/>
      <c r="CT180" s="104"/>
      <c r="CU180" s="75"/>
      <c r="CV180" s="109"/>
      <c r="CW180" s="59">
        <v>3</v>
      </c>
      <c r="CX180" s="26"/>
      <c r="CY180" s="26"/>
      <c r="CZ180" s="26"/>
      <c r="DA180" s="102"/>
      <c r="DB180" s="103"/>
      <c r="DC180" s="103"/>
      <c r="DD180" s="103"/>
      <c r="DE180" s="104"/>
      <c r="DF180" s="75"/>
    </row>
    <row r="181" spans="1:110" s="25" customFormat="1" ht="16.5" customHeight="1" x14ac:dyDescent="0.25">
      <c r="A181" s="109"/>
      <c r="B181" s="59">
        <v>4</v>
      </c>
      <c r="C181" s="26" t="s">
        <v>178</v>
      </c>
      <c r="D181" s="26"/>
      <c r="E181" s="26"/>
      <c r="F181" s="102"/>
      <c r="G181" s="103"/>
      <c r="H181" s="103"/>
      <c r="I181" s="103"/>
      <c r="J181" s="104"/>
      <c r="K181" s="75"/>
      <c r="L181" s="109"/>
      <c r="M181" s="59">
        <v>4</v>
      </c>
      <c r="N181" s="26"/>
      <c r="O181" s="26"/>
      <c r="P181" s="26"/>
      <c r="Q181" s="102"/>
      <c r="R181" s="103"/>
      <c r="S181" s="103"/>
      <c r="T181" s="103"/>
      <c r="U181" s="104"/>
      <c r="V181" s="75"/>
      <c r="W181" s="109"/>
      <c r="X181" s="59">
        <v>4</v>
      </c>
      <c r="Y181" s="26"/>
      <c r="Z181" s="26"/>
      <c r="AA181" s="26"/>
      <c r="AB181" s="102"/>
      <c r="AC181" s="103"/>
      <c r="AD181" s="103"/>
      <c r="AE181" s="103"/>
      <c r="AF181" s="104"/>
      <c r="AG181" s="75"/>
      <c r="AH181" s="109"/>
      <c r="AI181" s="59">
        <v>4</v>
      </c>
      <c r="AJ181" s="26"/>
      <c r="AK181" s="26"/>
      <c r="AL181" s="26"/>
      <c r="AM181" s="102"/>
      <c r="AN181" s="103"/>
      <c r="AO181" s="103"/>
      <c r="AP181" s="103"/>
      <c r="AQ181" s="104"/>
      <c r="AR181" s="75"/>
      <c r="AS181" s="109"/>
      <c r="AT181" s="59">
        <v>4</v>
      </c>
      <c r="AU181" s="26"/>
      <c r="AV181" s="26"/>
      <c r="AW181" s="26"/>
      <c r="AX181" s="102"/>
      <c r="AY181" s="103"/>
      <c r="AZ181" s="103"/>
      <c r="BA181" s="103"/>
      <c r="BB181" s="104"/>
      <c r="BC181" s="75"/>
      <c r="BD181" s="109"/>
      <c r="BE181" s="59">
        <v>4</v>
      </c>
      <c r="BF181" s="26"/>
      <c r="BG181" s="26"/>
      <c r="BH181" s="26"/>
      <c r="BI181" s="102"/>
      <c r="BJ181" s="103"/>
      <c r="BK181" s="103"/>
      <c r="BL181" s="103"/>
      <c r="BM181" s="104"/>
      <c r="BN181" s="75"/>
      <c r="BO181" s="109"/>
      <c r="BP181" s="59">
        <v>4</v>
      </c>
      <c r="BQ181" s="26"/>
      <c r="BR181" s="26"/>
      <c r="BS181" s="26"/>
      <c r="BT181" s="102"/>
      <c r="BU181" s="103"/>
      <c r="BV181" s="103"/>
      <c r="BW181" s="103"/>
      <c r="BX181" s="104"/>
      <c r="BY181" s="75"/>
      <c r="BZ181" s="109"/>
      <c r="CA181" s="59">
        <v>4</v>
      </c>
      <c r="CB181" s="26"/>
      <c r="CC181" s="26"/>
      <c r="CD181" s="26"/>
      <c r="CE181" s="102"/>
      <c r="CF181" s="103"/>
      <c r="CG181" s="103"/>
      <c r="CH181" s="103"/>
      <c r="CI181" s="104"/>
      <c r="CJ181" s="75"/>
      <c r="CK181" s="109"/>
      <c r="CL181" s="59">
        <v>4</v>
      </c>
      <c r="CM181" s="26"/>
      <c r="CN181" s="26"/>
      <c r="CO181" s="26"/>
      <c r="CP181" s="102"/>
      <c r="CQ181" s="103"/>
      <c r="CR181" s="103"/>
      <c r="CS181" s="103"/>
      <c r="CT181" s="104"/>
      <c r="CU181" s="75"/>
      <c r="CV181" s="109"/>
      <c r="CW181" s="59">
        <v>4</v>
      </c>
      <c r="CX181" s="26"/>
      <c r="CY181" s="26"/>
      <c r="CZ181" s="26"/>
      <c r="DA181" s="102"/>
      <c r="DB181" s="103"/>
      <c r="DC181" s="103"/>
      <c r="DD181" s="103"/>
      <c r="DE181" s="104"/>
      <c r="DF181" s="75"/>
    </row>
    <row r="182" spans="1:110" s="25" customFormat="1" ht="16.5" customHeight="1" x14ac:dyDescent="0.25">
      <c r="A182" s="109"/>
      <c r="B182" s="59" t="s">
        <v>35</v>
      </c>
      <c r="C182" s="26" t="s">
        <v>178</v>
      </c>
      <c r="D182" s="26"/>
      <c r="E182" s="26"/>
      <c r="F182" s="102"/>
      <c r="G182" s="103"/>
      <c r="H182" s="103"/>
      <c r="I182" s="103"/>
      <c r="J182" s="104"/>
      <c r="K182" s="75"/>
      <c r="L182" s="109"/>
      <c r="M182" s="59" t="s">
        <v>35</v>
      </c>
      <c r="N182" s="26"/>
      <c r="O182" s="26"/>
      <c r="P182" s="26"/>
      <c r="Q182" s="102"/>
      <c r="R182" s="103"/>
      <c r="S182" s="103"/>
      <c r="T182" s="103"/>
      <c r="U182" s="104"/>
      <c r="V182" s="75"/>
      <c r="W182" s="109"/>
      <c r="X182" s="59" t="s">
        <v>35</v>
      </c>
      <c r="Y182" s="26"/>
      <c r="Z182" s="26"/>
      <c r="AA182" s="26"/>
      <c r="AB182" s="102"/>
      <c r="AC182" s="103"/>
      <c r="AD182" s="103"/>
      <c r="AE182" s="103"/>
      <c r="AF182" s="104"/>
      <c r="AG182" s="75"/>
      <c r="AH182" s="109"/>
      <c r="AI182" s="59" t="s">
        <v>35</v>
      </c>
      <c r="AJ182" s="26"/>
      <c r="AK182" s="26"/>
      <c r="AL182" s="26"/>
      <c r="AM182" s="102"/>
      <c r="AN182" s="103"/>
      <c r="AO182" s="103"/>
      <c r="AP182" s="103"/>
      <c r="AQ182" s="104"/>
      <c r="AR182" s="75"/>
      <c r="AS182" s="109"/>
      <c r="AT182" s="59" t="s">
        <v>35</v>
      </c>
      <c r="AU182" s="26"/>
      <c r="AV182" s="26"/>
      <c r="AW182" s="26"/>
      <c r="AX182" s="102"/>
      <c r="AY182" s="103"/>
      <c r="AZ182" s="103"/>
      <c r="BA182" s="103"/>
      <c r="BB182" s="104"/>
      <c r="BC182" s="75"/>
      <c r="BD182" s="109"/>
      <c r="BE182" s="59" t="s">
        <v>35</v>
      </c>
      <c r="BF182" s="26"/>
      <c r="BG182" s="26"/>
      <c r="BH182" s="26"/>
      <c r="BI182" s="102"/>
      <c r="BJ182" s="103"/>
      <c r="BK182" s="103"/>
      <c r="BL182" s="103"/>
      <c r="BM182" s="104"/>
      <c r="BN182" s="75"/>
      <c r="BO182" s="109"/>
      <c r="BP182" s="59" t="s">
        <v>35</v>
      </c>
      <c r="BQ182" s="26"/>
      <c r="BR182" s="26"/>
      <c r="BS182" s="26"/>
      <c r="BT182" s="102"/>
      <c r="BU182" s="103"/>
      <c r="BV182" s="103"/>
      <c r="BW182" s="103"/>
      <c r="BX182" s="104"/>
      <c r="BY182" s="75"/>
      <c r="BZ182" s="109"/>
      <c r="CA182" s="59" t="s">
        <v>35</v>
      </c>
      <c r="CB182" s="26"/>
      <c r="CC182" s="26"/>
      <c r="CD182" s="26"/>
      <c r="CE182" s="102"/>
      <c r="CF182" s="103"/>
      <c r="CG182" s="103"/>
      <c r="CH182" s="103"/>
      <c r="CI182" s="104"/>
      <c r="CJ182" s="75"/>
      <c r="CK182" s="109"/>
      <c r="CL182" s="59" t="s">
        <v>35</v>
      </c>
      <c r="CM182" s="26"/>
      <c r="CN182" s="26"/>
      <c r="CO182" s="26"/>
      <c r="CP182" s="102"/>
      <c r="CQ182" s="103"/>
      <c r="CR182" s="103"/>
      <c r="CS182" s="103"/>
      <c r="CT182" s="104"/>
      <c r="CU182" s="75"/>
      <c r="CV182" s="109"/>
      <c r="CW182" s="59" t="s">
        <v>35</v>
      </c>
      <c r="CX182" s="26"/>
      <c r="CY182" s="26"/>
      <c r="CZ182" s="26"/>
      <c r="DA182" s="102"/>
      <c r="DB182" s="103"/>
      <c r="DC182" s="103"/>
      <c r="DD182" s="103"/>
      <c r="DE182" s="104"/>
      <c r="DF182" s="75"/>
    </row>
    <row r="183" spans="1:110" s="25" customFormat="1" ht="16.5" customHeight="1" x14ac:dyDescent="0.25">
      <c r="A183" s="109"/>
      <c r="B183" s="59">
        <v>7</v>
      </c>
      <c r="C183" s="26" t="s">
        <v>178</v>
      </c>
      <c r="D183" s="26"/>
      <c r="E183" s="26"/>
      <c r="F183" s="102"/>
      <c r="G183" s="103"/>
      <c r="H183" s="103"/>
      <c r="I183" s="103"/>
      <c r="J183" s="104"/>
      <c r="K183" s="75"/>
      <c r="L183" s="109"/>
      <c r="M183" s="59">
        <v>7</v>
      </c>
      <c r="N183" s="26"/>
      <c r="O183" s="26"/>
      <c r="P183" s="26"/>
      <c r="Q183" s="102"/>
      <c r="R183" s="103"/>
      <c r="S183" s="103"/>
      <c r="T183" s="103"/>
      <c r="U183" s="104"/>
      <c r="V183" s="75"/>
      <c r="W183" s="109"/>
      <c r="X183" s="59">
        <v>7</v>
      </c>
      <c r="Y183" s="26"/>
      <c r="Z183" s="26"/>
      <c r="AA183" s="26"/>
      <c r="AB183" s="102"/>
      <c r="AC183" s="103"/>
      <c r="AD183" s="103"/>
      <c r="AE183" s="103"/>
      <c r="AF183" s="104"/>
      <c r="AG183" s="75"/>
      <c r="AH183" s="109"/>
      <c r="AI183" s="59">
        <v>7</v>
      </c>
      <c r="AJ183" s="26"/>
      <c r="AK183" s="26"/>
      <c r="AL183" s="26"/>
      <c r="AM183" s="102"/>
      <c r="AN183" s="103"/>
      <c r="AO183" s="103"/>
      <c r="AP183" s="103"/>
      <c r="AQ183" s="104"/>
      <c r="AR183" s="75"/>
      <c r="AS183" s="109"/>
      <c r="AT183" s="59">
        <v>7</v>
      </c>
      <c r="AU183" s="26"/>
      <c r="AV183" s="26"/>
      <c r="AW183" s="26"/>
      <c r="AX183" s="102"/>
      <c r="AY183" s="103"/>
      <c r="AZ183" s="103"/>
      <c r="BA183" s="103"/>
      <c r="BB183" s="104"/>
      <c r="BC183" s="75"/>
      <c r="BD183" s="109"/>
      <c r="BE183" s="59">
        <v>7</v>
      </c>
      <c r="BF183" s="26"/>
      <c r="BG183" s="26"/>
      <c r="BH183" s="26"/>
      <c r="BI183" s="102"/>
      <c r="BJ183" s="103"/>
      <c r="BK183" s="103"/>
      <c r="BL183" s="103"/>
      <c r="BM183" s="104"/>
      <c r="BN183" s="75"/>
      <c r="BO183" s="109"/>
      <c r="BP183" s="59">
        <v>7</v>
      </c>
      <c r="BQ183" s="26"/>
      <c r="BR183" s="26"/>
      <c r="BS183" s="26"/>
      <c r="BT183" s="102"/>
      <c r="BU183" s="103"/>
      <c r="BV183" s="103"/>
      <c r="BW183" s="103"/>
      <c r="BX183" s="104"/>
      <c r="BY183" s="75"/>
      <c r="BZ183" s="109"/>
      <c r="CA183" s="59">
        <v>7</v>
      </c>
      <c r="CB183" s="26"/>
      <c r="CC183" s="26"/>
      <c r="CD183" s="26"/>
      <c r="CE183" s="102"/>
      <c r="CF183" s="103"/>
      <c r="CG183" s="103"/>
      <c r="CH183" s="103"/>
      <c r="CI183" s="104"/>
      <c r="CJ183" s="75"/>
      <c r="CK183" s="109"/>
      <c r="CL183" s="59">
        <v>7</v>
      </c>
      <c r="CM183" s="26"/>
      <c r="CN183" s="26"/>
      <c r="CO183" s="26"/>
      <c r="CP183" s="102"/>
      <c r="CQ183" s="103"/>
      <c r="CR183" s="103"/>
      <c r="CS183" s="103"/>
      <c r="CT183" s="104"/>
      <c r="CU183" s="75"/>
      <c r="CV183" s="109"/>
      <c r="CW183" s="59">
        <v>7</v>
      </c>
      <c r="CX183" s="26"/>
      <c r="CY183" s="26"/>
      <c r="CZ183" s="26"/>
      <c r="DA183" s="102"/>
      <c r="DB183" s="103"/>
      <c r="DC183" s="103"/>
      <c r="DD183" s="103"/>
      <c r="DE183" s="104"/>
      <c r="DF183" s="75"/>
    </row>
    <row r="184" spans="1:110" s="25" customFormat="1" ht="16.5" customHeight="1" thickBot="1" x14ac:dyDescent="0.3">
      <c r="A184" s="110"/>
      <c r="B184" s="60">
        <v>8</v>
      </c>
      <c r="C184" s="27" t="s">
        <v>178</v>
      </c>
      <c r="D184" s="27"/>
      <c r="E184" s="27"/>
      <c r="F184" s="105"/>
      <c r="G184" s="106"/>
      <c r="H184" s="106"/>
      <c r="I184" s="106"/>
      <c r="J184" s="107"/>
      <c r="K184" s="76"/>
      <c r="L184" s="110"/>
      <c r="M184" s="60">
        <v>8</v>
      </c>
      <c r="N184" s="27"/>
      <c r="O184" s="27"/>
      <c r="P184" s="27"/>
      <c r="Q184" s="105"/>
      <c r="R184" s="106"/>
      <c r="S184" s="106"/>
      <c r="T184" s="106"/>
      <c r="U184" s="107"/>
      <c r="V184" s="76"/>
      <c r="W184" s="110"/>
      <c r="X184" s="60">
        <v>8</v>
      </c>
      <c r="Y184" s="27"/>
      <c r="Z184" s="27"/>
      <c r="AA184" s="27"/>
      <c r="AB184" s="105"/>
      <c r="AC184" s="106"/>
      <c r="AD184" s="106"/>
      <c r="AE184" s="106"/>
      <c r="AF184" s="107"/>
      <c r="AG184" s="76"/>
      <c r="AH184" s="110"/>
      <c r="AI184" s="60">
        <v>8</v>
      </c>
      <c r="AJ184" s="27"/>
      <c r="AK184" s="27"/>
      <c r="AL184" s="27"/>
      <c r="AM184" s="105"/>
      <c r="AN184" s="106"/>
      <c r="AO184" s="106"/>
      <c r="AP184" s="106"/>
      <c r="AQ184" s="107"/>
      <c r="AR184" s="76"/>
      <c r="AS184" s="110"/>
      <c r="AT184" s="60">
        <v>8</v>
      </c>
      <c r="AU184" s="27"/>
      <c r="AV184" s="27"/>
      <c r="AW184" s="27"/>
      <c r="AX184" s="105"/>
      <c r="AY184" s="106"/>
      <c r="AZ184" s="106"/>
      <c r="BA184" s="106"/>
      <c r="BB184" s="107"/>
      <c r="BC184" s="76"/>
      <c r="BD184" s="110"/>
      <c r="BE184" s="60">
        <v>8</v>
      </c>
      <c r="BF184" s="27"/>
      <c r="BG184" s="27"/>
      <c r="BH184" s="27"/>
      <c r="BI184" s="105"/>
      <c r="BJ184" s="106"/>
      <c r="BK184" s="106"/>
      <c r="BL184" s="106"/>
      <c r="BM184" s="107"/>
      <c r="BN184" s="76"/>
      <c r="BO184" s="110"/>
      <c r="BP184" s="60">
        <v>8</v>
      </c>
      <c r="BQ184" s="27"/>
      <c r="BR184" s="27"/>
      <c r="BS184" s="27"/>
      <c r="BT184" s="105"/>
      <c r="BU184" s="106"/>
      <c r="BV184" s="106"/>
      <c r="BW184" s="106"/>
      <c r="BX184" s="107"/>
      <c r="BY184" s="76"/>
      <c r="BZ184" s="110"/>
      <c r="CA184" s="60">
        <v>8</v>
      </c>
      <c r="CB184" s="27"/>
      <c r="CC184" s="27"/>
      <c r="CD184" s="27"/>
      <c r="CE184" s="105"/>
      <c r="CF184" s="106"/>
      <c r="CG184" s="106"/>
      <c r="CH184" s="106"/>
      <c r="CI184" s="107"/>
      <c r="CJ184" s="76"/>
      <c r="CK184" s="110"/>
      <c r="CL184" s="60">
        <v>8</v>
      </c>
      <c r="CM184" s="27"/>
      <c r="CN184" s="27"/>
      <c r="CO184" s="27"/>
      <c r="CP184" s="105"/>
      <c r="CQ184" s="106"/>
      <c r="CR184" s="106"/>
      <c r="CS184" s="106"/>
      <c r="CT184" s="107"/>
      <c r="CU184" s="76"/>
      <c r="CV184" s="110"/>
      <c r="CW184" s="60">
        <v>8</v>
      </c>
      <c r="CX184" s="27"/>
      <c r="CY184" s="27"/>
      <c r="CZ184" s="27"/>
      <c r="DA184" s="105"/>
      <c r="DB184" s="106"/>
      <c r="DC184" s="106"/>
      <c r="DD184" s="106"/>
      <c r="DE184" s="107"/>
      <c r="DF184" s="76"/>
    </row>
    <row r="185" spans="1:110" s="25" customFormat="1" ht="7.5" customHeight="1" thickBot="1" x14ac:dyDescent="0.3">
      <c r="B185" s="1"/>
      <c r="C185" s="1"/>
      <c r="D185" s="1"/>
      <c r="E185" s="1"/>
      <c r="F185" s="1"/>
      <c r="G185" s="1"/>
      <c r="H185" s="28"/>
      <c r="I185" s="28"/>
      <c r="J185" s="28"/>
      <c r="K185" s="28"/>
      <c r="M185" s="1"/>
      <c r="N185" s="1"/>
      <c r="O185" s="1"/>
      <c r="P185" s="1"/>
      <c r="Q185" s="1"/>
      <c r="R185" s="1"/>
      <c r="S185" s="28"/>
      <c r="T185" s="28"/>
      <c r="U185" s="28"/>
      <c r="V185" s="28"/>
      <c r="X185" s="1"/>
      <c r="Y185" s="1"/>
      <c r="Z185" s="1"/>
      <c r="AA185" s="1"/>
      <c r="AB185" s="1"/>
      <c r="AC185" s="1"/>
      <c r="AD185" s="28"/>
      <c r="AE185" s="28"/>
      <c r="AF185" s="28"/>
      <c r="AG185" s="28"/>
      <c r="AI185" s="1"/>
      <c r="AJ185" s="1"/>
      <c r="AK185" s="1"/>
      <c r="AL185" s="1"/>
      <c r="AM185" s="1"/>
      <c r="AN185" s="1"/>
      <c r="AO185" s="28"/>
      <c r="AP185" s="28"/>
      <c r="AQ185" s="28"/>
      <c r="AR185" s="28"/>
      <c r="AT185" s="1"/>
      <c r="AU185" s="1"/>
      <c r="AV185" s="1"/>
      <c r="AW185" s="1"/>
      <c r="AX185" s="1"/>
      <c r="AY185" s="1"/>
      <c r="AZ185" s="28"/>
      <c r="BA185" s="28"/>
      <c r="BB185" s="28"/>
      <c r="BC185" s="28"/>
      <c r="BE185" s="1"/>
      <c r="BF185" s="1"/>
      <c r="BG185" s="1"/>
      <c r="BH185" s="1"/>
      <c r="BI185" s="1"/>
      <c r="BJ185" s="1"/>
      <c r="BK185" s="28"/>
      <c r="BL185" s="28"/>
      <c r="BM185" s="28"/>
      <c r="BN185" s="28"/>
      <c r="BP185" s="1"/>
      <c r="BQ185" s="1"/>
      <c r="BR185" s="1"/>
      <c r="BS185" s="1"/>
      <c r="BT185" s="1"/>
      <c r="BU185" s="1"/>
      <c r="BV185" s="28"/>
      <c r="BW185" s="28"/>
      <c r="BX185" s="28"/>
      <c r="BY185" s="28"/>
      <c r="CA185" s="1"/>
      <c r="CB185" s="1"/>
      <c r="CC185" s="1"/>
      <c r="CD185" s="1"/>
      <c r="CE185" s="1"/>
      <c r="CF185" s="1"/>
      <c r="CG185" s="28"/>
      <c r="CH185" s="28"/>
      <c r="CI185" s="28"/>
      <c r="CJ185" s="28"/>
      <c r="CL185" s="1"/>
      <c r="CM185" s="1"/>
      <c r="CN185" s="1"/>
      <c r="CO185" s="1"/>
      <c r="CP185" s="1"/>
      <c r="CQ185" s="1"/>
      <c r="CR185" s="28"/>
      <c r="CS185" s="28"/>
      <c r="CT185" s="28"/>
      <c r="CU185" s="28"/>
      <c r="CW185" s="1"/>
      <c r="CX185" s="1"/>
      <c r="CY185" s="1"/>
      <c r="CZ185" s="1"/>
      <c r="DA185" s="1"/>
      <c r="DB185" s="1"/>
      <c r="DC185" s="28"/>
      <c r="DD185" s="28"/>
      <c r="DE185" s="28"/>
      <c r="DF185" s="28"/>
    </row>
    <row r="186" spans="1:110" s="25" customFormat="1" ht="16.5" customHeight="1" x14ac:dyDescent="0.25">
      <c r="A186" s="108">
        <f>IF(Paramètres!$B$22="",".",Paramètres!$B$22)</f>
        <v>42642</v>
      </c>
      <c r="B186" s="65">
        <v>1</v>
      </c>
      <c r="C186" s="66" t="s">
        <v>169</v>
      </c>
      <c r="D186" s="67"/>
      <c r="E186" s="67"/>
      <c r="F186" s="111"/>
      <c r="G186" s="112"/>
      <c r="H186" s="112"/>
      <c r="I186" s="112"/>
      <c r="J186" s="113"/>
      <c r="K186" s="74"/>
      <c r="L186" s="108">
        <f>IF(Paramètres!$B$50="",".",Paramètres!$B$50)</f>
        <v>42671</v>
      </c>
      <c r="M186" s="65">
        <v>1</v>
      </c>
      <c r="N186" s="66"/>
      <c r="O186" s="67"/>
      <c r="P186" s="67"/>
      <c r="Q186" s="111"/>
      <c r="R186" s="112"/>
      <c r="S186" s="112"/>
      <c r="T186" s="112"/>
      <c r="U186" s="113"/>
      <c r="V186" s="74"/>
      <c r="W186" s="108" t="str">
        <f>IF(Paramètres!$B$78="",".",Paramètres!$B$78)</f>
        <v>.</v>
      </c>
      <c r="X186" s="65">
        <v>1</v>
      </c>
      <c r="Y186" s="66"/>
      <c r="Z186" s="67"/>
      <c r="AA186" s="67"/>
      <c r="AB186" s="111"/>
      <c r="AC186" s="112"/>
      <c r="AD186" s="112"/>
      <c r="AE186" s="112"/>
      <c r="AF186" s="113"/>
      <c r="AG186" s="74"/>
      <c r="AH186" s="108" t="str">
        <f>IF(Paramètres!$B$106="",".",Paramètres!$B$106)</f>
        <v>.</v>
      </c>
      <c r="AI186" s="65">
        <v>1</v>
      </c>
      <c r="AJ186" s="66"/>
      <c r="AK186" s="67"/>
      <c r="AL186" s="67"/>
      <c r="AM186" s="111"/>
      <c r="AN186" s="112"/>
      <c r="AO186" s="112"/>
      <c r="AP186" s="112"/>
      <c r="AQ186" s="113"/>
      <c r="AR186" s="74"/>
      <c r="AS186" s="108" t="str">
        <f>IF(Paramètres!$B$134="",".",Paramètres!$B$134)</f>
        <v>.</v>
      </c>
      <c r="AT186" s="65">
        <v>1</v>
      </c>
      <c r="AU186" s="66"/>
      <c r="AV186" s="67"/>
      <c r="AW186" s="67"/>
      <c r="AX186" s="111"/>
      <c r="AY186" s="112"/>
      <c r="AZ186" s="112"/>
      <c r="BA186" s="112"/>
      <c r="BB186" s="113"/>
      <c r="BC186" s="74"/>
      <c r="BD186" s="108" t="str">
        <f>IF(Paramètres!$B$162="",".",Paramètres!$B$162)</f>
        <v>.</v>
      </c>
      <c r="BE186" s="65">
        <v>1</v>
      </c>
      <c r="BF186" s="66"/>
      <c r="BG186" s="67"/>
      <c r="BH186" s="67"/>
      <c r="BI186" s="111"/>
      <c r="BJ186" s="112"/>
      <c r="BK186" s="112"/>
      <c r="BL186" s="112"/>
      <c r="BM186" s="113"/>
      <c r="BN186" s="74"/>
      <c r="BO186" s="108" t="str">
        <f>IF(Paramètres!$B$190="",".",Paramètres!$B$190)</f>
        <v>.</v>
      </c>
      <c r="BP186" s="65">
        <v>1</v>
      </c>
      <c r="BQ186" s="66"/>
      <c r="BR186" s="67"/>
      <c r="BS186" s="67"/>
      <c r="BT186" s="111"/>
      <c r="BU186" s="112"/>
      <c r="BV186" s="112"/>
      <c r="BW186" s="112"/>
      <c r="BX186" s="113"/>
      <c r="BY186" s="74"/>
      <c r="BZ186" s="108" t="str">
        <f>IF(Paramètres!$B$218="",".",Paramètres!$B$218)</f>
        <v>.</v>
      </c>
      <c r="CA186" s="65">
        <v>1</v>
      </c>
      <c r="CB186" s="66"/>
      <c r="CC186" s="67"/>
      <c r="CD186" s="67"/>
      <c r="CE186" s="111"/>
      <c r="CF186" s="112"/>
      <c r="CG186" s="112"/>
      <c r="CH186" s="112"/>
      <c r="CI186" s="113"/>
      <c r="CJ186" s="74"/>
      <c r="CK186" s="108">
        <f>IF(Paramètres!$B$246="",".",Paramètres!$B$246)</f>
        <v>42885</v>
      </c>
      <c r="CL186" s="65">
        <v>1</v>
      </c>
      <c r="CM186" s="66"/>
      <c r="CN186" s="67"/>
      <c r="CO186" s="67"/>
      <c r="CP186" s="111"/>
      <c r="CQ186" s="112"/>
      <c r="CR186" s="112"/>
      <c r="CS186" s="112"/>
      <c r="CT186" s="113"/>
      <c r="CU186" s="74"/>
      <c r="CV186" s="108" t="str">
        <f>IF(Paramètres!$B$274="",".",Paramètres!$B$274)</f>
        <v>.</v>
      </c>
      <c r="CW186" s="65">
        <v>1</v>
      </c>
      <c r="CX186" s="66"/>
      <c r="CY186" s="67"/>
      <c r="CZ186" s="67"/>
      <c r="DA186" s="111"/>
      <c r="DB186" s="112"/>
      <c r="DC186" s="112"/>
      <c r="DD186" s="112"/>
      <c r="DE186" s="113"/>
      <c r="DF186" s="74"/>
    </row>
    <row r="187" spans="1:110" s="25" customFormat="1" ht="16.5" customHeight="1" x14ac:dyDescent="0.25">
      <c r="A187" s="109"/>
      <c r="B187" s="59">
        <v>2</v>
      </c>
      <c r="C187" s="26" t="s">
        <v>178</v>
      </c>
      <c r="D187" s="26"/>
      <c r="E187" s="26"/>
      <c r="F187" s="102"/>
      <c r="G187" s="103"/>
      <c r="H187" s="103"/>
      <c r="I187" s="103"/>
      <c r="J187" s="104"/>
      <c r="K187" s="75"/>
      <c r="L187" s="109"/>
      <c r="M187" s="59">
        <v>2</v>
      </c>
      <c r="N187" s="26"/>
      <c r="O187" s="26"/>
      <c r="P187" s="26"/>
      <c r="Q187" s="102"/>
      <c r="R187" s="103"/>
      <c r="S187" s="103"/>
      <c r="T187" s="103"/>
      <c r="U187" s="104"/>
      <c r="V187" s="75"/>
      <c r="W187" s="109"/>
      <c r="X187" s="59">
        <v>2</v>
      </c>
      <c r="Y187" s="26"/>
      <c r="Z187" s="26"/>
      <c r="AA187" s="26"/>
      <c r="AB187" s="102"/>
      <c r="AC187" s="103"/>
      <c r="AD187" s="103"/>
      <c r="AE187" s="103"/>
      <c r="AF187" s="104"/>
      <c r="AG187" s="75"/>
      <c r="AH187" s="109"/>
      <c r="AI187" s="59">
        <v>2</v>
      </c>
      <c r="AJ187" s="26"/>
      <c r="AK187" s="26"/>
      <c r="AL187" s="26"/>
      <c r="AM187" s="102"/>
      <c r="AN187" s="103"/>
      <c r="AO187" s="103"/>
      <c r="AP187" s="103"/>
      <c r="AQ187" s="104"/>
      <c r="AR187" s="75"/>
      <c r="AS187" s="109"/>
      <c r="AT187" s="59">
        <v>2</v>
      </c>
      <c r="AU187" s="26"/>
      <c r="AV187" s="26"/>
      <c r="AW187" s="26"/>
      <c r="AX187" s="102"/>
      <c r="AY187" s="103"/>
      <c r="AZ187" s="103"/>
      <c r="BA187" s="103"/>
      <c r="BB187" s="104"/>
      <c r="BC187" s="75"/>
      <c r="BD187" s="109"/>
      <c r="BE187" s="59">
        <v>2</v>
      </c>
      <c r="BF187" s="26"/>
      <c r="BG187" s="26"/>
      <c r="BH187" s="26"/>
      <c r="BI187" s="102"/>
      <c r="BJ187" s="103"/>
      <c r="BK187" s="103"/>
      <c r="BL187" s="103"/>
      <c r="BM187" s="104"/>
      <c r="BN187" s="75"/>
      <c r="BO187" s="109"/>
      <c r="BP187" s="59">
        <v>2</v>
      </c>
      <c r="BQ187" s="26"/>
      <c r="BR187" s="26"/>
      <c r="BS187" s="26"/>
      <c r="BT187" s="102"/>
      <c r="BU187" s="103"/>
      <c r="BV187" s="103"/>
      <c r="BW187" s="103"/>
      <c r="BX187" s="104"/>
      <c r="BY187" s="75"/>
      <c r="BZ187" s="109"/>
      <c r="CA187" s="59">
        <v>2</v>
      </c>
      <c r="CB187" s="26"/>
      <c r="CC187" s="26"/>
      <c r="CD187" s="26"/>
      <c r="CE187" s="102"/>
      <c r="CF187" s="103"/>
      <c r="CG187" s="103"/>
      <c r="CH187" s="103"/>
      <c r="CI187" s="104"/>
      <c r="CJ187" s="75"/>
      <c r="CK187" s="109"/>
      <c r="CL187" s="59">
        <v>2</v>
      </c>
      <c r="CM187" s="26"/>
      <c r="CN187" s="26"/>
      <c r="CO187" s="26"/>
      <c r="CP187" s="102"/>
      <c r="CQ187" s="103"/>
      <c r="CR187" s="103"/>
      <c r="CS187" s="103"/>
      <c r="CT187" s="104"/>
      <c r="CU187" s="75"/>
      <c r="CV187" s="109"/>
      <c r="CW187" s="59">
        <v>2</v>
      </c>
      <c r="CX187" s="26"/>
      <c r="CY187" s="26"/>
      <c r="CZ187" s="26"/>
      <c r="DA187" s="102"/>
      <c r="DB187" s="103"/>
      <c r="DC187" s="103"/>
      <c r="DD187" s="103"/>
      <c r="DE187" s="104"/>
      <c r="DF187" s="75"/>
    </row>
    <row r="188" spans="1:110" s="25" customFormat="1" ht="16.5" customHeight="1" x14ac:dyDescent="0.25">
      <c r="A188" s="109"/>
      <c r="B188" s="59">
        <v>3</v>
      </c>
      <c r="C188" s="26" t="s">
        <v>179</v>
      </c>
      <c r="D188" s="26"/>
      <c r="E188" s="26"/>
      <c r="F188" s="102"/>
      <c r="G188" s="103"/>
      <c r="H188" s="103"/>
      <c r="I188" s="103"/>
      <c r="J188" s="104"/>
      <c r="K188" s="75"/>
      <c r="L188" s="109"/>
      <c r="M188" s="59">
        <v>3</v>
      </c>
      <c r="N188" s="26"/>
      <c r="O188" s="26"/>
      <c r="P188" s="26"/>
      <c r="Q188" s="102"/>
      <c r="R188" s="103"/>
      <c r="S188" s="103"/>
      <c r="T188" s="103"/>
      <c r="U188" s="104"/>
      <c r="V188" s="75"/>
      <c r="W188" s="109"/>
      <c r="X188" s="59">
        <v>3</v>
      </c>
      <c r="Y188" s="26"/>
      <c r="Z188" s="26"/>
      <c r="AA188" s="26"/>
      <c r="AB188" s="102"/>
      <c r="AC188" s="103"/>
      <c r="AD188" s="103"/>
      <c r="AE188" s="103"/>
      <c r="AF188" s="104"/>
      <c r="AG188" s="75"/>
      <c r="AH188" s="109"/>
      <c r="AI188" s="59">
        <v>3</v>
      </c>
      <c r="AJ188" s="26"/>
      <c r="AK188" s="26"/>
      <c r="AL188" s="26"/>
      <c r="AM188" s="102"/>
      <c r="AN188" s="103"/>
      <c r="AO188" s="103"/>
      <c r="AP188" s="103"/>
      <c r="AQ188" s="104"/>
      <c r="AR188" s="75"/>
      <c r="AS188" s="109"/>
      <c r="AT188" s="59">
        <v>3</v>
      </c>
      <c r="AU188" s="26"/>
      <c r="AV188" s="26"/>
      <c r="AW188" s="26"/>
      <c r="AX188" s="102"/>
      <c r="AY188" s="103"/>
      <c r="AZ188" s="103"/>
      <c r="BA188" s="103"/>
      <c r="BB188" s="104"/>
      <c r="BC188" s="75"/>
      <c r="BD188" s="109"/>
      <c r="BE188" s="59">
        <v>3</v>
      </c>
      <c r="BF188" s="26"/>
      <c r="BG188" s="26"/>
      <c r="BH188" s="26"/>
      <c r="BI188" s="102"/>
      <c r="BJ188" s="103"/>
      <c r="BK188" s="103"/>
      <c r="BL188" s="103"/>
      <c r="BM188" s="104"/>
      <c r="BN188" s="75"/>
      <c r="BO188" s="109"/>
      <c r="BP188" s="59">
        <v>3</v>
      </c>
      <c r="BQ188" s="26"/>
      <c r="BR188" s="26"/>
      <c r="BS188" s="26"/>
      <c r="BT188" s="102"/>
      <c r="BU188" s="103"/>
      <c r="BV188" s="103"/>
      <c r="BW188" s="103"/>
      <c r="BX188" s="104"/>
      <c r="BY188" s="75"/>
      <c r="BZ188" s="109"/>
      <c r="CA188" s="59">
        <v>3</v>
      </c>
      <c r="CB188" s="26"/>
      <c r="CC188" s="26"/>
      <c r="CD188" s="26"/>
      <c r="CE188" s="102"/>
      <c r="CF188" s="103"/>
      <c r="CG188" s="103"/>
      <c r="CH188" s="103"/>
      <c r="CI188" s="104"/>
      <c r="CJ188" s="75"/>
      <c r="CK188" s="109"/>
      <c r="CL188" s="59">
        <v>3</v>
      </c>
      <c r="CM188" s="26"/>
      <c r="CN188" s="26"/>
      <c r="CO188" s="26"/>
      <c r="CP188" s="102"/>
      <c r="CQ188" s="103"/>
      <c r="CR188" s="103"/>
      <c r="CS188" s="103"/>
      <c r="CT188" s="104"/>
      <c r="CU188" s="75"/>
      <c r="CV188" s="109"/>
      <c r="CW188" s="59">
        <v>3</v>
      </c>
      <c r="CX188" s="26"/>
      <c r="CY188" s="26"/>
      <c r="CZ188" s="26"/>
      <c r="DA188" s="102"/>
      <c r="DB188" s="103"/>
      <c r="DC188" s="103"/>
      <c r="DD188" s="103"/>
      <c r="DE188" s="104"/>
      <c r="DF188" s="75"/>
    </row>
    <row r="189" spans="1:110" s="25" customFormat="1" ht="16.5" customHeight="1" x14ac:dyDescent="0.25">
      <c r="A189" s="109"/>
      <c r="B189" s="59">
        <v>4</v>
      </c>
      <c r="C189" s="26" t="s">
        <v>180</v>
      </c>
      <c r="D189" s="26"/>
      <c r="E189" s="26"/>
      <c r="F189" s="102"/>
      <c r="G189" s="103"/>
      <c r="H189" s="103"/>
      <c r="I189" s="103"/>
      <c r="J189" s="104"/>
      <c r="K189" s="75"/>
      <c r="L189" s="109"/>
      <c r="M189" s="59">
        <v>4</v>
      </c>
      <c r="N189" s="26"/>
      <c r="O189" s="26"/>
      <c r="P189" s="26"/>
      <c r="Q189" s="102"/>
      <c r="R189" s="103"/>
      <c r="S189" s="103"/>
      <c r="T189" s="103"/>
      <c r="U189" s="104"/>
      <c r="V189" s="75"/>
      <c r="W189" s="109"/>
      <c r="X189" s="59">
        <v>4</v>
      </c>
      <c r="Y189" s="26"/>
      <c r="Z189" s="26"/>
      <c r="AA189" s="26"/>
      <c r="AB189" s="102"/>
      <c r="AC189" s="103"/>
      <c r="AD189" s="103"/>
      <c r="AE189" s="103"/>
      <c r="AF189" s="104"/>
      <c r="AG189" s="75"/>
      <c r="AH189" s="109"/>
      <c r="AI189" s="59">
        <v>4</v>
      </c>
      <c r="AJ189" s="26"/>
      <c r="AK189" s="26"/>
      <c r="AL189" s="26"/>
      <c r="AM189" s="102"/>
      <c r="AN189" s="103"/>
      <c r="AO189" s="103"/>
      <c r="AP189" s="103"/>
      <c r="AQ189" s="104"/>
      <c r="AR189" s="75"/>
      <c r="AS189" s="109"/>
      <c r="AT189" s="59">
        <v>4</v>
      </c>
      <c r="AU189" s="26"/>
      <c r="AV189" s="26"/>
      <c r="AW189" s="26"/>
      <c r="AX189" s="102"/>
      <c r="AY189" s="103"/>
      <c r="AZ189" s="103"/>
      <c r="BA189" s="103"/>
      <c r="BB189" s="104"/>
      <c r="BC189" s="75"/>
      <c r="BD189" s="109"/>
      <c r="BE189" s="59">
        <v>4</v>
      </c>
      <c r="BF189" s="26"/>
      <c r="BG189" s="26"/>
      <c r="BH189" s="26"/>
      <c r="BI189" s="102"/>
      <c r="BJ189" s="103"/>
      <c r="BK189" s="103"/>
      <c r="BL189" s="103"/>
      <c r="BM189" s="104"/>
      <c r="BN189" s="75"/>
      <c r="BO189" s="109"/>
      <c r="BP189" s="59">
        <v>4</v>
      </c>
      <c r="BQ189" s="26"/>
      <c r="BR189" s="26"/>
      <c r="BS189" s="26"/>
      <c r="BT189" s="102"/>
      <c r="BU189" s="103"/>
      <c r="BV189" s="103"/>
      <c r="BW189" s="103"/>
      <c r="BX189" s="104"/>
      <c r="BY189" s="75"/>
      <c r="BZ189" s="109"/>
      <c r="CA189" s="59">
        <v>4</v>
      </c>
      <c r="CB189" s="26"/>
      <c r="CC189" s="26"/>
      <c r="CD189" s="26"/>
      <c r="CE189" s="102"/>
      <c r="CF189" s="103"/>
      <c r="CG189" s="103"/>
      <c r="CH189" s="103"/>
      <c r="CI189" s="104"/>
      <c r="CJ189" s="75"/>
      <c r="CK189" s="109"/>
      <c r="CL189" s="59">
        <v>4</v>
      </c>
      <c r="CM189" s="26"/>
      <c r="CN189" s="26"/>
      <c r="CO189" s="26"/>
      <c r="CP189" s="102"/>
      <c r="CQ189" s="103"/>
      <c r="CR189" s="103"/>
      <c r="CS189" s="103"/>
      <c r="CT189" s="104"/>
      <c r="CU189" s="75"/>
      <c r="CV189" s="109"/>
      <c r="CW189" s="59">
        <v>4</v>
      </c>
      <c r="CX189" s="26"/>
      <c r="CY189" s="26"/>
      <c r="CZ189" s="26"/>
      <c r="DA189" s="102"/>
      <c r="DB189" s="103"/>
      <c r="DC189" s="103"/>
      <c r="DD189" s="103"/>
      <c r="DE189" s="104"/>
      <c r="DF189" s="75"/>
    </row>
    <row r="190" spans="1:110" s="25" customFormat="1" ht="16.5" customHeight="1" x14ac:dyDescent="0.25">
      <c r="A190" s="109"/>
      <c r="B190" s="59" t="s">
        <v>35</v>
      </c>
      <c r="C190" s="26" t="s">
        <v>181</v>
      </c>
      <c r="D190" s="26"/>
      <c r="E190" s="26"/>
      <c r="F190" s="102"/>
      <c r="G190" s="103"/>
      <c r="H190" s="103"/>
      <c r="I190" s="103"/>
      <c r="J190" s="104"/>
      <c r="K190" s="75"/>
      <c r="L190" s="109"/>
      <c r="M190" s="59" t="s">
        <v>35</v>
      </c>
      <c r="N190" s="26"/>
      <c r="O190" s="26"/>
      <c r="P190" s="26"/>
      <c r="Q190" s="102"/>
      <c r="R190" s="103"/>
      <c r="S190" s="103"/>
      <c r="T190" s="103"/>
      <c r="U190" s="104"/>
      <c r="V190" s="75"/>
      <c r="W190" s="109"/>
      <c r="X190" s="59" t="s">
        <v>35</v>
      </c>
      <c r="Y190" s="26"/>
      <c r="Z190" s="26"/>
      <c r="AA190" s="26"/>
      <c r="AB190" s="102"/>
      <c r="AC190" s="103"/>
      <c r="AD190" s="103"/>
      <c r="AE190" s="103"/>
      <c r="AF190" s="104"/>
      <c r="AG190" s="75"/>
      <c r="AH190" s="109"/>
      <c r="AI190" s="59" t="s">
        <v>35</v>
      </c>
      <c r="AJ190" s="26"/>
      <c r="AK190" s="26"/>
      <c r="AL190" s="26"/>
      <c r="AM190" s="102"/>
      <c r="AN190" s="103"/>
      <c r="AO190" s="103"/>
      <c r="AP190" s="103"/>
      <c r="AQ190" s="104"/>
      <c r="AR190" s="75"/>
      <c r="AS190" s="109"/>
      <c r="AT190" s="59" t="s">
        <v>35</v>
      </c>
      <c r="AU190" s="26"/>
      <c r="AV190" s="26"/>
      <c r="AW190" s="26"/>
      <c r="AX190" s="102"/>
      <c r="AY190" s="103"/>
      <c r="AZ190" s="103"/>
      <c r="BA190" s="103"/>
      <c r="BB190" s="104"/>
      <c r="BC190" s="75"/>
      <c r="BD190" s="109"/>
      <c r="BE190" s="59" t="s">
        <v>35</v>
      </c>
      <c r="BF190" s="26"/>
      <c r="BG190" s="26"/>
      <c r="BH190" s="26"/>
      <c r="BI190" s="102"/>
      <c r="BJ190" s="103"/>
      <c r="BK190" s="103"/>
      <c r="BL190" s="103"/>
      <c r="BM190" s="104"/>
      <c r="BN190" s="75"/>
      <c r="BO190" s="109"/>
      <c r="BP190" s="59" t="s">
        <v>35</v>
      </c>
      <c r="BQ190" s="26"/>
      <c r="BR190" s="26"/>
      <c r="BS190" s="26"/>
      <c r="BT190" s="102"/>
      <c r="BU190" s="103"/>
      <c r="BV190" s="103"/>
      <c r="BW190" s="103"/>
      <c r="BX190" s="104"/>
      <c r="BY190" s="75"/>
      <c r="BZ190" s="109"/>
      <c r="CA190" s="59" t="s">
        <v>35</v>
      </c>
      <c r="CB190" s="26"/>
      <c r="CC190" s="26"/>
      <c r="CD190" s="26"/>
      <c r="CE190" s="102"/>
      <c r="CF190" s="103"/>
      <c r="CG190" s="103"/>
      <c r="CH190" s="103"/>
      <c r="CI190" s="104"/>
      <c r="CJ190" s="75"/>
      <c r="CK190" s="109"/>
      <c r="CL190" s="59" t="s">
        <v>35</v>
      </c>
      <c r="CM190" s="26"/>
      <c r="CN190" s="26"/>
      <c r="CO190" s="26"/>
      <c r="CP190" s="102"/>
      <c r="CQ190" s="103"/>
      <c r="CR190" s="103"/>
      <c r="CS190" s="103"/>
      <c r="CT190" s="104"/>
      <c r="CU190" s="75"/>
      <c r="CV190" s="109"/>
      <c r="CW190" s="59" t="s">
        <v>35</v>
      </c>
      <c r="CX190" s="26"/>
      <c r="CY190" s="26"/>
      <c r="CZ190" s="26"/>
      <c r="DA190" s="102"/>
      <c r="DB190" s="103"/>
      <c r="DC190" s="103"/>
      <c r="DD190" s="103"/>
      <c r="DE190" s="104"/>
      <c r="DF190" s="75"/>
    </row>
    <row r="191" spans="1:110" s="25" customFormat="1" ht="16.5" customHeight="1" x14ac:dyDescent="0.25">
      <c r="A191" s="109"/>
      <c r="B191" s="59">
        <v>7</v>
      </c>
      <c r="C191" s="26" t="s">
        <v>181</v>
      </c>
      <c r="D191" s="26"/>
      <c r="E191" s="26"/>
      <c r="F191" s="102"/>
      <c r="G191" s="103"/>
      <c r="H191" s="103"/>
      <c r="I191" s="103"/>
      <c r="J191" s="104"/>
      <c r="K191" s="75"/>
      <c r="L191" s="109"/>
      <c r="M191" s="59">
        <v>7</v>
      </c>
      <c r="N191" s="26"/>
      <c r="O191" s="26"/>
      <c r="P191" s="26"/>
      <c r="Q191" s="102"/>
      <c r="R191" s="103"/>
      <c r="S191" s="103"/>
      <c r="T191" s="103"/>
      <c r="U191" s="104"/>
      <c r="V191" s="75"/>
      <c r="W191" s="109"/>
      <c r="X191" s="59">
        <v>7</v>
      </c>
      <c r="Y191" s="26"/>
      <c r="Z191" s="26"/>
      <c r="AA191" s="26"/>
      <c r="AB191" s="102"/>
      <c r="AC191" s="103"/>
      <c r="AD191" s="103"/>
      <c r="AE191" s="103"/>
      <c r="AF191" s="104"/>
      <c r="AG191" s="75"/>
      <c r="AH191" s="109"/>
      <c r="AI191" s="59">
        <v>7</v>
      </c>
      <c r="AJ191" s="26"/>
      <c r="AK191" s="26"/>
      <c r="AL191" s="26"/>
      <c r="AM191" s="102"/>
      <c r="AN191" s="103"/>
      <c r="AO191" s="103"/>
      <c r="AP191" s="103"/>
      <c r="AQ191" s="104"/>
      <c r="AR191" s="75"/>
      <c r="AS191" s="109"/>
      <c r="AT191" s="59">
        <v>7</v>
      </c>
      <c r="AU191" s="26"/>
      <c r="AV191" s="26"/>
      <c r="AW191" s="26"/>
      <c r="AX191" s="102"/>
      <c r="AY191" s="103"/>
      <c r="AZ191" s="103"/>
      <c r="BA191" s="103"/>
      <c r="BB191" s="104"/>
      <c r="BC191" s="75"/>
      <c r="BD191" s="109"/>
      <c r="BE191" s="59">
        <v>7</v>
      </c>
      <c r="BF191" s="26"/>
      <c r="BG191" s="26"/>
      <c r="BH191" s="26"/>
      <c r="BI191" s="102"/>
      <c r="BJ191" s="103"/>
      <c r="BK191" s="103"/>
      <c r="BL191" s="103"/>
      <c r="BM191" s="104"/>
      <c r="BN191" s="75"/>
      <c r="BO191" s="109"/>
      <c r="BP191" s="59">
        <v>7</v>
      </c>
      <c r="BQ191" s="26"/>
      <c r="BR191" s="26"/>
      <c r="BS191" s="26"/>
      <c r="BT191" s="102"/>
      <c r="BU191" s="103"/>
      <c r="BV191" s="103"/>
      <c r="BW191" s="103"/>
      <c r="BX191" s="104"/>
      <c r="BY191" s="75"/>
      <c r="BZ191" s="109"/>
      <c r="CA191" s="59">
        <v>7</v>
      </c>
      <c r="CB191" s="26"/>
      <c r="CC191" s="26"/>
      <c r="CD191" s="26"/>
      <c r="CE191" s="102"/>
      <c r="CF191" s="103"/>
      <c r="CG191" s="103"/>
      <c r="CH191" s="103"/>
      <c r="CI191" s="104"/>
      <c r="CJ191" s="75"/>
      <c r="CK191" s="109"/>
      <c r="CL191" s="59">
        <v>7</v>
      </c>
      <c r="CM191" s="26"/>
      <c r="CN191" s="26"/>
      <c r="CO191" s="26"/>
      <c r="CP191" s="102"/>
      <c r="CQ191" s="103"/>
      <c r="CR191" s="103"/>
      <c r="CS191" s="103"/>
      <c r="CT191" s="104"/>
      <c r="CU191" s="75"/>
      <c r="CV191" s="109"/>
      <c r="CW191" s="59">
        <v>7</v>
      </c>
      <c r="CX191" s="26"/>
      <c r="CY191" s="26"/>
      <c r="CZ191" s="26"/>
      <c r="DA191" s="102"/>
      <c r="DB191" s="103"/>
      <c r="DC191" s="103"/>
      <c r="DD191" s="103"/>
      <c r="DE191" s="104"/>
      <c r="DF191" s="75"/>
    </row>
    <row r="192" spans="1:110" s="25" customFormat="1" ht="16.5" customHeight="1" thickBot="1" x14ac:dyDescent="0.3">
      <c r="A192" s="110"/>
      <c r="B192" s="60">
        <v>8</v>
      </c>
      <c r="C192" s="27" t="s">
        <v>169</v>
      </c>
      <c r="D192" s="27"/>
      <c r="E192" s="27"/>
      <c r="F192" s="105"/>
      <c r="G192" s="106"/>
      <c r="H192" s="106"/>
      <c r="I192" s="106"/>
      <c r="J192" s="107"/>
      <c r="K192" s="76"/>
      <c r="L192" s="110"/>
      <c r="M192" s="60">
        <v>8</v>
      </c>
      <c r="N192" s="27"/>
      <c r="O192" s="27"/>
      <c r="P192" s="27"/>
      <c r="Q192" s="105"/>
      <c r="R192" s="106"/>
      <c r="S192" s="106"/>
      <c r="T192" s="106"/>
      <c r="U192" s="107"/>
      <c r="V192" s="76"/>
      <c r="W192" s="110"/>
      <c r="X192" s="60">
        <v>8</v>
      </c>
      <c r="Y192" s="27"/>
      <c r="Z192" s="27"/>
      <c r="AA192" s="27"/>
      <c r="AB192" s="105"/>
      <c r="AC192" s="106"/>
      <c r="AD192" s="106"/>
      <c r="AE192" s="106"/>
      <c r="AF192" s="107"/>
      <c r="AG192" s="76"/>
      <c r="AH192" s="110"/>
      <c r="AI192" s="60">
        <v>8</v>
      </c>
      <c r="AJ192" s="27"/>
      <c r="AK192" s="27"/>
      <c r="AL192" s="27"/>
      <c r="AM192" s="105"/>
      <c r="AN192" s="106"/>
      <c r="AO192" s="106"/>
      <c r="AP192" s="106"/>
      <c r="AQ192" s="107"/>
      <c r="AR192" s="76"/>
      <c r="AS192" s="110"/>
      <c r="AT192" s="60">
        <v>8</v>
      </c>
      <c r="AU192" s="27"/>
      <c r="AV192" s="27"/>
      <c r="AW192" s="27"/>
      <c r="AX192" s="105"/>
      <c r="AY192" s="106"/>
      <c r="AZ192" s="106"/>
      <c r="BA192" s="106"/>
      <c r="BB192" s="107"/>
      <c r="BC192" s="76"/>
      <c r="BD192" s="110"/>
      <c r="BE192" s="60">
        <v>8</v>
      </c>
      <c r="BF192" s="27"/>
      <c r="BG192" s="27"/>
      <c r="BH192" s="27"/>
      <c r="BI192" s="105"/>
      <c r="BJ192" s="106"/>
      <c r="BK192" s="106"/>
      <c r="BL192" s="106"/>
      <c r="BM192" s="107"/>
      <c r="BN192" s="76"/>
      <c r="BO192" s="110"/>
      <c r="BP192" s="60">
        <v>8</v>
      </c>
      <c r="BQ192" s="27"/>
      <c r="BR192" s="27"/>
      <c r="BS192" s="27"/>
      <c r="BT192" s="105"/>
      <c r="BU192" s="106"/>
      <c r="BV192" s="106"/>
      <c r="BW192" s="106"/>
      <c r="BX192" s="107"/>
      <c r="BY192" s="76"/>
      <c r="BZ192" s="110"/>
      <c r="CA192" s="60">
        <v>8</v>
      </c>
      <c r="CB192" s="27"/>
      <c r="CC192" s="27"/>
      <c r="CD192" s="27"/>
      <c r="CE192" s="105"/>
      <c r="CF192" s="106"/>
      <c r="CG192" s="106"/>
      <c r="CH192" s="106"/>
      <c r="CI192" s="107"/>
      <c r="CJ192" s="76"/>
      <c r="CK192" s="110"/>
      <c r="CL192" s="60">
        <v>8</v>
      </c>
      <c r="CM192" s="27"/>
      <c r="CN192" s="27"/>
      <c r="CO192" s="27"/>
      <c r="CP192" s="105"/>
      <c r="CQ192" s="106"/>
      <c r="CR192" s="106"/>
      <c r="CS192" s="106"/>
      <c r="CT192" s="107"/>
      <c r="CU192" s="76"/>
      <c r="CV192" s="110"/>
      <c r="CW192" s="60">
        <v>8</v>
      </c>
      <c r="CX192" s="27"/>
      <c r="CY192" s="27"/>
      <c r="CZ192" s="27"/>
      <c r="DA192" s="105"/>
      <c r="DB192" s="106"/>
      <c r="DC192" s="106"/>
      <c r="DD192" s="106"/>
      <c r="DE192" s="107"/>
      <c r="DF192" s="76"/>
    </row>
    <row r="193" spans="1:110" s="25" customFormat="1" ht="7.5" customHeight="1" thickBot="1" x14ac:dyDescent="0.3">
      <c r="B193" s="1"/>
      <c r="C193" s="1"/>
      <c r="D193" s="1"/>
      <c r="E193" s="1"/>
      <c r="F193" s="1"/>
      <c r="G193" s="1"/>
      <c r="H193" s="28"/>
      <c r="I193" s="28"/>
      <c r="J193" s="28"/>
      <c r="K193" s="28"/>
      <c r="M193" s="1"/>
      <c r="N193" s="1"/>
      <c r="O193" s="1"/>
      <c r="P193" s="1"/>
      <c r="Q193" s="1"/>
      <c r="R193" s="1"/>
      <c r="S193" s="28"/>
      <c r="T193" s="28"/>
      <c r="U193" s="28"/>
      <c r="V193" s="28"/>
      <c r="X193" s="1"/>
      <c r="Y193" s="1"/>
      <c r="Z193" s="1"/>
      <c r="AA193" s="1"/>
      <c r="AB193" s="1"/>
      <c r="AC193" s="1"/>
      <c r="AD193" s="28"/>
      <c r="AE193" s="28"/>
      <c r="AF193" s="28"/>
      <c r="AG193" s="28"/>
      <c r="AI193" s="1"/>
      <c r="AJ193" s="1"/>
      <c r="AK193" s="1"/>
      <c r="AL193" s="1"/>
      <c r="AM193" s="1"/>
      <c r="AN193" s="1"/>
      <c r="AO193" s="28"/>
      <c r="AP193" s="28"/>
      <c r="AQ193" s="28"/>
      <c r="AR193" s="28"/>
      <c r="AT193" s="1"/>
      <c r="AU193" s="1"/>
      <c r="AV193" s="1"/>
      <c r="AW193" s="1"/>
      <c r="AX193" s="1"/>
      <c r="AY193" s="1"/>
      <c r="AZ193" s="28"/>
      <c r="BA193" s="28"/>
      <c r="BB193" s="28"/>
      <c r="BC193" s="28"/>
      <c r="BE193" s="1"/>
      <c r="BF193" s="1"/>
      <c r="BG193" s="1"/>
      <c r="BH193" s="1"/>
      <c r="BI193" s="1"/>
      <c r="BJ193" s="1"/>
      <c r="BK193" s="28"/>
      <c r="BL193" s="28"/>
      <c r="BM193" s="28"/>
      <c r="BN193" s="28"/>
      <c r="BP193" s="1"/>
      <c r="BQ193" s="1"/>
      <c r="BR193" s="1"/>
      <c r="BS193" s="1"/>
      <c r="BT193" s="1"/>
      <c r="BU193" s="1"/>
      <c r="BV193" s="28"/>
      <c r="BW193" s="28"/>
      <c r="BX193" s="28"/>
      <c r="BY193" s="28"/>
      <c r="CA193" s="1"/>
      <c r="CB193" s="1"/>
      <c r="CC193" s="1"/>
      <c r="CD193" s="1"/>
      <c r="CE193" s="1"/>
      <c r="CF193" s="1"/>
      <c r="CG193" s="28"/>
      <c r="CH193" s="28"/>
      <c r="CI193" s="28"/>
      <c r="CJ193" s="28"/>
      <c r="CL193" s="1"/>
      <c r="CM193" s="1"/>
      <c r="CN193" s="1"/>
      <c r="CO193" s="1"/>
      <c r="CP193" s="1"/>
      <c r="CQ193" s="1"/>
      <c r="CR193" s="28"/>
      <c r="CS193" s="28"/>
      <c r="CT193" s="28"/>
      <c r="CU193" s="28"/>
      <c r="CW193" s="1"/>
      <c r="CX193" s="1"/>
      <c r="CY193" s="1"/>
      <c r="CZ193" s="1"/>
      <c r="DA193" s="1"/>
      <c r="DB193" s="1"/>
      <c r="DC193" s="28"/>
      <c r="DD193" s="28"/>
      <c r="DE193" s="28"/>
      <c r="DF193" s="28"/>
    </row>
    <row r="194" spans="1:110" s="25" customFormat="1" ht="16.5" customHeight="1" x14ac:dyDescent="0.25">
      <c r="A194" s="108">
        <f>IF(Paramètres!$B$23="",".",Paramètres!$B$23)</f>
        <v>42643</v>
      </c>
      <c r="B194" s="65">
        <v>1</v>
      </c>
      <c r="C194" s="66" t="s">
        <v>169</v>
      </c>
      <c r="D194" s="67"/>
      <c r="E194" s="67"/>
      <c r="F194" s="111"/>
      <c r="G194" s="112"/>
      <c r="H194" s="112"/>
      <c r="I194" s="112"/>
      <c r="J194" s="113"/>
      <c r="K194" s="74"/>
      <c r="L194" s="108">
        <f>IF(Paramètres!$B$51="",".",Paramètres!$B$51)</f>
        <v>42681</v>
      </c>
      <c r="M194" s="65">
        <v>1</v>
      </c>
      <c r="N194" s="66"/>
      <c r="O194" s="67"/>
      <c r="P194" s="67"/>
      <c r="Q194" s="111"/>
      <c r="R194" s="112"/>
      <c r="S194" s="112"/>
      <c r="T194" s="112"/>
      <c r="U194" s="113"/>
      <c r="V194" s="74"/>
      <c r="W194" s="108" t="str">
        <f>IF(Paramètres!$B$79="",".",Paramètres!$B$79)</f>
        <v>.</v>
      </c>
      <c r="X194" s="65">
        <v>1</v>
      </c>
      <c r="Y194" s="66"/>
      <c r="Z194" s="67"/>
      <c r="AA194" s="67"/>
      <c r="AB194" s="111"/>
      <c r="AC194" s="112"/>
      <c r="AD194" s="112"/>
      <c r="AE194" s="112"/>
      <c r="AF194" s="113"/>
      <c r="AG194" s="74"/>
      <c r="AH194" s="108" t="str">
        <f>IF(Paramètres!$B$107="",".",Paramètres!$B$107)</f>
        <v>.</v>
      </c>
      <c r="AI194" s="65">
        <v>1</v>
      </c>
      <c r="AJ194" s="66"/>
      <c r="AK194" s="67"/>
      <c r="AL194" s="67"/>
      <c r="AM194" s="111"/>
      <c r="AN194" s="112"/>
      <c r="AO194" s="112"/>
      <c r="AP194" s="112"/>
      <c r="AQ194" s="113"/>
      <c r="AR194" s="74"/>
      <c r="AS194" s="108" t="str">
        <f>IF(Paramètres!$B$135="",".",Paramètres!$B$135)</f>
        <v>.</v>
      </c>
      <c r="AT194" s="65">
        <v>1</v>
      </c>
      <c r="AU194" s="66"/>
      <c r="AV194" s="67"/>
      <c r="AW194" s="67"/>
      <c r="AX194" s="111"/>
      <c r="AY194" s="112"/>
      <c r="AZ194" s="112"/>
      <c r="BA194" s="112"/>
      <c r="BB194" s="113"/>
      <c r="BC194" s="74"/>
      <c r="BD194" s="108" t="str">
        <f>IF(Paramètres!$B$163="",".",Paramètres!$B$163)</f>
        <v>.</v>
      </c>
      <c r="BE194" s="65">
        <v>1</v>
      </c>
      <c r="BF194" s="66"/>
      <c r="BG194" s="67"/>
      <c r="BH194" s="67"/>
      <c r="BI194" s="111"/>
      <c r="BJ194" s="112"/>
      <c r="BK194" s="112"/>
      <c r="BL194" s="112"/>
      <c r="BM194" s="113"/>
      <c r="BN194" s="74"/>
      <c r="BO194" s="108" t="str">
        <f>IF(Paramètres!$B$191="",".",Paramètres!$B$191)</f>
        <v>.</v>
      </c>
      <c r="BP194" s="65">
        <v>1</v>
      </c>
      <c r="BQ194" s="66"/>
      <c r="BR194" s="67"/>
      <c r="BS194" s="67"/>
      <c r="BT194" s="111"/>
      <c r="BU194" s="112"/>
      <c r="BV194" s="112"/>
      <c r="BW194" s="112"/>
      <c r="BX194" s="113"/>
      <c r="BY194" s="74"/>
      <c r="BZ194" s="108" t="str">
        <f>IF(Paramètres!$B$219="",".",Paramètres!$B$219)</f>
        <v>.</v>
      </c>
      <c r="CA194" s="65">
        <v>1</v>
      </c>
      <c r="CB194" s="66"/>
      <c r="CC194" s="67"/>
      <c r="CD194" s="67"/>
      <c r="CE194" s="111"/>
      <c r="CF194" s="112"/>
      <c r="CG194" s="112"/>
      <c r="CH194" s="112"/>
      <c r="CI194" s="113"/>
      <c r="CJ194" s="74"/>
      <c r="CK194" s="108">
        <f>IF(Paramètres!$B$247="",".",Paramètres!$B$247)</f>
        <v>42886</v>
      </c>
      <c r="CL194" s="65">
        <v>1</v>
      </c>
      <c r="CM194" s="66"/>
      <c r="CN194" s="67"/>
      <c r="CO194" s="67"/>
      <c r="CP194" s="111"/>
      <c r="CQ194" s="112"/>
      <c r="CR194" s="112"/>
      <c r="CS194" s="112"/>
      <c r="CT194" s="113"/>
      <c r="CU194" s="74"/>
      <c r="CV194" s="108" t="str">
        <f>IF(Paramètres!$B$275="",".",Paramètres!$B$275)</f>
        <v>.</v>
      </c>
      <c r="CW194" s="65">
        <v>1</v>
      </c>
      <c r="CX194" s="66"/>
      <c r="CY194" s="67"/>
      <c r="CZ194" s="67"/>
      <c r="DA194" s="111"/>
      <c r="DB194" s="112"/>
      <c r="DC194" s="112"/>
      <c r="DD194" s="112"/>
      <c r="DE194" s="113"/>
      <c r="DF194" s="74"/>
    </row>
    <row r="195" spans="1:110" s="25" customFormat="1" ht="16.5" customHeight="1" x14ac:dyDescent="0.25">
      <c r="A195" s="109"/>
      <c r="B195" s="59">
        <v>2</v>
      </c>
      <c r="C195" s="26" t="s">
        <v>169</v>
      </c>
      <c r="D195" s="26"/>
      <c r="E195" s="26"/>
      <c r="F195" s="102"/>
      <c r="G195" s="103"/>
      <c r="H195" s="103"/>
      <c r="I195" s="103"/>
      <c r="J195" s="104"/>
      <c r="K195" s="75"/>
      <c r="L195" s="109"/>
      <c r="M195" s="59">
        <v>2</v>
      </c>
      <c r="N195" s="26"/>
      <c r="O195" s="26"/>
      <c r="P195" s="26"/>
      <c r="Q195" s="102"/>
      <c r="R195" s="103"/>
      <c r="S195" s="103"/>
      <c r="T195" s="103"/>
      <c r="U195" s="104"/>
      <c r="V195" s="75"/>
      <c r="W195" s="109"/>
      <c r="X195" s="59">
        <v>2</v>
      </c>
      <c r="Y195" s="26"/>
      <c r="Z195" s="26"/>
      <c r="AA195" s="26"/>
      <c r="AB195" s="102"/>
      <c r="AC195" s="103"/>
      <c r="AD195" s="103"/>
      <c r="AE195" s="103"/>
      <c r="AF195" s="104"/>
      <c r="AG195" s="75"/>
      <c r="AH195" s="109"/>
      <c r="AI195" s="59">
        <v>2</v>
      </c>
      <c r="AJ195" s="26"/>
      <c r="AK195" s="26"/>
      <c r="AL195" s="26"/>
      <c r="AM195" s="102"/>
      <c r="AN195" s="103"/>
      <c r="AO195" s="103"/>
      <c r="AP195" s="103"/>
      <c r="AQ195" s="104"/>
      <c r="AR195" s="75"/>
      <c r="AS195" s="109"/>
      <c r="AT195" s="59">
        <v>2</v>
      </c>
      <c r="AU195" s="26"/>
      <c r="AV195" s="26"/>
      <c r="AW195" s="26"/>
      <c r="AX195" s="102"/>
      <c r="AY195" s="103"/>
      <c r="AZ195" s="103"/>
      <c r="BA195" s="103"/>
      <c r="BB195" s="104"/>
      <c r="BC195" s="75"/>
      <c r="BD195" s="109"/>
      <c r="BE195" s="59">
        <v>2</v>
      </c>
      <c r="BF195" s="26"/>
      <c r="BG195" s="26"/>
      <c r="BH195" s="26"/>
      <c r="BI195" s="102"/>
      <c r="BJ195" s="103"/>
      <c r="BK195" s="103"/>
      <c r="BL195" s="103"/>
      <c r="BM195" s="104"/>
      <c r="BN195" s="75"/>
      <c r="BO195" s="109"/>
      <c r="BP195" s="59">
        <v>2</v>
      </c>
      <c r="BQ195" s="26"/>
      <c r="BR195" s="26"/>
      <c r="BS195" s="26"/>
      <c r="BT195" s="102"/>
      <c r="BU195" s="103"/>
      <c r="BV195" s="103"/>
      <c r="BW195" s="103"/>
      <c r="BX195" s="104"/>
      <c r="BY195" s="75"/>
      <c r="BZ195" s="109"/>
      <c r="CA195" s="59">
        <v>2</v>
      </c>
      <c r="CB195" s="26"/>
      <c r="CC195" s="26"/>
      <c r="CD195" s="26"/>
      <c r="CE195" s="102"/>
      <c r="CF195" s="103"/>
      <c r="CG195" s="103"/>
      <c r="CH195" s="103"/>
      <c r="CI195" s="104"/>
      <c r="CJ195" s="75"/>
      <c r="CK195" s="109"/>
      <c r="CL195" s="59">
        <v>2</v>
      </c>
      <c r="CM195" s="26"/>
      <c r="CN195" s="26"/>
      <c r="CO195" s="26"/>
      <c r="CP195" s="102"/>
      <c r="CQ195" s="103"/>
      <c r="CR195" s="103"/>
      <c r="CS195" s="103"/>
      <c r="CT195" s="104"/>
      <c r="CU195" s="75"/>
      <c r="CV195" s="109"/>
      <c r="CW195" s="59">
        <v>2</v>
      </c>
      <c r="CX195" s="26"/>
      <c r="CY195" s="26"/>
      <c r="CZ195" s="26"/>
      <c r="DA195" s="102"/>
      <c r="DB195" s="103"/>
      <c r="DC195" s="103"/>
      <c r="DD195" s="103"/>
      <c r="DE195" s="104"/>
      <c r="DF195" s="75"/>
    </row>
    <row r="196" spans="1:110" s="25" customFormat="1" ht="16.5" customHeight="1" x14ac:dyDescent="0.25">
      <c r="A196" s="109"/>
      <c r="B196" s="59">
        <v>3</v>
      </c>
      <c r="C196" s="26" t="s">
        <v>169</v>
      </c>
      <c r="D196" s="26"/>
      <c r="E196" s="26"/>
      <c r="F196" s="102"/>
      <c r="G196" s="103"/>
      <c r="H196" s="103"/>
      <c r="I196" s="103"/>
      <c r="J196" s="104"/>
      <c r="K196" s="75"/>
      <c r="L196" s="109"/>
      <c r="M196" s="59">
        <v>3</v>
      </c>
      <c r="N196" s="26"/>
      <c r="O196" s="26"/>
      <c r="P196" s="26"/>
      <c r="Q196" s="102"/>
      <c r="R196" s="103"/>
      <c r="S196" s="103"/>
      <c r="T196" s="103"/>
      <c r="U196" s="104"/>
      <c r="V196" s="75"/>
      <c r="W196" s="109"/>
      <c r="X196" s="59">
        <v>3</v>
      </c>
      <c r="Y196" s="26"/>
      <c r="Z196" s="26"/>
      <c r="AA196" s="26"/>
      <c r="AB196" s="102"/>
      <c r="AC196" s="103"/>
      <c r="AD196" s="103"/>
      <c r="AE196" s="103"/>
      <c r="AF196" s="104"/>
      <c r="AG196" s="75"/>
      <c r="AH196" s="109"/>
      <c r="AI196" s="59">
        <v>3</v>
      </c>
      <c r="AJ196" s="26"/>
      <c r="AK196" s="26"/>
      <c r="AL196" s="26"/>
      <c r="AM196" s="102"/>
      <c r="AN196" s="103"/>
      <c r="AO196" s="103"/>
      <c r="AP196" s="103"/>
      <c r="AQ196" s="104"/>
      <c r="AR196" s="75"/>
      <c r="AS196" s="109"/>
      <c r="AT196" s="59">
        <v>3</v>
      </c>
      <c r="AU196" s="26"/>
      <c r="AV196" s="26"/>
      <c r="AW196" s="26"/>
      <c r="AX196" s="102"/>
      <c r="AY196" s="103"/>
      <c r="AZ196" s="103"/>
      <c r="BA196" s="103"/>
      <c r="BB196" s="104"/>
      <c r="BC196" s="75"/>
      <c r="BD196" s="109"/>
      <c r="BE196" s="59">
        <v>3</v>
      </c>
      <c r="BF196" s="26"/>
      <c r="BG196" s="26"/>
      <c r="BH196" s="26"/>
      <c r="BI196" s="102"/>
      <c r="BJ196" s="103"/>
      <c r="BK196" s="103"/>
      <c r="BL196" s="103"/>
      <c r="BM196" s="104"/>
      <c r="BN196" s="75"/>
      <c r="BO196" s="109"/>
      <c r="BP196" s="59">
        <v>3</v>
      </c>
      <c r="BQ196" s="26"/>
      <c r="BR196" s="26"/>
      <c r="BS196" s="26"/>
      <c r="BT196" s="102"/>
      <c r="BU196" s="103"/>
      <c r="BV196" s="103"/>
      <c r="BW196" s="103"/>
      <c r="BX196" s="104"/>
      <c r="BY196" s="75"/>
      <c r="BZ196" s="109"/>
      <c r="CA196" s="59">
        <v>3</v>
      </c>
      <c r="CB196" s="26"/>
      <c r="CC196" s="26"/>
      <c r="CD196" s="26"/>
      <c r="CE196" s="102"/>
      <c r="CF196" s="103"/>
      <c r="CG196" s="103"/>
      <c r="CH196" s="103"/>
      <c r="CI196" s="104"/>
      <c r="CJ196" s="75"/>
      <c r="CK196" s="109"/>
      <c r="CL196" s="59">
        <v>3</v>
      </c>
      <c r="CM196" s="26"/>
      <c r="CN196" s="26"/>
      <c r="CO196" s="26"/>
      <c r="CP196" s="102"/>
      <c r="CQ196" s="103"/>
      <c r="CR196" s="103"/>
      <c r="CS196" s="103"/>
      <c r="CT196" s="104"/>
      <c r="CU196" s="75"/>
      <c r="CV196" s="109"/>
      <c r="CW196" s="59">
        <v>3</v>
      </c>
      <c r="CX196" s="26"/>
      <c r="CY196" s="26"/>
      <c r="CZ196" s="26"/>
      <c r="DA196" s="102"/>
      <c r="DB196" s="103"/>
      <c r="DC196" s="103"/>
      <c r="DD196" s="103"/>
      <c r="DE196" s="104"/>
      <c r="DF196" s="75"/>
    </row>
    <row r="197" spans="1:110" s="25" customFormat="1" ht="16.5" customHeight="1" x14ac:dyDescent="0.25">
      <c r="A197" s="109"/>
      <c r="B197" s="59">
        <v>4</v>
      </c>
      <c r="C197" s="26" t="s">
        <v>169</v>
      </c>
      <c r="D197" s="26"/>
      <c r="E197" s="26"/>
      <c r="F197" s="102"/>
      <c r="G197" s="103"/>
      <c r="H197" s="103"/>
      <c r="I197" s="103"/>
      <c r="J197" s="104"/>
      <c r="K197" s="75"/>
      <c r="L197" s="109"/>
      <c r="M197" s="59">
        <v>4</v>
      </c>
      <c r="N197" s="26"/>
      <c r="O197" s="26"/>
      <c r="P197" s="26"/>
      <c r="Q197" s="102"/>
      <c r="R197" s="103"/>
      <c r="S197" s="103"/>
      <c r="T197" s="103"/>
      <c r="U197" s="104"/>
      <c r="V197" s="75"/>
      <c r="W197" s="109"/>
      <c r="X197" s="59">
        <v>4</v>
      </c>
      <c r="Y197" s="26"/>
      <c r="Z197" s="26"/>
      <c r="AA197" s="26"/>
      <c r="AB197" s="102"/>
      <c r="AC197" s="103"/>
      <c r="AD197" s="103"/>
      <c r="AE197" s="103"/>
      <c r="AF197" s="104"/>
      <c r="AG197" s="75"/>
      <c r="AH197" s="109"/>
      <c r="AI197" s="59">
        <v>4</v>
      </c>
      <c r="AJ197" s="26"/>
      <c r="AK197" s="26"/>
      <c r="AL197" s="26"/>
      <c r="AM197" s="102"/>
      <c r="AN197" s="103"/>
      <c r="AO197" s="103"/>
      <c r="AP197" s="103"/>
      <c r="AQ197" s="104"/>
      <c r="AR197" s="75"/>
      <c r="AS197" s="109"/>
      <c r="AT197" s="59">
        <v>4</v>
      </c>
      <c r="AU197" s="26"/>
      <c r="AV197" s="26"/>
      <c r="AW197" s="26"/>
      <c r="AX197" s="102"/>
      <c r="AY197" s="103"/>
      <c r="AZ197" s="103"/>
      <c r="BA197" s="103"/>
      <c r="BB197" s="104"/>
      <c r="BC197" s="75"/>
      <c r="BD197" s="109"/>
      <c r="BE197" s="59">
        <v>4</v>
      </c>
      <c r="BF197" s="26"/>
      <c r="BG197" s="26"/>
      <c r="BH197" s="26"/>
      <c r="BI197" s="102"/>
      <c r="BJ197" s="103"/>
      <c r="BK197" s="103"/>
      <c r="BL197" s="103"/>
      <c r="BM197" s="104"/>
      <c r="BN197" s="75"/>
      <c r="BO197" s="109"/>
      <c r="BP197" s="59">
        <v>4</v>
      </c>
      <c r="BQ197" s="26"/>
      <c r="BR197" s="26"/>
      <c r="BS197" s="26"/>
      <c r="BT197" s="102"/>
      <c r="BU197" s="103"/>
      <c r="BV197" s="103"/>
      <c r="BW197" s="103"/>
      <c r="BX197" s="104"/>
      <c r="BY197" s="75"/>
      <c r="BZ197" s="109"/>
      <c r="CA197" s="59">
        <v>4</v>
      </c>
      <c r="CB197" s="26"/>
      <c r="CC197" s="26"/>
      <c r="CD197" s="26"/>
      <c r="CE197" s="102"/>
      <c r="CF197" s="103"/>
      <c r="CG197" s="103"/>
      <c r="CH197" s="103"/>
      <c r="CI197" s="104"/>
      <c r="CJ197" s="75"/>
      <c r="CK197" s="109"/>
      <c r="CL197" s="59">
        <v>4</v>
      </c>
      <c r="CM197" s="26"/>
      <c r="CN197" s="26"/>
      <c r="CO197" s="26"/>
      <c r="CP197" s="102"/>
      <c r="CQ197" s="103"/>
      <c r="CR197" s="103"/>
      <c r="CS197" s="103"/>
      <c r="CT197" s="104"/>
      <c r="CU197" s="75"/>
      <c r="CV197" s="109"/>
      <c r="CW197" s="59">
        <v>4</v>
      </c>
      <c r="CX197" s="26"/>
      <c r="CY197" s="26"/>
      <c r="CZ197" s="26"/>
      <c r="DA197" s="102"/>
      <c r="DB197" s="103"/>
      <c r="DC197" s="103"/>
      <c r="DD197" s="103"/>
      <c r="DE197" s="104"/>
      <c r="DF197" s="75"/>
    </row>
    <row r="198" spans="1:110" s="25" customFormat="1" ht="16.5" customHeight="1" x14ac:dyDescent="0.25">
      <c r="A198" s="109"/>
      <c r="B198" s="59" t="s">
        <v>35</v>
      </c>
      <c r="C198" s="26" t="s">
        <v>169</v>
      </c>
      <c r="D198" s="26"/>
      <c r="E198" s="26"/>
      <c r="F198" s="102"/>
      <c r="G198" s="103"/>
      <c r="H198" s="103"/>
      <c r="I198" s="103"/>
      <c r="J198" s="104"/>
      <c r="K198" s="75"/>
      <c r="L198" s="109"/>
      <c r="M198" s="59" t="s">
        <v>35</v>
      </c>
      <c r="N198" s="26"/>
      <c r="O198" s="26"/>
      <c r="P198" s="26"/>
      <c r="Q198" s="102"/>
      <c r="R198" s="103"/>
      <c r="S198" s="103"/>
      <c r="T198" s="103"/>
      <c r="U198" s="104"/>
      <c r="V198" s="75"/>
      <c r="W198" s="109"/>
      <c r="X198" s="59" t="s">
        <v>35</v>
      </c>
      <c r="Y198" s="26"/>
      <c r="Z198" s="26"/>
      <c r="AA198" s="26"/>
      <c r="AB198" s="102"/>
      <c r="AC198" s="103"/>
      <c r="AD198" s="103"/>
      <c r="AE198" s="103"/>
      <c r="AF198" s="104"/>
      <c r="AG198" s="75"/>
      <c r="AH198" s="109"/>
      <c r="AI198" s="59" t="s">
        <v>35</v>
      </c>
      <c r="AJ198" s="26"/>
      <c r="AK198" s="26"/>
      <c r="AL198" s="26"/>
      <c r="AM198" s="102"/>
      <c r="AN198" s="103"/>
      <c r="AO198" s="103"/>
      <c r="AP198" s="103"/>
      <c r="AQ198" s="104"/>
      <c r="AR198" s="75"/>
      <c r="AS198" s="109"/>
      <c r="AT198" s="59" t="s">
        <v>35</v>
      </c>
      <c r="AU198" s="26"/>
      <c r="AV198" s="26"/>
      <c r="AW198" s="26"/>
      <c r="AX198" s="102"/>
      <c r="AY198" s="103"/>
      <c r="AZ198" s="103"/>
      <c r="BA198" s="103"/>
      <c r="BB198" s="104"/>
      <c r="BC198" s="75"/>
      <c r="BD198" s="109"/>
      <c r="BE198" s="59" t="s">
        <v>35</v>
      </c>
      <c r="BF198" s="26"/>
      <c r="BG198" s="26"/>
      <c r="BH198" s="26"/>
      <c r="BI198" s="102"/>
      <c r="BJ198" s="103"/>
      <c r="BK198" s="103"/>
      <c r="BL198" s="103"/>
      <c r="BM198" s="104"/>
      <c r="BN198" s="75"/>
      <c r="BO198" s="109"/>
      <c r="BP198" s="59" t="s">
        <v>35</v>
      </c>
      <c r="BQ198" s="26"/>
      <c r="BR198" s="26"/>
      <c r="BS198" s="26"/>
      <c r="BT198" s="102"/>
      <c r="BU198" s="103"/>
      <c r="BV198" s="103"/>
      <c r="BW198" s="103"/>
      <c r="BX198" s="104"/>
      <c r="BY198" s="75"/>
      <c r="BZ198" s="109"/>
      <c r="CA198" s="59" t="s">
        <v>35</v>
      </c>
      <c r="CB198" s="26"/>
      <c r="CC198" s="26"/>
      <c r="CD198" s="26"/>
      <c r="CE198" s="102"/>
      <c r="CF198" s="103"/>
      <c r="CG198" s="103"/>
      <c r="CH198" s="103"/>
      <c r="CI198" s="104"/>
      <c r="CJ198" s="75"/>
      <c r="CK198" s="109"/>
      <c r="CL198" s="59" t="s">
        <v>35</v>
      </c>
      <c r="CM198" s="26"/>
      <c r="CN198" s="26"/>
      <c r="CO198" s="26"/>
      <c r="CP198" s="102"/>
      <c r="CQ198" s="103"/>
      <c r="CR198" s="103"/>
      <c r="CS198" s="103"/>
      <c r="CT198" s="104"/>
      <c r="CU198" s="75"/>
      <c r="CV198" s="109"/>
      <c r="CW198" s="59" t="s">
        <v>35</v>
      </c>
      <c r="CX198" s="26"/>
      <c r="CY198" s="26"/>
      <c r="CZ198" s="26"/>
      <c r="DA198" s="102"/>
      <c r="DB198" s="103"/>
      <c r="DC198" s="103"/>
      <c r="DD198" s="103"/>
      <c r="DE198" s="104"/>
      <c r="DF198" s="75"/>
    </row>
    <row r="199" spans="1:110" s="25" customFormat="1" ht="16.5" customHeight="1" x14ac:dyDescent="0.25">
      <c r="A199" s="109"/>
      <c r="B199" s="59">
        <v>7</v>
      </c>
      <c r="C199" s="26" t="s">
        <v>169</v>
      </c>
      <c r="D199" s="26"/>
      <c r="E199" s="26"/>
      <c r="F199" s="102"/>
      <c r="G199" s="103"/>
      <c r="H199" s="103"/>
      <c r="I199" s="103"/>
      <c r="J199" s="104"/>
      <c r="K199" s="75"/>
      <c r="L199" s="109"/>
      <c r="M199" s="59">
        <v>7</v>
      </c>
      <c r="N199" s="26"/>
      <c r="O199" s="26"/>
      <c r="P199" s="26"/>
      <c r="Q199" s="102"/>
      <c r="R199" s="103"/>
      <c r="S199" s="103"/>
      <c r="T199" s="103"/>
      <c r="U199" s="104"/>
      <c r="V199" s="75"/>
      <c r="W199" s="109"/>
      <c r="X199" s="59">
        <v>7</v>
      </c>
      <c r="Y199" s="26"/>
      <c r="Z199" s="26"/>
      <c r="AA199" s="26"/>
      <c r="AB199" s="102"/>
      <c r="AC199" s="103"/>
      <c r="AD199" s="103"/>
      <c r="AE199" s="103"/>
      <c r="AF199" s="104"/>
      <c r="AG199" s="75"/>
      <c r="AH199" s="109"/>
      <c r="AI199" s="59">
        <v>7</v>
      </c>
      <c r="AJ199" s="26"/>
      <c r="AK199" s="26"/>
      <c r="AL199" s="26"/>
      <c r="AM199" s="102"/>
      <c r="AN199" s="103"/>
      <c r="AO199" s="103"/>
      <c r="AP199" s="103"/>
      <c r="AQ199" s="104"/>
      <c r="AR199" s="75"/>
      <c r="AS199" s="109"/>
      <c r="AT199" s="59">
        <v>7</v>
      </c>
      <c r="AU199" s="26"/>
      <c r="AV199" s="26"/>
      <c r="AW199" s="26"/>
      <c r="AX199" s="102"/>
      <c r="AY199" s="103"/>
      <c r="AZ199" s="103"/>
      <c r="BA199" s="103"/>
      <c r="BB199" s="104"/>
      <c r="BC199" s="75"/>
      <c r="BD199" s="109"/>
      <c r="BE199" s="59">
        <v>7</v>
      </c>
      <c r="BF199" s="26"/>
      <c r="BG199" s="26"/>
      <c r="BH199" s="26"/>
      <c r="BI199" s="102"/>
      <c r="BJ199" s="103"/>
      <c r="BK199" s="103"/>
      <c r="BL199" s="103"/>
      <c r="BM199" s="104"/>
      <c r="BN199" s="75"/>
      <c r="BO199" s="109"/>
      <c r="BP199" s="59">
        <v>7</v>
      </c>
      <c r="BQ199" s="26"/>
      <c r="BR199" s="26"/>
      <c r="BS199" s="26"/>
      <c r="BT199" s="102"/>
      <c r="BU199" s="103"/>
      <c r="BV199" s="103"/>
      <c r="BW199" s="103"/>
      <c r="BX199" s="104"/>
      <c r="BY199" s="75"/>
      <c r="BZ199" s="109"/>
      <c r="CA199" s="59">
        <v>7</v>
      </c>
      <c r="CB199" s="26"/>
      <c r="CC199" s="26"/>
      <c r="CD199" s="26"/>
      <c r="CE199" s="102"/>
      <c r="CF199" s="103"/>
      <c r="CG199" s="103"/>
      <c r="CH199" s="103"/>
      <c r="CI199" s="104"/>
      <c r="CJ199" s="75"/>
      <c r="CK199" s="109"/>
      <c r="CL199" s="59">
        <v>7</v>
      </c>
      <c r="CM199" s="26"/>
      <c r="CN199" s="26"/>
      <c r="CO199" s="26"/>
      <c r="CP199" s="102"/>
      <c r="CQ199" s="103"/>
      <c r="CR199" s="103"/>
      <c r="CS199" s="103"/>
      <c r="CT199" s="104"/>
      <c r="CU199" s="75"/>
      <c r="CV199" s="109"/>
      <c r="CW199" s="59">
        <v>7</v>
      </c>
      <c r="CX199" s="26"/>
      <c r="CY199" s="26"/>
      <c r="CZ199" s="26"/>
      <c r="DA199" s="102"/>
      <c r="DB199" s="103"/>
      <c r="DC199" s="103"/>
      <c r="DD199" s="103"/>
      <c r="DE199" s="104"/>
      <c r="DF199" s="75"/>
    </row>
    <row r="200" spans="1:110" s="25" customFormat="1" ht="16.5" customHeight="1" thickBot="1" x14ac:dyDescent="0.3">
      <c r="A200" s="110"/>
      <c r="B200" s="60">
        <v>8</v>
      </c>
      <c r="C200" s="27" t="s">
        <v>169</v>
      </c>
      <c r="D200" s="27"/>
      <c r="E200" s="27"/>
      <c r="F200" s="105"/>
      <c r="G200" s="106"/>
      <c r="H200" s="106"/>
      <c r="I200" s="106"/>
      <c r="J200" s="107"/>
      <c r="K200" s="76"/>
      <c r="L200" s="110"/>
      <c r="M200" s="60">
        <v>8</v>
      </c>
      <c r="N200" s="27"/>
      <c r="O200" s="27"/>
      <c r="P200" s="27"/>
      <c r="Q200" s="105"/>
      <c r="R200" s="106"/>
      <c r="S200" s="106"/>
      <c r="T200" s="106"/>
      <c r="U200" s="107"/>
      <c r="V200" s="76"/>
      <c r="W200" s="110"/>
      <c r="X200" s="60">
        <v>8</v>
      </c>
      <c r="Y200" s="27"/>
      <c r="Z200" s="27"/>
      <c r="AA200" s="27"/>
      <c r="AB200" s="105"/>
      <c r="AC200" s="106"/>
      <c r="AD200" s="106"/>
      <c r="AE200" s="106"/>
      <c r="AF200" s="107"/>
      <c r="AG200" s="76"/>
      <c r="AH200" s="110"/>
      <c r="AI200" s="60">
        <v>8</v>
      </c>
      <c r="AJ200" s="27"/>
      <c r="AK200" s="27"/>
      <c r="AL200" s="27"/>
      <c r="AM200" s="105"/>
      <c r="AN200" s="106"/>
      <c r="AO200" s="106"/>
      <c r="AP200" s="106"/>
      <c r="AQ200" s="107"/>
      <c r="AR200" s="76"/>
      <c r="AS200" s="110"/>
      <c r="AT200" s="60">
        <v>8</v>
      </c>
      <c r="AU200" s="27"/>
      <c r="AV200" s="27"/>
      <c r="AW200" s="27"/>
      <c r="AX200" s="105"/>
      <c r="AY200" s="106"/>
      <c r="AZ200" s="106"/>
      <c r="BA200" s="106"/>
      <c r="BB200" s="107"/>
      <c r="BC200" s="76"/>
      <c r="BD200" s="110"/>
      <c r="BE200" s="60">
        <v>8</v>
      </c>
      <c r="BF200" s="27"/>
      <c r="BG200" s="27"/>
      <c r="BH200" s="27"/>
      <c r="BI200" s="105"/>
      <c r="BJ200" s="106"/>
      <c r="BK200" s="106"/>
      <c r="BL200" s="106"/>
      <c r="BM200" s="107"/>
      <c r="BN200" s="76"/>
      <c r="BO200" s="110"/>
      <c r="BP200" s="60">
        <v>8</v>
      </c>
      <c r="BQ200" s="27"/>
      <c r="BR200" s="27"/>
      <c r="BS200" s="27"/>
      <c r="BT200" s="105"/>
      <c r="BU200" s="106"/>
      <c r="BV200" s="106"/>
      <c r="BW200" s="106"/>
      <c r="BX200" s="107"/>
      <c r="BY200" s="76"/>
      <c r="BZ200" s="110"/>
      <c r="CA200" s="60">
        <v>8</v>
      </c>
      <c r="CB200" s="27"/>
      <c r="CC200" s="27"/>
      <c r="CD200" s="27"/>
      <c r="CE200" s="105"/>
      <c r="CF200" s="106"/>
      <c r="CG200" s="106"/>
      <c r="CH200" s="106"/>
      <c r="CI200" s="107"/>
      <c r="CJ200" s="76"/>
      <c r="CK200" s="110"/>
      <c r="CL200" s="60">
        <v>8</v>
      </c>
      <c r="CM200" s="27"/>
      <c r="CN200" s="27"/>
      <c r="CO200" s="27"/>
      <c r="CP200" s="105"/>
      <c r="CQ200" s="106"/>
      <c r="CR200" s="106"/>
      <c r="CS200" s="106"/>
      <c r="CT200" s="107"/>
      <c r="CU200" s="76"/>
      <c r="CV200" s="110"/>
      <c r="CW200" s="60">
        <v>8</v>
      </c>
      <c r="CX200" s="27"/>
      <c r="CY200" s="27"/>
      <c r="CZ200" s="27"/>
      <c r="DA200" s="105"/>
      <c r="DB200" s="106"/>
      <c r="DC200" s="106"/>
      <c r="DD200" s="106"/>
      <c r="DE200" s="107"/>
      <c r="DF200" s="76"/>
    </row>
  </sheetData>
  <sheetProtection pivotTables="0"/>
  <mergeCells count="1900">
    <mergeCell ref="CV194:CV200"/>
    <mergeCell ref="DA194:DE194"/>
    <mergeCell ref="DA195:DE195"/>
    <mergeCell ref="DA196:DE196"/>
    <mergeCell ref="DA197:DE197"/>
    <mergeCell ref="DA198:DE198"/>
    <mergeCell ref="DA199:DE199"/>
    <mergeCell ref="DA200:DE200"/>
    <mergeCell ref="CV170:CV176"/>
    <mergeCell ref="DA170:DE170"/>
    <mergeCell ref="DA171:DE171"/>
    <mergeCell ref="DA172:DE172"/>
    <mergeCell ref="DA173:DE173"/>
    <mergeCell ref="DA174:DE174"/>
    <mergeCell ref="DA175:DE175"/>
    <mergeCell ref="DA176:DE176"/>
    <mergeCell ref="CV178:CV184"/>
    <mergeCell ref="DA178:DE178"/>
    <mergeCell ref="DA179:DE179"/>
    <mergeCell ref="DA180:DE180"/>
    <mergeCell ref="DA181:DE181"/>
    <mergeCell ref="DA182:DE182"/>
    <mergeCell ref="DA183:DE183"/>
    <mergeCell ref="DA184:DE184"/>
    <mergeCell ref="CV186:CV192"/>
    <mergeCell ref="DA186:DE186"/>
    <mergeCell ref="DA187:DE187"/>
    <mergeCell ref="DA188:DE188"/>
    <mergeCell ref="DA189:DE189"/>
    <mergeCell ref="DA190:DE190"/>
    <mergeCell ref="DA191:DE191"/>
    <mergeCell ref="DA192:DE192"/>
    <mergeCell ref="CV145:CV151"/>
    <mergeCell ref="DA145:DE145"/>
    <mergeCell ref="DA146:DE146"/>
    <mergeCell ref="DA147:DE147"/>
    <mergeCell ref="DA148:DE148"/>
    <mergeCell ref="DA149:DE149"/>
    <mergeCell ref="DA150:DE150"/>
    <mergeCell ref="DA151:DE151"/>
    <mergeCell ref="CV152:DA152"/>
    <mergeCell ref="DB152:DE152"/>
    <mergeCell ref="CW154:DE154"/>
    <mergeCell ref="CW155:DE155"/>
    <mergeCell ref="CW156:DE156"/>
    <mergeCell ref="CV158:CX158"/>
    <mergeCell ref="DA160:DE160"/>
    <mergeCell ref="CV162:CV168"/>
    <mergeCell ref="DA162:DE162"/>
    <mergeCell ref="DA163:DE163"/>
    <mergeCell ref="DA164:DE164"/>
    <mergeCell ref="DA165:DE165"/>
    <mergeCell ref="DA166:DE166"/>
    <mergeCell ref="DA167:DE167"/>
    <mergeCell ref="DA168:DE168"/>
    <mergeCell ref="CV121:CV127"/>
    <mergeCell ref="DA121:DE121"/>
    <mergeCell ref="DA122:DE122"/>
    <mergeCell ref="DA123:DE123"/>
    <mergeCell ref="DA124:DE124"/>
    <mergeCell ref="DA125:DE125"/>
    <mergeCell ref="DA126:DE126"/>
    <mergeCell ref="DA127:DE127"/>
    <mergeCell ref="CV129:CV135"/>
    <mergeCell ref="DA129:DE129"/>
    <mergeCell ref="DA130:DE130"/>
    <mergeCell ref="DA131:DE131"/>
    <mergeCell ref="DA132:DE132"/>
    <mergeCell ref="DA133:DE133"/>
    <mergeCell ref="DA134:DE134"/>
    <mergeCell ref="DA135:DE135"/>
    <mergeCell ref="CV137:CV143"/>
    <mergeCell ref="DA137:DE137"/>
    <mergeCell ref="DA138:DE138"/>
    <mergeCell ref="DA139:DE139"/>
    <mergeCell ref="DA140:DE140"/>
    <mergeCell ref="DA141:DE141"/>
    <mergeCell ref="DA142:DE142"/>
    <mergeCell ref="DA143:DE143"/>
    <mergeCell ref="CV96:CV102"/>
    <mergeCell ref="DA96:DE96"/>
    <mergeCell ref="DA97:DE97"/>
    <mergeCell ref="DA98:DE98"/>
    <mergeCell ref="DA99:DE99"/>
    <mergeCell ref="DA100:DE100"/>
    <mergeCell ref="DA101:DE101"/>
    <mergeCell ref="DA102:DE102"/>
    <mergeCell ref="CV103:DA103"/>
    <mergeCell ref="DB103:DE103"/>
    <mergeCell ref="CW105:DE105"/>
    <mergeCell ref="CW106:DE106"/>
    <mergeCell ref="CW107:DE107"/>
    <mergeCell ref="CV109:CX109"/>
    <mergeCell ref="DA111:DE111"/>
    <mergeCell ref="CV113:CV119"/>
    <mergeCell ref="DA113:DE113"/>
    <mergeCell ref="DA114:DE114"/>
    <mergeCell ref="DA115:DE115"/>
    <mergeCell ref="DA116:DE116"/>
    <mergeCell ref="DA117:DE117"/>
    <mergeCell ref="DA118:DE118"/>
    <mergeCell ref="DA119:DE119"/>
    <mergeCell ref="CV72:CV78"/>
    <mergeCell ref="DA72:DE72"/>
    <mergeCell ref="DA73:DE73"/>
    <mergeCell ref="DA74:DE74"/>
    <mergeCell ref="DA75:DE75"/>
    <mergeCell ref="DA76:DE76"/>
    <mergeCell ref="DA77:DE77"/>
    <mergeCell ref="DA78:DE78"/>
    <mergeCell ref="CV80:CV86"/>
    <mergeCell ref="DA80:DE80"/>
    <mergeCell ref="DA81:DE81"/>
    <mergeCell ref="DA82:DE82"/>
    <mergeCell ref="DA83:DE83"/>
    <mergeCell ref="DA84:DE84"/>
    <mergeCell ref="DA85:DE85"/>
    <mergeCell ref="DA86:DE86"/>
    <mergeCell ref="CV88:CV94"/>
    <mergeCell ref="DA88:DE88"/>
    <mergeCell ref="DA89:DE89"/>
    <mergeCell ref="DA90:DE90"/>
    <mergeCell ref="DA91:DE91"/>
    <mergeCell ref="DA92:DE92"/>
    <mergeCell ref="DA93:DE93"/>
    <mergeCell ref="DA94:DE94"/>
    <mergeCell ref="CV47:CV53"/>
    <mergeCell ref="DA47:DE47"/>
    <mergeCell ref="DA48:DE48"/>
    <mergeCell ref="DA49:DE49"/>
    <mergeCell ref="DA50:DE50"/>
    <mergeCell ref="DA51:DE51"/>
    <mergeCell ref="DA52:DE52"/>
    <mergeCell ref="DA53:DE53"/>
    <mergeCell ref="CV54:DA54"/>
    <mergeCell ref="DB54:DE54"/>
    <mergeCell ref="CW56:DE56"/>
    <mergeCell ref="CW57:DE57"/>
    <mergeCell ref="CW58:DE58"/>
    <mergeCell ref="CV60:CX60"/>
    <mergeCell ref="DA62:DE62"/>
    <mergeCell ref="CV64:CV70"/>
    <mergeCell ref="DA64:DE64"/>
    <mergeCell ref="DA65:DE65"/>
    <mergeCell ref="DA66:DE66"/>
    <mergeCell ref="DA67:DE67"/>
    <mergeCell ref="DA68:DE68"/>
    <mergeCell ref="DA69:DE69"/>
    <mergeCell ref="DA70:DE70"/>
    <mergeCell ref="DA29:DE29"/>
    <mergeCell ref="CV31:CV37"/>
    <mergeCell ref="DA31:DE31"/>
    <mergeCell ref="DA32:DE32"/>
    <mergeCell ref="DA33:DE33"/>
    <mergeCell ref="DA34:DE34"/>
    <mergeCell ref="DA35:DE35"/>
    <mergeCell ref="DA36:DE36"/>
    <mergeCell ref="DA37:DE37"/>
    <mergeCell ref="CV39:CV45"/>
    <mergeCell ref="DA39:DE39"/>
    <mergeCell ref="DA40:DE40"/>
    <mergeCell ref="DA41:DE41"/>
    <mergeCell ref="DA42:DE42"/>
    <mergeCell ref="DA43:DE43"/>
    <mergeCell ref="DA44:DE44"/>
    <mergeCell ref="DA45:DE45"/>
    <mergeCell ref="CK194:CK200"/>
    <mergeCell ref="CP194:CT194"/>
    <mergeCell ref="CP195:CT195"/>
    <mergeCell ref="CP196:CT196"/>
    <mergeCell ref="CP197:CT197"/>
    <mergeCell ref="CP198:CT198"/>
    <mergeCell ref="CP199:CT199"/>
    <mergeCell ref="CP200:CT200"/>
    <mergeCell ref="CV1:DF1"/>
    <mergeCell ref="CV3:DE3"/>
    <mergeCell ref="CV5:DA5"/>
    <mergeCell ref="DB5:DE5"/>
    <mergeCell ref="CW7:DE7"/>
    <mergeCell ref="CW8:DE8"/>
    <mergeCell ref="CW9:DE9"/>
    <mergeCell ref="CV11:CX11"/>
    <mergeCell ref="DA13:DE13"/>
    <mergeCell ref="CV15:CV21"/>
    <mergeCell ref="DA15:DE15"/>
    <mergeCell ref="DA16:DE16"/>
    <mergeCell ref="DA17:DE17"/>
    <mergeCell ref="DA18:DE18"/>
    <mergeCell ref="DA19:DE19"/>
    <mergeCell ref="DA20:DE20"/>
    <mergeCell ref="DA21:DE21"/>
    <mergeCell ref="CV23:CV29"/>
    <mergeCell ref="DA23:DE23"/>
    <mergeCell ref="DA24:DE24"/>
    <mergeCell ref="DA25:DE25"/>
    <mergeCell ref="DA26:DE26"/>
    <mergeCell ref="DA27:DE27"/>
    <mergeCell ref="DA28:DE28"/>
    <mergeCell ref="CK170:CK176"/>
    <mergeCell ref="CP170:CT170"/>
    <mergeCell ref="CP171:CT171"/>
    <mergeCell ref="CP172:CT172"/>
    <mergeCell ref="CP173:CT173"/>
    <mergeCell ref="CP174:CT174"/>
    <mergeCell ref="CP175:CT175"/>
    <mergeCell ref="CP176:CT176"/>
    <mergeCell ref="CK178:CK184"/>
    <mergeCell ref="CP178:CT178"/>
    <mergeCell ref="CP179:CT179"/>
    <mergeCell ref="CP180:CT180"/>
    <mergeCell ref="CP181:CT181"/>
    <mergeCell ref="CP182:CT182"/>
    <mergeCell ref="CP183:CT183"/>
    <mergeCell ref="CP184:CT184"/>
    <mergeCell ref="CK186:CK192"/>
    <mergeCell ref="CP186:CT186"/>
    <mergeCell ref="CP187:CT187"/>
    <mergeCell ref="CP188:CT188"/>
    <mergeCell ref="CP189:CT189"/>
    <mergeCell ref="CP190:CT190"/>
    <mergeCell ref="CP191:CT191"/>
    <mergeCell ref="CP192:CT192"/>
    <mergeCell ref="CK145:CK151"/>
    <mergeCell ref="CP145:CT145"/>
    <mergeCell ref="CP146:CT146"/>
    <mergeCell ref="CP147:CT147"/>
    <mergeCell ref="CP148:CT148"/>
    <mergeCell ref="CP149:CT149"/>
    <mergeCell ref="CP150:CT150"/>
    <mergeCell ref="CP151:CT151"/>
    <mergeCell ref="CK152:CP152"/>
    <mergeCell ref="CQ152:CT152"/>
    <mergeCell ref="CL154:CT154"/>
    <mergeCell ref="CL155:CT155"/>
    <mergeCell ref="CL156:CT156"/>
    <mergeCell ref="CK158:CM158"/>
    <mergeCell ref="CP160:CT160"/>
    <mergeCell ref="CK162:CK168"/>
    <mergeCell ref="CP162:CT162"/>
    <mergeCell ref="CP163:CT163"/>
    <mergeCell ref="CP164:CT164"/>
    <mergeCell ref="CP165:CT165"/>
    <mergeCell ref="CP166:CT166"/>
    <mergeCell ref="CP167:CT167"/>
    <mergeCell ref="CP168:CT168"/>
    <mergeCell ref="CK121:CK127"/>
    <mergeCell ref="CP121:CT121"/>
    <mergeCell ref="CP122:CT122"/>
    <mergeCell ref="CP123:CT123"/>
    <mergeCell ref="CP124:CT124"/>
    <mergeCell ref="CP125:CT125"/>
    <mergeCell ref="CP126:CT126"/>
    <mergeCell ref="CP127:CT127"/>
    <mergeCell ref="CK129:CK135"/>
    <mergeCell ref="CP129:CT129"/>
    <mergeCell ref="CP130:CT130"/>
    <mergeCell ref="CP131:CT131"/>
    <mergeCell ref="CP132:CT132"/>
    <mergeCell ref="CP133:CT133"/>
    <mergeCell ref="CP134:CT134"/>
    <mergeCell ref="CP135:CT135"/>
    <mergeCell ref="CK137:CK143"/>
    <mergeCell ref="CP137:CT137"/>
    <mergeCell ref="CP138:CT138"/>
    <mergeCell ref="CP139:CT139"/>
    <mergeCell ref="CP140:CT140"/>
    <mergeCell ref="CP141:CT141"/>
    <mergeCell ref="CP142:CT142"/>
    <mergeCell ref="CP143:CT143"/>
    <mergeCell ref="CK96:CK102"/>
    <mergeCell ref="CP96:CT96"/>
    <mergeCell ref="CP97:CT97"/>
    <mergeCell ref="CP98:CT98"/>
    <mergeCell ref="CP99:CT99"/>
    <mergeCell ref="CP100:CT100"/>
    <mergeCell ref="CP101:CT101"/>
    <mergeCell ref="CP102:CT102"/>
    <mergeCell ref="CK103:CP103"/>
    <mergeCell ref="CQ103:CT103"/>
    <mergeCell ref="CL105:CT105"/>
    <mergeCell ref="CL106:CT106"/>
    <mergeCell ref="CL107:CT107"/>
    <mergeCell ref="CK109:CM109"/>
    <mergeCell ref="CP111:CT111"/>
    <mergeCell ref="CK113:CK119"/>
    <mergeCell ref="CP113:CT113"/>
    <mergeCell ref="CP114:CT114"/>
    <mergeCell ref="CP115:CT115"/>
    <mergeCell ref="CP116:CT116"/>
    <mergeCell ref="CP117:CT117"/>
    <mergeCell ref="CP118:CT118"/>
    <mergeCell ref="CP119:CT119"/>
    <mergeCell ref="CK72:CK78"/>
    <mergeCell ref="CP72:CT72"/>
    <mergeCell ref="CP73:CT73"/>
    <mergeCell ref="CP74:CT74"/>
    <mergeCell ref="CP75:CT75"/>
    <mergeCell ref="CP76:CT76"/>
    <mergeCell ref="CP77:CT77"/>
    <mergeCell ref="CP78:CT78"/>
    <mergeCell ref="CK80:CK86"/>
    <mergeCell ref="CP80:CT80"/>
    <mergeCell ref="CP81:CT81"/>
    <mergeCell ref="CP82:CT82"/>
    <mergeCell ref="CP83:CT83"/>
    <mergeCell ref="CP84:CT84"/>
    <mergeCell ref="CP85:CT85"/>
    <mergeCell ref="CP86:CT86"/>
    <mergeCell ref="CK88:CK94"/>
    <mergeCell ref="CP88:CT88"/>
    <mergeCell ref="CP89:CT89"/>
    <mergeCell ref="CP90:CT90"/>
    <mergeCell ref="CP91:CT91"/>
    <mergeCell ref="CP92:CT92"/>
    <mergeCell ref="CP93:CT93"/>
    <mergeCell ref="CP94:CT94"/>
    <mergeCell ref="CK47:CK53"/>
    <mergeCell ref="CP47:CT47"/>
    <mergeCell ref="CP48:CT48"/>
    <mergeCell ref="CP49:CT49"/>
    <mergeCell ref="CP50:CT50"/>
    <mergeCell ref="CP51:CT51"/>
    <mergeCell ref="CP52:CT52"/>
    <mergeCell ref="CP53:CT53"/>
    <mergeCell ref="CK54:CP54"/>
    <mergeCell ref="CQ54:CT54"/>
    <mergeCell ref="CL56:CT56"/>
    <mergeCell ref="CL57:CT57"/>
    <mergeCell ref="CL58:CT58"/>
    <mergeCell ref="CK60:CM60"/>
    <mergeCell ref="CP62:CT62"/>
    <mergeCell ref="CK64:CK70"/>
    <mergeCell ref="CP64:CT64"/>
    <mergeCell ref="CP65:CT65"/>
    <mergeCell ref="CP66:CT66"/>
    <mergeCell ref="CP67:CT67"/>
    <mergeCell ref="CP68:CT68"/>
    <mergeCell ref="CP69:CT69"/>
    <mergeCell ref="CP70:CT70"/>
    <mergeCell ref="CP29:CT29"/>
    <mergeCell ref="CK31:CK37"/>
    <mergeCell ref="CP31:CT31"/>
    <mergeCell ref="CP32:CT32"/>
    <mergeCell ref="CP33:CT33"/>
    <mergeCell ref="CP34:CT34"/>
    <mergeCell ref="CP35:CT35"/>
    <mergeCell ref="CP36:CT36"/>
    <mergeCell ref="CP37:CT37"/>
    <mergeCell ref="CK39:CK45"/>
    <mergeCell ref="CP39:CT39"/>
    <mergeCell ref="CP40:CT40"/>
    <mergeCell ref="CP41:CT41"/>
    <mergeCell ref="CP42:CT42"/>
    <mergeCell ref="CP43:CT43"/>
    <mergeCell ref="CP44:CT44"/>
    <mergeCell ref="CP45:CT45"/>
    <mergeCell ref="BZ194:BZ200"/>
    <mergeCell ref="CE194:CI194"/>
    <mergeCell ref="CE195:CI195"/>
    <mergeCell ref="CE196:CI196"/>
    <mergeCell ref="CE197:CI197"/>
    <mergeCell ref="CE198:CI198"/>
    <mergeCell ref="CE199:CI199"/>
    <mergeCell ref="CE200:CI200"/>
    <mergeCell ref="CK1:CU1"/>
    <mergeCell ref="CK3:CT3"/>
    <mergeCell ref="CK5:CP5"/>
    <mergeCell ref="CQ5:CT5"/>
    <mergeCell ref="CL7:CT7"/>
    <mergeCell ref="CL8:CT8"/>
    <mergeCell ref="CL9:CT9"/>
    <mergeCell ref="CK11:CM11"/>
    <mergeCell ref="CP13:CT13"/>
    <mergeCell ref="CK15:CK21"/>
    <mergeCell ref="CP15:CT15"/>
    <mergeCell ref="CP16:CT16"/>
    <mergeCell ref="CP17:CT17"/>
    <mergeCell ref="CP18:CT18"/>
    <mergeCell ref="CP19:CT19"/>
    <mergeCell ref="CP20:CT20"/>
    <mergeCell ref="CP21:CT21"/>
    <mergeCell ref="CK23:CK29"/>
    <mergeCell ref="CP23:CT23"/>
    <mergeCell ref="CP24:CT24"/>
    <mergeCell ref="CP25:CT25"/>
    <mergeCell ref="CP26:CT26"/>
    <mergeCell ref="CP27:CT27"/>
    <mergeCell ref="CP28:CT28"/>
    <mergeCell ref="BZ170:BZ176"/>
    <mergeCell ref="CE170:CI170"/>
    <mergeCell ref="CE171:CI171"/>
    <mergeCell ref="CE172:CI172"/>
    <mergeCell ref="CE173:CI173"/>
    <mergeCell ref="CE174:CI174"/>
    <mergeCell ref="CE175:CI175"/>
    <mergeCell ref="CE176:CI176"/>
    <mergeCell ref="BZ178:BZ184"/>
    <mergeCell ref="CE178:CI178"/>
    <mergeCell ref="CE179:CI179"/>
    <mergeCell ref="CE180:CI180"/>
    <mergeCell ref="CE181:CI181"/>
    <mergeCell ref="CE182:CI182"/>
    <mergeCell ref="CE183:CI183"/>
    <mergeCell ref="CE184:CI184"/>
    <mergeCell ref="BZ186:BZ192"/>
    <mergeCell ref="CE186:CI186"/>
    <mergeCell ref="CE187:CI187"/>
    <mergeCell ref="CE188:CI188"/>
    <mergeCell ref="CE189:CI189"/>
    <mergeCell ref="CE190:CI190"/>
    <mergeCell ref="CE191:CI191"/>
    <mergeCell ref="CE192:CI192"/>
    <mergeCell ref="BZ145:BZ151"/>
    <mergeCell ref="CE145:CI145"/>
    <mergeCell ref="CE146:CI146"/>
    <mergeCell ref="CE147:CI147"/>
    <mergeCell ref="CE148:CI148"/>
    <mergeCell ref="CE149:CI149"/>
    <mergeCell ref="CE150:CI150"/>
    <mergeCell ref="CE151:CI151"/>
    <mergeCell ref="BZ152:CE152"/>
    <mergeCell ref="CF152:CI152"/>
    <mergeCell ref="CA154:CI154"/>
    <mergeCell ref="CA155:CI155"/>
    <mergeCell ref="CA156:CI156"/>
    <mergeCell ref="BZ158:CB158"/>
    <mergeCell ref="CE160:CI160"/>
    <mergeCell ref="BZ162:BZ168"/>
    <mergeCell ref="CE162:CI162"/>
    <mergeCell ref="CE163:CI163"/>
    <mergeCell ref="CE164:CI164"/>
    <mergeCell ref="CE165:CI165"/>
    <mergeCell ref="CE166:CI166"/>
    <mergeCell ref="CE167:CI167"/>
    <mergeCell ref="CE168:CI168"/>
    <mergeCell ref="BZ121:BZ127"/>
    <mergeCell ref="CE121:CI121"/>
    <mergeCell ref="CE122:CI122"/>
    <mergeCell ref="CE123:CI123"/>
    <mergeCell ref="CE124:CI124"/>
    <mergeCell ref="CE125:CI125"/>
    <mergeCell ref="CE126:CI126"/>
    <mergeCell ref="CE127:CI127"/>
    <mergeCell ref="BZ129:BZ135"/>
    <mergeCell ref="CE129:CI129"/>
    <mergeCell ref="CE130:CI130"/>
    <mergeCell ref="CE131:CI131"/>
    <mergeCell ref="CE132:CI132"/>
    <mergeCell ref="CE133:CI133"/>
    <mergeCell ref="CE134:CI134"/>
    <mergeCell ref="CE135:CI135"/>
    <mergeCell ref="BZ137:BZ143"/>
    <mergeCell ref="CE137:CI137"/>
    <mergeCell ref="CE138:CI138"/>
    <mergeCell ref="CE139:CI139"/>
    <mergeCell ref="CE140:CI140"/>
    <mergeCell ref="CE141:CI141"/>
    <mergeCell ref="CE142:CI142"/>
    <mergeCell ref="CE143:CI143"/>
    <mergeCell ref="BZ96:BZ102"/>
    <mergeCell ref="CE96:CI96"/>
    <mergeCell ref="CE97:CI97"/>
    <mergeCell ref="CE98:CI98"/>
    <mergeCell ref="CE99:CI99"/>
    <mergeCell ref="CE100:CI100"/>
    <mergeCell ref="CE101:CI101"/>
    <mergeCell ref="CE102:CI102"/>
    <mergeCell ref="BZ103:CE103"/>
    <mergeCell ref="CF103:CI103"/>
    <mergeCell ref="CA105:CI105"/>
    <mergeCell ref="CA106:CI106"/>
    <mergeCell ref="CA107:CI107"/>
    <mergeCell ref="BZ109:CB109"/>
    <mergeCell ref="CE111:CI111"/>
    <mergeCell ref="BZ113:BZ119"/>
    <mergeCell ref="CE113:CI113"/>
    <mergeCell ref="CE114:CI114"/>
    <mergeCell ref="CE115:CI115"/>
    <mergeCell ref="CE116:CI116"/>
    <mergeCell ref="CE117:CI117"/>
    <mergeCell ref="CE118:CI118"/>
    <mergeCell ref="CE119:CI119"/>
    <mergeCell ref="BZ72:BZ78"/>
    <mergeCell ref="CE72:CI72"/>
    <mergeCell ref="CE73:CI73"/>
    <mergeCell ref="CE74:CI74"/>
    <mergeCell ref="CE75:CI75"/>
    <mergeCell ref="CE76:CI76"/>
    <mergeCell ref="CE77:CI77"/>
    <mergeCell ref="CE78:CI78"/>
    <mergeCell ref="BZ80:BZ86"/>
    <mergeCell ref="CE80:CI80"/>
    <mergeCell ref="CE81:CI81"/>
    <mergeCell ref="CE82:CI82"/>
    <mergeCell ref="CE83:CI83"/>
    <mergeCell ref="CE84:CI84"/>
    <mergeCell ref="CE85:CI85"/>
    <mergeCell ref="CE86:CI86"/>
    <mergeCell ref="BZ88:BZ94"/>
    <mergeCell ref="CE88:CI88"/>
    <mergeCell ref="CE89:CI89"/>
    <mergeCell ref="CE90:CI90"/>
    <mergeCell ref="CE91:CI91"/>
    <mergeCell ref="CE92:CI92"/>
    <mergeCell ref="CE93:CI93"/>
    <mergeCell ref="CE94:CI94"/>
    <mergeCell ref="BZ47:BZ53"/>
    <mergeCell ref="CE47:CI47"/>
    <mergeCell ref="CE48:CI48"/>
    <mergeCell ref="CE49:CI49"/>
    <mergeCell ref="CE50:CI50"/>
    <mergeCell ref="CE51:CI51"/>
    <mergeCell ref="CE52:CI52"/>
    <mergeCell ref="CE53:CI53"/>
    <mergeCell ref="BZ54:CE54"/>
    <mergeCell ref="CF54:CI54"/>
    <mergeCell ref="CA56:CI56"/>
    <mergeCell ref="CA57:CI57"/>
    <mergeCell ref="CA58:CI58"/>
    <mergeCell ref="BZ60:CB60"/>
    <mergeCell ref="CE62:CI62"/>
    <mergeCell ref="BZ64:BZ70"/>
    <mergeCell ref="CE64:CI64"/>
    <mergeCell ref="CE65:CI65"/>
    <mergeCell ref="CE66:CI66"/>
    <mergeCell ref="CE67:CI67"/>
    <mergeCell ref="CE68:CI68"/>
    <mergeCell ref="CE69:CI69"/>
    <mergeCell ref="CE70:CI70"/>
    <mergeCell ref="BZ23:BZ29"/>
    <mergeCell ref="CE23:CI23"/>
    <mergeCell ref="CE24:CI24"/>
    <mergeCell ref="CE25:CI25"/>
    <mergeCell ref="CE26:CI26"/>
    <mergeCell ref="CE27:CI27"/>
    <mergeCell ref="CE28:CI28"/>
    <mergeCell ref="CE29:CI29"/>
    <mergeCell ref="BZ31:BZ37"/>
    <mergeCell ref="CE31:CI31"/>
    <mergeCell ref="CE32:CI32"/>
    <mergeCell ref="CE33:CI33"/>
    <mergeCell ref="CE34:CI34"/>
    <mergeCell ref="CE35:CI35"/>
    <mergeCell ref="CE36:CI36"/>
    <mergeCell ref="CE37:CI37"/>
    <mergeCell ref="BZ39:BZ45"/>
    <mergeCell ref="CE39:CI39"/>
    <mergeCell ref="CE40:CI40"/>
    <mergeCell ref="CE41:CI41"/>
    <mergeCell ref="CE42:CI42"/>
    <mergeCell ref="CE43:CI43"/>
    <mergeCell ref="CE44:CI44"/>
    <mergeCell ref="CE45:CI45"/>
    <mergeCell ref="BZ1:CJ1"/>
    <mergeCell ref="BZ3:CI3"/>
    <mergeCell ref="BZ5:CE5"/>
    <mergeCell ref="CF5:CI5"/>
    <mergeCell ref="CA7:CI7"/>
    <mergeCell ref="CA8:CI8"/>
    <mergeCell ref="CA9:CI9"/>
    <mergeCell ref="BZ11:CB11"/>
    <mergeCell ref="CE13:CI13"/>
    <mergeCell ref="BZ15:BZ21"/>
    <mergeCell ref="CE15:CI15"/>
    <mergeCell ref="CE16:CI16"/>
    <mergeCell ref="CE17:CI17"/>
    <mergeCell ref="CE18:CI18"/>
    <mergeCell ref="CE19:CI19"/>
    <mergeCell ref="CE20:CI20"/>
    <mergeCell ref="CE21:CI21"/>
    <mergeCell ref="BO178:BO184"/>
    <mergeCell ref="BT178:BX178"/>
    <mergeCell ref="BT179:BX179"/>
    <mergeCell ref="BT180:BX180"/>
    <mergeCell ref="BT181:BX181"/>
    <mergeCell ref="BT182:BX182"/>
    <mergeCell ref="BT183:BX183"/>
    <mergeCell ref="BT184:BX184"/>
    <mergeCell ref="BO186:BO192"/>
    <mergeCell ref="BT186:BX186"/>
    <mergeCell ref="BT187:BX187"/>
    <mergeCell ref="BT188:BX188"/>
    <mergeCell ref="BT189:BX189"/>
    <mergeCell ref="BT190:BX190"/>
    <mergeCell ref="BT191:BX191"/>
    <mergeCell ref="BT192:BX192"/>
    <mergeCell ref="BO194:BO200"/>
    <mergeCell ref="BT194:BX194"/>
    <mergeCell ref="BT195:BX195"/>
    <mergeCell ref="BT196:BX196"/>
    <mergeCell ref="BT197:BX197"/>
    <mergeCell ref="BT198:BX198"/>
    <mergeCell ref="BT199:BX199"/>
    <mergeCell ref="BT200:BX200"/>
    <mergeCell ref="BO145:BO151"/>
    <mergeCell ref="BT145:BX145"/>
    <mergeCell ref="BT146:BX146"/>
    <mergeCell ref="BT147:BX147"/>
    <mergeCell ref="BT148:BX148"/>
    <mergeCell ref="BT149:BX149"/>
    <mergeCell ref="BT150:BX150"/>
    <mergeCell ref="BT151:BX151"/>
    <mergeCell ref="BO152:BT152"/>
    <mergeCell ref="BU152:BX152"/>
    <mergeCell ref="BP154:BX154"/>
    <mergeCell ref="BP155:BX155"/>
    <mergeCell ref="BP156:BX156"/>
    <mergeCell ref="BO158:BQ158"/>
    <mergeCell ref="BT160:BX160"/>
    <mergeCell ref="BO162:BO168"/>
    <mergeCell ref="BT162:BX162"/>
    <mergeCell ref="BT163:BX163"/>
    <mergeCell ref="BT164:BX164"/>
    <mergeCell ref="BT165:BX165"/>
    <mergeCell ref="BT166:BX166"/>
    <mergeCell ref="BT167:BX167"/>
    <mergeCell ref="BT168:BX168"/>
    <mergeCell ref="BO121:BO127"/>
    <mergeCell ref="BT121:BX121"/>
    <mergeCell ref="BT122:BX122"/>
    <mergeCell ref="BT123:BX123"/>
    <mergeCell ref="BT124:BX124"/>
    <mergeCell ref="BT125:BX125"/>
    <mergeCell ref="BT126:BX126"/>
    <mergeCell ref="BT127:BX127"/>
    <mergeCell ref="BO129:BO135"/>
    <mergeCell ref="BT129:BX129"/>
    <mergeCell ref="BT130:BX130"/>
    <mergeCell ref="BT131:BX131"/>
    <mergeCell ref="BT132:BX132"/>
    <mergeCell ref="BT133:BX133"/>
    <mergeCell ref="BT134:BX134"/>
    <mergeCell ref="BT135:BX135"/>
    <mergeCell ref="BO137:BO143"/>
    <mergeCell ref="BT137:BX137"/>
    <mergeCell ref="BT138:BX138"/>
    <mergeCell ref="BT139:BX139"/>
    <mergeCell ref="BT140:BX140"/>
    <mergeCell ref="BT141:BX141"/>
    <mergeCell ref="BT142:BX142"/>
    <mergeCell ref="BT143:BX143"/>
    <mergeCell ref="BO96:BO102"/>
    <mergeCell ref="BT96:BX96"/>
    <mergeCell ref="BT97:BX97"/>
    <mergeCell ref="BT98:BX98"/>
    <mergeCell ref="BT99:BX99"/>
    <mergeCell ref="BT100:BX100"/>
    <mergeCell ref="BT101:BX101"/>
    <mergeCell ref="BT102:BX102"/>
    <mergeCell ref="BO103:BT103"/>
    <mergeCell ref="BU103:BX103"/>
    <mergeCell ref="BP105:BX105"/>
    <mergeCell ref="BP106:BX106"/>
    <mergeCell ref="BP107:BX107"/>
    <mergeCell ref="BO109:BQ109"/>
    <mergeCell ref="BT111:BX111"/>
    <mergeCell ref="BO113:BO119"/>
    <mergeCell ref="BT113:BX113"/>
    <mergeCell ref="BT114:BX114"/>
    <mergeCell ref="BT115:BX115"/>
    <mergeCell ref="BT116:BX116"/>
    <mergeCell ref="BT117:BX117"/>
    <mergeCell ref="BT118:BX118"/>
    <mergeCell ref="BT119:BX119"/>
    <mergeCell ref="BO72:BO78"/>
    <mergeCell ref="BT72:BX72"/>
    <mergeCell ref="BT73:BX73"/>
    <mergeCell ref="BT74:BX74"/>
    <mergeCell ref="BT75:BX75"/>
    <mergeCell ref="BT76:BX76"/>
    <mergeCell ref="BT77:BX77"/>
    <mergeCell ref="BT78:BX78"/>
    <mergeCell ref="BO80:BO86"/>
    <mergeCell ref="BT80:BX80"/>
    <mergeCell ref="BT81:BX81"/>
    <mergeCell ref="BT82:BX82"/>
    <mergeCell ref="BT83:BX83"/>
    <mergeCell ref="BT84:BX84"/>
    <mergeCell ref="BT85:BX85"/>
    <mergeCell ref="BT86:BX86"/>
    <mergeCell ref="BO88:BO94"/>
    <mergeCell ref="BT88:BX88"/>
    <mergeCell ref="BT89:BX89"/>
    <mergeCell ref="BT90:BX90"/>
    <mergeCell ref="BT91:BX91"/>
    <mergeCell ref="BT92:BX92"/>
    <mergeCell ref="BT93:BX93"/>
    <mergeCell ref="BT94:BX94"/>
    <mergeCell ref="BO47:BO53"/>
    <mergeCell ref="BT47:BX47"/>
    <mergeCell ref="BT48:BX48"/>
    <mergeCell ref="BT49:BX49"/>
    <mergeCell ref="BT50:BX50"/>
    <mergeCell ref="BT51:BX51"/>
    <mergeCell ref="BT52:BX52"/>
    <mergeCell ref="BT53:BX53"/>
    <mergeCell ref="BO54:BT54"/>
    <mergeCell ref="BU54:BX54"/>
    <mergeCell ref="BP56:BX56"/>
    <mergeCell ref="BP57:BX57"/>
    <mergeCell ref="BP58:BX58"/>
    <mergeCell ref="BO60:BQ60"/>
    <mergeCell ref="BT62:BX62"/>
    <mergeCell ref="BO64:BO70"/>
    <mergeCell ref="BT64:BX64"/>
    <mergeCell ref="BT65:BX65"/>
    <mergeCell ref="BT66:BX66"/>
    <mergeCell ref="BT67:BX67"/>
    <mergeCell ref="BT68:BX68"/>
    <mergeCell ref="BT69:BX69"/>
    <mergeCell ref="BT70:BX70"/>
    <mergeCell ref="BO23:BO29"/>
    <mergeCell ref="BT23:BX23"/>
    <mergeCell ref="BT24:BX24"/>
    <mergeCell ref="BT25:BX25"/>
    <mergeCell ref="BT26:BX26"/>
    <mergeCell ref="BT27:BX27"/>
    <mergeCell ref="BT28:BX28"/>
    <mergeCell ref="BT29:BX29"/>
    <mergeCell ref="BO31:BO37"/>
    <mergeCell ref="BT31:BX31"/>
    <mergeCell ref="BT32:BX32"/>
    <mergeCell ref="BT33:BX33"/>
    <mergeCell ref="BT34:BX34"/>
    <mergeCell ref="BT35:BX35"/>
    <mergeCell ref="BT36:BX36"/>
    <mergeCell ref="BT37:BX37"/>
    <mergeCell ref="BO39:BO45"/>
    <mergeCell ref="BT39:BX39"/>
    <mergeCell ref="BT40:BX40"/>
    <mergeCell ref="BT41:BX41"/>
    <mergeCell ref="BT42:BX42"/>
    <mergeCell ref="BT43:BX43"/>
    <mergeCell ref="BT44:BX44"/>
    <mergeCell ref="BT45:BX45"/>
    <mergeCell ref="BO1:BY1"/>
    <mergeCell ref="BO3:BX3"/>
    <mergeCell ref="BO5:BT5"/>
    <mergeCell ref="BU5:BX5"/>
    <mergeCell ref="BP7:BX7"/>
    <mergeCell ref="BP8:BX8"/>
    <mergeCell ref="BP9:BX9"/>
    <mergeCell ref="BO11:BQ11"/>
    <mergeCell ref="BT13:BX13"/>
    <mergeCell ref="BO15:BO21"/>
    <mergeCell ref="BT15:BX15"/>
    <mergeCell ref="BT16:BX16"/>
    <mergeCell ref="BT17:BX17"/>
    <mergeCell ref="BT18:BX18"/>
    <mergeCell ref="BT19:BX19"/>
    <mergeCell ref="BT20:BX20"/>
    <mergeCell ref="BT21:BX21"/>
    <mergeCell ref="BD178:BD184"/>
    <mergeCell ref="BI178:BM178"/>
    <mergeCell ref="BI179:BM179"/>
    <mergeCell ref="BI180:BM180"/>
    <mergeCell ref="BI181:BM181"/>
    <mergeCell ref="BI182:BM182"/>
    <mergeCell ref="BI183:BM183"/>
    <mergeCell ref="BI184:BM184"/>
    <mergeCell ref="BD186:BD192"/>
    <mergeCell ref="BI186:BM186"/>
    <mergeCell ref="BI187:BM187"/>
    <mergeCell ref="BI188:BM188"/>
    <mergeCell ref="BI189:BM189"/>
    <mergeCell ref="BI190:BM190"/>
    <mergeCell ref="BI191:BM191"/>
    <mergeCell ref="BI192:BM192"/>
    <mergeCell ref="BD194:BD200"/>
    <mergeCell ref="BI194:BM194"/>
    <mergeCell ref="BI195:BM195"/>
    <mergeCell ref="BI196:BM196"/>
    <mergeCell ref="BI197:BM197"/>
    <mergeCell ref="BI198:BM198"/>
    <mergeCell ref="BI199:BM199"/>
    <mergeCell ref="BI200:BM200"/>
    <mergeCell ref="BE155:BM155"/>
    <mergeCell ref="BE156:BM156"/>
    <mergeCell ref="BD158:BF158"/>
    <mergeCell ref="BI160:BM160"/>
    <mergeCell ref="BD162:BD168"/>
    <mergeCell ref="BI162:BM162"/>
    <mergeCell ref="BI163:BM163"/>
    <mergeCell ref="BI164:BM164"/>
    <mergeCell ref="BI165:BM165"/>
    <mergeCell ref="BI166:BM166"/>
    <mergeCell ref="BI167:BM167"/>
    <mergeCell ref="BI168:BM168"/>
    <mergeCell ref="BD170:BD176"/>
    <mergeCell ref="BI170:BM170"/>
    <mergeCell ref="BI171:BM171"/>
    <mergeCell ref="BI172:BM172"/>
    <mergeCell ref="BI173:BM173"/>
    <mergeCell ref="BI174:BM174"/>
    <mergeCell ref="BI175:BM175"/>
    <mergeCell ref="BI176:BM176"/>
    <mergeCell ref="BI121:BM121"/>
    <mergeCell ref="BI122:BM122"/>
    <mergeCell ref="BI123:BM123"/>
    <mergeCell ref="BI124:BM124"/>
    <mergeCell ref="BI125:BM125"/>
    <mergeCell ref="BI126:BM126"/>
    <mergeCell ref="BI127:BM127"/>
    <mergeCell ref="BD129:BD135"/>
    <mergeCell ref="BI129:BM129"/>
    <mergeCell ref="BI130:BM130"/>
    <mergeCell ref="BI131:BM131"/>
    <mergeCell ref="BI132:BM132"/>
    <mergeCell ref="BI133:BM133"/>
    <mergeCell ref="BI134:BM134"/>
    <mergeCell ref="BI135:BM135"/>
    <mergeCell ref="BD137:BD143"/>
    <mergeCell ref="BI137:BM137"/>
    <mergeCell ref="BI138:BM138"/>
    <mergeCell ref="BI139:BM139"/>
    <mergeCell ref="BI140:BM140"/>
    <mergeCell ref="BI141:BM141"/>
    <mergeCell ref="BI142:BM142"/>
    <mergeCell ref="BI143:BM143"/>
    <mergeCell ref="BD121:BD127"/>
    <mergeCell ref="BD96:BD102"/>
    <mergeCell ref="BI96:BM96"/>
    <mergeCell ref="BI97:BM97"/>
    <mergeCell ref="BI98:BM98"/>
    <mergeCell ref="BI99:BM99"/>
    <mergeCell ref="BI100:BM100"/>
    <mergeCell ref="BI101:BM101"/>
    <mergeCell ref="BI102:BM102"/>
    <mergeCell ref="BD103:BI103"/>
    <mergeCell ref="BJ103:BM103"/>
    <mergeCell ref="BE105:BM105"/>
    <mergeCell ref="BE106:BM106"/>
    <mergeCell ref="BE107:BM107"/>
    <mergeCell ref="BD109:BF109"/>
    <mergeCell ref="BI111:BM111"/>
    <mergeCell ref="BD113:BD119"/>
    <mergeCell ref="BI113:BM113"/>
    <mergeCell ref="BI114:BM114"/>
    <mergeCell ref="BI115:BM115"/>
    <mergeCell ref="BI116:BM116"/>
    <mergeCell ref="BI117:BM117"/>
    <mergeCell ref="BI118:BM118"/>
    <mergeCell ref="BI119:BM119"/>
    <mergeCell ref="BD72:BD78"/>
    <mergeCell ref="BI72:BM72"/>
    <mergeCell ref="BI73:BM73"/>
    <mergeCell ref="BI74:BM74"/>
    <mergeCell ref="BI75:BM75"/>
    <mergeCell ref="BI76:BM76"/>
    <mergeCell ref="BI77:BM77"/>
    <mergeCell ref="BI78:BM78"/>
    <mergeCell ref="BD80:BD86"/>
    <mergeCell ref="BI80:BM80"/>
    <mergeCell ref="BI81:BM81"/>
    <mergeCell ref="BI82:BM82"/>
    <mergeCell ref="BI83:BM83"/>
    <mergeCell ref="BI84:BM84"/>
    <mergeCell ref="BI85:BM85"/>
    <mergeCell ref="BI86:BM86"/>
    <mergeCell ref="BD88:BD94"/>
    <mergeCell ref="BI88:BM88"/>
    <mergeCell ref="BI89:BM89"/>
    <mergeCell ref="BI90:BM90"/>
    <mergeCell ref="BI91:BM91"/>
    <mergeCell ref="BI92:BM92"/>
    <mergeCell ref="BI93:BM93"/>
    <mergeCell ref="BI94:BM94"/>
    <mergeCell ref="BD47:BD53"/>
    <mergeCell ref="BI47:BM47"/>
    <mergeCell ref="BI48:BM48"/>
    <mergeCell ref="BI49:BM49"/>
    <mergeCell ref="BI50:BM50"/>
    <mergeCell ref="BI51:BM51"/>
    <mergeCell ref="BI52:BM52"/>
    <mergeCell ref="BI53:BM53"/>
    <mergeCell ref="BD54:BI54"/>
    <mergeCell ref="BJ54:BM54"/>
    <mergeCell ref="BE56:BM56"/>
    <mergeCell ref="BE57:BM57"/>
    <mergeCell ref="BE58:BM58"/>
    <mergeCell ref="BD60:BF60"/>
    <mergeCell ref="BI62:BM62"/>
    <mergeCell ref="BD64:BD70"/>
    <mergeCell ref="BI64:BM64"/>
    <mergeCell ref="BI65:BM65"/>
    <mergeCell ref="BI66:BM66"/>
    <mergeCell ref="BI67:BM67"/>
    <mergeCell ref="BI68:BM68"/>
    <mergeCell ref="BI69:BM69"/>
    <mergeCell ref="BI70:BM70"/>
    <mergeCell ref="BD23:BD29"/>
    <mergeCell ref="BI23:BM23"/>
    <mergeCell ref="BI24:BM24"/>
    <mergeCell ref="BI25:BM25"/>
    <mergeCell ref="BI26:BM26"/>
    <mergeCell ref="BI27:BM27"/>
    <mergeCell ref="BI28:BM28"/>
    <mergeCell ref="BI29:BM29"/>
    <mergeCell ref="BD31:BD37"/>
    <mergeCell ref="BI31:BM31"/>
    <mergeCell ref="BI32:BM32"/>
    <mergeCell ref="BI33:BM33"/>
    <mergeCell ref="BI34:BM34"/>
    <mergeCell ref="BI35:BM35"/>
    <mergeCell ref="BI36:BM36"/>
    <mergeCell ref="BI37:BM37"/>
    <mergeCell ref="BD39:BD45"/>
    <mergeCell ref="BI39:BM39"/>
    <mergeCell ref="BI40:BM40"/>
    <mergeCell ref="BI41:BM41"/>
    <mergeCell ref="BI42:BM42"/>
    <mergeCell ref="BI43:BM43"/>
    <mergeCell ref="BI44:BM44"/>
    <mergeCell ref="BI45:BM45"/>
    <mergeCell ref="BD1:BN1"/>
    <mergeCell ref="BD3:BM3"/>
    <mergeCell ref="BD5:BI5"/>
    <mergeCell ref="BJ5:BM5"/>
    <mergeCell ref="BE7:BM7"/>
    <mergeCell ref="BE8:BM8"/>
    <mergeCell ref="BE9:BM9"/>
    <mergeCell ref="BD11:BF11"/>
    <mergeCell ref="BI13:BM13"/>
    <mergeCell ref="BD15:BD21"/>
    <mergeCell ref="BI15:BM15"/>
    <mergeCell ref="BI16:BM16"/>
    <mergeCell ref="BI17:BM17"/>
    <mergeCell ref="BI18:BM18"/>
    <mergeCell ref="BI19:BM19"/>
    <mergeCell ref="BI20:BM20"/>
    <mergeCell ref="BI21:BM21"/>
    <mergeCell ref="AS178:AS184"/>
    <mergeCell ref="AX178:BB178"/>
    <mergeCell ref="AX179:BB179"/>
    <mergeCell ref="AX180:BB180"/>
    <mergeCell ref="AX181:BB181"/>
    <mergeCell ref="AX182:BB182"/>
    <mergeCell ref="AX183:BB183"/>
    <mergeCell ref="AX184:BB184"/>
    <mergeCell ref="AS186:AS192"/>
    <mergeCell ref="AX186:BB186"/>
    <mergeCell ref="AX187:BB187"/>
    <mergeCell ref="AX188:BB188"/>
    <mergeCell ref="AX189:BB189"/>
    <mergeCell ref="AX190:BB190"/>
    <mergeCell ref="AX191:BB191"/>
    <mergeCell ref="AX192:BB192"/>
    <mergeCell ref="AS194:AS200"/>
    <mergeCell ref="AX194:BB194"/>
    <mergeCell ref="AX195:BB195"/>
    <mergeCell ref="AX196:BB196"/>
    <mergeCell ref="AX197:BB197"/>
    <mergeCell ref="AX198:BB198"/>
    <mergeCell ref="AX199:BB199"/>
    <mergeCell ref="AX200:BB200"/>
    <mergeCell ref="AT155:BB155"/>
    <mergeCell ref="AT156:BB156"/>
    <mergeCell ref="AS158:AU158"/>
    <mergeCell ref="AX160:BB160"/>
    <mergeCell ref="AS162:AS168"/>
    <mergeCell ref="AX162:BB162"/>
    <mergeCell ref="AX163:BB163"/>
    <mergeCell ref="AX164:BB164"/>
    <mergeCell ref="AX165:BB165"/>
    <mergeCell ref="AX166:BB166"/>
    <mergeCell ref="AX167:BB167"/>
    <mergeCell ref="AX168:BB168"/>
    <mergeCell ref="AS170:AS176"/>
    <mergeCell ref="AX170:BB170"/>
    <mergeCell ref="AX171:BB171"/>
    <mergeCell ref="AX172:BB172"/>
    <mergeCell ref="AX173:BB173"/>
    <mergeCell ref="AX174:BB174"/>
    <mergeCell ref="AX175:BB175"/>
    <mergeCell ref="AX176:BB176"/>
    <mergeCell ref="AS129:AS135"/>
    <mergeCell ref="AX129:BB129"/>
    <mergeCell ref="AX130:BB130"/>
    <mergeCell ref="AX131:BB131"/>
    <mergeCell ref="AX132:BB132"/>
    <mergeCell ref="AX133:BB133"/>
    <mergeCell ref="AX134:BB134"/>
    <mergeCell ref="AX135:BB135"/>
    <mergeCell ref="AS137:AS143"/>
    <mergeCell ref="AX137:BB137"/>
    <mergeCell ref="AX138:BB138"/>
    <mergeCell ref="AX139:BB139"/>
    <mergeCell ref="AX140:BB140"/>
    <mergeCell ref="AX141:BB141"/>
    <mergeCell ref="AX142:BB142"/>
    <mergeCell ref="AX143:BB143"/>
    <mergeCell ref="AS145:AS151"/>
    <mergeCell ref="AX145:BB145"/>
    <mergeCell ref="AX146:BB146"/>
    <mergeCell ref="AX147:BB147"/>
    <mergeCell ref="AX148:BB148"/>
    <mergeCell ref="AX149:BB149"/>
    <mergeCell ref="AX150:BB150"/>
    <mergeCell ref="AX151:BB151"/>
    <mergeCell ref="AS96:AS102"/>
    <mergeCell ref="AX96:BB96"/>
    <mergeCell ref="AX97:BB97"/>
    <mergeCell ref="AX98:BB98"/>
    <mergeCell ref="AX99:BB99"/>
    <mergeCell ref="AX100:BB100"/>
    <mergeCell ref="AX101:BB101"/>
    <mergeCell ref="AX102:BB102"/>
    <mergeCell ref="AS103:AX103"/>
    <mergeCell ref="AY103:BB103"/>
    <mergeCell ref="AT105:BB105"/>
    <mergeCell ref="AT106:BB106"/>
    <mergeCell ref="AT107:BB107"/>
    <mergeCell ref="AS109:AU109"/>
    <mergeCell ref="AX111:BB111"/>
    <mergeCell ref="AS113:AS119"/>
    <mergeCell ref="AX113:BB113"/>
    <mergeCell ref="AX114:BB114"/>
    <mergeCell ref="AX115:BB115"/>
    <mergeCell ref="AX116:BB116"/>
    <mergeCell ref="AX117:BB117"/>
    <mergeCell ref="AX118:BB118"/>
    <mergeCell ref="AX119:BB119"/>
    <mergeCell ref="AX75:BB75"/>
    <mergeCell ref="AX76:BB76"/>
    <mergeCell ref="AX77:BB77"/>
    <mergeCell ref="AX78:BB78"/>
    <mergeCell ref="AS80:AS86"/>
    <mergeCell ref="AX80:BB80"/>
    <mergeCell ref="AX81:BB81"/>
    <mergeCell ref="AX82:BB82"/>
    <mergeCell ref="AX83:BB83"/>
    <mergeCell ref="AX84:BB84"/>
    <mergeCell ref="AX85:BB85"/>
    <mergeCell ref="AX86:BB86"/>
    <mergeCell ref="AS88:AS94"/>
    <mergeCell ref="AX88:BB88"/>
    <mergeCell ref="AX89:BB89"/>
    <mergeCell ref="AX90:BB90"/>
    <mergeCell ref="AX91:BB91"/>
    <mergeCell ref="AX92:BB92"/>
    <mergeCell ref="AX93:BB93"/>
    <mergeCell ref="AX94:BB94"/>
    <mergeCell ref="AS47:AS53"/>
    <mergeCell ref="AX47:BB47"/>
    <mergeCell ref="AX48:BB48"/>
    <mergeCell ref="AX49:BB49"/>
    <mergeCell ref="AX50:BB50"/>
    <mergeCell ref="AX51:BB51"/>
    <mergeCell ref="AX52:BB52"/>
    <mergeCell ref="AX53:BB53"/>
    <mergeCell ref="AS54:AX54"/>
    <mergeCell ref="AY54:BB54"/>
    <mergeCell ref="AT56:BB56"/>
    <mergeCell ref="AT57:BB57"/>
    <mergeCell ref="AT58:BB58"/>
    <mergeCell ref="AS60:AU60"/>
    <mergeCell ref="AX62:BB62"/>
    <mergeCell ref="AS64:AS70"/>
    <mergeCell ref="AX64:BB64"/>
    <mergeCell ref="AX65:BB65"/>
    <mergeCell ref="AX66:BB66"/>
    <mergeCell ref="AX67:BB67"/>
    <mergeCell ref="AX68:BB68"/>
    <mergeCell ref="AX69:BB69"/>
    <mergeCell ref="AX70:BB70"/>
    <mergeCell ref="AS23:AS29"/>
    <mergeCell ref="AX23:BB23"/>
    <mergeCell ref="AX24:BB24"/>
    <mergeCell ref="AX25:BB25"/>
    <mergeCell ref="AX26:BB26"/>
    <mergeCell ref="AX27:BB27"/>
    <mergeCell ref="AX28:BB28"/>
    <mergeCell ref="AX29:BB29"/>
    <mergeCell ref="AS31:AS37"/>
    <mergeCell ref="AX31:BB31"/>
    <mergeCell ref="AX32:BB32"/>
    <mergeCell ref="AX33:BB33"/>
    <mergeCell ref="AX34:BB34"/>
    <mergeCell ref="AX35:BB35"/>
    <mergeCell ref="AX36:BB36"/>
    <mergeCell ref="AX37:BB37"/>
    <mergeCell ref="AS39:AS45"/>
    <mergeCell ref="AX39:BB39"/>
    <mergeCell ref="AX40:BB40"/>
    <mergeCell ref="AX41:BB41"/>
    <mergeCell ref="AX42:BB42"/>
    <mergeCell ref="AX43:BB43"/>
    <mergeCell ref="AX44:BB44"/>
    <mergeCell ref="AX45:BB45"/>
    <mergeCell ref="AS1:BC1"/>
    <mergeCell ref="AS3:BB3"/>
    <mergeCell ref="AS5:AX5"/>
    <mergeCell ref="AY5:BB5"/>
    <mergeCell ref="AT7:BB7"/>
    <mergeCell ref="AT8:BB8"/>
    <mergeCell ref="AT9:BB9"/>
    <mergeCell ref="AS11:AU11"/>
    <mergeCell ref="AX13:BB13"/>
    <mergeCell ref="AS15:AS21"/>
    <mergeCell ref="AX15:BB15"/>
    <mergeCell ref="AX16:BB16"/>
    <mergeCell ref="AX17:BB17"/>
    <mergeCell ref="AX18:BB18"/>
    <mergeCell ref="AX19:BB19"/>
    <mergeCell ref="AX20:BB20"/>
    <mergeCell ref="AX21:BB21"/>
    <mergeCell ref="AH178:AH184"/>
    <mergeCell ref="AM178:AQ178"/>
    <mergeCell ref="AM179:AQ179"/>
    <mergeCell ref="AM180:AQ180"/>
    <mergeCell ref="AM181:AQ181"/>
    <mergeCell ref="AM182:AQ182"/>
    <mergeCell ref="AM183:AQ183"/>
    <mergeCell ref="AM184:AQ184"/>
    <mergeCell ref="AH186:AH192"/>
    <mergeCell ref="AM186:AQ186"/>
    <mergeCell ref="AM187:AQ187"/>
    <mergeCell ref="AM188:AQ188"/>
    <mergeCell ref="AM189:AQ189"/>
    <mergeCell ref="AM190:AQ190"/>
    <mergeCell ref="AM191:AQ191"/>
    <mergeCell ref="AM192:AQ192"/>
    <mergeCell ref="AH194:AH200"/>
    <mergeCell ref="AM194:AQ194"/>
    <mergeCell ref="AM195:AQ195"/>
    <mergeCell ref="AM196:AQ196"/>
    <mergeCell ref="AM198:AQ198"/>
    <mergeCell ref="AM199:AQ199"/>
    <mergeCell ref="AM200:AQ200"/>
    <mergeCell ref="AI155:AQ155"/>
    <mergeCell ref="AI156:AQ156"/>
    <mergeCell ref="AH158:AJ158"/>
    <mergeCell ref="AM160:AQ160"/>
    <mergeCell ref="AH162:AH168"/>
    <mergeCell ref="AM162:AQ162"/>
    <mergeCell ref="AM163:AQ163"/>
    <mergeCell ref="AM164:AQ164"/>
    <mergeCell ref="AM165:AQ165"/>
    <mergeCell ref="AM166:AQ166"/>
    <mergeCell ref="AM167:AQ167"/>
    <mergeCell ref="AM168:AQ168"/>
    <mergeCell ref="AH170:AH176"/>
    <mergeCell ref="AM170:AQ170"/>
    <mergeCell ref="AM171:AQ171"/>
    <mergeCell ref="AM172:AQ172"/>
    <mergeCell ref="AM173:AQ173"/>
    <mergeCell ref="AM175:AQ175"/>
    <mergeCell ref="AM176:AQ176"/>
    <mergeCell ref="AM132:AQ132"/>
    <mergeCell ref="AM133:AQ133"/>
    <mergeCell ref="AM134:AQ134"/>
    <mergeCell ref="AM135:AQ135"/>
    <mergeCell ref="AH137:AH143"/>
    <mergeCell ref="AM137:AQ137"/>
    <mergeCell ref="AM138:AQ138"/>
    <mergeCell ref="AM139:AQ139"/>
    <mergeCell ref="AM140:AQ140"/>
    <mergeCell ref="AM141:AQ141"/>
    <mergeCell ref="AM142:AQ142"/>
    <mergeCell ref="AM143:AQ143"/>
    <mergeCell ref="AH145:AH151"/>
    <mergeCell ref="AM145:AQ145"/>
    <mergeCell ref="AM146:AQ146"/>
    <mergeCell ref="AM147:AQ147"/>
    <mergeCell ref="AM148:AQ148"/>
    <mergeCell ref="AM149:AQ149"/>
    <mergeCell ref="AM150:AQ150"/>
    <mergeCell ref="AH129:AH135"/>
    <mergeCell ref="AM129:AQ129"/>
    <mergeCell ref="AM130:AQ130"/>
    <mergeCell ref="AM131:AQ131"/>
    <mergeCell ref="AI106:AQ106"/>
    <mergeCell ref="AI107:AQ107"/>
    <mergeCell ref="AH109:AJ109"/>
    <mergeCell ref="AM111:AQ111"/>
    <mergeCell ref="AH113:AH119"/>
    <mergeCell ref="AM113:AQ113"/>
    <mergeCell ref="AM114:AQ114"/>
    <mergeCell ref="AM115:AQ115"/>
    <mergeCell ref="AM116:AQ116"/>
    <mergeCell ref="AM117:AQ117"/>
    <mergeCell ref="AM118:AQ118"/>
    <mergeCell ref="AM119:AQ119"/>
    <mergeCell ref="AH121:AH127"/>
    <mergeCell ref="AM121:AQ121"/>
    <mergeCell ref="AM122:AQ122"/>
    <mergeCell ref="AM123:AQ123"/>
    <mergeCell ref="AM124:AQ124"/>
    <mergeCell ref="AM125:AQ125"/>
    <mergeCell ref="AM126:AQ126"/>
    <mergeCell ref="AM127:AQ127"/>
    <mergeCell ref="AH80:AH86"/>
    <mergeCell ref="AM80:AQ80"/>
    <mergeCell ref="AM81:AQ81"/>
    <mergeCell ref="AM83:AQ83"/>
    <mergeCell ref="AM84:AQ84"/>
    <mergeCell ref="AM85:AQ85"/>
    <mergeCell ref="AM86:AQ86"/>
    <mergeCell ref="AH88:AH94"/>
    <mergeCell ref="AM88:AQ88"/>
    <mergeCell ref="AM89:AQ89"/>
    <mergeCell ref="AM90:AQ90"/>
    <mergeCell ref="AM91:AQ91"/>
    <mergeCell ref="AM92:AQ92"/>
    <mergeCell ref="AM93:AQ93"/>
    <mergeCell ref="AM94:AQ94"/>
    <mergeCell ref="AH96:AH102"/>
    <mergeCell ref="AM96:AQ96"/>
    <mergeCell ref="AM97:AQ97"/>
    <mergeCell ref="AM98:AQ98"/>
    <mergeCell ref="AM99:AQ99"/>
    <mergeCell ref="AM100:AQ100"/>
    <mergeCell ref="AM101:AQ101"/>
    <mergeCell ref="AM102:AQ102"/>
    <mergeCell ref="AH47:AH53"/>
    <mergeCell ref="AM47:AQ47"/>
    <mergeCell ref="AM48:AQ48"/>
    <mergeCell ref="AM49:AQ49"/>
    <mergeCell ref="AM50:AQ50"/>
    <mergeCell ref="AM51:AQ51"/>
    <mergeCell ref="AM52:AQ52"/>
    <mergeCell ref="AM53:AQ53"/>
    <mergeCell ref="AH54:AM54"/>
    <mergeCell ref="AN54:AQ54"/>
    <mergeCell ref="AI56:AQ56"/>
    <mergeCell ref="AI57:AQ57"/>
    <mergeCell ref="AI58:AQ58"/>
    <mergeCell ref="AH60:AJ60"/>
    <mergeCell ref="AM62:AQ62"/>
    <mergeCell ref="AH64:AH70"/>
    <mergeCell ref="AM64:AQ64"/>
    <mergeCell ref="AM65:AQ65"/>
    <mergeCell ref="AM66:AQ66"/>
    <mergeCell ref="AM67:AQ67"/>
    <mergeCell ref="AM68:AQ68"/>
    <mergeCell ref="AM69:AQ69"/>
    <mergeCell ref="AM70:AQ70"/>
    <mergeCell ref="AM26:AQ26"/>
    <mergeCell ref="AM27:AQ27"/>
    <mergeCell ref="AM28:AQ28"/>
    <mergeCell ref="AM29:AQ29"/>
    <mergeCell ref="AH31:AH37"/>
    <mergeCell ref="AM31:AQ31"/>
    <mergeCell ref="AM32:AQ32"/>
    <mergeCell ref="AM33:AQ33"/>
    <mergeCell ref="AM34:AQ34"/>
    <mergeCell ref="AM35:AQ35"/>
    <mergeCell ref="AM36:AQ36"/>
    <mergeCell ref="AM37:AQ37"/>
    <mergeCell ref="AH39:AH45"/>
    <mergeCell ref="AM39:AQ39"/>
    <mergeCell ref="AM40:AQ40"/>
    <mergeCell ref="AM41:AQ41"/>
    <mergeCell ref="AM42:AQ42"/>
    <mergeCell ref="AM43:AQ43"/>
    <mergeCell ref="AM44:AQ44"/>
    <mergeCell ref="AM45:AQ45"/>
    <mergeCell ref="W194:W200"/>
    <mergeCell ref="AB194:AF194"/>
    <mergeCell ref="AB195:AF195"/>
    <mergeCell ref="AB196:AF196"/>
    <mergeCell ref="AB197:AF197"/>
    <mergeCell ref="AB198:AF198"/>
    <mergeCell ref="AB199:AF199"/>
    <mergeCell ref="AB200:AF200"/>
    <mergeCell ref="A1:K1"/>
    <mergeCell ref="L1:V1"/>
    <mergeCell ref="W1:AG1"/>
    <mergeCell ref="AH1:AR1"/>
    <mergeCell ref="AH3:AQ3"/>
    <mergeCell ref="AH5:AM5"/>
    <mergeCell ref="AI7:AQ7"/>
    <mergeCell ref="AI8:AQ8"/>
    <mergeCell ref="AI9:AQ9"/>
    <mergeCell ref="AH11:AJ11"/>
    <mergeCell ref="AM13:AQ13"/>
    <mergeCell ref="AH15:AH21"/>
    <mergeCell ref="AM15:AQ15"/>
    <mergeCell ref="AM16:AQ16"/>
    <mergeCell ref="AM17:AQ17"/>
    <mergeCell ref="AM18:AQ18"/>
    <mergeCell ref="AM19:AQ19"/>
    <mergeCell ref="AM20:AQ20"/>
    <mergeCell ref="AM21:AQ21"/>
    <mergeCell ref="AB21:AF21"/>
    <mergeCell ref="AH23:AH29"/>
    <mergeCell ref="AM23:AQ23"/>
    <mergeCell ref="AM24:AQ24"/>
    <mergeCell ref="AM25:AQ25"/>
    <mergeCell ref="W170:W176"/>
    <mergeCell ref="AB170:AF170"/>
    <mergeCell ref="AB171:AF171"/>
    <mergeCell ref="AB172:AF172"/>
    <mergeCell ref="AB173:AF173"/>
    <mergeCell ref="AB174:AF174"/>
    <mergeCell ref="AB175:AF175"/>
    <mergeCell ref="AB176:AF176"/>
    <mergeCell ref="AB178:AF178"/>
    <mergeCell ref="AB179:AF179"/>
    <mergeCell ref="AB180:AF180"/>
    <mergeCell ref="AB181:AF181"/>
    <mergeCell ref="AB182:AF182"/>
    <mergeCell ref="AB183:AF183"/>
    <mergeCell ref="AB184:AF184"/>
    <mergeCell ref="W186:W192"/>
    <mergeCell ref="AB186:AF186"/>
    <mergeCell ref="AB187:AF187"/>
    <mergeCell ref="AB188:AF188"/>
    <mergeCell ref="AB189:AF189"/>
    <mergeCell ref="AB190:AF190"/>
    <mergeCell ref="AB191:AF191"/>
    <mergeCell ref="AB192:AF192"/>
    <mergeCell ref="W145:W151"/>
    <mergeCell ref="AB145:AF145"/>
    <mergeCell ref="AB146:AF146"/>
    <mergeCell ref="AB147:AF147"/>
    <mergeCell ref="AB148:AF148"/>
    <mergeCell ref="AB149:AF149"/>
    <mergeCell ref="AB150:AF150"/>
    <mergeCell ref="AB151:AF151"/>
    <mergeCell ref="W152:AB152"/>
    <mergeCell ref="AC152:AF152"/>
    <mergeCell ref="X155:AF155"/>
    <mergeCell ref="X156:AF156"/>
    <mergeCell ref="W158:Y158"/>
    <mergeCell ref="AB160:AF160"/>
    <mergeCell ref="W162:W168"/>
    <mergeCell ref="AB162:AF162"/>
    <mergeCell ref="AB163:AF163"/>
    <mergeCell ref="AB164:AF164"/>
    <mergeCell ref="AB165:AF165"/>
    <mergeCell ref="AB166:AF166"/>
    <mergeCell ref="AB167:AF167"/>
    <mergeCell ref="AB168:AF168"/>
    <mergeCell ref="W113:W119"/>
    <mergeCell ref="AB113:AF113"/>
    <mergeCell ref="AB114:AF114"/>
    <mergeCell ref="AB115:AF115"/>
    <mergeCell ref="AB116:AF116"/>
    <mergeCell ref="AB117:AF117"/>
    <mergeCell ref="AB118:AF118"/>
    <mergeCell ref="AB119:AF119"/>
    <mergeCell ref="W121:W127"/>
    <mergeCell ref="AB121:AF121"/>
    <mergeCell ref="AB122:AF122"/>
    <mergeCell ref="AB123:AF123"/>
    <mergeCell ref="AB124:AF124"/>
    <mergeCell ref="AB125:AF125"/>
    <mergeCell ref="AB126:AF126"/>
    <mergeCell ref="AB127:AF127"/>
    <mergeCell ref="W137:W143"/>
    <mergeCell ref="AB137:AF137"/>
    <mergeCell ref="AB138:AF138"/>
    <mergeCell ref="AB139:AF139"/>
    <mergeCell ref="AB140:AF140"/>
    <mergeCell ref="AB141:AF141"/>
    <mergeCell ref="AB142:AF142"/>
    <mergeCell ref="AB143:AF143"/>
    <mergeCell ref="AB91:AF91"/>
    <mergeCell ref="AB92:AF92"/>
    <mergeCell ref="AB93:AF93"/>
    <mergeCell ref="AB94:AF94"/>
    <mergeCell ref="W96:W102"/>
    <mergeCell ref="AB96:AF96"/>
    <mergeCell ref="AB97:AF97"/>
    <mergeCell ref="AB98:AF98"/>
    <mergeCell ref="AB99:AF99"/>
    <mergeCell ref="AB100:AF100"/>
    <mergeCell ref="AB101:AF101"/>
    <mergeCell ref="AB102:AF102"/>
    <mergeCell ref="W103:AB103"/>
    <mergeCell ref="AC103:AF103"/>
    <mergeCell ref="X105:AF105"/>
    <mergeCell ref="X106:AF106"/>
    <mergeCell ref="X107:AF107"/>
    <mergeCell ref="AB53:AF53"/>
    <mergeCell ref="W54:AB54"/>
    <mergeCell ref="AC54:AF54"/>
    <mergeCell ref="X57:AF57"/>
    <mergeCell ref="X58:AF58"/>
    <mergeCell ref="W60:Y60"/>
    <mergeCell ref="AB62:AF62"/>
    <mergeCell ref="W64:W70"/>
    <mergeCell ref="AB64:AF64"/>
    <mergeCell ref="AB65:AF65"/>
    <mergeCell ref="AB66:AF66"/>
    <mergeCell ref="AB67:AF67"/>
    <mergeCell ref="AB68:AF68"/>
    <mergeCell ref="AB69:AF69"/>
    <mergeCell ref="AB70:AF70"/>
    <mergeCell ref="W72:W78"/>
    <mergeCell ref="AB72:AF72"/>
    <mergeCell ref="AB73:AF73"/>
    <mergeCell ref="AB74:AF74"/>
    <mergeCell ref="AB75:AF75"/>
    <mergeCell ref="AB76:AF76"/>
    <mergeCell ref="AB77:AF77"/>
    <mergeCell ref="AB78:AF78"/>
    <mergeCell ref="AB37:AF37"/>
    <mergeCell ref="L186:L192"/>
    <mergeCell ref="Q186:U186"/>
    <mergeCell ref="Q187:U187"/>
    <mergeCell ref="Q188:U188"/>
    <mergeCell ref="Q189:U189"/>
    <mergeCell ref="Q190:U190"/>
    <mergeCell ref="Q191:U191"/>
    <mergeCell ref="Q192:U192"/>
    <mergeCell ref="Q140:U140"/>
    <mergeCell ref="Q141:U141"/>
    <mergeCell ref="Q142:U142"/>
    <mergeCell ref="Q143:U143"/>
    <mergeCell ref="L145:L151"/>
    <mergeCell ref="Q145:U145"/>
    <mergeCell ref="Q146:U146"/>
    <mergeCell ref="Q147:U147"/>
    <mergeCell ref="W39:W45"/>
    <mergeCell ref="AB39:AF39"/>
    <mergeCell ref="AB40:AF40"/>
    <mergeCell ref="AB41:AF41"/>
    <mergeCell ref="AB42:AF42"/>
    <mergeCell ref="AB43:AF43"/>
    <mergeCell ref="AB44:AF44"/>
    <mergeCell ref="AB45:AF45"/>
    <mergeCell ref="W47:W53"/>
    <mergeCell ref="AB47:AF47"/>
    <mergeCell ref="AB48:AF48"/>
    <mergeCell ref="AB49:AF49"/>
    <mergeCell ref="AB50:AF50"/>
    <mergeCell ref="AB51:AF51"/>
    <mergeCell ref="AB52:AF52"/>
    <mergeCell ref="W3:AF3"/>
    <mergeCell ref="W5:AB5"/>
    <mergeCell ref="AC5:AF5"/>
    <mergeCell ref="X7:AF7"/>
    <mergeCell ref="X8:AF8"/>
    <mergeCell ref="X9:AF9"/>
    <mergeCell ref="W11:Y11"/>
    <mergeCell ref="AB13:AF13"/>
    <mergeCell ref="W15:W21"/>
    <mergeCell ref="AB15:AF15"/>
    <mergeCell ref="AB16:AF16"/>
    <mergeCell ref="AB17:AF17"/>
    <mergeCell ref="AB18:AF18"/>
    <mergeCell ref="AB19:AF19"/>
    <mergeCell ref="AB20:AF20"/>
    <mergeCell ref="Q131:U131"/>
    <mergeCell ref="Q132:U132"/>
    <mergeCell ref="W23:W29"/>
    <mergeCell ref="AB23:AF23"/>
    <mergeCell ref="AB24:AF24"/>
    <mergeCell ref="AB25:AF25"/>
    <mergeCell ref="AB26:AF26"/>
    <mergeCell ref="AB27:AF27"/>
    <mergeCell ref="AB28:AF28"/>
    <mergeCell ref="AB29:AF29"/>
    <mergeCell ref="W31:W37"/>
    <mergeCell ref="AB31:AF31"/>
    <mergeCell ref="AB32:AF32"/>
    <mergeCell ref="AB33:AF33"/>
    <mergeCell ref="AB34:AF34"/>
    <mergeCell ref="AB35:AF35"/>
    <mergeCell ref="AB36:AF36"/>
    <mergeCell ref="R103:U103"/>
    <mergeCell ref="M105:U105"/>
    <mergeCell ref="M106:U106"/>
    <mergeCell ref="M107:U107"/>
    <mergeCell ref="L109:N109"/>
    <mergeCell ref="Q111:U111"/>
    <mergeCell ref="L113:L119"/>
    <mergeCell ref="Q113:U113"/>
    <mergeCell ref="Q114:U114"/>
    <mergeCell ref="Q115:U115"/>
    <mergeCell ref="Q116:U116"/>
    <mergeCell ref="Q117:U117"/>
    <mergeCell ref="Q118:U118"/>
    <mergeCell ref="Q119:U119"/>
    <mergeCell ref="L103:Q103"/>
    <mergeCell ref="L194:L200"/>
    <mergeCell ref="Q194:U194"/>
    <mergeCell ref="Q195:U195"/>
    <mergeCell ref="Q196:U196"/>
    <mergeCell ref="Q197:U197"/>
    <mergeCell ref="Q198:U198"/>
    <mergeCell ref="Q199:U199"/>
    <mergeCell ref="Q200:U200"/>
    <mergeCell ref="Q133:U133"/>
    <mergeCell ref="Q134:U134"/>
    <mergeCell ref="Q135:U135"/>
    <mergeCell ref="L137:L143"/>
    <mergeCell ref="Q137:U137"/>
    <mergeCell ref="Q138:U138"/>
    <mergeCell ref="Q139:U139"/>
    <mergeCell ref="M57:U57"/>
    <mergeCell ref="M58:U58"/>
    <mergeCell ref="L60:N60"/>
    <mergeCell ref="Q62:U62"/>
    <mergeCell ref="L64:L70"/>
    <mergeCell ref="Q64:U64"/>
    <mergeCell ref="Q65:U65"/>
    <mergeCell ref="Q66:U66"/>
    <mergeCell ref="Q67:U67"/>
    <mergeCell ref="Q68:U68"/>
    <mergeCell ref="Q69:U69"/>
    <mergeCell ref="Q70:U70"/>
    <mergeCell ref="L72:L78"/>
    <mergeCell ref="Q72:U72"/>
    <mergeCell ref="Q73:U73"/>
    <mergeCell ref="Q74:U74"/>
    <mergeCell ref="Q75:U75"/>
    <mergeCell ref="Q76:U76"/>
    <mergeCell ref="Q77:U77"/>
    <mergeCell ref="Q78:U78"/>
    <mergeCell ref="L39:L45"/>
    <mergeCell ref="Q39:U39"/>
    <mergeCell ref="Q40:U40"/>
    <mergeCell ref="Q41:U41"/>
    <mergeCell ref="Q42:U42"/>
    <mergeCell ref="Q43:U43"/>
    <mergeCell ref="Q44:U44"/>
    <mergeCell ref="Q45:U45"/>
    <mergeCell ref="L47:L53"/>
    <mergeCell ref="Q47:U47"/>
    <mergeCell ref="Q48:U48"/>
    <mergeCell ref="Q49:U49"/>
    <mergeCell ref="Q50:U50"/>
    <mergeCell ref="Q51:U51"/>
    <mergeCell ref="Q52:U52"/>
    <mergeCell ref="Q53:U53"/>
    <mergeCell ref="L54:Q54"/>
    <mergeCell ref="R54:U54"/>
    <mergeCell ref="F192:J192"/>
    <mergeCell ref="A194:A200"/>
    <mergeCell ref="F194:J194"/>
    <mergeCell ref="F195:J195"/>
    <mergeCell ref="F196:J196"/>
    <mergeCell ref="F197:J197"/>
    <mergeCell ref="F198:J198"/>
    <mergeCell ref="F199:J199"/>
    <mergeCell ref="F200:J200"/>
    <mergeCell ref="A3:J3"/>
    <mergeCell ref="L3:U3"/>
    <mergeCell ref="L5:Q5"/>
    <mergeCell ref="R5:U5"/>
    <mergeCell ref="M7:U7"/>
    <mergeCell ref="M8:U8"/>
    <mergeCell ref="M9:U9"/>
    <mergeCell ref="L11:N11"/>
    <mergeCell ref="Q13:U13"/>
    <mergeCell ref="L15:L21"/>
    <mergeCell ref="Q15:U15"/>
    <mergeCell ref="Q16:U16"/>
    <mergeCell ref="Q17:U17"/>
    <mergeCell ref="Q18:U18"/>
    <mergeCell ref="Q19:U19"/>
    <mergeCell ref="Q20:U20"/>
    <mergeCell ref="Q21:U21"/>
    <mergeCell ref="L23:L29"/>
    <mergeCell ref="Q23:U23"/>
    <mergeCell ref="Q24:U24"/>
    <mergeCell ref="Q25:U25"/>
    <mergeCell ref="Q26:U26"/>
    <mergeCell ref="B156:J156"/>
    <mergeCell ref="A158:C158"/>
    <mergeCell ref="F160:J160"/>
    <mergeCell ref="A162:A168"/>
    <mergeCell ref="F162:J162"/>
    <mergeCell ref="F163:J163"/>
    <mergeCell ref="F164:J164"/>
    <mergeCell ref="F165:J165"/>
    <mergeCell ref="F166:J166"/>
    <mergeCell ref="F167:J167"/>
    <mergeCell ref="F168:J168"/>
    <mergeCell ref="M155:U155"/>
    <mergeCell ref="M156:U156"/>
    <mergeCell ref="Q160:U160"/>
    <mergeCell ref="L162:L168"/>
    <mergeCell ref="Q162:U162"/>
    <mergeCell ref="Q163:U163"/>
    <mergeCell ref="Q164:U164"/>
    <mergeCell ref="Q165:U165"/>
    <mergeCell ref="AI154:AQ154"/>
    <mergeCell ref="AS152:AX152"/>
    <mergeCell ref="AY152:BB152"/>
    <mergeCell ref="AT154:BB154"/>
    <mergeCell ref="BD152:BI152"/>
    <mergeCell ref="BJ152:BM152"/>
    <mergeCell ref="BE154:BM154"/>
    <mergeCell ref="B107:J107"/>
    <mergeCell ref="A109:C109"/>
    <mergeCell ref="F111:J111"/>
    <mergeCell ref="A113:A119"/>
    <mergeCell ref="F113:J113"/>
    <mergeCell ref="F114:J114"/>
    <mergeCell ref="F115:J115"/>
    <mergeCell ref="F116:J116"/>
    <mergeCell ref="F117:J117"/>
    <mergeCell ref="F118:J118"/>
    <mergeCell ref="F119:J119"/>
    <mergeCell ref="AS121:AS127"/>
    <mergeCell ref="AX121:BB121"/>
    <mergeCell ref="AX122:BB122"/>
    <mergeCell ref="AX123:BB123"/>
    <mergeCell ref="AX124:BB124"/>
    <mergeCell ref="AX125:BB125"/>
    <mergeCell ref="AX126:BB126"/>
    <mergeCell ref="AX127:BB127"/>
    <mergeCell ref="Q148:U148"/>
    <mergeCell ref="Q149:U149"/>
    <mergeCell ref="Q150:U150"/>
    <mergeCell ref="Q151:U151"/>
    <mergeCell ref="W109:Y109"/>
    <mergeCell ref="AB111:AF111"/>
    <mergeCell ref="B105:J105"/>
    <mergeCell ref="AH103:AM103"/>
    <mergeCell ref="AI105:AQ105"/>
    <mergeCell ref="F101:J101"/>
    <mergeCell ref="F102:J102"/>
    <mergeCell ref="F62:J62"/>
    <mergeCell ref="A64:A70"/>
    <mergeCell ref="F64:J64"/>
    <mergeCell ref="F65:J65"/>
    <mergeCell ref="F66:J66"/>
    <mergeCell ref="F67:J67"/>
    <mergeCell ref="F68:J68"/>
    <mergeCell ref="F69:J69"/>
    <mergeCell ref="F70:J70"/>
    <mergeCell ref="A72:A78"/>
    <mergeCell ref="F72:J72"/>
    <mergeCell ref="F73:J73"/>
    <mergeCell ref="F74:J74"/>
    <mergeCell ref="F75:J75"/>
    <mergeCell ref="F76:J76"/>
    <mergeCell ref="F77:J77"/>
    <mergeCell ref="F78:J78"/>
    <mergeCell ref="F84:J84"/>
    <mergeCell ref="F85:J85"/>
    <mergeCell ref="F86:J86"/>
    <mergeCell ref="AB82:AF82"/>
    <mergeCell ref="AB83:AF83"/>
    <mergeCell ref="AB84:AF84"/>
    <mergeCell ref="AB85:AF85"/>
    <mergeCell ref="AB86:AF86"/>
    <mergeCell ref="F88:J88"/>
    <mergeCell ref="F89:J89"/>
    <mergeCell ref="A54:F54"/>
    <mergeCell ref="G54:J54"/>
    <mergeCell ref="B56:J56"/>
    <mergeCell ref="Q27:U27"/>
    <mergeCell ref="Q28:U28"/>
    <mergeCell ref="Q29:U29"/>
    <mergeCell ref="L31:L37"/>
    <mergeCell ref="Q31:U31"/>
    <mergeCell ref="Q32:U32"/>
    <mergeCell ref="Q33:U33"/>
    <mergeCell ref="Q34:U34"/>
    <mergeCell ref="Q35:U35"/>
    <mergeCell ref="Q36:U36"/>
    <mergeCell ref="Q37:U37"/>
    <mergeCell ref="AN5:AQ5"/>
    <mergeCell ref="M56:U56"/>
    <mergeCell ref="X56:AF56"/>
    <mergeCell ref="B7:J7"/>
    <mergeCell ref="B8:J8"/>
    <mergeCell ref="B9:J9"/>
    <mergeCell ref="G5:J5"/>
    <mergeCell ref="A5:F5"/>
    <mergeCell ref="F47:J47"/>
    <mergeCell ref="F48:J48"/>
    <mergeCell ref="F49:J49"/>
    <mergeCell ref="F50:J50"/>
    <mergeCell ref="F51:J51"/>
    <mergeCell ref="F52:J52"/>
    <mergeCell ref="F53:J53"/>
    <mergeCell ref="A39:A45"/>
    <mergeCell ref="F39:J39"/>
    <mergeCell ref="F40:J40"/>
    <mergeCell ref="B57:J57"/>
    <mergeCell ref="B58:J58"/>
    <mergeCell ref="A60:C60"/>
    <mergeCell ref="AH72:AH78"/>
    <mergeCell ref="AM72:AQ72"/>
    <mergeCell ref="AM73:AQ73"/>
    <mergeCell ref="AM74:AQ74"/>
    <mergeCell ref="AM75:AQ75"/>
    <mergeCell ref="AM76:AQ76"/>
    <mergeCell ref="AM77:AQ77"/>
    <mergeCell ref="AM78:AQ78"/>
    <mergeCell ref="AS72:AS78"/>
    <mergeCell ref="AX72:BB72"/>
    <mergeCell ref="AX73:BB73"/>
    <mergeCell ref="AX74:BB74"/>
    <mergeCell ref="F80:J80"/>
    <mergeCell ref="L80:L86"/>
    <mergeCell ref="Q80:U80"/>
    <mergeCell ref="Q81:U81"/>
    <mergeCell ref="Q82:U82"/>
    <mergeCell ref="Q83:U83"/>
    <mergeCell ref="Q84:U84"/>
    <mergeCell ref="Q85:U85"/>
    <mergeCell ref="Q86:U86"/>
    <mergeCell ref="W80:W86"/>
    <mergeCell ref="AB80:AF80"/>
    <mergeCell ref="AB81:AF81"/>
    <mergeCell ref="AM82:AQ82"/>
    <mergeCell ref="A80:A86"/>
    <mergeCell ref="F81:J81"/>
    <mergeCell ref="F82:J82"/>
    <mergeCell ref="F83:J83"/>
    <mergeCell ref="L88:L94"/>
    <mergeCell ref="Q88:U88"/>
    <mergeCell ref="Q89:U89"/>
    <mergeCell ref="Q90:U90"/>
    <mergeCell ref="Q91:U91"/>
    <mergeCell ref="Q92:U92"/>
    <mergeCell ref="Q93:U93"/>
    <mergeCell ref="Q94:U94"/>
    <mergeCell ref="W88:W94"/>
    <mergeCell ref="AB88:AF88"/>
    <mergeCell ref="A88:A94"/>
    <mergeCell ref="F90:J90"/>
    <mergeCell ref="F91:J91"/>
    <mergeCell ref="F92:J92"/>
    <mergeCell ref="F93:J93"/>
    <mergeCell ref="F94:J94"/>
    <mergeCell ref="A96:A102"/>
    <mergeCell ref="F96:J96"/>
    <mergeCell ref="F97:J97"/>
    <mergeCell ref="F98:J98"/>
    <mergeCell ref="F99:J99"/>
    <mergeCell ref="F100:J100"/>
    <mergeCell ref="L96:L102"/>
    <mergeCell ref="Q96:U96"/>
    <mergeCell ref="Q97:U97"/>
    <mergeCell ref="Q98:U98"/>
    <mergeCell ref="Q99:U99"/>
    <mergeCell ref="Q100:U100"/>
    <mergeCell ref="Q101:U101"/>
    <mergeCell ref="Q102:U102"/>
    <mergeCell ref="AB89:AF89"/>
    <mergeCell ref="AB90:AF90"/>
    <mergeCell ref="F135:J135"/>
    <mergeCell ref="Q127:U127"/>
    <mergeCell ref="L129:L135"/>
    <mergeCell ref="Q129:U129"/>
    <mergeCell ref="Q130:U130"/>
    <mergeCell ref="W129:W135"/>
    <mergeCell ref="AB129:AF129"/>
    <mergeCell ref="AB130:AF130"/>
    <mergeCell ref="AB131:AF131"/>
    <mergeCell ref="AB132:AF132"/>
    <mergeCell ref="AB133:AF133"/>
    <mergeCell ref="AB134:AF134"/>
    <mergeCell ref="AB135:AF135"/>
    <mergeCell ref="A103:F103"/>
    <mergeCell ref="G103:J103"/>
    <mergeCell ref="AN103:AQ103"/>
    <mergeCell ref="B106:J106"/>
    <mergeCell ref="A121:A127"/>
    <mergeCell ref="F121:J121"/>
    <mergeCell ref="F122:J122"/>
    <mergeCell ref="F123:J123"/>
    <mergeCell ref="F124:J124"/>
    <mergeCell ref="F125:J125"/>
    <mergeCell ref="F126:J126"/>
    <mergeCell ref="F127:J127"/>
    <mergeCell ref="L121:L127"/>
    <mergeCell ref="Q121:U121"/>
    <mergeCell ref="Q122:U122"/>
    <mergeCell ref="Q123:U123"/>
    <mergeCell ref="Q124:U124"/>
    <mergeCell ref="Q125:U125"/>
    <mergeCell ref="Q126:U126"/>
    <mergeCell ref="BD145:BD151"/>
    <mergeCell ref="BI145:BM145"/>
    <mergeCell ref="BI146:BM146"/>
    <mergeCell ref="BI147:BM147"/>
    <mergeCell ref="BI148:BM148"/>
    <mergeCell ref="BI149:BM149"/>
    <mergeCell ref="BI150:BM150"/>
    <mergeCell ref="BI151:BM151"/>
    <mergeCell ref="R152:U152"/>
    <mergeCell ref="A152:F152"/>
    <mergeCell ref="G152:J152"/>
    <mergeCell ref="B155:J155"/>
    <mergeCell ref="L158:N158"/>
    <mergeCell ref="Q166:U166"/>
    <mergeCell ref="Q167:U167"/>
    <mergeCell ref="Q168:U168"/>
    <mergeCell ref="F170:J170"/>
    <mergeCell ref="A145:A151"/>
    <mergeCell ref="F145:J145"/>
    <mergeCell ref="F146:J146"/>
    <mergeCell ref="F147:J147"/>
    <mergeCell ref="AM151:AQ151"/>
    <mergeCell ref="F148:J148"/>
    <mergeCell ref="F149:J149"/>
    <mergeCell ref="F150:J150"/>
    <mergeCell ref="F151:J151"/>
    <mergeCell ref="AN152:AQ152"/>
    <mergeCell ref="B154:J154"/>
    <mergeCell ref="L152:Q152"/>
    <mergeCell ref="M154:U154"/>
    <mergeCell ref="X154:AF154"/>
    <mergeCell ref="AH152:AM152"/>
    <mergeCell ref="BT170:BX170"/>
    <mergeCell ref="BT171:BX171"/>
    <mergeCell ref="BT172:BX172"/>
    <mergeCell ref="BT173:BX173"/>
    <mergeCell ref="BT174:BX174"/>
    <mergeCell ref="BT175:BX175"/>
    <mergeCell ref="BT176:BX176"/>
    <mergeCell ref="F179:J179"/>
    <mergeCell ref="F180:J180"/>
    <mergeCell ref="F181:J181"/>
    <mergeCell ref="L178:L184"/>
    <mergeCell ref="Q178:U178"/>
    <mergeCell ref="Q179:U179"/>
    <mergeCell ref="Q180:U180"/>
    <mergeCell ref="Q181:U181"/>
    <mergeCell ref="Q182:U182"/>
    <mergeCell ref="Q183:U183"/>
    <mergeCell ref="Q184:U184"/>
    <mergeCell ref="W178:W184"/>
    <mergeCell ref="F171:J171"/>
    <mergeCell ref="F172:J172"/>
    <mergeCell ref="L170:L176"/>
    <mergeCell ref="Q170:U170"/>
    <mergeCell ref="Q171:U171"/>
    <mergeCell ref="Q172:U172"/>
    <mergeCell ref="Q173:U173"/>
    <mergeCell ref="Q174:U174"/>
    <mergeCell ref="Q175:U175"/>
    <mergeCell ref="Q176:U176"/>
    <mergeCell ref="BO170:BO176"/>
    <mergeCell ref="AM174:AQ174"/>
    <mergeCell ref="F173:J173"/>
    <mergeCell ref="A186:A192"/>
    <mergeCell ref="F186:J186"/>
    <mergeCell ref="F187:J187"/>
    <mergeCell ref="F188:J188"/>
    <mergeCell ref="F189:J189"/>
    <mergeCell ref="F190:J190"/>
    <mergeCell ref="F191:J191"/>
    <mergeCell ref="AM197:AQ197"/>
    <mergeCell ref="A11:C11"/>
    <mergeCell ref="F15:J15"/>
    <mergeCell ref="A23:A29"/>
    <mergeCell ref="F23:J23"/>
    <mergeCell ref="F24:J24"/>
    <mergeCell ref="F25:J25"/>
    <mergeCell ref="F26:J26"/>
    <mergeCell ref="F27:J27"/>
    <mergeCell ref="F28:J28"/>
    <mergeCell ref="F29:J29"/>
    <mergeCell ref="F16:J16"/>
    <mergeCell ref="F17:J17"/>
    <mergeCell ref="F18:J18"/>
    <mergeCell ref="F19:J19"/>
    <mergeCell ref="F20:J20"/>
    <mergeCell ref="F21:J21"/>
    <mergeCell ref="F13:J13"/>
    <mergeCell ref="A15:A21"/>
    <mergeCell ref="A47:A53"/>
    <mergeCell ref="A170:A176"/>
    <mergeCell ref="F174:J174"/>
    <mergeCell ref="F175:J175"/>
    <mergeCell ref="F176:J176"/>
    <mergeCell ref="A137:A143"/>
    <mergeCell ref="F41:J41"/>
    <mergeCell ref="F42:J42"/>
    <mergeCell ref="F43:J43"/>
    <mergeCell ref="F44:J44"/>
    <mergeCell ref="F45:J45"/>
    <mergeCell ref="A31:A37"/>
    <mergeCell ref="F31:J31"/>
    <mergeCell ref="F32:J32"/>
    <mergeCell ref="F33:J33"/>
    <mergeCell ref="F34:J34"/>
    <mergeCell ref="F35:J35"/>
    <mergeCell ref="F36:J36"/>
    <mergeCell ref="F37:J37"/>
    <mergeCell ref="A178:A184"/>
    <mergeCell ref="F178:J178"/>
    <mergeCell ref="F182:J182"/>
    <mergeCell ref="F183:J183"/>
    <mergeCell ref="F184:J184"/>
    <mergeCell ref="F137:J137"/>
    <mergeCell ref="F138:J138"/>
    <mergeCell ref="F139:J139"/>
    <mergeCell ref="F140:J140"/>
    <mergeCell ref="F141:J141"/>
    <mergeCell ref="F142:J142"/>
    <mergeCell ref="F143:J143"/>
    <mergeCell ref="A129:A135"/>
    <mergeCell ref="F129:J129"/>
    <mergeCell ref="F130:J130"/>
    <mergeCell ref="F131:J131"/>
    <mergeCell ref="F132:J132"/>
    <mergeCell ref="F133:J133"/>
    <mergeCell ref="F134:J134"/>
  </mergeCells>
  <conditionalFormatting sqref="A13:A15 A23:A29 A31:A37 A39:A45 A47:A53 A111:A113 A121:A127 A129:A135 A137:A143 A145:A151 A160:A162 A170:A176 A178:A184 A186:A192 A194:A200 A62:A64 A72:A78 A80:A86 A88:A94 A96:A102">
    <cfRule type="cellIs" dxfId="18" priority="27" operator="equal">
      <formula>"."</formula>
    </cfRule>
  </conditionalFormatting>
  <conditionalFormatting sqref="L13:L15 L23:L29 L31:L37 L39:L45 L47:L53 L111:L113 L121:L127 L129:L135 L137:L143 L145:L151 L160:L162 L170:L176 L178:L184 L186:L192 L194:L200 L62:L64 L72:L78 L80:L86 L88:L94 L96:L102">
    <cfRule type="cellIs" dxfId="17" priority="18" operator="equal">
      <formula>"."</formula>
    </cfRule>
  </conditionalFormatting>
  <conditionalFormatting sqref="W13:W15 W23:W29 W31:W37 W39:W45 W47:W53 W111:W113 W121:W127 W129:W135 W137:W143 W145:W151 W160:W162 W170:W176 W178:W184 W186:W192 W194:W200 W62:W64 W72:W78 W80:W86 W88:W94 W96:W102">
    <cfRule type="cellIs" dxfId="16" priority="17" operator="equal">
      <formula>"."</formula>
    </cfRule>
  </conditionalFormatting>
  <conditionalFormatting sqref="AH13:AH15 AH23:AH29 AH31:AH37 AH39:AH45 AH47:AH53 AH111:AH113 AH121:AH127 AH129:AH135 AH137:AH143 AH145:AH151 AH160:AH162 AH170:AH176 AH178:AH184 AH186:AH192 AH194:AH200 AH62:AH64 AH72:AH78 AH80:AH86 AH88:AH94 AH96:AH102">
    <cfRule type="cellIs" dxfId="15" priority="16" operator="equal">
      <formula>"."</formula>
    </cfRule>
  </conditionalFormatting>
  <conditionalFormatting sqref="AS13:AS15 AS23:AS29 AS31:AS37 AS39:AS45 AS47:AS53 AS111:AS113 AS121:AS127 AS129:AS135 AS137:AS143 AS145:AS151 AS160:AS162 AS170:AS176 AS178:AS184 AS186:AS192 AS194:AS200 AS62:AS64 AS72:AS78 AS80:AS86 AS88:AS94 AS96:AS102">
    <cfRule type="cellIs" dxfId="14" priority="15" operator="equal">
      <formula>"."</formula>
    </cfRule>
  </conditionalFormatting>
  <conditionalFormatting sqref="BD13:BD15 BD23:BD29 BD31:BD37 BD39:BD45 BD47:BD53 BD111:BD113 BD121:BD127 BD129:BD135 BD137:BD143 BD145:BD151 BD160:BD162 BD170:BD176 BD178:BD184 BD186:BD192 BD194:BD200 BD62:BD64 BD72:BD78 BD80:BD86 BD88:BD94 BD96:BD102">
    <cfRule type="cellIs" dxfId="13" priority="14" operator="equal">
      <formula>"."</formula>
    </cfRule>
  </conditionalFormatting>
  <conditionalFormatting sqref="BO13:BO15 BO23:BO29 BO31:BO37 BO39:BO45 BO47:BO53 BO111:BO113 BO121:BO127 BO129:BO135 BO137:BO143 BO145:BO151 BO160:BO162 BO170:BO176 BO178:BO184 BO186:BO192 BO194:BO200 BO62:BO64 BO72:BO78 BO80:BO86 BO88:BO94 BO96:BO102">
    <cfRule type="cellIs" dxfId="12" priority="13" operator="equal">
      <formula>"."</formula>
    </cfRule>
  </conditionalFormatting>
  <conditionalFormatting sqref="BZ13:BZ15 BZ23:BZ29 BZ31:BZ37 BZ39:BZ45 BZ47:BZ53 BZ111:BZ113 BZ121:BZ127 BZ129:BZ135 BZ137:BZ143 BZ145:BZ151 BZ160:BZ162 BZ170:BZ176 BZ178:BZ184 BZ186:BZ192 BZ194:BZ200 BZ62:BZ64 BZ72:BZ78 BZ80:BZ86 BZ88:BZ94 BZ96:BZ102">
    <cfRule type="cellIs" dxfId="11" priority="12" operator="equal">
      <formula>"."</formula>
    </cfRule>
  </conditionalFormatting>
  <conditionalFormatting sqref="BZ13:BZ15 BZ23:BZ29 BZ31:BZ37 BZ39:BZ45 BZ47:BZ53 BZ111:BZ113 BZ121:BZ127 BZ129:BZ135 BZ137:BZ143 BZ145:BZ151 BZ160:BZ162 BZ170:BZ176 BZ178:BZ184 BZ186:BZ192 BZ194:BZ200 BZ62:BZ64 BZ72:BZ78 BZ80:BZ86 BZ88:BZ94 BZ96:BZ102">
    <cfRule type="cellIs" dxfId="10" priority="11" operator="equal">
      <formula>"."</formula>
    </cfRule>
  </conditionalFormatting>
  <conditionalFormatting sqref="BZ13:BZ15 BZ23:BZ29 BZ31:BZ37 BZ39:BZ45 BZ47:BZ53 BZ111:BZ113 BZ121:BZ127 BZ129:BZ135 BZ137:BZ143 BZ145:BZ151 BZ160:BZ162 BZ170:BZ176 BZ178:BZ184 BZ186:BZ192 BZ194:BZ200 BZ62:BZ64 BZ72:BZ78 BZ80:BZ86 BZ88:BZ94 BZ96:BZ102">
    <cfRule type="cellIs" dxfId="9" priority="10" operator="equal">
      <formula>"."</formula>
    </cfRule>
  </conditionalFormatting>
  <conditionalFormatting sqref="BZ13:BZ15 BZ23:BZ29 BZ31:BZ37 BZ39:BZ45 BZ47:BZ53 BZ111:BZ113 BZ121:BZ127 BZ129:BZ135 BZ137:BZ143 BZ145:BZ151 BZ160:BZ162 BZ170:BZ176 BZ178:BZ184 BZ186:BZ192 BZ194:BZ200 BZ62:BZ64 BZ72:BZ78 BZ80:BZ86 BZ88:BZ94 BZ96:BZ102">
    <cfRule type="cellIs" dxfId="8" priority="9" operator="equal">
      <formula>"."</formula>
    </cfRule>
  </conditionalFormatting>
  <conditionalFormatting sqref="CK13:CK15 CK23:CK29 CK31:CK37 CK39:CK45 CK47:CK53 CK111:CK113 CK121:CK127 CK129:CK135 CK137:CK143 CK145:CK151 CK160:CK162 CK170:CK176 CK178:CK184 CK186:CK192 CK194:CK200 CK62:CK64 CK72:CK78 CK80:CK86 CK88:CK94 CK96:CK102">
    <cfRule type="cellIs" dxfId="7" priority="8" operator="equal">
      <formula>"."</formula>
    </cfRule>
  </conditionalFormatting>
  <conditionalFormatting sqref="CK13:CK15 CK23:CK29 CK31:CK37 CK39:CK45 CK47:CK53 CK111:CK113 CK121:CK127 CK129:CK135 CK137:CK143 CK145:CK151 CK160:CK162 CK170:CK176 CK178:CK184 CK186:CK192 CK194:CK200 CK62:CK64 CK72:CK78 CK80:CK86 CK88:CK94 CK96:CK102">
    <cfRule type="cellIs" dxfId="6" priority="7" operator="equal">
      <formula>"."</formula>
    </cfRule>
  </conditionalFormatting>
  <conditionalFormatting sqref="CK13:CK15 CK23:CK29 CK31:CK37 CK39:CK45 CK47:CK53 CK111:CK113 CK121:CK127 CK129:CK135 CK137:CK143 CK145:CK151 CK160:CK162 CK170:CK176 CK178:CK184 CK186:CK192 CK194:CK200 CK62:CK64 CK72:CK78 CK80:CK86 CK88:CK94 CK96:CK102">
    <cfRule type="cellIs" dxfId="5" priority="6" operator="equal">
      <formula>"."</formula>
    </cfRule>
  </conditionalFormatting>
  <conditionalFormatting sqref="CK13:CK15 CK23:CK29 CK31:CK37 CK39:CK45 CK47:CK53 CK111:CK113 CK121:CK127 CK129:CK135 CK137:CK143 CK145:CK151 CK160:CK162 CK170:CK176 CK178:CK184 CK186:CK192 CK194:CK200 CK62:CK64 CK72:CK78 CK80:CK86 CK88:CK94 CK96:CK102">
    <cfRule type="cellIs" dxfId="4" priority="5" operator="equal">
      <formula>"."</formula>
    </cfRule>
  </conditionalFormatting>
  <conditionalFormatting sqref="CV13:CV15 CV23:CV29 CV31:CV37 CV39:CV45 CV47:CV53 CV111:CV113 CV121:CV127 CV129:CV135 CV137:CV143 CV145:CV151 CV160:CV162 CV170:CV176 CV178:CV184 CV186:CV192 CV194:CV200 CV62:CV64 CV72:CV78 CV80:CV86 CV88:CV94 CV96:CV102">
    <cfRule type="cellIs" dxfId="3" priority="4" operator="equal">
      <formula>"."</formula>
    </cfRule>
  </conditionalFormatting>
  <conditionalFormatting sqref="CV13:CV15 CV23:CV29 CV31:CV37 CV39:CV45 CV47:CV53 CV111:CV113 CV121:CV127 CV129:CV135 CV137:CV143 CV145:CV151 CV160:CV162 CV170:CV176 CV178:CV184 CV186:CV192 CV194:CV200 CV62:CV64 CV72:CV78 CV80:CV86 CV88:CV94 CV96:CV102">
    <cfRule type="cellIs" dxfId="2" priority="3" operator="equal">
      <formula>"."</formula>
    </cfRule>
  </conditionalFormatting>
  <conditionalFormatting sqref="CV13:CV15 CV23:CV29 CV31:CV37 CV39:CV45 CV47:CV53 CV111:CV113 CV121:CV127 CV129:CV135 CV137:CV143 CV145:CV151 CV160:CV162 CV170:CV176 CV178:CV184 CV186:CV192 CV194:CV200 CV62:CV64 CV72:CV78 CV80:CV86 CV88:CV94 CV96:CV102">
    <cfRule type="cellIs" dxfId="1" priority="2" operator="equal">
      <formula>"."</formula>
    </cfRule>
  </conditionalFormatting>
  <conditionalFormatting sqref="CV13:CV15 CV23:CV29 CV31:CV37 CV39:CV45 CV47:CV53 CV111:CV113 CV121:CV127 CV129:CV135 CV137:CV143 CV145:CV151 CV160:CV162 CV170:CV176 CV178:CV184 CV186:CV192 CV194:CV200 CV62:CV64 CV72:CV78 CV80:CV86 CV88:CV94 CV96:CV102">
    <cfRule type="cellIs" dxfId="0" priority="1" operator="equal">
      <formula>"."</formula>
    </cfRule>
  </conditionalFormatting>
  <pageMargins left="0.78740157480314965" right="0.78740157480314965" top="0.59055118110236227" bottom="0.59055118110236227" header="0.51181102362204722" footer="0.51181102362204722"/>
  <pageSetup paperSize="9" firstPageNumber="0" orientation="portrait" horizontalDpi="4294967293" verticalDpi="4294967293" r:id="rId1"/>
  <rowBreaks count="1" manualBreakCount="1">
    <brk id="4" max="16383" man="1"/>
  </rowBreaks>
  <ignoredErrors>
    <ignoredError sqref="B7:J9 M7:U9 X7:AF9 AI7:AQ9 AT7:BB9 BE7:BM9 BP7:BX9 CA7:CI9 CL7:CT9 CW7:DE9 B56:J58 M56:U58 X56:AF58 AI56:AQ58 AT56:BB58 BE56:BM58 BP56:BX58 CA56:CI58 CL56:CT58 CW56:DE58 B105:J107 M105:U107 X105:AF107 AI105:AQ107 AT105:BB107 BE105:BM107 BP105:BX107 CA105:CI107 CL105:CT107 CW105:DE107 B154:J156 M154:U156 X154:AF156 AI154:AQ156 AT154:BB156 BE154:BM156 BP154:BX156 CA154:CI156 CL154:CT156 CW154:DE156"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X291"/>
  <sheetViews>
    <sheetView showGridLines="0" zoomScaleNormal="100" workbookViewId="0">
      <pane xSplit="1" ySplit="1" topLeftCell="B2" activePane="bottomRight" state="frozen"/>
      <selection pane="topRight" activeCell="B1" sqref="B1"/>
      <selection pane="bottomLeft" activeCell="A2" sqref="A2"/>
      <selection pane="bottomRight" activeCell="G8" sqref="G8"/>
    </sheetView>
  </sheetViews>
  <sheetFormatPr baseColWidth="10" defaultColWidth="9.109375" defaultRowHeight="13.2" x14ac:dyDescent="0.25"/>
  <cols>
    <col min="1" max="1" width="11.44140625" style="1"/>
    <col min="2" max="2" width="3.88671875" style="1"/>
    <col min="3" max="3" width="13.88671875" style="1"/>
    <col min="4" max="23" width="11.5546875" style="1"/>
    <col min="24" max="1025" width="11.44140625" style="1"/>
    <col min="1026" max="16384" width="9.109375" style="1"/>
  </cols>
  <sheetData>
    <row r="1" spans="1:24" ht="24.6" x14ac:dyDescent="0.4">
      <c r="C1" s="29" t="str">
        <f>CONCATENATE(Paramètres!$B$1," ",Paramètres!$B$2,"     (",Paramètres!$B$3,")")</f>
        <v>Bollaerts Dominique     (2F)</v>
      </c>
      <c r="D1" s="30"/>
      <c r="E1" s="30"/>
      <c r="F1" s="30"/>
    </row>
    <row r="3" spans="1:24" ht="12.75" customHeight="1" x14ac:dyDescent="0.25">
      <c r="A3" s="129" t="s">
        <v>3</v>
      </c>
      <c r="D3" s="54">
        <f>IF(Paramètres!$B$4="","",Paramètres!$B$4)</f>
        <v>42614</v>
      </c>
      <c r="E3" s="54">
        <f>IF(Paramètres!$B$5="","",Paramètres!$B$5)</f>
        <v>42615</v>
      </c>
      <c r="F3" s="54">
        <f>IF(Paramètres!$B$6="","",Paramètres!$B$6)</f>
        <v>42618</v>
      </c>
      <c r="G3" s="54">
        <f>IF(Paramètres!$B$7="","",Paramètres!$B$7)</f>
        <v>42619</v>
      </c>
      <c r="H3" s="54">
        <f>IF(Paramètres!$B$8="","",Paramètres!$B$8)</f>
        <v>42620</v>
      </c>
      <c r="I3" s="54">
        <f>IF(Paramètres!$B$9="","",Paramètres!$B$9)</f>
        <v>42621</v>
      </c>
      <c r="J3" s="54">
        <f>IF(Paramètres!$B$10="","",Paramètres!$B$10)</f>
        <v>42622</v>
      </c>
      <c r="K3" s="54">
        <f>IF(Paramètres!$B$11="","",Paramètres!$B$11)</f>
        <v>42625</v>
      </c>
      <c r="L3" s="54">
        <f>IF(Paramètres!$B$12="","",Paramètres!$B$12)</f>
        <v>42626</v>
      </c>
      <c r="M3" s="54">
        <f>IF(Paramètres!$B$13="","",Paramètres!$B$13)</f>
        <v>42627</v>
      </c>
      <c r="N3" s="54">
        <f>IF(Paramètres!$B$14="","",Paramètres!$B$14)</f>
        <v>42628</v>
      </c>
      <c r="O3" s="54">
        <f>IF(Paramètres!$B$15="","",Paramètres!$B$15)</f>
        <v>42629</v>
      </c>
      <c r="P3" s="54">
        <f>IF(Paramètres!$B$16="","",Paramètres!$B$16)</f>
        <v>42632</v>
      </c>
      <c r="Q3" s="54">
        <f>IF(Paramètres!$B$17="","",Paramètres!$B$17)</f>
        <v>42633</v>
      </c>
      <c r="R3" s="54">
        <f>IF(Paramètres!$B$18="","",Paramètres!$B$18)</f>
        <v>42634</v>
      </c>
      <c r="S3" s="54">
        <f>IF(Paramètres!$B$19="","",Paramètres!$B$19)</f>
        <v>42635</v>
      </c>
      <c r="T3" s="54">
        <f>IF(Paramètres!$B$20="","",Paramètres!$B$20)</f>
        <v>42636</v>
      </c>
      <c r="U3" s="54">
        <f>IF(Paramètres!$B$21="","",Paramètres!$B$21)</f>
        <v>42641</v>
      </c>
      <c r="V3" s="54">
        <f>IF(Paramètres!$B$22="","",Paramètres!$B$22)</f>
        <v>42642</v>
      </c>
      <c r="W3" s="54">
        <f>IF(Paramètres!$B$23="","",Paramètres!$B$23)</f>
        <v>42643</v>
      </c>
      <c r="X3" s="31" t="str">
        <f>IF(Paramètres!$B$24="","",Paramètres!$B$24)</f>
        <v/>
      </c>
    </row>
    <row r="4" spans="1:24" x14ac:dyDescent="0.25">
      <c r="A4" s="129"/>
      <c r="C4" s="1" t="s">
        <v>27</v>
      </c>
      <c r="D4" s="77" t="str">
        <f>IF('Exemplaires élève'!$C$15="","",IF('Exemplaires élève'!$C$15="TI",1,IF('Exemplaires élève'!$C$15="I",2,IF('Exemplaires élève'!$C$15="S",3,IF('Exemplaires élève'!$C$15="B",4,IF('Exemplaires élève'!$C$15="TB",5,IF('Exemplaires élève'!$C$15="np","Non pr.",IF('Exemplaires élève'!$C$15="A","Absent(e)","xxxx"))))))))</f>
        <v>Absent(e)</v>
      </c>
      <c r="E4" s="77">
        <f>IF('Exemplaires élève'!$C$23="","",IF('Exemplaires élève'!$C$23="TI",1,IF('Exemplaires élève'!$C$23="I",2,IF('Exemplaires élève'!$C$23="S",3,IF('Exemplaires élève'!$C$23="B",4,IF('Exemplaires élève'!$C$23="TB",5,IF('Exemplaires élève'!$C$23="np","Non pr.",IF('Exemplaires élève'!$C$23="A","Absent(e)","xxxx"))))))))</f>
        <v>1</v>
      </c>
      <c r="F4" s="77">
        <f>IF('Exemplaires élève'!$C$31="","",IF('Exemplaires élève'!$C$31="TI",1,IF('Exemplaires élève'!$C$31="I",2,IF('Exemplaires élève'!$C$31="S",3,IF('Exemplaires élève'!$C$31="B",4,IF('Exemplaires élève'!$C$31="TB",5,IF('Exemplaires élève'!$C$31="np","Non pr.",IF('Exemplaires élève'!$C$31="A","Absent(e)","xxxx"))))))))</f>
        <v>2</v>
      </c>
      <c r="G4" s="77">
        <f>IF('Exemplaires élève'!$C$39="","",IF('Exemplaires élève'!$C$39="TI",1,IF('Exemplaires élève'!$C$39="I",2,IF('Exemplaires élève'!$C$39="S",3,IF('Exemplaires élève'!$C$39="B",4,IF('Exemplaires élève'!$C$39="TB",5,IF('Exemplaires élève'!$C$39="np","Non pr.",IF('Exemplaires élève'!$C$39="A","Absent(e)","xxxx"))))))))</f>
        <v>3</v>
      </c>
      <c r="H4" s="77">
        <f>IF('Exemplaires élève'!$C$47="","",IF('Exemplaires élève'!$C$47="TI",1,IF('Exemplaires élève'!$C$47="I",2,IF('Exemplaires élève'!$C$47="S",3,IF('Exemplaires élève'!$C$47="B",4,IF('Exemplaires élève'!$C$47="TB",5,IF('Exemplaires élève'!$C$47="np","Non pr.",IF('Exemplaires élève'!$C$47="A","Absent(e)","xxxx"))))))))</f>
        <v>4</v>
      </c>
      <c r="I4" s="77">
        <f>IF('Exemplaires élève'!$C$64="","",IF('Exemplaires élève'!$C$64="TI",1,IF('Exemplaires élève'!$C$64="I",2,IF('Exemplaires élève'!$C$64="S",3,IF('Exemplaires élève'!$C$64="B",4,IF('Exemplaires élève'!$C$64="TB",5,IF('Exemplaires élève'!$C$64="np","Non pr.",IF('Exemplaires élève'!$C$64="A","Absent(e)","xxxx"))))))))</f>
        <v>5</v>
      </c>
      <c r="J4" s="77" t="str">
        <f>IF('Exemplaires élève'!$C$72="","",IF('Exemplaires élève'!$C$72="TI",1,IF('Exemplaires élève'!$C$72="I",2,IF('Exemplaires élève'!$C$72="S",3,IF('Exemplaires élève'!$C$72="B",4,IF('Exemplaires élève'!$C$72="TB",5,IF('Exemplaires élève'!$C$72="np","Non pr.",IF('Exemplaires élève'!$C$72="A","Absent(e)","xxxx"))))))))</f>
        <v>Non pr.</v>
      </c>
      <c r="K4" s="77">
        <f>IF('Exemplaires élève'!$C$80="","",IF('Exemplaires élève'!$C$80="TI",1,IF('Exemplaires élève'!$C$80="I",2,IF('Exemplaires élève'!$C$80="S",3,IF('Exemplaires élève'!$C$80="B",4,IF('Exemplaires élève'!$C$80="TB",5,IF('Exemplaires élève'!$C$80="np","Non pr.",IF('Exemplaires élève'!$C$80="A","Absent(e)","xxxx"))))))))</f>
        <v>1</v>
      </c>
      <c r="L4" s="77" t="str">
        <f>IF('Exemplaires élève'!$C$88="","",IF('Exemplaires élève'!$C$88="TI",1,IF('Exemplaires élève'!$C$88="I",2,IF('Exemplaires élève'!$C$88="S",3,IF('Exemplaires élève'!$C$88="B",4,IF('Exemplaires élève'!$C$88="TB",5,IF('Exemplaires élève'!$C$88="np","Non pr.",IF('Exemplaires élève'!$C$88="A","Absent(e)","xxxx"))))))))</f>
        <v/>
      </c>
      <c r="M4" s="77" t="str">
        <f>IF('Exemplaires élève'!$C$96="","",IF('Exemplaires élève'!$C$96="TI",1,IF('Exemplaires élève'!$C$96="I",2,IF('Exemplaires élève'!$C$96="S",3,IF('Exemplaires élève'!$C$96="B",4,IF('Exemplaires élève'!$C$96="TB",5,IF('Exemplaires élève'!$C$96="np","Non pr.",IF('Exemplaires élève'!$C$96="A","Absent(e)","xxxx"))))))))</f>
        <v/>
      </c>
      <c r="N4" s="77" t="str">
        <f>IF('Exemplaires élève'!$C$113="","",IF('Exemplaires élève'!$C$113="TI",1,IF('Exemplaires élève'!$C$113="I",2,IF('Exemplaires élève'!$C$113="S",3,IF('Exemplaires élève'!$C$113="B",4,IF('Exemplaires élève'!$C$113="TB",5,IF('Exemplaires élève'!$C$113="np","Non pr.",IF('Exemplaires élève'!$C$113="A","Absent(e)","xxxx"))))))))</f>
        <v>Absent(e)</v>
      </c>
      <c r="O4" s="77">
        <f>IF('Exemplaires élève'!$C$121="","",IF('Exemplaires élève'!$C$121="TI",1,IF('Exemplaires élève'!$C$121="I",2,IF('Exemplaires élève'!$C$121="S",3,IF('Exemplaires élève'!$C$121="B",4,IF('Exemplaires élève'!$C$121="TB",5,IF('Exemplaires élève'!$C$121="np","Non pr.",IF('Exemplaires élève'!$C$121="A","Absent(e)","xxxx"))))))))</f>
        <v>5</v>
      </c>
      <c r="P4" s="77" t="str">
        <f>IF('Exemplaires élève'!$C$129="","",IF('Exemplaires élève'!$C$129="TI",1,IF('Exemplaires élève'!$C$129="I",2,IF('Exemplaires élève'!$C$129="S",3,IF('Exemplaires élève'!$C$129="B",4,IF('Exemplaires élève'!$C$129="TB",5,IF('Exemplaires élève'!$C$129="np","Non pr.",IF('Exemplaires élève'!$C$129="A","Absent(e)","xxxx"))))))))</f>
        <v/>
      </c>
      <c r="Q4" s="77" t="str">
        <f>IF('Exemplaires élève'!$C$137="","",IF('Exemplaires élève'!$C$137="TI",1,IF('Exemplaires élève'!$C$137="I",2,IF('Exemplaires élève'!$C$137="S",3,IF('Exemplaires élève'!$C$137="B",4,IF('Exemplaires élève'!$C$137="TB",5,IF('Exemplaires élève'!$C$137="np","Non pr.",IF('Exemplaires élève'!$C$137="A","Absent(e)","xxxx"))))))))</f>
        <v/>
      </c>
      <c r="R4" s="77">
        <f>IF('Exemplaires élève'!$C$145="","",IF('Exemplaires élève'!$C$145="TI",1,IF('Exemplaires élève'!$C$145="I",2,IF('Exemplaires élève'!$C$145="S",3,IF('Exemplaires élève'!$C$145="B",4,IF('Exemplaires élève'!$C$145="TB",5,IF('Exemplaires élève'!$C$145="np","Non pr.",IF('Exemplaires élève'!$C$145="A","Absent(e)","xxxx"))))))))</f>
        <v>1</v>
      </c>
      <c r="S4" s="77">
        <f>IF('Exemplaires élève'!$C$162="","",IF('Exemplaires élève'!$C$162="TI",1,IF('Exemplaires élève'!$C$162="I",2,IF('Exemplaires élève'!$C$162="S",3,IF('Exemplaires élève'!$C$162="B",4,IF('Exemplaires élève'!$C$162="TB",5,IF('Exemplaires élève'!$C$162="np","Non pr.",IF('Exemplaires élève'!$C$162="A","Absent(e)","xxxx"))))))))</f>
        <v>2</v>
      </c>
      <c r="T4" s="77">
        <f>IF('Exemplaires élève'!$C$170="","",IF('Exemplaires élève'!$C$170="TI",1,IF('Exemplaires élève'!$C$170="I",2,IF('Exemplaires élève'!$C$170="S",3,IF('Exemplaires élève'!$C$170="B",4,IF('Exemplaires élève'!$C$170="TB",5,IF('Exemplaires élève'!$C$170="np","Non pr.",IF('Exemplaires élève'!$C$170="A","Absent(e)","xxxx"))))))))</f>
        <v>3</v>
      </c>
      <c r="U4" s="77">
        <f>IF('Exemplaires élève'!$C$178="","",IF('Exemplaires élève'!$C$178="TI",1,IF('Exemplaires élève'!$C$178="I",2,IF('Exemplaires élève'!$C$178="S",3,IF('Exemplaires élève'!$C$178="B",4,IF('Exemplaires élève'!$C$178="TB",5,IF('Exemplaires élève'!$C$178="np","Non pr.",IF('Exemplaires élève'!$C$178="A","Absent(e)","xxxx"))))))))</f>
        <v>4</v>
      </c>
      <c r="V4" s="77">
        <f>IF('Exemplaires élève'!$C$186="","",IF('Exemplaires élève'!$C$186="TI",1,IF('Exemplaires élève'!$C$186="I",2,IF('Exemplaires élève'!$C$186="S",3,IF('Exemplaires élève'!$C$186="B",4,IF('Exemplaires élève'!$C$186="TB",5,IF('Exemplaires élève'!$C$186="np","Non pr.",IF('Exemplaires élève'!$C$186="A","Absent(e)","xxxx"))))))))</f>
        <v>5</v>
      </c>
      <c r="W4" s="77">
        <f>IF('Exemplaires élève'!$C$194="","",IF('Exemplaires élève'!$C$194="TI",1,IF('Exemplaires élève'!$C$194="I",2,IF('Exemplaires élève'!$C$194="S",3,IF('Exemplaires élève'!$C$194="B",4,IF('Exemplaires élève'!$C$194="TB",5,IF('Exemplaires élève'!$C$194="np","Non pr.",IF('Exemplaires élève'!$C$194="A","Absent(e)","xxxx"))))))))</f>
        <v>5</v>
      </c>
    </row>
    <row r="5" spans="1:24" x14ac:dyDescent="0.25">
      <c r="A5" s="129"/>
      <c r="D5" s="78" t="str">
        <f>IF('Exemplaires élève'!$C$16="","",IF('Exemplaires élève'!$C$16="TI",1,IF('Exemplaires élève'!$C$16="I",2,IF('Exemplaires élève'!$C$16="S",3,IF('Exemplaires élève'!$C$16="B",4,IF('Exemplaires élève'!$C$16="TB",5,"xxxx"))))))</f>
        <v/>
      </c>
      <c r="E5" s="78">
        <f>IF('Exemplaires élève'!$C$24="","",IF('Exemplaires élève'!$C$24="TI",1,IF('Exemplaires élève'!$C$24="I",2,IF('Exemplaires élève'!$C$24="S",3,IF('Exemplaires élève'!$C$24="B",4,IF('Exemplaires élève'!$C$24="TB",5,"xxxx"))))))</f>
        <v>1</v>
      </c>
      <c r="F5" s="78">
        <f>IF('Exemplaires élève'!$C$32="","",IF('Exemplaires élève'!$C$32="TI",1,IF('Exemplaires élève'!$C$32="I",2,IF('Exemplaires élève'!$C$32="S",3,IF('Exemplaires élève'!$C$32="B",4,IF('Exemplaires élève'!$C$32="TB",5,"xxxx"))))))</f>
        <v>2</v>
      </c>
      <c r="G5" s="78">
        <f>IF('Exemplaires élève'!$C$40="","",IF('Exemplaires élève'!$C$40="TI",1,IF('Exemplaires élève'!$C$40="I",2,IF('Exemplaires élève'!$C$40="S",3,IF('Exemplaires élève'!$C$40="B",4,IF('Exemplaires élève'!$C$40="TB",5,"xxxx"))))))</f>
        <v>3</v>
      </c>
      <c r="H5" s="78">
        <f>IF('Exemplaires élève'!$C$48="","",IF('Exemplaires élève'!$C$48="TI",1,IF('Exemplaires élève'!$C$48="I",2,IF('Exemplaires élève'!$C$48="S",3,IF('Exemplaires élève'!$C$48="B",4,IF('Exemplaires élève'!$C$48="TB",5,"xxxx"))))))</f>
        <v>4</v>
      </c>
      <c r="I5" s="78">
        <f>IF('Exemplaires élève'!$C$65="","",IF('Exemplaires élève'!$C$65="TI",1,IF('Exemplaires élève'!$C$65="I",2,IF('Exemplaires élève'!$C$65="S",3,IF('Exemplaires élève'!$C$65="B",4,IF('Exemplaires élève'!$C$65="TB",5,"xxxx"))))))</f>
        <v>5</v>
      </c>
      <c r="J5" s="78" t="str">
        <f>IF('Exemplaires élève'!$C$73="","",IF('Exemplaires élève'!$C$73="TI",1,IF('Exemplaires élève'!$C$73="I",2,IF('Exemplaires élève'!$C$73="S",3,IF('Exemplaires élève'!$C$73="B",4,IF('Exemplaires élève'!$C$73="TB",5,"xxxx"))))))</f>
        <v/>
      </c>
      <c r="K5" s="78">
        <f>IF('Exemplaires élève'!$C$81="","",IF('Exemplaires élève'!$C$81="TI",1,IF('Exemplaires élève'!$C$81="I",2,IF('Exemplaires élève'!$C$81="S",3,IF('Exemplaires élève'!$C$81="B",4,IF('Exemplaires élève'!$C$81="TB",5,"xxxx"))))))</f>
        <v>2</v>
      </c>
      <c r="L5" s="78">
        <f>IF('Exemplaires élève'!$C$89="","",IF('Exemplaires élève'!$C$89="TI",1,IF('Exemplaires élève'!$C$89="I",2,IF('Exemplaires élève'!$C$89="S",3,IF('Exemplaires élève'!$C$89="B",4,IF('Exemplaires élève'!$C$89="TB",5,"xxxx"))))))</f>
        <v>1</v>
      </c>
      <c r="M5" s="78" t="str">
        <f>IF('Exemplaires élève'!$C$97="","",IF('Exemplaires élève'!$C$97="TI",1,IF('Exemplaires élève'!$C$97="I",2,IF('Exemplaires élève'!$C$97="S",3,IF('Exemplaires élève'!$C$97="B",4,IF('Exemplaires élève'!$C$97="TB",5,"xxxx"))))))</f>
        <v/>
      </c>
      <c r="N5" s="78" t="str">
        <f>IF('Exemplaires élève'!$C$114="","",IF('Exemplaires élève'!$C$114="TI",1,IF('Exemplaires élève'!$C$114="I",2,IF('Exemplaires élève'!$C$114="S",3,IF('Exemplaires élève'!$C$114="B",4,IF('Exemplaires élève'!$C$114="TB",5,"xxxx"))))))</f>
        <v/>
      </c>
      <c r="O5" s="78">
        <f>IF('Exemplaires élève'!$C$122="","",IF('Exemplaires élève'!$C$122="TI",1,IF('Exemplaires élève'!$C$122="I",2,IF('Exemplaires élève'!$C$122="S",3,IF('Exemplaires élève'!$C$122="B",4,IF('Exemplaires élève'!$C$122="TB",5,"xxxx"))))))</f>
        <v>4</v>
      </c>
      <c r="P5" s="78">
        <f>IF('Exemplaires élève'!$C$130="","",IF('Exemplaires élève'!$C$130="TI",1,IF('Exemplaires élève'!$C$130="I",2,IF('Exemplaires élève'!$C$130="S",3,IF('Exemplaires élève'!$C$130="B",4,IF('Exemplaires élève'!$C$130="TB",5,"xxxx"))))))</f>
        <v>5</v>
      </c>
      <c r="Q5" s="78" t="str">
        <f>IF('Exemplaires élève'!$C$138="","",IF('Exemplaires élève'!$C$138="TI",1,IF('Exemplaires élève'!$C$138="I",2,IF('Exemplaires élève'!$C$138="S",3,IF('Exemplaires élève'!$C$138="B",4,IF('Exemplaires élève'!$C$138="TB",5,"xxxx"))))))</f>
        <v/>
      </c>
      <c r="R5" s="78">
        <f>IF('Exemplaires élève'!$C$146="","",IF('Exemplaires élève'!$C$146="TI",1,IF('Exemplaires élève'!$C$146="I",2,IF('Exemplaires élève'!$C$146="S",3,IF('Exemplaires élève'!$C$146="B",4,IF('Exemplaires élève'!$C$146="TB",5,"xxxx"))))))</f>
        <v>1</v>
      </c>
      <c r="S5" s="78">
        <f>IF('Exemplaires élève'!$C$163="","",IF('Exemplaires élève'!$C$163="TI",1,IF('Exemplaires élève'!$C$163="I",2,IF('Exemplaires élève'!$C$163="S",3,IF('Exemplaires élève'!$C$163="B",4,IF('Exemplaires élève'!$C$163="TB",5,"xxxx"))))))</f>
        <v>2</v>
      </c>
      <c r="T5" s="78">
        <f>IF('Exemplaires élève'!$C$171="","",IF('Exemplaires élève'!$C$171="TI",1,IF('Exemplaires élève'!$C$171="I",2,IF('Exemplaires élève'!$C$171="S",3,IF('Exemplaires élève'!$C$171="B",4,IF('Exemplaires élève'!$C$171="TB",5,"xxxx"))))))</f>
        <v>3</v>
      </c>
      <c r="U5" s="78">
        <f>IF('Exemplaires élève'!$C$179="","",IF('Exemplaires élève'!$C$179="TI",1,IF('Exemplaires élève'!$C$179="I",2,IF('Exemplaires élève'!$C$179="S",3,IF('Exemplaires élève'!$C$179="B",4,IF('Exemplaires élève'!$C$179="TB",5,"xxxx"))))))</f>
        <v>4</v>
      </c>
      <c r="V5" s="78">
        <f>IF('Exemplaires élève'!$C$187="","",IF('Exemplaires élève'!$C$187="TI",1,IF('Exemplaires élève'!$C$187="I",2,IF('Exemplaires élève'!$C$187="S",3,IF('Exemplaires élève'!$C$187="B",4,IF('Exemplaires élève'!$C$187="TB",5,"xxxx"))))))</f>
        <v>4</v>
      </c>
      <c r="W5" s="78">
        <f>IF('Exemplaires élève'!$C$195="","",IF('Exemplaires élève'!$C$195="TI",1,IF('Exemplaires élève'!$C$195="I",2,IF('Exemplaires élève'!$C$195="S",3,IF('Exemplaires élève'!$C$195="B",4,IF('Exemplaires élève'!$C$195="TB",5,"xxxx"))))))</f>
        <v>5</v>
      </c>
    </row>
    <row r="6" spans="1:24" x14ac:dyDescent="0.25">
      <c r="A6" s="129"/>
      <c r="D6" s="78" t="str">
        <f>IF('Exemplaires élève'!$C$17="","",IF('Exemplaires élève'!$C$17="TI",1,IF('Exemplaires élève'!$C$17="I",2,IF('Exemplaires élève'!$C$17="S",3,IF('Exemplaires élève'!$C$17="B",4,IF('Exemplaires élève'!$C$17="TB",5,"xxxx"))))))</f>
        <v/>
      </c>
      <c r="E6" s="78">
        <f>IF('Exemplaires élève'!$C$25="","",IF('Exemplaires élève'!$C$25="TI",1,IF('Exemplaires élève'!$C$25="I",2,IF('Exemplaires élève'!$C$25="S",3,IF('Exemplaires élève'!$C$25="B",4,IF('Exemplaires élève'!$C$25="TB",5,"xxxx"))))))</f>
        <v>1</v>
      </c>
      <c r="F6" s="78">
        <f>IF('Exemplaires élève'!$C$33="","",IF('Exemplaires élève'!$C$33="TI",1,IF('Exemplaires élève'!$C$33="I",2,IF('Exemplaires élève'!$C$33="S",3,IF('Exemplaires élève'!$C$33="B",4,IF('Exemplaires élève'!$C$33="TB",5,"xxxx"))))))</f>
        <v>2</v>
      </c>
      <c r="G6" s="78">
        <f>IF('Exemplaires élève'!$C$41="","",IF('Exemplaires élève'!$C$41="TI",1,IF('Exemplaires élève'!$C$41="I",2,IF('Exemplaires élève'!$C$41="S",3,IF('Exemplaires élève'!$C$41="B",4,IF('Exemplaires élève'!$C$41="TB",5,"xxxx"))))))</f>
        <v>3</v>
      </c>
      <c r="H6" s="78">
        <f>IF('Exemplaires élève'!$C$49="","",IF('Exemplaires élève'!$C$49="TI",1,IF('Exemplaires élève'!$C$49="I",2,IF('Exemplaires élève'!$C$49="S",3,IF('Exemplaires élève'!$C$49="B",4,IF('Exemplaires élève'!$C$49="TB",5,"xxxx"))))))</f>
        <v>4</v>
      </c>
      <c r="I6" s="78">
        <f>IF('Exemplaires élève'!$C$66="","",IF('Exemplaires élève'!$C$66="TI",1,IF('Exemplaires élève'!$C$66="I",2,IF('Exemplaires élève'!$C$66="S",3,IF('Exemplaires élève'!$C$66="B",4,IF('Exemplaires élève'!$C$66="TB",5,"xxxx"))))))</f>
        <v>5</v>
      </c>
      <c r="J6" s="78" t="str">
        <f>IF('Exemplaires élève'!$C$74="","",IF('Exemplaires élève'!$C$74="TI",1,IF('Exemplaires élève'!$C$74="I",2,IF('Exemplaires élève'!$C$74="S",3,IF('Exemplaires élève'!$C$74="B",4,IF('Exemplaires élève'!$C$74="TB",5,"xxxx"))))))</f>
        <v/>
      </c>
      <c r="K6" s="78">
        <f>IF('Exemplaires élève'!$C$82="","",IF('Exemplaires élève'!$C$82="TI",1,IF('Exemplaires élève'!$C$82="I",2,IF('Exemplaires élève'!$C$82="S",3,IF('Exemplaires élève'!$C$82="B",4,IF('Exemplaires élève'!$C$82="TB",5,"xxxx"))))))</f>
        <v>3</v>
      </c>
      <c r="L6" s="78">
        <f>IF('Exemplaires élève'!$C$90="","",IF('Exemplaires élève'!$C$90="TI",1,IF('Exemplaires élève'!$C$90="I",2,IF('Exemplaires élève'!$C$90="S",3,IF('Exemplaires élève'!$C$90="B",4,IF('Exemplaires élève'!$C$90="TB",5,"xxxx"))))))</f>
        <v>2</v>
      </c>
      <c r="M6" s="78">
        <f>IF('Exemplaires élève'!$C$98="","",IF('Exemplaires élève'!$C$98="TI",1,IF('Exemplaires élève'!$C$98="I",2,IF('Exemplaires élève'!$C$98="S",3,IF('Exemplaires élève'!$C$98="B",4,IF('Exemplaires élève'!$C$98="TB",5,"xxxx"))))))</f>
        <v>1</v>
      </c>
      <c r="N6" s="78" t="str">
        <f>IF('Exemplaires élève'!$C$115="","",IF('Exemplaires élève'!$C$115="TI",1,IF('Exemplaires élève'!$C$115="I",2,IF('Exemplaires élève'!$C$115="S",3,IF('Exemplaires élève'!$C$115="B",4,IF('Exemplaires élève'!$C$115="TB",5,"xxxx"))))))</f>
        <v/>
      </c>
      <c r="O6" s="78">
        <f>IF('Exemplaires élève'!$C$123="","",IF('Exemplaires élève'!$C$123="TI",1,IF('Exemplaires élève'!$C$123="I",2,IF('Exemplaires élève'!$C$123="S",3,IF('Exemplaires élève'!$C$123="B",4,IF('Exemplaires élève'!$C$123="TB",5,"xxxx"))))))</f>
        <v>3</v>
      </c>
      <c r="P6" s="78">
        <f>IF('Exemplaires élève'!$C$131="","",IF('Exemplaires élève'!$C$131="TI",1,IF('Exemplaires élève'!$C$131="I",2,IF('Exemplaires élève'!$C$131="S",3,IF('Exemplaires élève'!$C$131="B",4,IF('Exemplaires élève'!$C$131="TB",5,"xxxx"))))))</f>
        <v>4</v>
      </c>
      <c r="Q6" s="78">
        <f>IF('Exemplaires élève'!$C$139="","",IF('Exemplaires élève'!$C$139="TI",1,IF('Exemplaires élève'!$C$139="I",2,IF('Exemplaires élève'!$C$139="S",3,IF('Exemplaires élève'!$C$139="B",4,IF('Exemplaires élève'!$C$139="TB",5,"xxxx"))))))</f>
        <v>5</v>
      </c>
      <c r="R6" s="78">
        <f>IF('Exemplaires élève'!$C$147="","",IF('Exemplaires élève'!$C$147="TI",1,IF('Exemplaires élève'!$C$147="I",2,IF('Exemplaires élève'!$C$147="S",3,IF('Exemplaires élève'!$C$147="B",4,IF('Exemplaires élève'!$C$147="TB",5,"xxxx"))))))</f>
        <v>1</v>
      </c>
      <c r="S6" s="78">
        <f>IF('Exemplaires élève'!$C$164="","",IF('Exemplaires élève'!$C$164="TI",1,IF('Exemplaires élève'!$C$164="I",2,IF('Exemplaires élève'!$C$164="S",3,IF('Exemplaires élève'!$C$164="B",4,IF('Exemplaires élève'!$C$164="TB",5,"xxxx"))))))</f>
        <v>2</v>
      </c>
      <c r="T6" s="78">
        <f>IF('Exemplaires élève'!$C$172="","",IF('Exemplaires élève'!$C$172="TI",1,IF('Exemplaires élève'!$C$172="I",2,IF('Exemplaires élève'!$C$172="S",3,IF('Exemplaires élève'!$C$172="B",4,IF('Exemplaires élève'!$C$172="TB",5,"xxxx"))))))</f>
        <v>3</v>
      </c>
      <c r="U6" s="78">
        <f>IF('Exemplaires élève'!$C$180="","",IF('Exemplaires élève'!$C$180="TI",1,IF('Exemplaires élève'!$C$180="I",2,IF('Exemplaires élève'!$C$180="S",3,IF('Exemplaires élève'!$C$180="B",4,IF('Exemplaires élève'!$C$180="TB",5,"xxxx"))))))</f>
        <v>4</v>
      </c>
      <c r="V6" s="78">
        <f>IF('Exemplaires élève'!$C$188="","",IF('Exemplaires élève'!$C$188="TI",1,IF('Exemplaires élève'!$C$188="I",2,IF('Exemplaires élève'!$C$188="S",3,IF('Exemplaires élève'!$C$188="B",4,IF('Exemplaires élève'!$C$188="TB",5,"xxxx"))))))</f>
        <v>2</v>
      </c>
      <c r="W6" s="78">
        <f>IF('Exemplaires élève'!$C$196="","",IF('Exemplaires élève'!$C$196="TI",1,IF('Exemplaires élève'!$C$196="I",2,IF('Exemplaires élève'!$C$196="S",3,IF('Exemplaires élève'!$C$196="B",4,IF('Exemplaires élève'!$C$196="TB",5,"xxxx"))))))</f>
        <v>5</v>
      </c>
    </row>
    <row r="7" spans="1:24" x14ac:dyDescent="0.25">
      <c r="A7" s="129"/>
      <c r="D7" s="78" t="str">
        <f>IF('Exemplaires élève'!$C$18="","",IF('Exemplaires élève'!$C$18="TI",1,IF('Exemplaires élève'!$C$18="I",2,IF('Exemplaires élève'!$C$18="S",3,IF('Exemplaires élève'!$C$18="B",4,IF('Exemplaires élève'!$C$18="TB",5,"xxxx"))))))</f>
        <v/>
      </c>
      <c r="E7" s="78">
        <f>IF('Exemplaires élève'!$C$26="","",IF('Exemplaires élève'!$C$26="TI",1,IF('Exemplaires élève'!$C$26="I",2,IF('Exemplaires élève'!$C$26="S",3,IF('Exemplaires élève'!$C$26="B",4,IF('Exemplaires élève'!$C$26="TB",5,"xxxx"))))))</f>
        <v>1</v>
      </c>
      <c r="F7" s="78">
        <f>IF('Exemplaires élève'!$C$34="","",IF('Exemplaires élève'!$C$34="TI",1,IF('Exemplaires élève'!$C$34="I",2,IF('Exemplaires élève'!$C$34="S",3,IF('Exemplaires élève'!$C$34="B",4,IF('Exemplaires élève'!$C$34="TB",5,"xxxx"))))))</f>
        <v>2</v>
      </c>
      <c r="G7" s="78">
        <f>IF('Exemplaires élève'!$C$42="","",IF('Exemplaires élève'!$C$42="TI",1,IF('Exemplaires élève'!$C$42="I",2,IF('Exemplaires élève'!$C$42="S",3,IF('Exemplaires élève'!$C$42="B",4,IF('Exemplaires élève'!$C$42="TB",5,"xxxx"))))))</f>
        <v>3</v>
      </c>
      <c r="H7" s="78">
        <f>IF('Exemplaires élève'!$C$50="","",IF('Exemplaires élève'!$C$50="TI",1,IF('Exemplaires élève'!$C$50="I",2,IF('Exemplaires élève'!$C$50="S",3,IF('Exemplaires élève'!$C$50="B",4,IF('Exemplaires élève'!$C$50="TB",5,"xxxx"))))))</f>
        <v>4</v>
      </c>
      <c r="I7" s="78">
        <f>IF('Exemplaires élève'!$C$67="","",IF('Exemplaires élève'!$C$67="TI",1,IF('Exemplaires élève'!$C$67="I",2,IF('Exemplaires élève'!$C$67="S",3,IF('Exemplaires élève'!$C$67="B",4,IF('Exemplaires élève'!$C$67="TB",5,"xxxx"))))))</f>
        <v>5</v>
      </c>
      <c r="J7" s="78" t="str">
        <f>IF('Exemplaires élève'!$C$75="","",IF('Exemplaires élève'!$C$75="TI",1,IF('Exemplaires élève'!$C$75="I",2,IF('Exemplaires élève'!$C$75="S",3,IF('Exemplaires élève'!$C$75="B",4,IF('Exemplaires élève'!$C$75="TB",5,"xxxx"))))))</f>
        <v/>
      </c>
      <c r="K7" s="78">
        <f>IF('Exemplaires élève'!$C$83="","",IF('Exemplaires élève'!$C$83="TI",1,IF('Exemplaires élève'!$C$83="I",2,IF('Exemplaires élève'!$C$83="S",3,IF('Exemplaires élève'!$C$83="B",4,IF('Exemplaires élève'!$C$83="TB",5,"xxxx"))))))</f>
        <v>4</v>
      </c>
      <c r="L7" s="78">
        <f>IF('Exemplaires élève'!$C$91="","",IF('Exemplaires élève'!$C$91="TI",1,IF('Exemplaires élève'!$C$91="I",2,IF('Exemplaires élève'!$C$91="S",3,IF('Exemplaires élève'!$C$91="B",4,IF('Exemplaires élève'!$C$91="TB",5,"xxxx"))))))</f>
        <v>3</v>
      </c>
      <c r="M7" s="78">
        <f>IF('Exemplaires élève'!$C$99="","",IF('Exemplaires élève'!$C$99="TI",1,IF('Exemplaires élève'!$C$99="I",2,IF('Exemplaires élève'!$C$99="S",3,IF('Exemplaires élève'!$C$99="B",4,IF('Exemplaires élève'!$C$99="TB",5,"xxxx"))))))</f>
        <v>2</v>
      </c>
      <c r="N7" s="78" t="str">
        <f>IF('Exemplaires élève'!$C$116="","",IF('Exemplaires élève'!$C$116="TI",1,IF('Exemplaires élève'!$C$116="I",2,IF('Exemplaires élève'!$C$116="S",3,IF('Exemplaires élève'!$C$116="B",4,IF('Exemplaires élève'!$C$116="TB",5,"xxxx"))))))</f>
        <v/>
      </c>
      <c r="O7" s="78">
        <f>IF('Exemplaires élève'!$C$124="","",IF('Exemplaires élève'!$C$124="TI",1,IF('Exemplaires élève'!$C$124="I",2,IF('Exemplaires élève'!$C$124="S",3,IF('Exemplaires élève'!$C$124="B",4,IF('Exemplaires élève'!$C$124="TB",5,"xxxx"))))))</f>
        <v>2</v>
      </c>
      <c r="P7" s="78">
        <f>IF('Exemplaires élève'!$C$132="","",IF('Exemplaires élève'!$C$132="TI",1,IF('Exemplaires élève'!$C$132="I",2,IF('Exemplaires élève'!$C$132="S",3,IF('Exemplaires élève'!$C$132="B",4,IF('Exemplaires élève'!$C$132="TB",5,"xxxx"))))))</f>
        <v>3</v>
      </c>
      <c r="Q7" s="78">
        <f>IF('Exemplaires élève'!$C$140="","",IF('Exemplaires élève'!$C$140="TI",1,IF('Exemplaires élève'!$C$140="I",2,IF('Exemplaires élève'!$C$140="S",3,IF('Exemplaires élève'!$C$140="B",4,IF('Exemplaires élève'!$C$140="TB",5,"xxxx"))))))</f>
        <v>4</v>
      </c>
      <c r="R7" s="78">
        <f>IF('Exemplaires élève'!$C$148="","",IF('Exemplaires élève'!$C$148="TI",1,IF('Exemplaires élève'!$C$148="I",2,IF('Exemplaires élève'!$C$148="S",3,IF('Exemplaires élève'!$C$148="B",4,IF('Exemplaires élève'!$C$148="TB",5,"xxxx"))))))</f>
        <v>1</v>
      </c>
      <c r="S7" s="78">
        <f>IF('Exemplaires élève'!$C$165="","",IF('Exemplaires élève'!$C$165="TI",1,IF('Exemplaires élève'!$C$165="I",2,IF('Exemplaires élève'!$C$165="S",3,IF('Exemplaires élève'!$C$165="B",4,IF('Exemplaires élève'!$C$165="TB",5,"xxxx"))))))</f>
        <v>2</v>
      </c>
      <c r="T7" s="78">
        <f>IF('Exemplaires élève'!$C$173="","",IF('Exemplaires élève'!$C$173="TI",1,IF('Exemplaires élève'!$C$173="I",2,IF('Exemplaires élève'!$C$173="S",3,IF('Exemplaires élève'!$C$173="B",4,IF('Exemplaires élève'!$C$173="TB",5,"xxxx"))))))</f>
        <v>3</v>
      </c>
      <c r="U7" s="78">
        <f>IF('Exemplaires élève'!$C$181="","",IF('Exemplaires élève'!$C$181="TI",1,IF('Exemplaires élève'!$C$181="I",2,IF('Exemplaires élève'!$C$181="S",3,IF('Exemplaires élève'!$C$181="B",4,IF('Exemplaires élève'!$C$181="TB",5,"xxxx"))))))</f>
        <v>4</v>
      </c>
      <c r="V7" s="78">
        <f>IF('Exemplaires élève'!$C$189="","",IF('Exemplaires élève'!$C$189="TI",1,IF('Exemplaires élève'!$C$189="I",2,IF('Exemplaires élève'!$C$189="S",3,IF('Exemplaires élève'!$C$189="B",4,IF('Exemplaires élève'!$C$189="TB",5,"xxxx"))))))</f>
        <v>1</v>
      </c>
      <c r="W7" s="78">
        <f>IF('Exemplaires élève'!$C$197="","",IF('Exemplaires élève'!$C$197="TI",1,IF('Exemplaires élève'!$C$197="I",2,IF('Exemplaires élève'!$C$197="S",3,IF('Exemplaires élève'!$C$197="B",4,IF('Exemplaires élève'!$C$197="TB",5,"xxxx"))))))</f>
        <v>5</v>
      </c>
    </row>
    <row r="8" spans="1:24" x14ac:dyDescent="0.25">
      <c r="A8" s="129"/>
      <c r="D8" s="78" t="str">
        <f>IF('Exemplaires élève'!$C$19="","",IF('Exemplaires élève'!$C$19="TI",1,IF('Exemplaires élève'!$C$19="I",2,IF('Exemplaires élève'!$C$19="S",3,IF('Exemplaires élève'!$C$19="B",4,IF('Exemplaires élève'!$C$19="TB",5,"xxxx"))))))</f>
        <v/>
      </c>
      <c r="E8" s="78">
        <f>IF('Exemplaires élève'!$C$27="","",IF('Exemplaires élève'!$C$27="TI",1,IF('Exemplaires élève'!$C$27="I",2,IF('Exemplaires élève'!$C$27="S",3,IF('Exemplaires élève'!$C$27="B",4,IF('Exemplaires élève'!$C$27="TB",5,"xxxx"))))))</f>
        <v>1</v>
      </c>
      <c r="F8" s="78">
        <f>IF('Exemplaires élève'!$C$35="","",IF('Exemplaires élève'!$C$35="TI",1,IF('Exemplaires élève'!$C$35="I",2,IF('Exemplaires élève'!$C$35="S",3,IF('Exemplaires élève'!$C$35="B",4,IF('Exemplaires élève'!$C$35="TB",5,"xxxx"))))))</f>
        <v>2</v>
      </c>
      <c r="G8" s="78">
        <f>IF('Exemplaires élève'!$C$43="","",IF('Exemplaires élève'!$C$43="TI",1,IF('Exemplaires élève'!$C$43="I",2,IF('Exemplaires élève'!$C$43="S",3,IF('Exemplaires élève'!$C$43="B",4,IF('Exemplaires élève'!$C$43="TB",5,"xxxx"))))))</f>
        <v>3</v>
      </c>
      <c r="H8" s="78">
        <f>IF('Exemplaires élève'!$C$51="","",IF('Exemplaires élève'!$C$51="TI",1,IF('Exemplaires élève'!$C$51="I",2,IF('Exemplaires élève'!$C$51="S",3,IF('Exemplaires élève'!$C$51="B",4,IF('Exemplaires élève'!$C$51="TB",5,"xxxx"))))))</f>
        <v>4</v>
      </c>
      <c r="I8" s="78">
        <f>IF('Exemplaires élève'!$C$68="","",IF('Exemplaires élève'!$C$68="TI",1,IF('Exemplaires élève'!$C$68="I",2,IF('Exemplaires élève'!$C$68="S",3,IF('Exemplaires élève'!$C$68="B",4,IF('Exemplaires élève'!$C$68="TB",5,"xxxx"))))))</f>
        <v>5</v>
      </c>
      <c r="J8" s="78" t="str">
        <f>IF('Exemplaires élève'!$C$76="","",IF('Exemplaires élève'!$C$76="TI",1,IF('Exemplaires élève'!$C$76="I",2,IF('Exemplaires élève'!$C$76="S",3,IF('Exemplaires élève'!$C$76="B",4,IF('Exemplaires élève'!$C$76="TB",5,"xxxx"))))))</f>
        <v/>
      </c>
      <c r="K8" s="78">
        <f>IF('Exemplaires élève'!$C$84="","",IF('Exemplaires élève'!$C$84="TI",1,IF('Exemplaires élève'!$C$84="I",2,IF('Exemplaires élève'!$C$84="S",3,IF('Exemplaires élève'!$C$84="B",4,IF('Exemplaires élève'!$C$84="TB",5,"xxxx"))))))</f>
        <v>5</v>
      </c>
      <c r="L8" s="78">
        <f>IF('Exemplaires élève'!$C$92="","",IF('Exemplaires élève'!$C$92="TI",1,IF('Exemplaires élève'!$C$92="I",2,IF('Exemplaires élève'!$C$92="S",3,IF('Exemplaires élève'!$C$92="B",4,IF('Exemplaires élève'!$C$92="TB",5,"xxxx"))))))</f>
        <v>4</v>
      </c>
      <c r="M8" s="78">
        <f>IF('Exemplaires élève'!$C$100="","",IF('Exemplaires élève'!$C$100="TI",1,IF('Exemplaires élève'!$C$100="I",2,IF('Exemplaires élève'!$C$100="S",3,IF('Exemplaires élève'!$C$100="B",4,IF('Exemplaires élève'!$C$100="TB",5,"xxxx"))))))</f>
        <v>3</v>
      </c>
      <c r="N8" s="78" t="str">
        <f>IF('Exemplaires élève'!$C$117="","",IF('Exemplaires élève'!$C$117="TI",1,IF('Exemplaires élève'!$C$117="I",2,IF('Exemplaires élève'!$C$117="S",3,IF('Exemplaires élève'!$C$117="B",4,IF('Exemplaires élève'!$C$117="TB",5,"xxxx"))))))</f>
        <v/>
      </c>
      <c r="O8" s="78">
        <f>IF('Exemplaires élève'!$C$125="","",IF('Exemplaires élève'!$C$125="TI",1,IF('Exemplaires élève'!$C$125="I",2,IF('Exemplaires élève'!$C$125="S",3,IF('Exemplaires élève'!$C$125="B",4,IF('Exemplaires élève'!$C$125="TB",5,"xxxx"))))))</f>
        <v>1</v>
      </c>
      <c r="P8" s="78">
        <f>IF('Exemplaires élève'!$C$133="","",IF('Exemplaires élève'!$C$133="TI",1,IF('Exemplaires élève'!$C$133="I",2,IF('Exemplaires élève'!$C$133="S",3,IF('Exemplaires élève'!$C$133="B",4,IF('Exemplaires élève'!$C$133="TB",5,"xxxx"))))))</f>
        <v>2</v>
      </c>
      <c r="Q8" s="78">
        <f>IF('Exemplaires élève'!$C$141="","",IF('Exemplaires élève'!$C$141="TI",1,IF('Exemplaires élève'!$C$141="I",2,IF('Exemplaires élève'!$C$141="S",3,IF('Exemplaires élève'!$C$141="B",4,IF('Exemplaires élève'!$C$141="TB",5,"xxxx"))))))</f>
        <v>3</v>
      </c>
      <c r="R8" s="78">
        <f>IF('Exemplaires élève'!$C$149="","",IF('Exemplaires élève'!$C$149="TI",1,IF('Exemplaires élève'!$C$149="I",2,IF('Exemplaires élève'!$C$149="S",3,IF('Exemplaires élève'!$C$149="B",4,IF('Exemplaires élève'!$C$149="TB",5,"xxxx"))))))</f>
        <v>1</v>
      </c>
      <c r="S8" s="78">
        <f>IF('Exemplaires élève'!$C$166="","",IF('Exemplaires élève'!$C$166="TI",1,IF('Exemplaires élève'!$C$166="I",2,IF('Exemplaires élève'!$C$166="S",3,IF('Exemplaires élève'!$C$166="B",4,IF('Exemplaires élève'!$C$166="TB",5,"xxxx"))))))</f>
        <v>2</v>
      </c>
      <c r="T8" s="78">
        <f>IF('Exemplaires élève'!$C$174="","",IF('Exemplaires élève'!$C$174="TI",1,IF('Exemplaires élève'!$C$174="I",2,IF('Exemplaires élève'!$C$174="S",3,IF('Exemplaires élève'!$C$174="B",4,IF('Exemplaires élève'!$C$174="TB",5,"xxxx"))))))</f>
        <v>3</v>
      </c>
      <c r="U8" s="78">
        <f>IF('Exemplaires élève'!$C$182="","",IF('Exemplaires élève'!$C$182="TI",1,IF('Exemplaires élève'!$C$182="I",2,IF('Exemplaires élève'!$C$182="S",3,IF('Exemplaires élève'!$C$182="B",4,IF('Exemplaires élève'!$C$182="TB",5,"xxxx"))))))</f>
        <v>4</v>
      </c>
      <c r="V8" s="78">
        <f>IF('Exemplaires élève'!$C$190="","",IF('Exemplaires élève'!$C$190="TI",1,IF('Exemplaires élève'!$C$190="I",2,IF('Exemplaires élève'!$C$190="S",3,IF('Exemplaires élève'!$C$190="B",4,IF('Exemplaires élève'!$C$190="TB",5,"xxxx"))))))</f>
        <v>3</v>
      </c>
      <c r="W8" s="78">
        <f>IF('Exemplaires élève'!$C$198="","",IF('Exemplaires élève'!$C$198="TI",1,IF('Exemplaires élève'!$C$198="I",2,IF('Exemplaires élève'!$C$198="S",3,IF('Exemplaires élève'!$C$198="B",4,IF('Exemplaires élève'!$C$198="TB",5,"xxxx"))))))</f>
        <v>5</v>
      </c>
    </row>
    <row r="9" spans="1:24" x14ac:dyDescent="0.25">
      <c r="A9" s="129"/>
      <c r="D9" s="78" t="str">
        <f>IF('Exemplaires élève'!$C$20="","",IF('Exemplaires élève'!$C$20="TI",1,IF('Exemplaires élève'!$C$20="I",2,IF('Exemplaires élève'!$C$20="S",3,IF('Exemplaires élève'!$C$20="B",4,IF('Exemplaires élève'!$C$20="TB",5,"xxxx"))))))</f>
        <v/>
      </c>
      <c r="E9" s="78">
        <f>IF('Exemplaires élève'!$C$28="","",IF('Exemplaires élève'!$C$28="TI",1,IF('Exemplaires élève'!$C$28="I",2,IF('Exemplaires élève'!$C$28="S",3,IF('Exemplaires élève'!$C$28="B",4,IF('Exemplaires élève'!$C$28="TB",5,"xxxx"))))))</f>
        <v>1</v>
      </c>
      <c r="F9" s="78">
        <f>IF('Exemplaires élève'!$C$36="","",IF('Exemplaires élève'!$C$36="TI",1,IF('Exemplaires élève'!$C$36="I",2,IF('Exemplaires élève'!$C$36="S",3,IF('Exemplaires élève'!$C$36="B",4,IF('Exemplaires élève'!$C$36="TB",5,"xxxx"))))))</f>
        <v>2</v>
      </c>
      <c r="G9" s="78">
        <f>IF('Exemplaires élève'!$C$44="","",IF('Exemplaires élève'!$C$44="TI",1,IF('Exemplaires élève'!$C$44="I",2,IF('Exemplaires élève'!$C$44="S",3,IF('Exemplaires élève'!$C$44="B",4,IF('Exemplaires élève'!$C$44="TB",5,"xxxx"))))))</f>
        <v>3</v>
      </c>
      <c r="H9" s="78">
        <f>IF('Exemplaires élève'!$C$52="","",IF('Exemplaires élève'!$C$52="TI",1,IF('Exemplaires élève'!$C$52="I",2,IF('Exemplaires élève'!$C$52="S",3,IF('Exemplaires élève'!$C$52="B",4,IF('Exemplaires élève'!$C$52="TB",5,"xxxx"))))))</f>
        <v>4</v>
      </c>
      <c r="I9" s="78">
        <f>IF('Exemplaires élève'!$C$69="","",IF('Exemplaires élève'!$C$69="TI",1,IF('Exemplaires élève'!$C$69="I",2,IF('Exemplaires élève'!$C$69="S",3,IF('Exemplaires élève'!$C$69="B",4,IF('Exemplaires élève'!$C$69="TB",5,"xxxx"))))))</f>
        <v>5</v>
      </c>
      <c r="J9" s="78" t="str">
        <f>IF('Exemplaires élève'!$C$77="","",IF('Exemplaires élève'!$C$77="TI",1,IF('Exemplaires élève'!$C$77="I",2,IF('Exemplaires élève'!$C$77="S",3,IF('Exemplaires élève'!$C$77="B",4,IF('Exemplaires élève'!$C$77="TB",5,"xxxx"))))))</f>
        <v/>
      </c>
      <c r="K9" s="78" t="str">
        <f>IF('Exemplaires élève'!$C$85="","",IF('Exemplaires élève'!$C$85="TI",1,IF('Exemplaires élève'!$C$85="I",2,IF('Exemplaires élève'!$C$85="S",3,IF('Exemplaires élève'!$C$85="B",4,IF('Exemplaires élève'!$C$85="TB",5,"xxxx"))))))</f>
        <v/>
      </c>
      <c r="L9" s="78">
        <f>IF('Exemplaires élève'!$C$93="","",IF('Exemplaires élève'!$C$93="TI",1,IF('Exemplaires élève'!$C$93="I",2,IF('Exemplaires élève'!$C$93="S",3,IF('Exemplaires élève'!$C$93="B",4,IF('Exemplaires élève'!$C$93="TB",5,"xxxx"))))))</f>
        <v>5</v>
      </c>
      <c r="M9" s="78">
        <f>IF('Exemplaires élève'!$C$101="","",IF('Exemplaires élève'!$C$101="TI",1,IF('Exemplaires élève'!$C$101="I",2,IF('Exemplaires élève'!$C$101="S",3,IF('Exemplaires élève'!$C$101="B",4,IF('Exemplaires élève'!$C$101="TB",5,"xxxx"))))))</f>
        <v>4</v>
      </c>
      <c r="N9" s="78" t="str">
        <f>IF('Exemplaires élève'!$C$118="","",IF('Exemplaires élève'!$C$118="TI",1,IF('Exemplaires élève'!$C$118="I",2,IF('Exemplaires élève'!$C$118="S",3,IF('Exemplaires élève'!$C$118="B",4,IF('Exemplaires élève'!$C$118="TB",5,"xxxx"))))))</f>
        <v/>
      </c>
      <c r="O9" s="78" t="str">
        <f>IF('Exemplaires élève'!$C$126="","",IF('Exemplaires élève'!$C$126="TI",1,IF('Exemplaires élève'!$C$126="I",2,IF('Exemplaires élève'!$C$126="S",3,IF('Exemplaires élève'!$C$126="B",4,IF('Exemplaires élève'!$C$126="TB",5,"xxxx"))))))</f>
        <v/>
      </c>
      <c r="P9" s="78">
        <f>IF('Exemplaires élève'!$C$134="","",IF('Exemplaires élève'!$C$134="TI",1,IF('Exemplaires élève'!$C$134="I",2,IF('Exemplaires élève'!$C$134="S",3,IF('Exemplaires élève'!$C$134="B",4,IF('Exemplaires élève'!$C$134="TB",5,"xxxx"))))))</f>
        <v>1</v>
      </c>
      <c r="Q9" s="78">
        <f>IF('Exemplaires élève'!$C$142="","",IF('Exemplaires élève'!$C$142="TI",1,IF('Exemplaires élève'!$C$142="I",2,IF('Exemplaires élève'!$C$142="S",3,IF('Exemplaires élève'!$C$142="B",4,IF('Exemplaires élève'!$C$142="TB",5,"xxxx"))))))</f>
        <v>2</v>
      </c>
      <c r="R9" s="78">
        <f>IF('Exemplaires élève'!$C$150="","",IF('Exemplaires élève'!$C$150="TI",1,IF('Exemplaires élève'!$C$150="I",2,IF('Exemplaires élève'!$C$150="S",3,IF('Exemplaires élève'!$C$150="B",4,IF('Exemplaires élève'!$C$150="TB",5,"xxxx"))))))</f>
        <v>1</v>
      </c>
      <c r="S9" s="78">
        <f>IF('Exemplaires élève'!$C$167="","",IF('Exemplaires élève'!$C$167="TI",1,IF('Exemplaires élève'!$C$167="I",2,IF('Exemplaires élève'!$C$167="S",3,IF('Exemplaires élève'!$C$167="B",4,IF('Exemplaires élève'!$C$167="TB",5,"xxxx"))))))</f>
        <v>2</v>
      </c>
      <c r="T9" s="78">
        <f>IF('Exemplaires élève'!$C$175="","",IF('Exemplaires élève'!$C$175="TI",1,IF('Exemplaires élève'!$C$175="I",2,IF('Exemplaires élève'!$C$175="S",3,IF('Exemplaires élève'!$C$175="B",4,IF('Exemplaires élève'!$C$175="TB",5,"xxxx"))))))</f>
        <v>3</v>
      </c>
      <c r="U9" s="78">
        <f>IF('Exemplaires élève'!$C$183="","",IF('Exemplaires élève'!$C$183="TI",1,IF('Exemplaires élève'!$C$183="I",2,IF('Exemplaires élève'!$C$183="S",3,IF('Exemplaires élève'!$C$183="B",4,IF('Exemplaires élève'!$C$183="TB",5,"xxxx"))))))</f>
        <v>4</v>
      </c>
      <c r="V9" s="78">
        <f>IF('Exemplaires élève'!$C$191="","",IF('Exemplaires élève'!$C$191="TI",1,IF('Exemplaires élève'!$C$191="I",2,IF('Exemplaires élève'!$C$191="S",3,IF('Exemplaires élève'!$C$191="B",4,IF('Exemplaires élève'!$C$191="TB",5,"xxxx"))))))</f>
        <v>3</v>
      </c>
      <c r="W9" s="78">
        <f>IF('Exemplaires élève'!$C$199="","",IF('Exemplaires élève'!$C$199="TI",1,IF('Exemplaires élève'!$C$199="I",2,IF('Exemplaires élève'!$C$199="S",3,IF('Exemplaires élève'!$C$199="B",4,IF('Exemplaires élève'!$C$199="TB",5,"xxxx"))))))</f>
        <v>5</v>
      </c>
    </row>
    <row r="10" spans="1:24" ht="13.8" thickBot="1" x14ac:dyDescent="0.3">
      <c r="A10" s="129"/>
      <c r="D10" s="78" t="str">
        <f>IF('Exemplaires élève'!$C$21="","",IF('Exemplaires élève'!$C$21="TI",1,IF('Exemplaires élève'!$C$21="I",2,IF('Exemplaires élève'!$C$21="S",3,IF('Exemplaires élève'!$C$21="B",4,IF('Exemplaires élève'!$C$21="TB",5,"xxxx"))))))</f>
        <v/>
      </c>
      <c r="E10" s="78">
        <f>IF('Exemplaires élève'!$C$29="","",IF('Exemplaires élève'!$C$29="TI",1,IF('Exemplaires élève'!$C$29="I",2,IF('Exemplaires élève'!$C$29="S",3,IF('Exemplaires élève'!$C$29="B",4,IF('Exemplaires élève'!$C$29="TB",5,"xxxx"))))))</f>
        <v>1</v>
      </c>
      <c r="F10" s="78">
        <f>IF('Exemplaires élève'!$C$37="","",IF('Exemplaires élève'!$C$37="TI",1,IF('Exemplaires élève'!$C$37="I",2,IF('Exemplaires élève'!$C$37="S",3,IF('Exemplaires élève'!$C$37="B",4,IF('Exemplaires élève'!$C$37="TB",5,"xxxx"))))))</f>
        <v>2</v>
      </c>
      <c r="G10" s="78">
        <f>IF('Exemplaires élève'!$C$45="","",IF('Exemplaires élève'!$C$45="TI",1,IF('Exemplaires élève'!$C$45="I",2,IF('Exemplaires élève'!$C$45="S",3,IF('Exemplaires élève'!$C$45="B",4,IF('Exemplaires élève'!$C$45="TB",5,"xxxx"))))))</f>
        <v>3</v>
      </c>
      <c r="H10" s="78">
        <f>IF('Exemplaires élève'!$C$53="","",IF('Exemplaires élève'!$C$53="TI",1,IF('Exemplaires élève'!$C$53="I",2,IF('Exemplaires élève'!$C$53="S",3,IF('Exemplaires élève'!$C$53="B",4,IF('Exemplaires élève'!$C$53="TB",5,"xxxx"))))))</f>
        <v>4</v>
      </c>
      <c r="I10" s="78">
        <f>IF('Exemplaires élève'!$C$70="","",IF('Exemplaires élève'!$C$70="TI",1,IF('Exemplaires élève'!$C$70="I",2,IF('Exemplaires élève'!$C$70="S",3,IF('Exemplaires élève'!$C$70="B",4,IF('Exemplaires élève'!$C$70="TB",5,"xxxx"))))))</f>
        <v>5</v>
      </c>
      <c r="J10" s="78" t="str">
        <f>IF('Exemplaires élève'!$C$78="","",IF('Exemplaires élève'!$C$78="TI",1,IF('Exemplaires élève'!$C$78="I",2,IF('Exemplaires élève'!$C$78="S",3,IF('Exemplaires élève'!$C$78="B",4,IF('Exemplaires élève'!$C$78="TB",5,"xxxx"))))))</f>
        <v/>
      </c>
      <c r="K10" s="78" t="str">
        <f>IF('Exemplaires élève'!$C$86="","",IF('Exemplaires élève'!$C$86="TI",1,IF('Exemplaires élève'!$C$86="I",2,IF('Exemplaires élève'!$C$86="S",3,IF('Exemplaires élève'!$C$86="B",4,IF('Exemplaires élève'!$C$86="TB",5,"xxxx"))))))</f>
        <v/>
      </c>
      <c r="L10" s="78" t="str">
        <f>IF('Exemplaires élève'!$C$94="","",IF('Exemplaires élève'!$C$94="TI",1,IF('Exemplaires élève'!$C$94="I",2,IF('Exemplaires élève'!$C$94="S",3,IF('Exemplaires élève'!$C$94="B",4,IF('Exemplaires élève'!$C$94="TB",5,"xxxx"))))))</f>
        <v/>
      </c>
      <c r="M10" s="78">
        <f>IF('Exemplaires élève'!$C$102="","",IF('Exemplaires élève'!$C$102="TI",1,IF('Exemplaires élève'!$C$102="I",2,IF('Exemplaires élève'!$C$102="S",3,IF('Exemplaires élève'!$C$102="B",4,IF('Exemplaires élève'!$C$102="TB",5,"xxxx"))))))</f>
        <v>5</v>
      </c>
      <c r="N10" s="78" t="str">
        <f>IF('Exemplaires élève'!$C$119="","",IF('Exemplaires élève'!$C$119="TI",1,IF('Exemplaires élève'!$C$119="I",2,IF('Exemplaires élève'!$C$119="S",3,IF('Exemplaires élève'!$C$119="B",4,IF('Exemplaires élève'!$C$119="TB",5,"xxxx"))))))</f>
        <v/>
      </c>
      <c r="O10" s="78" t="str">
        <f>IF('Exemplaires élève'!$C$127="","",IF('Exemplaires élève'!$C$127="TI",1,IF('Exemplaires élève'!$C$127="I",2,IF('Exemplaires élève'!$C$127="S",3,IF('Exemplaires élève'!$C$127="B",4,IF('Exemplaires élève'!$C$127="TB",5,"xxxx"))))))</f>
        <v/>
      </c>
      <c r="P10" s="78" t="str">
        <f>IF('Exemplaires élève'!$C$135="","",IF('Exemplaires élève'!$C$135="TI",1,IF('Exemplaires élève'!$C$135="I",2,IF('Exemplaires élève'!$C$135="S",3,IF('Exemplaires élève'!$C$135="B",4,IF('Exemplaires élève'!$C$135="TB",5,"xxxx"))))))</f>
        <v/>
      </c>
      <c r="Q10" s="78">
        <f>IF('Exemplaires élève'!$C$143="","",IF('Exemplaires élève'!$C$143="TI",1,IF('Exemplaires élève'!$C$143="I",2,IF('Exemplaires élève'!$C$143="S",3,IF('Exemplaires élève'!$C$143="B",4,IF('Exemplaires élève'!$C$143="TB",5,"xxxx"))))))</f>
        <v>1</v>
      </c>
      <c r="R10" s="78">
        <f>IF('Exemplaires élève'!$C$151="","",IF('Exemplaires élève'!$C$151="TI",1,IF('Exemplaires élève'!$C$151="I",2,IF('Exemplaires élève'!$C$151="S",3,IF('Exemplaires élève'!$C$151="B",4,IF('Exemplaires élève'!$C$151="TB",5,"xxxx"))))))</f>
        <v>1</v>
      </c>
      <c r="S10" s="78">
        <f>IF('Exemplaires élève'!$C$168="","",IF('Exemplaires élève'!$C$168="TI",1,IF('Exemplaires élève'!$C$168="I",2,IF('Exemplaires élève'!$C$168="S",3,IF('Exemplaires élève'!$C$168="B",4,IF('Exemplaires élève'!$C$168="TB",5,"xxxx"))))))</f>
        <v>2</v>
      </c>
      <c r="T10" s="78">
        <f>IF('Exemplaires élève'!$C$176="","",IF('Exemplaires élève'!$C$176="TI",1,IF('Exemplaires élève'!$C$176="I",2,IF('Exemplaires élève'!$C$176="S",3,IF('Exemplaires élève'!$C$176="B",4,IF('Exemplaires élève'!$C$176="TB",5,"xxxx"))))))</f>
        <v>3</v>
      </c>
      <c r="U10" s="78">
        <f>IF('Exemplaires élève'!$C$184="","",IF('Exemplaires élève'!$C$184="TI",1,IF('Exemplaires élève'!$C$184="I",2,IF('Exemplaires élève'!$C$184="S",3,IF('Exemplaires élève'!$C$184="B",4,IF('Exemplaires élève'!$C$184="TB",5,"xxxx"))))))</f>
        <v>4</v>
      </c>
      <c r="V10" s="78">
        <f>IF('Exemplaires élève'!$C$192="","",IF('Exemplaires élève'!$C$192="TI",1,IF('Exemplaires élève'!$C$192="I",2,IF('Exemplaires élève'!$C$192="S",3,IF('Exemplaires élève'!$C$192="B",4,IF('Exemplaires élève'!$C$192="TB",5,"xxxx"))))))</f>
        <v>5</v>
      </c>
      <c r="W10" s="78">
        <f>IF('Exemplaires élève'!$C$200="","",IF('Exemplaires élève'!$C$200="TI",1,IF('Exemplaires élève'!$C$200="I",2,IF('Exemplaires élève'!$C$200="S",3,IF('Exemplaires élève'!$C$200="B",4,IF('Exemplaires élève'!$C$200="TB",5,"xxxx"))))))</f>
        <v>5</v>
      </c>
    </row>
    <row r="11" spans="1:24" ht="13.8" thickBot="1" x14ac:dyDescent="0.3">
      <c r="A11" s="129"/>
      <c r="D11" s="32" t="str">
        <f>IF(D4="Absent(e)","",IF(D4="Non pr.",2,IF(COUNTIF(D4:D10,"")=7,"",AVERAGE(D4:D10))))</f>
        <v/>
      </c>
      <c r="E11" s="33">
        <f t="shared" ref="E11:W11" si="0">IF(E4="Absent(e)","",IF(E4="Non pr.",2,IF(COUNTIF(E4:E10,"")=7,"",AVERAGE(E4:E10))))</f>
        <v>1</v>
      </c>
      <c r="F11" s="33">
        <f t="shared" si="0"/>
        <v>2</v>
      </c>
      <c r="G11" s="33">
        <f t="shared" si="0"/>
        <v>3</v>
      </c>
      <c r="H11" s="33">
        <f t="shared" si="0"/>
        <v>4</v>
      </c>
      <c r="I11" s="33">
        <f t="shared" si="0"/>
        <v>5</v>
      </c>
      <c r="J11" s="33">
        <f t="shared" si="0"/>
        <v>2</v>
      </c>
      <c r="K11" s="33">
        <f t="shared" si="0"/>
        <v>3</v>
      </c>
      <c r="L11" s="33">
        <f t="shared" si="0"/>
        <v>3</v>
      </c>
      <c r="M11" s="33">
        <f t="shared" si="0"/>
        <v>3</v>
      </c>
      <c r="N11" s="33" t="str">
        <f t="shared" si="0"/>
        <v/>
      </c>
      <c r="O11" s="33">
        <f t="shared" si="0"/>
        <v>3</v>
      </c>
      <c r="P11" s="33">
        <f t="shared" si="0"/>
        <v>3</v>
      </c>
      <c r="Q11" s="33">
        <f t="shared" si="0"/>
        <v>3</v>
      </c>
      <c r="R11" s="33">
        <f t="shared" si="0"/>
        <v>1</v>
      </c>
      <c r="S11" s="33">
        <f t="shared" si="0"/>
        <v>2</v>
      </c>
      <c r="T11" s="33">
        <f t="shared" si="0"/>
        <v>3</v>
      </c>
      <c r="U11" s="33">
        <f t="shared" si="0"/>
        <v>4</v>
      </c>
      <c r="V11" s="33">
        <f t="shared" si="0"/>
        <v>3.2857142857142856</v>
      </c>
      <c r="W11" s="34">
        <f t="shared" si="0"/>
        <v>5</v>
      </c>
    </row>
    <row r="12" spans="1:24" x14ac:dyDescent="0.25">
      <c r="A12" s="129"/>
      <c r="D12" s="35"/>
      <c r="E12" s="36"/>
      <c r="F12" s="36"/>
      <c r="G12" s="36"/>
      <c r="H12" s="36"/>
      <c r="I12" s="36"/>
      <c r="J12" s="36"/>
      <c r="K12" s="36"/>
      <c r="L12" s="36"/>
      <c r="M12" s="36"/>
      <c r="N12" s="36"/>
      <c r="O12" s="36"/>
      <c r="P12" s="36"/>
      <c r="Q12" s="36"/>
      <c r="R12" s="36"/>
      <c r="S12" s="36"/>
      <c r="T12" s="36"/>
      <c r="U12" s="36"/>
      <c r="V12" s="36"/>
      <c r="W12" s="36"/>
    </row>
    <row r="13" spans="1:24" x14ac:dyDescent="0.25">
      <c r="A13" s="129"/>
      <c r="C13" s="1" t="s">
        <v>28</v>
      </c>
      <c r="D13" s="77" t="str">
        <f>IF('Exemplaires élève'!$C$15="np","Non pr.",IF('Exemplaires élève'!$C$15="a","Absent(e)",IF('Exemplaires élève'!$D$14="","",IF('Exemplaires élève'!$D$15="TI",1,IF('Exemplaires élève'!$D$15="I",2,IF('Exemplaires élève'!$D$15="S",3,IF('Exemplaires élève'!$D$15="B",4,IF('Exemplaires élève'!$D$15="TB",5,"xxxx"))))))))</f>
        <v>Absent(e)</v>
      </c>
      <c r="E13" s="77">
        <f>IF('Exemplaires élève'!$C$23="np","Non pr.",IF('Exemplaires élève'!$C$23="a","Absent(e)",IF('Exemplaires élève'!$D$23="","",IF('Exemplaires élève'!$D$23="TI",1,IF('Exemplaires élève'!$D$23="I",2,IF('Exemplaires élève'!$D$23="S",3,IF('Exemplaires élève'!$D$23="B",4,IF('Exemplaires élève'!$D$23="TB",5,IF('Exemplaires élève'!$D$23="np","Non pr.",IF('Exemplaires élève'!$D$23="A","Absent(e)","xxxx"))))))))))</f>
        <v>2</v>
      </c>
      <c r="F13" s="77">
        <f>IF('Exemplaires élève'!$C$31="np","Non pr.",IF('Exemplaires élève'!$C$31="a","Absent(e)",IF('Exemplaires élève'!$D$31="","",IF('Exemplaires élève'!$D$31="TI",1,IF('Exemplaires élève'!$D$31="I",2,IF('Exemplaires élève'!$D$31="S",3,IF('Exemplaires élève'!$D$31="B",4,IF('Exemplaires élève'!$D$31="TB",5,IF('Exemplaires élève'!$D$31="np","Non pr.",IF('Exemplaires élève'!$D$31="A","Absent(e)","xxxx"))))))))))</f>
        <v>4</v>
      </c>
      <c r="G13" s="77" t="str">
        <f>IF('Exemplaires élève'!$C$39="np","Non pr.",IF('Exemplaires élève'!$C$39="a","Absent(e)",IF('Exemplaires élève'!$D$39="","",IF('Exemplaires élève'!$D$39="TI",1,IF('Exemplaires élève'!$D$39="I",2,IF('Exemplaires élève'!$D$39="S",3,IF('Exemplaires élève'!$D$39="B",4,IF('Exemplaires élève'!$D$39="TB",5,IF('Exemplaires élève'!$D$39="np","Non pr.",IF('Exemplaires élève'!$D$39="A","Absent(e)","xxxx"))))))))))</f>
        <v/>
      </c>
      <c r="H13" s="77" t="str">
        <f>IF('Exemplaires élève'!$C$47="np","Non pr.",IF('Exemplaires élève'!$C$47="a","Absent(e)",IF('Exemplaires élève'!$D$47="","",IF('Exemplaires élève'!$D$47="TI",1,IF('Exemplaires élève'!$D$47="I",2,IF('Exemplaires élève'!$D$47="S",3,IF('Exemplaires élève'!$D$47="B",4,IF('Exemplaires élève'!$D$47="TB",5,IF('Exemplaires élève'!$D$47="np","Non pr.",IF('Exemplaires élève'!$D$47="A","Absent(e)","xxxx"))))))))))</f>
        <v/>
      </c>
      <c r="I13" s="77" t="str">
        <f>IF('Exemplaires élève'!$C$64="np","Non pr.",IF('Exemplaires élève'!$C$64="a","Absent(e)",IF('Exemplaires élève'!$D$64="","",IF('Exemplaires élève'!$D$64="TI",1,IF('Exemplaires élève'!$D$64="I",2,IF('Exemplaires élève'!$D$64="S",3,IF('Exemplaires élève'!$D$64="B",4,IF('Exemplaires élève'!$D$64="TB",5,IF('Exemplaires élève'!$D$64="np","Non pr.",IF('Exemplaires élève'!$D$64="A","Absent(e)","xxxx"))))))))))</f>
        <v/>
      </c>
      <c r="J13" s="77" t="str">
        <f>IF('Exemplaires élève'!$C$72="np","Non pr.",IF('Exemplaires élève'!$C$72="a","Absent(e)",IF('Exemplaires élève'!$D$72="","",IF('Exemplaires élève'!$D$72="TI",1,IF('Exemplaires élève'!$D$72="I",2,IF('Exemplaires élève'!$D$72="S",3,IF('Exemplaires élève'!$D$72="B",4,IF('Exemplaires élève'!$D$72="TB",5,IF('Exemplaires élève'!$D$72="np","Non pr.",IF('Exemplaires élève'!$D$72="A","Absent(e)","xxxx"))))))))))</f>
        <v>Non pr.</v>
      </c>
      <c r="K13" s="77" t="str">
        <f>IF('Exemplaires élève'!$C$80="np","Non pr.",IF('Exemplaires élève'!$C$80="a","Absent(e)",IF('Exemplaires élève'!$D$80="","",IF('Exemplaires élève'!$D$80="TI",1,IF('Exemplaires élève'!$D$80="I",2,IF('Exemplaires élève'!$D$80="S",3,IF('Exemplaires élève'!$D$80="B",4,IF('Exemplaires élève'!$D$80="TB",5,IF('Exemplaires élève'!$D$80="np","Non pr.",IF('Exemplaires élève'!$D$80="A","Absent(e)","xxxx"))))))))))</f>
        <v/>
      </c>
      <c r="L13" s="77" t="str">
        <f>IF('Exemplaires élève'!$C$88="np","Non pr.",IF('Exemplaires élève'!$C$88="a","Absent(e)",IF('Exemplaires élève'!$D$88="","",IF('Exemplaires élève'!$D$88="TI",1,IF('Exemplaires élève'!$D$88="I",2,IF('Exemplaires élève'!$D$88="S",3,IF('Exemplaires élève'!$D$88="B",4,IF('Exemplaires élève'!$D$88="TB",5,IF('Exemplaires élève'!$D$88="np","Non pr.",IF('Exemplaires élève'!$D$88="A","Absent(e)","xxxx"))))))))))</f>
        <v/>
      </c>
      <c r="M13" s="77" t="str">
        <f>IF('Exemplaires élève'!$C$96="np","Non pr.",IF('Exemplaires élève'!$C$96="a","Absent(e)",IF('Exemplaires élève'!$D$96="","",IF('Exemplaires élève'!$D$96="TI",1,IF('Exemplaires élève'!$D$96="I",2,IF('Exemplaires élève'!$D$96="S",3,IF('Exemplaires élève'!$D$96="B",4,IF('Exemplaires élève'!$D$96="TB",5,IF('Exemplaires élève'!$D$96="np","Non pr.",IF('Exemplaires élève'!$D$96="A","Absent(e)","xxxx"))))))))))</f>
        <v/>
      </c>
      <c r="N13" s="77" t="str">
        <f>IF('Exemplaires élève'!$C$113="np","Non pr.",IF('Exemplaires élève'!$C$113="a","Absent(e)",IF('Exemplaires élève'!$D$113="","",IF('Exemplaires élève'!$D$113="TI",1,IF('Exemplaires élève'!$D$113="I",2,IF('Exemplaires élève'!$D$113="S",3,IF('Exemplaires élève'!$D$113="B",4,IF('Exemplaires élève'!$D$113="TB",5,IF('Exemplaires élève'!$D$113="np","Non pr.",IF('Exemplaires élève'!$D$113="A","Absent(e)","xxxx"))))))))))</f>
        <v>Absent(e)</v>
      </c>
      <c r="O13" s="77" t="str">
        <f>IF('Exemplaires élève'!$C$121="np","Non pr.",IF('Exemplaires élève'!$C$121="a","Absent(e)",IF('Exemplaires élève'!$D$121="","",IF('Exemplaires élève'!$D$121="TI",1,IF('Exemplaires élève'!$D$121="I",2,IF('Exemplaires élève'!$D$121="S",3,IF('Exemplaires élève'!$D$121="B",4,IF('Exemplaires élève'!$D$121="TB",5,IF('Exemplaires élève'!$D$121="np","Non pr.",IF('Exemplaires élève'!$D$121="A","Absent(e)","xxxx"))))))))))</f>
        <v/>
      </c>
      <c r="P13" s="77" t="str">
        <f>IF('Exemplaires élève'!$C$129="np","Non pr.",IF('Exemplaires élève'!$C$129="a","Absent(e)",IF('Exemplaires élève'!$D$129="","",IF('Exemplaires élève'!$D$129="TI",1,IF('Exemplaires élève'!$D$129="I",2,IF('Exemplaires élève'!$D$129="S",3,IF('Exemplaires élève'!$D$129="B",4,IF('Exemplaires élève'!$D$129="TB",5,IF('Exemplaires élève'!$D$129="np","Non pr.",IF('Exemplaires élève'!$D$129="A","Absent(e)","xxxx"))))))))))</f>
        <v/>
      </c>
      <c r="Q13" s="77" t="str">
        <f>IF('Exemplaires élève'!$C$137="np","Non pr.",IF('Exemplaires élève'!$C$137="a","Absent(e)",IF('Exemplaires élève'!$D$137="","",IF('Exemplaires élève'!$D$137="TI",1,IF('Exemplaires élève'!$D$137="I",2,IF('Exemplaires élève'!$D$137="S",3,IF('Exemplaires élève'!$D$137="B",4,IF('Exemplaires élève'!$D$137="TB",5,IF('Exemplaires élève'!$D$137="np","Non pr.",IF('Exemplaires élève'!$D$137="A","Absent(e)","xxxx"))))))))))</f>
        <v/>
      </c>
      <c r="R13" s="77" t="str">
        <f>IF('Exemplaires élève'!$C$145="np","Non pr.",IF('Exemplaires élève'!$C$145="a","Absent(e)",IF('Exemplaires élève'!$D$145="","",IF('Exemplaires élève'!$D$145="TI",1,IF('Exemplaires élève'!$D$145="I",2,IF('Exemplaires élève'!$D$145="S",3,IF('Exemplaires élève'!$D$145="B",4,IF('Exemplaires élève'!$D$145="TB",5,IF('Exemplaires élève'!$D$145="np","Non pr.",IF('Exemplaires élève'!$D$145="A","Absent(e)","xxxx"))))))))))</f>
        <v/>
      </c>
      <c r="S13" s="77" t="str">
        <f>IF('Exemplaires élève'!$C$162="np","Non pr.",IF('Exemplaires élève'!$C$162="a","Absent(e)",IF('Exemplaires élève'!$D$162="","",IF('Exemplaires élève'!$D$162="TI",1,IF('Exemplaires élève'!$D$162="I",2,IF('Exemplaires élève'!$D$162="S",3,IF('Exemplaires élève'!$D$162="B",4,IF('Exemplaires élève'!$D$162="TB",5,IF('Exemplaires élève'!$D$162="np","Non pr.",IF('Exemplaires élève'!$D$162="A","Absent(e)","xxxx"))))))))))</f>
        <v/>
      </c>
      <c r="T13" s="77" t="str">
        <f>IF('Exemplaires élève'!$C$170="np","Non pr.",IF('Exemplaires élève'!$C$170="a","Absent(e)",IF('Exemplaires élève'!$D$170="","",IF('Exemplaires élève'!$D$170="TI",1,IF('Exemplaires élève'!$D$170="I",2,IF('Exemplaires élève'!$D$170="S",3,IF('Exemplaires élève'!$D$170="B",4,IF('Exemplaires élève'!$D$170="TB",5,IF('Exemplaires élève'!$D$170="np","Non pr.",IF('Exemplaires élève'!$D$170="A","Absent(e)","xxxx"))))))))))</f>
        <v/>
      </c>
      <c r="U13" s="77" t="str">
        <f>IF('Exemplaires élève'!$C$178="np","Non pr.",IF('Exemplaires élève'!$C$178="a","Absent(e)",IF('Exemplaires élève'!$D$178="","",IF('Exemplaires élève'!$D$178="TI",1,IF('Exemplaires élève'!$D$178="I",2,IF('Exemplaires élève'!$D$178="S",3,IF('Exemplaires élève'!$D$178="B",4,IF('Exemplaires élève'!$D$178="TB",5,IF('Exemplaires élève'!$D$178="np","Non pr.",IF('Exemplaires élève'!$D$178="A","Absent(e)","xxxx"))))))))))</f>
        <v/>
      </c>
      <c r="V13" s="77" t="str">
        <f>IF('Exemplaires élève'!$C$186="np","Non pr.",IF('Exemplaires élève'!$C$186="a","Absent(e)",IF('Exemplaires élève'!$D$186="","",IF('Exemplaires élève'!$D$186="TI",1,IF('Exemplaires élève'!$D$186="I",2,IF('Exemplaires élève'!$D$186="S",3,IF('Exemplaires élève'!$D$186="B",4,IF('Exemplaires élève'!$D$186="TB",5,IF('Exemplaires élève'!$D$186="np","Non pr.",IF('Exemplaires élève'!$D$186="A","Absent(e)","xxxx"))))))))))</f>
        <v/>
      </c>
      <c r="W13" s="77" t="str">
        <f>IF('Exemplaires élève'!$C$194="np","Non pr.",IF('Exemplaires élève'!$C$194="a","Absent(e)",IF('Exemplaires élève'!$D$194="","",IF('Exemplaires élève'!$D$194="TI",1,IF('Exemplaires élève'!$D$194="I",2,IF('Exemplaires élève'!$D$194="S",3,IF('Exemplaires élève'!$D$194="B",4,IF('Exemplaires élève'!$D$194="TB",5,IF('Exemplaires élève'!$D$194="np","Non pr.",IF('Exemplaires élève'!$D$194="A","Absent(e)","xxxx"))))))))))</f>
        <v/>
      </c>
    </row>
    <row r="14" spans="1:24" x14ac:dyDescent="0.25">
      <c r="A14" s="129"/>
      <c r="D14" s="78" t="str">
        <f>IF('Exemplaires élève'!$D$16="","",IF('Exemplaires élève'!$D$16="TI",1,IF('Exemplaires élève'!$D$16="I",2,IF('Exemplaires élève'!$D$16="S",3,IF('Exemplaires élève'!$D$16="B",4,IF('Exemplaires élève'!$D$16="TB",5,"xxxx"))))))</f>
        <v/>
      </c>
      <c r="E14" s="78">
        <f>IF('Exemplaires élève'!$D$24="","",IF('Exemplaires élève'!$D$24="TI",1,IF('Exemplaires élève'!$D$24="I",2,IF('Exemplaires élève'!$D$24="S",3,IF('Exemplaires élève'!$D$24="B",4,IF('Exemplaires élève'!$D$24="TB",5,"xxxx"))))))</f>
        <v>2</v>
      </c>
      <c r="F14" s="78">
        <f>IF('Exemplaires élève'!$D$32="","",IF('Exemplaires élève'!$D$32="TI",1,IF('Exemplaires élève'!$D$32="I",2,IF('Exemplaires élève'!$D$32="S",3,IF('Exemplaires élève'!$D$32="B",4,IF('Exemplaires élève'!$D$32="TB",5,"xxxx"))))))</f>
        <v>4</v>
      </c>
      <c r="G14" s="78" t="str">
        <f>IF('Exemplaires élève'!$D$40="","",IF('Exemplaires élève'!$D$40="TI",1,IF('Exemplaires élève'!$D$40="I",2,IF('Exemplaires élève'!$D$40="S",3,IF('Exemplaires élève'!$D$40="B",4,IF('Exemplaires élève'!$D$40="TB",5,"xxxx"))))))</f>
        <v/>
      </c>
      <c r="H14" s="78" t="str">
        <f>IF('Exemplaires élève'!$D$48="","",IF('Exemplaires élève'!$D$48="TI",1,IF('Exemplaires élève'!$D$48="I",2,IF('Exemplaires élève'!$D$48="S",3,IF('Exemplaires élève'!$D$48="B",4,IF('Exemplaires élève'!$D$48="TB",5,"xxxx"))))))</f>
        <v/>
      </c>
      <c r="I14" s="78" t="str">
        <f>IF('Exemplaires élève'!$D$65="","",IF('Exemplaires élève'!$D$65="TI",1,IF('Exemplaires élève'!$D$65="I",2,IF('Exemplaires élève'!$D$65="S",3,IF('Exemplaires élève'!$D$65="B",4,IF('Exemplaires élève'!$D$65="TB",5,"xxxx"))))))</f>
        <v/>
      </c>
      <c r="J14" s="78" t="str">
        <f>IF('Exemplaires élève'!$D$73="","",IF('Exemplaires élève'!$D$73="TI",1,IF('Exemplaires élève'!$D$73="I",2,IF('Exemplaires élève'!$D$73="S",3,IF('Exemplaires élève'!$D$73="B",4,IF('Exemplaires élève'!$D$73="TB",5,"xxxx"))))))</f>
        <v/>
      </c>
      <c r="K14" s="78" t="str">
        <f>IF('Exemplaires élève'!$D$81="","",IF('Exemplaires élève'!$D$81="TI",1,IF('Exemplaires élève'!$D$81="I",2,IF('Exemplaires élève'!$D$81="S",3,IF('Exemplaires élève'!$D$81="B",4,IF('Exemplaires élève'!$D$81="TB",5,"xxxx"))))))</f>
        <v/>
      </c>
      <c r="L14" s="78" t="str">
        <f>IF('Exemplaires élève'!$D$89="","",IF('Exemplaires élève'!$D$89="TI",1,IF('Exemplaires élève'!$D$89="I",2,IF('Exemplaires élève'!$D$89="S",3,IF('Exemplaires élève'!$D$89="B",4,IF('Exemplaires élève'!$D$89="TB",5,"xxxx"))))))</f>
        <v/>
      </c>
      <c r="M14" s="78" t="str">
        <f>IF('Exemplaires élève'!$D$97="","",IF('Exemplaires élève'!$D$97="TI",1,IF('Exemplaires élève'!$D$97="I",2,IF('Exemplaires élève'!$D$97="S",3,IF('Exemplaires élève'!$D$97="B",4,IF('Exemplaires élève'!$D$97="TB",5,"xxxx"))))))</f>
        <v/>
      </c>
      <c r="N14" s="78" t="str">
        <f>IF('Exemplaires élève'!$D$114="","",IF('Exemplaires élève'!$D$114="TI",1,IF('Exemplaires élève'!$D$114="I",2,IF('Exemplaires élève'!$D$114="S",3,IF('Exemplaires élève'!$D$114="B",4,IF('Exemplaires élève'!$D$114="TB",5,"xxxx"))))))</f>
        <v/>
      </c>
      <c r="O14" s="78" t="str">
        <f>IF('Exemplaires élève'!$D$122="","",IF('Exemplaires élève'!$D$122="TI",1,IF('Exemplaires élève'!$D$122="I",2,IF('Exemplaires élève'!$D$122="S",3,IF('Exemplaires élève'!$D$122="B",4,IF('Exemplaires élève'!$D$122="TB",5,"xxxx"))))))</f>
        <v/>
      </c>
      <c r="P14" s="78" t="str">
        <f>IF('Exemplaires élève'!$D$130="","",IF('Exemplaires élève'!$D$130="TI",1,IF('Exemplaires élève'!$D$130="I",2,IF('Exemplaires élève'!$D$130="S",3,IF('Exemplaires élève'!$D$130="B",4,IF('Exemplaires élève'!$D$130="TB",5,"xxxx"))))))</f>
        <v/>
      </c>
      <c r="Q14" s="78" t="str">
        <f>IF('Exemplaires élève'!$D$138="","",IF('Exemplaires élève'!$D$138="TI",1,IF('Exemplaires élève'!$D$138="I",2,IF('Exemplaires élève'!$D$138="S",3,IF('Exemplaires élève'!$D$138="B",4,IF('Exemplaires élève'!$D$138="TB",5,"xxxx"))))))</f>
        <v/>
      </c>
      <c r="R14" s="78" t="str">
        <f>IF('Exemplaires élève'!$D$146="","",IF('Exemplaires élève'!$D$146="TI",1,IF('Exemplaires élève'!$D$146="I",2,IF('Exemplaires élève'!$D$146="S",3,IF('Exemplaires élève'!$D$146="B",4,IF('Exemplaires élève'!$D$146="TB",5,"xxxx"))))))</f>
        <v/>
      </c>
      <c r="S14" s="78" t="str">
        <f>IF('Exemplaires élève'!$D$163="","",IF('Exemplaires élève'!$D$163="TI",1,IF('Exemplaires élève'!$D$163="I",2,IF('Exemplaires élève'!$D$163="S",3,IF('Exemplaires élève'!$D$163="B",4,IF('Exemplaires élève'!$D$163="TB",5,"xxxx"))))))</f>
        <v/>
      </c>
      <c r="T14" s="78" t="str">
        <f>IF('Exemplaires élève'!$D$171="","",IF('Exemplaires élève'!$D$171="TI",1,IF('Exemplaires élève'!$D$171="I",2,IF('Exemplaires élève'!$D$171="S",3,IF('Exemplaires élève'!$D$171="B",4,IF('Exemplaires élève'!$D$171="TB",5,"xxxx"))))))</f>
        <v/>
      </c>
      <c r="U14" s="78" t="str">
        <f>IF('Exemplaires élève'!$D$179="","",IF('Exemplaires élève'!$D$179="TI",1,IF('Exemplaires élève'!$D$179="I",2,IF('Exemplaires élève'!$D$179="S",3,IF('Exemplaires élève'!$D$179="B",4,IF('Exemplaires élève'!$D$179="TB",5,"xxxx"))))))</f>
        <v/>
      </c>
      <c r="V14" s="78" t="str">
        <f>IF('Exemplaires élève'!$D$187="","",IF('Exemplaires élève'!$D$187="TI",1,IF('Exemplaires élève'!$D$187="I",2,IF('Exemplaires élève'!$D$187="S",3,IF('Exemplaires élève'!$D$187="B",4,IF('Exemplaires élève'!$D$187="TB",5,"xxxx"))))))</f>
        <v/>
      </c>
      <c r="W14" s="78" t="str">
        <f>IF('Exemplaires élève'!$D$195="","",IF('Exemplaires élève'!$D$195="TI",1,IF('Exemplaires élève'!$D$195="I",2,IF('Exemplaires élève'!$D$195="S",3,IF('Exemplaires élève'!$D$195="B",4,IF('Exemplaires élève'!$D$195="TB",5,"xxxx"))))))</f>
        <v/>
      </c>
    </row>
    <row r="15" spans="1:24" x14ac:dyDescent="0.25">
      <c r="A15" s="129"/>
      <c r="D15" s="78" t="str">
        <f>IF('Exemplaires élève'!$D$17="","",IF('Exemplaires élève'!$D$17="TI",1,IF('Exemplaires élève'!$D$17="I",2,IF('Exemplaires élève'!$D$17="S",3,IF('Exemplaires élève'!$D$17="B",4,IF('Exemplaires élève'!$D$17="TB",5,"xxxx"))))))</f>
        <v/>
      </c>
      <c r="E15" s="78">
        <f>IF('Exemplaires élève'!$D$25="","",IF('Exemplaires élève'!$D$25="TI",1,IF('Exemplaires élève'!$D$25="I",2,IF('Exemplaires élève'!$D$25="S",3,IF('Exemplaires élève'!$D$25="B",4,IF('Exemplaires élève'!$D$25="TB",5,"xxxx"))))))</f>
        <v>2</v>
      </c>
      <c r="F15" s="78">
        <f>IF('Exemplaires élève'!$D$33="","",IF('Exemplaires élève'!$D$33="TI",1,IF('Exemplaires élève'!$D$33="I",2,IF('Exemplaires élève'!$D$33="S",3,IF('Exemplaires élève'!$D$33="B",4,IF('Exemplaires élève'!$D$33="TB",5,"xxxx"))))))</f>
        <v>4</v>
      </c>
      <c r="G15" s="78" t="str">
        <f>IF('Exemplaires élève'!$D$41="","",IF('Exemplaires élève'!$D$41="TI",1,IF('Exemplaires élève'!$D$41="I",2,IF('Exemplaires élève'!$D$41="S",3,IF('Exemplaires élève'!$D$41="B",4,IF('Exemplaires élève'!$D$41="TB",5,"xxxx"))))))</f>
        <v/>
      </c>
      <c r="H15" s="78" t="str">
        <f>IF('Exemplaires élève'!$D$49="","",IF('Exemplaires élève'!$D$49="TI",1,IF('Exemplaires élève'!$D$49="I",2,IF('Exemplaires élève'!$D$49="S",3,IF('Exemplaires élève'!$D$49="B",4,IF('Exemplaires élève'!$D$49="TB",5,"xxxx"))))))</f>
        <v/>
      </c>
      <c r="I15" s="78" t="str">
        <f>IF('Exemplaires élève'!$D$66="","",IF('Exemplaires élève'!$D$66="TI",1,IF('Exemplaires élève'!$D$66="I",2,IF('Exemplaires élève'!$D$66="S",3,IF('Exemplaires élève'!$D$66="B",4,IF('Exemplaires élève'!$D$66="TB",5,"xxxx"))))))</f>
        <v/>
      </c>
      <c r="J15" s="78" t="str">
        <f>IF('Exemplaires élève'!$D$74="","",IF('Exemplaires élève'!$D$74="TI",1,IF('Exemplaires élève'!$D$74="I",2,IF('Exemplaires élève'!$D$74="S",3,IF('Exemplaires élève'!$D$74="B",4,IF('Exemplaires élève'!$D$74="TB",5,"xxxx"))))))</f>
        <v/>
      </c>
      <c r="K15" s="78" t="str">
        <f>IF('Exemplaires élève'!$D$82="","",IF('Exemplaires élève'!$D$82="TI",1,IF('Exemplaires élève'!$D$82="I",2,IF('Exemplaires élève'!$D$82="S",3,IF('Exemplaires élève'!$D$82="B",4,IF('Exemplaires élève'!$D$82="TB",5,"xxxx"))))))</f>
        <v/>
      </c>
      <c r="L15" s="78" t="str">
        <f>IF('Exemplaires élève'!$D$90="","",IF('Exemplaires élève'!$D$90="TI",1,IF('Exemplaires élève'!$D$90="I",2,IF('Exemplaires élève'!$D$90="S",3,IF('Exemplaires élève'!$D$90="B",4,IF('Exemplaires élève'!$D$90="TB",5,"xxxx"))))))</f>
        <v/>
      </c>
      <c r="M15" s="78" t="str">
        <f>IF('Exemplaires élève'!$D$98="","",IF('Exemplaires élève'!$D$98="TI",1,IF('Exemplaires élève'!$D$98="I",2,IF('Exemplaires élève'!$D$98="S",3,IF('Exemplaires élève'!$D$98="B",4,IF('Exemplaires élève'!$D$98="TB",5,"xxxx"))))))</f>
        <v/>
      </c>
      <c r="N15" s="78" t="str">
        <f>IF('Exemplaires élève'!$D$115="","",IF('Exemplaires élève'!$D$115="TI",1,IF('Exemplaires élève'!$D$115="I",2,IF('Exemplaires élève'!$D$115="S",3,IF('Exemplaires élève'!$D$115="B",4,IF('Exemplaires élève'!$D$115="TB",5,"xxxx"))))))</f>
        <v/>
      </c>
      <c r="O15" s="78" t="str">
        <f>IF('Exemplaires élève'!$D$123="","",IF('Exemplaires élève'!$D$123="TI",1,IF('Exemplaires élève'!$D$123="I",2,IF('Exemplaires élève'!$D$123="S",3,IF('Exemplaires élève'!$D$123="B",4,IF('Exemplaires élève'!$D$123="TB",5,"xxxx"))))))</f>
        <v/>
      </c>
      <c r="P15" s="78" t="str">
        <f>IF('Exemplaires élève'!$D$131="","",IF('Exemplaires élève'!$D$131="TI",1,IF('Exemplaires élève'!$D$131="I",2,IF('Exemplaires élève'!$D$131="S",3,IF('Exemplaires élève'!$D$131="B",4,IF('Exemplaires élève'!$D$131="TB",5,"xxxx"))))))</f>
        <v/>
      </c>
      <c r="Q15" s="78" t="str">
        <f>IF('Exemplaires élève'!$D$139="","",IF('Exemplaires élève'!$D$139="TI",1,IF('Exemplaires élève'!$D$139="I",2,IF('Exemplaires élève'!$D$139="S",3,IF('Exemplaires élève'!$D$139="B",4,IF('Exemplaires élève'!$D$139="TB",5,"xxxx"))))))</f>
        <v/>
      </c>
      <c r="R15" s="78" t="str">
        <f>IF('Exemplaires élève'!$D$147="","",IF('Exemplaires élève'!$D$147="TI",1,IF('Exemplaires élève'!$D$147="I",2,IF('Exemplaires élève'!$D$147="S",3,IF('Exemplaires élève'!$D$147="B",4,IF('Exemplaires élève'!$D$147="TB",5,"xxxx"))))))</f>
        <v/>
      </c>
      <c r="S15" s="78" t="str">
        <f>IF('Exemplaires élève'!$D$164="","",IF('Exemplaires élève'!$D$164="TI",1,IF('Exemplaires élève'!$D$164="I",2,IF('Exemplaires élève'!$D$164="S",3,IF('Exemplaires élève'!$D$164="B",4,IF('Exemplaires élève'!$D$164="TB",5,"xxxx"))))))</f>
        <v/>
      </c>
      <c r="T15" s="78" t="str">
        <f>IF('Exemplaires élève'!$D$172="","",IF('Exemplaires élève'!$D$172="TI",1,IF('Exemplaires élève'!$D$172="I",2,IF('Exemplaires élève'!$D$172="S",3,IF('Exemplaires élève'!$D$172="B",4,IF('Exemplaires élève'!$D$172="TB",5,"xxxx"))))))</f>
        <v/>
      </c>
      <c r="U15" s="78" t="str">
        <f>IF('Exemplaires élève'!$D$180="","",IF('Exemplaires élève'!$D$180="TI",1,IF('Exemplaires élève'!$D$180="I",2,IF('Exemplaires élève'!$D$180="S",3,IF('Exemplaires élève'!$D$180="B",4,IF('Exemplaires élève'!$D$180="TB",5,"xxxx"))))))</f>
        <v/>
      </c>
      <c r="V15" s="78" t="str">
        <f>IF('Exemplaires élève'!$D$188="","",IF('Exemplaires élève'!$D$188="TI",1,IF('Exemplaires élève'!$D$188="I",2,IF('Exemplaires élève'!$D$188="S",3,IF('Exemplaires élève'!$D$188="B",4,IF('Exemplaires élève'!$D$188="TB",5,"xxxx"))))))</f>
        <v/>
      </c>
      <c r="W15" s="78" t="str">
        <f>IF('Exemplaires élève'!$D$196="","",IF('Exemplaires élève'!$D$196="TI",1,IF('Exemplaires élève'!$D$196="I",2,IF('Exemplaires élève'!$D$196="S",3,IF('Exemplaires élève'!$D$196="B",4,IF('Exemplaires élève'!$D$196="TB",5,"xxxx"))))))</f>
        <v/>
      </c>
    </row>
    <row r="16" spans="1:24" x14ac:dyDescent="0.25">
      <c r="A16" s="129"/>
      <c r="D16" s="78" t="str">
        <f>IF('Exemplaires élève'!$D$18="","",IF('Exemplaires élève'!$D$18="TI",1,IF('Exemplaires élève'!$D$18="I",2,IF('Exemplaires élève'!$D$18="S",3,IF('Exemplaires élève'!$D$18="B",4,IF('Exemplaires élève'!$D$18="TB",5,"xxxx"))))))</f>
        <v/>
      </c>
      <c r="E16" s="78">
        <f>IF('Exemplaires élève'!$D$26="","",IF('Exemplaires élève'!$D$26="TI",1,IF('Exemplaires élève'!$D$26="I",2,IF('Exemplaires élève'!$D$26="S",3,IF('Exemplaires élève'!$D$26="B",4,IF('Exemplaires élève'!$D$26="TB",5,"xxxx"))))))</f>
        <v>2</v>
      </c>
      <c r="F16" s="78">
        <f>IF('Exemplaires élève'!$D$34="","",IF('Exemplaires élève'!$D$34="TI",1,IF('Exemplaires élève'!$D$34="I",2,IF('Exemplaires élève'!$D$34="S",3,IF('Exemplaires élève'!$D$34="B",4,IF('Exemplaires élève'!$D$34="TB",5,"xxxx"))))))</f>
        <v>4</v>
      </c>
      <c r="G16" s="78" t="str">
        <f>IF('Exemplaires élève'!$D$42="","",IF('Exemplaires élève'!$D$42="TI",1,IF('Exemplaires élève'!$D$42="I",2,IF('Exemplaires élève'!$D$42="S",3,IF('Exemplaires élève'!$D$42="B",4,IF('Exemplaires élève'!$D$42="TB",5,"xxxx"))))))</f>
        <v/>
      </c>
      <c r="H16" s="78" t="str">
        <f>IF('Exemplaires élève'!$D$50="","",IF('Exemplaires élève'!$D$50="TI",1,IF('Exemplaires élève'!$D$50="I",2,IF('Exemplaires élève'!$D$50="S",3,IF('Exemplaires élève'!$D$50="B",4,IF('Exemplaires élève'!$D$50="TB",5,"xxxx"))))))</f>
        <v/>
      </c>
      <c r="I16" s="78" t="str">
        <f>IF('Exemplaires élève'!$D$67="","",IF('Exemplaires élève'!$D$67="TI",1,IF('Exemplaires élève'!$D$67="I",2,IF('Exemplaires élève'!$D$67="S",3,IF('Exemplaires élève'!$D$67="B",4,IF('Exemplaires élève'!$D$67="TB",5,"xxxx"))))))</f>
        <v/>
      </c>
      <c r="J16" s="78" t="str">
        <f>IF('Exemplaires élève'!$D$75="","",IF('Exemplaires élève'!$D$75="TI",1,IF('Exemplaires élève'!$D$75="I",2,IF('Exemplaires élève'!$D$75="S",3,IF('Exemplaires élève'!$D$75="B",4,IF('Exemplaires élève'!$D$75="TB",5,"xxxx"))))))</f>
        <v/>
      </c>
      <c r="K16" s="78" t="str">
        <f>IF('Exemplaires élève'!$D$83="","",IF('Exemplaires élève'!$D$83="TI",1,IF('Exemplaires élève'!$D$83="I",2,IF('Exemplaires élève'!$D$83="S",3,IF('Exemplaires élève'!$D$83="B",4,IF('Exemplaires élève'!$D$83="TB",5,"xxxx"))))))</f>
        <v/>
      </c>
      <c r="L16" s="78" t="str">
        <f>IF('Exemplaires élève'!$D$91="","",IF('Exemplaires élève'!$D$91="TI",1,IF('Exemplaires élève'!$D$91="I",2,IF('Exemplaires élève'!$D$91="S",3,IF('Exemplaires élève'!$D$91="B",4,IF('Exemplaires élève'!$D$91="TB",5,"xxxx"))))))</f>
        <v/>
      </c>
      <c r="M16" s="78" t="str">
        <f>IF('Exemplaires élève'!$D$99="","",IF('Exemplaires élève'!$D$99="TI",1,IF('Exemplaires élève'!$D$99="I",2,IF('Exemplaires élève'!$D$99="S",3,IF('Exemplaires élève'!$D$99="B",4,IF('Exemplaires élève'!$D$99="TB",5,"xxxx"))))))</f>
        <v/>
      </c>
      <c r="N16" s="78" t="str">
        <f>IF('Exemplaires élève'!$D$116="","",IF('Exemplaires élève'!$D$116="TI",1,IF('Exemplaires élève'!$D$116="I",2,IF('Exemplaires élève'!$D$116="S",3,IF('Exemplaires élève'!$D$116="B",4,IF('Exemplaires élève'!$D$116="TB",5,"xxxx"))))))</f>
        <v/>
      </c>
      <c r="O16" s="78" t="str">
        <f>IF('Exemplaires élève'!$D$124="","",IF('Exemplaires élève'!$D$124="TI",1,IF('Exemplaires élève'!$D$124="I",2,IF('Exemplaires élève'!$D$124="S",3,IF('Exemplaires élève'!$D$124="B",4,IF('Exemplaires élève'!$D$124="TB",5,"xxxx"))))))</f>
        <v/>
      </c>
      <c r="P16" s="78" t="str">
        <f>IF('Exemplaires élève'!$D$132="","",IF('Exemplaires élève'!$D$132="TI",1,IF('Exemplaires élève'!$D$132="I",2,IF('Exemplaires élève'!$D$132="S",3,IF('Exemplaires élève'!$D$132="B",4,IF('Exemplaires élève'!$D$132="TB",5,"xxxx"))))))</f>
        <v/>
      </c>
      <c r="Q16" s="78" t="str">
        <f>IF('Exemplaires élève'!$D$140="","",IF('Exemplaires élève'!$D$140="TI",1,IF('Exemplaires élève'!$D$140="I",2,IF('Exemplaires élève'!$D$140="S",3,IF('Exemplaires élève'!$D$140="B",4,IF('Exemplaires élève'!$D$140="TB",5,"xxxx"))))))</f>
        <v/>
      </c>
      <c r="R16" s="78" t="str">
        <f>IF('Exemplaires élève'!$D$148="","",IF('Exemplaires élève'!$D$148="TI",1,IF('Exemplaires élève'!$D$148="I",2,IF('Exemplaires élève'!$D$148="S",3,IF('Exemplaires élève'!$D$148="B",4,IF('Exemplaires élève'!$D$148="TB",5,"xxxx"))))))</f>
        <v/>
      </c>
      <c r="S16" s="78" t="str">
        <f>IF('Exemplaires élève'!$D$165="","",IF('Exemplaires élève'!$D$165="TI",1,IF('Exemplaires élève'!$D$165="I",2,IF('Exemplaires élève'!$D$165="S",3,IF('Exemplaires élève'!$D$165="B",4,IF('Exemplaires élève'!$D$165="TB",5,"xxxx"))))))</f>
        <v/>
      </c>
      <c r="T16" s="78" t="str">
        <f>IF('Exemplaires élève'!$D$173="","",IF('Exemplaires élève'!$D$173="TI",1,IF('Exemplaires élève'!$D$173="I",2,IF('Exemplaires élève'!$D$173="S",3,IF('Exemplaires élève'!$D$173="B",4,IF('Exemplaires élève'!$D$173="TB",5,"xxxx"))))))</f>
        <v/>
      </c>
      <c r="U16" s="78" t="str">
        <f>IF('Exemplaires élève'!$D$181="","",IF('Exemplaires élève'!$D$181="TI",1,IF('Exemplaires élève'!$D$181="I",2,IF('Exemplaires élève'!$D$181="S",3,IF('Exemplaires élève'!$D$181="B",4,IF('Exemplaires élève'!$D$181="TB",5,"xxxx"))))))</f>
        <v/>
      </c>
      <c r="V16" s="78" t="str">
        <f>IF('Exemplaires élève'!$D$189="","",IF('Exemplaires élève'!$D$189="TI",1,IF('Exemplaires élève'!$D$189="I",2,IF('Exemplaires élève'!$D$189="S",3,IF('Exemplaires élève'!$D$189="B",4,IF('Exemplaires élève'!$D$189="TB",5,"xxxx"))))))</f>
        <v/>
      </c>
      <c r="W16" s="78" t="str">
        <f>IF('Exemplaires élève'!$D$197="","",IF('Exemplaires élève'!$D$197="TI",1,IF('Exemplaires élève'!$D$197="I",2,IF('Exemplaires élève'!$D$197="S",3,IF('Exemplaires élève'!$D$197="B",4,IF('Exemplaires élève'!$D$197="TB",5,"xxxx"))))))</f>
        <v/>
      </c>
    </row>
    <row r="17" spans="1:24" x14ac:dyDescent="0.25">
      <c r="A17" s="129"/>
      <c r="D17" s="78" t="str">
        <f>IF('Exemplaires élève'!$D$19="","",IF('Exemplaires élève'!$D$19="TI",1,IF('Exemplaires élève'!$D$19="I",2,IF('Exemplaires élève'!$D$19="S",3,IF('Exemplaires élève'!$D$19="B",4,IF('Exemplaires élève'!$D$19="TB",5,"xxxx"))))))</f>
        <v/>
      </c>
      <c r="E17" s="78">
        <f>IF('Exemplaires élève'!$D$27="","",IF('Exemplaires élève'!$D$27="TI",1,IF('Exemplaires élève'!$D$27="I",2,IF('Exemplaires élève'!$D$27="S",3,IF('Exemplaires élève'!$D$27="B",4,IF('Exemplaires élève'!$D$27="TB",5,"xxxx"))))))</f>
        <v>2</v>
      </c>
      <c r="F17" s="78">
        <f>IF('Exemplaires élève'!$D$35="","",IF('Exemplaires élève'!$D$35="TI",1,IF('Exemplaires élève'!$D$35="I",2,IF('Exemplaires élève'!$D$35="S",3,IF('Exemplaires élève'!$D$35="B",4,IF('Exemplaires élève'!$D$35="TB",5,"xxxx"))))))</f>
        <v>4</v>
      </c>
      <c r="G17" s="78" t="str">
        <f>IF('Exemplaires élève'!$D$43="","",IF('Exemplaires élève'!$D$43="TI",1,IF('Exemplaires élève'!$D$43="I",2,IF('Exemplaires élève'!$D$43="S",3,IF('Exemplaires élève'!$D$43="B",4,IF('Exemplaires élève'!$D$43="TB",5,"xxxx"))))))</f>
        <v/>
      </c>
      <c r="H17" s="78" t="str">
        <f>IF('Exemplaires élève'!$D$51="","",IF('Exemplaires élève'!$D$51="TI",1,IF('Exemplaires élève'!$D$51="I",2,IF('Exemplaires élève'!$D$51="S",3,IF('Exemplaires élève'!$D$51="B",4,IF('Exemplaires élève'!$D$51="TB",5,"xxxx"))))))</f>
        <v/>
      </c>
      <c r="I17" s="78" t="str">
        <f>IF('Exemplaires élève'!$D$68="","",IF('Exemplaires élève'!$D$68="TI",1,IF('Exemplaires élève'!$D$68="I",2,IF('Exemplaires élève'!$D$68="S",3,IF('Exemplaires élève'!$D$68="B",4,IF('Exemplaires élève'!$D$68="TB",5,"xxxx"))))))</f>
        <v/>
      </c>
      <c r="J17" s="78" t="str">
        <f>IF('Exemplaires élève'!$D$76="","",IF('Exemplaires élève'!$D$76="TI",1,IF('Exemplaires élève'!$D$76="I",2,IF('Exemplaires élève'!$D$76="S",3,IF('Exemplaires élève'!$D$76="B",4,IF('Exemplaires élève'!$D$76="TB",5,"xxxx"))))))</f>
        <v/>
      </c>
      <c r="K17" s="78" t="str">
        <f>IF('Exemplaires élève'!$D$84="","",IF('Exemplaires élève'!$D$84="TI",1,IF('Exemplaires élève'!$D$84="I",2,IF('Exemplaires élève'!$D$84="S",3,IF('Exemplaires élève'!$D$84="B",4,IF('Exemplaires élève'!$D$84="TB",5,"xxxx"))))))</f>
        <v/>
      </c>
      <c r="L17" s="78" t="str">
        <f>IF('Exemplaires élève'!$D$92="","",IF('Exemplaires élève'!$D$92="TI",1,IF('Exemplaires élève'!$D$92="I",2,IF('Exemplaires élève'!$D$92="S",3,IF('Exemplaires élève'!$D$92="B",4,IF('Exemplaires élève'!$D$92="TB",5,"xxxx"))))))</f>
        <v/>
      </c>
      <c r="M17" s="78" t="str">
        <f>IF('Exemplaires élève'!$D$100="","",IF('Exemplaires élève'!$D$100="TI",1,IF('Exemplaires élève'!$D$100="I",2,IF('Exemplaires élève'!$D$100="S",3,IF('Exemplaires élève'!$D$100="B",4,IF('Exemplaires élève'!$D$100="TB",5,"xxxx"))))))</f>
        <v/>
      </c>
      <c r="N17" s="78" t="str">
        <f>IF('Exemplaires élève'!$D$117="","",IF('Exemplaires élève'!$D$117="TI",1,IF('Exemplaires élève'!$D$117="I",2,IF('Exemplaires élève'!$D$117="S",3,IF('Exemplaires élève'!$D$117="B",4,IF('Exemplaires élève'!$D$117="TB",5,"xxxx"))))))</f>
        <v/>
      </c>
      <c r="O17" s="78" t="str">
        <f>IF('Exemplaires élève'!$D$125="","",IF('Exemplaires élève'!$D$125="TI",1,IF('Exemplaires élève'!$D$125="I",2,IF('Exemplaires élève'!$D$125="S",3,IF('Exemplaires élève'!$D$125="B",4,IF('Exemplaires élève'!$D$125="TB",5,"xxxx"))))))</f>
        <v/>
      </c>
      <c r="P17" s="78" t="str">
        <f>IF('Exemplaires élève'!$D$133="","",IF('Exemplaires élève'!$D$133="TI",1,IF('Exemplaires élève'!$D$133="I",2,IF('Exemplaires élève'!$D$133="S",3,IF('Exemplaires élève'!$D$133="B",4,IF('Exemplaires élève'!$D$133="TB",5,"xxxx"))))))</f>
        <v/>
      </c>
      <c r="Q17" s="78" t="str">
        <f>IF('Exemplaires élève'!$D$141="","",IF('Exemplaires élève'!$D$141="TI",1,IF('Exemplaires élève'!$D$141="I",2,IF('Exemplaires élève'!$D$141="S",3,IF('Exemplaires élève'!$D$141="B",4,IF('Exemplaires élève'!$D$141="TB",5,"xxxx"))))))</f>
        <v/>
      </c>
      <c r="R17" s="78" t="str">
        <f>IF('Exemplaires élève'!$D$149="","",IF('Exemplaires élève'!$D$149="TI",1,IF('Exemplaires élève'!$D$149="I",2,IF('Exemplaires élève'!$D$149="S",3,IF('Exemplaires élève'!$D$149="B",4,IF('Exemplaires élève'!$D$149="TB",5,"xxxx"))))))</f>
        <v/>
      </c>
      <c r="S17" s="78" t="str">
        <f>IF('Exemplaires élève'!$D$166="","",IF('Exemplaires élève'!$D$166="TI",1,IF('Exemplaires élève'!$D$166="I",2,IF('Exemplaires élève'!$D$166="S",3,IF('Exemplaires élève'!$D$166="B",4,IF('Exemplaires élève'!$D$166="TB",5,"xxxx"))))))</f>
        <v/>
      </c>
      <c r="T17" s="78" t="str">
        <f>IF('Exemplaires élève'!$D$174="","",IF('Exemplaires élève'!$D$174="TI",1,IF('Exemplaires élève'!$D$174="I",2,IF('Exemplaires élève'!$D$174="S",3,IF('Exemplaires élève'!$D$174="B",4,IF('Exemplaires élève'!$D$174="TB",5,"xxxx"))))))</f>
        <v/>
      </c>
      <c r="U17" s="78" t="str">
        <f>IF('Exemplaires élève'!$D$182="","",IF('Exemplaires élève'!$D$182="TI",1,IF('Exemplaires élève'!$D$182="I",2,IF('Exemplaires élève'!$D$182="S",3,IF('Exemplaires élève'!$D$182="B",4,IF('Exemplaires élève'!$D$182="TB",5,"xxxx"))))))</f>
        <v/>
      </c>
      <c r="V17" s="78" t="str">
        <f>IF('Exemplaires élève'!$D$190="","",IF('Exemplaires élève'!$D$190="TI",1,IF('Exemplaires élève'!$D$190="I",2,IF('Exemplaires élève'!$D$190="S",3,IF('Exemplaires élève'!$D$190="B",4,IF('Exemplaires élève'!$D$190="TB",5,"xxxx"))))))</f>
        <v/>
      </c>
      <c r="W17" s="78" t="str">
        <f>IF('Exemplaires élève'!$D$198="","",IF('Exemplaires élève'!$D$198="TI",1,IF('Exemplaires élève'!$D$198="I",2,IF('Exemplaires élève'!$D$198="S",3,IF('Exemplaires élève'!$D$198="B",4,IF('Exemplaires élève'!$D$198="TB",5,"xxxx"))))))</f>
        <v/>
      </c>
    </row>
    <row r="18" spans="1:24" x14ac:dyDescent="0.25">
      <c r="A18" s="129"/>
      <c r="D18" s="78" t="str">
        <f>IF('Exemplaires élève'!$D$20="","",IF('Exemplaires élève'!$D$20="TI",1,IF('Exemplaires élève'!$D$20="I",2,IF('Exemplaires élève'!$D$20="S",3,IF('Exemplaires élève'!$D$20="B",4,IF('Exemplaires élève'!$D$20="TB",5,"xxxx"))))))</f>
        <v/>
      </c>
      <c r="E18" s="78">
        <f>IF('Exemplaires élève'!$D$28="","",IF('Exemplaires élève'!$D$28="TI",1,IF('Exemplaires élève'!$D$28="I",2,IF('Exemplaires élève'!$D$28="S",3,IF('Exemplaires élève'!$D$28="B",4,IF('Exemplaires élève'!$D$28="TB",5,"xxxx"))))))</f>
        <v>2</v>
      </c>
      <c r="F18" s="78">
        <f>IF('Exemplaires élève'!$D$36="","",IF('Exemplaires élève'!$D$36="TI",1,IF('Exemplaires élève'!$D$36="I",2,IF('Exemplaires élève'!$D$36="S",3,IF('Exemplaires élève'!$D$36="B",4,IF('Exemplaires élève'!$D$36="TB",5,"xxxx"))))))</f>
        <v>4</v>
      </c>
      <c r="G18" s="78" t="str">
        <f>IF('Exemplaires élève'!$D$44="","",IF('Exemplaires élève'!$D$44="TI",1,IF('Exemplaires élève'!$D$44="I",2,IF('Exemplaires élève'!$D$44="S",3,IF('Exemplaires élève'!$D$44="B",4,IF('Exemplaires élève'!$D$44="TB",5,"xxxx"))))))</f>
        <v/>
      </c>
      <c r="H18" s="78" t="str">
        <f>IF('Exemplaires élève'!$D$52="","",IF('Exemplaires élève'!$D$52="TI",1,IF('Exemplaires élève'!$D$52="I",2,IF('Exemplaires élève'!$D$52="S",3,IF('Exemplaires élève'!$D$52="B",4,IF('Exemplaires élève'!$D$52="TB",5,"xxxx"))))))</f>
        <v/>
      </c>
      <c r="I18" s="78" t="str">
        <f>IF('Exemplaires élève'!$D$69="","",IF('Exemplaires élève'!$D$69="TI",1,IF('Exemplaires élève'!$D$69="I",2,IF('Exemplaires élève'!$D$69="S",3,IF('Exemplaires élève'!$D$69="B",4,IF('Exemplaires élève'!$D$69="TB",5,"xxxx"))))))</f>
        <v/>
      </c>
      <c r="J18" s="78" t="str">
        <f>IF('Exemplaires élève'!$D$77="","",IF('Exemplaires élève'!$D$77="TI",1,IF('Exemplaires élève'!$D$77="I",2,IF('Exemplaires élève'!$D$77="S",3,IF('Exemplaires élève'!$D$77="B",4,IF('Exemplaires élève'!$D$77="TB",5,"xxxx"))))))</f>
        <v/>
      </c>
      <c r="K18" s="78" t="str">
        <f>IF('Exemplaires élève'!$D$85="","",IF('Exemplaires élève'!$D$85="TI",1,IF('Exemplaires élève'!$D$85="I",2,IF('Exemplaires élève'!$D$85="S",3,IF('Exemplaires élève'!$D$85="B",4,IF('Exemplaires élève'!$D$85="TB",5,"xxxx"))))))</f>
        <v/>
      </c>
      <c r="L18" s="78" t="str">
        <f>IF('Exemplaires élève'!$D$93="","",IF('Exemplaires élève'!$D$93="TI",1,IF('Exemplaires élève'!$D$93="I",2,IF('Exemplaires élève'!$D$93="S",3,IF('Exemplaires élève'!$D$93="B",4,IF('Exemplaires élève'!$D$93="TB",5,"xxxx"))))))</f>
        <v/>
      </c>
      <c r="M18" s="78" t="str">
        <f>IF('Exemplaires élève'!$D$101="","",IF('Exemplaires élève'!$D$101="TI",1,IF('Exemplaires élève'!$D$101="I",2,IF('Exemplaires élève'!$D$101="S",3,IF('Exemplaires élève'!$D$101="B",4,IF('Exemplaires élève'!$D$101="TB",5,"xxxx"))))))</f>
        <v/>
      </c>
      <c r="N18" s="78" t="str">
        <f>IF('Exemplaires élève'!$D$118="","",IF('Exemplaires élève'!$D$118="TI",1,IF('Exemplaires élève'!$D$118="I",2,IF('Exemplaires élève'!$D$118="S",3,IF('Exemplaires élève'!$D$118="B",4,IF('Exemplaires élève'!$D$118="TB",5,"xxxx"))))))</f>
        <v/>
      </c>
      <c r="O18" s="78" t="str">
        <f>IF('Exemplaires élève'!$D$126="","",IF('Exemplaires élève'!$D$126="TI",1,IF('Exemplaires élève'!$D$126="I",2,IF('Exemplaires élève'!$D$126="S",3,IF('Exemplaires élève'!$D$126="B",4,IF('Exemplaires élève'!$D$126="TB",5,"xxxx"))))))</f>
        <v/>
      </c>
      <c r="P18" s="78" t="str">
        <f>IF('Exemplaires élève'!$D$134="","",IF('Exemplaires élève'!$D$134="TI",1,IF('Exemplaires élève'!$D$134="I",2,IF('Exemplaires élève'!$D$134="S",3,IF('Exemplaires élève'!$D$134="B",4,IF('Exemplaires élève'!$D$134="TB",5,"xxxx"))))))</f>
        <v/>
      </c>
      <c r="Q18" s="78" t="str">
        <f>IF('Exemplaires élève'!$D$142="","",IF('Exemplaires élève'!$D$142="TI",1,IF('Exemplaires élève'!$D$142="I",2,IF('Exemplaires élève'!$D$142="S",3,IF('Exemplaires élève'!$D$142="B",4,IF('Exemplaires élève'!$D$142="TB",5,"xxxx"))))))</f>
        <v/>
      </c>
      <c r="R18" s="78" t="str">
        <f>IF('Exemplaires élève'!$D$150="","",IF('Exemplaires élève'!$D$150="TI",1,IF('Exemplaires élève'!$D$150="I",2,IF('Exemplaires élève'!$D$150="S",3,IF('Exemplaires élève'!$D$150="B",4,IF('Exemplaires élève'!$D$150="TB",5,"xxxx"))))))</f>
        <v/>
      </c>
      <c r="S18" s="78" t="str">
        <f>IF('Exemplaires élève'!$D$167="","",IF('Exemplaires élève'!$D$167="TI",1,IF('Exemplaires élève'!$D$167="I",2,IF('Exemplaires élève'!$D$167="S",3,IF('Exemplaires élève'!$D$167="B",4,IF('Exemplaires élève'!$D$167="TB",5,"xxxx"))))))</f>
        <v/>
      </c>
      <c r="T18" s="78" t="str">
        <f>IF('Exemplaires élève'!$D$175="","",IF('Exemplaires élève'!$D$175="TI",1,IF('Exemplaires élève'!$D$175="I",2,IF('Exemplaires élève'!$D$175="S",3,IF('Exemplaires élève'!$D$175="B",4,IF('Exemplaires élève'!$D$175="TB",5,"xxxx"))))))</f>
        <v/>
      </c>
      <c r="U18" s="78" t="str">
        <f>IF('Exemplaires élève'!$D$183="","",IF('Exemplaires élève'!$D$183="TI",1,IF('Exemplaires élève'!$D$183="I",2,IF('Exemplaires élève'!$D$183="S",3,IF('Exemplaires élève'!$D$183="B",4,IF('Exemplaires élève'!$D$183="TB",5,"xxxx"))))))</f>
        <v/>
      </c>
      <c r="V18" s="78" t="str">
        <f>IF('Exemplaires élève'!$D$191="","",IF('Exemplaires élève'!$D$191="TI",1,IF('Exemplaires élève'!$D$191="I",2,IF('Exemplaires élève'!$D$191="S",3,IF('Exemplaires élève'!$D$191="B",4,IF('Exemplaires élève'!$D$191="TB",5,"xxxx"))))))</f>
        <v/>
      </c>
      <c r="W18" s="78" t="str">
        <f>IF('Exemplaires élève'!$D$199="","",IF('Exemplaires élève'!$D$199="TI",1,IF('Exemplaires élève'!$D$199="I",2,IF('Exemplaires élève'!$D$199="S",3,IF('Exemplaires élève'!$D$199="B",4,IF('Exemplaires élève'!$D$199="TB",5,"xxxx"))))))</f>
        <v/>
      </c>
    </row>
    <row r="19" spans="1:24" ht="13.8" thickBot="1" x14ac:dyDescent="0.3">
      <c r="A19" s="129"/>
      <c r="D19" s="78" t="str">
        <f>IF('Exemplaires élève'!$D$21="","",IF('Exemplaires élève'!$D$21="TI",1,IF('Exemplaires élève'!$D$21="I",2,IF('Exemplaires élève'!$D$21="S",3,IF('Exemplaires élève'!$D$21="B",4,IF('Exemplaires élève'!$D$21="TB",5,"xxxx"))))))</f>
        <v/>
      </c>
      <c r="E19" s="78">
        <f>IF('Exemplaires élève'!$D$29="","",IF('Exemplaires élève'!$D$29="TI",1,IF('Exemplaires élève'!$D$29="I",2,IF('Exemplaires élève'!$D$29="S",3,IF('Exemplaires élève'!$D$29="B",4,IF('Exemplaires élève'!$D$29="TB",5,"xxxx"))))))</f>
        <v>2</v>
      </c>
      <c r="F19" s="78">
        <f>IF('Exemplaires élève'!$D$37="","",IF('Exemplaires élève'!$D$37="TI",1,IF('Exemplaires élève'!$D$37="I",2,IF('Exemplaires élève'!$D$37="S",3,IF('Exemplaires élève'!$D$37="B",4,IF('Exemplaires élève'!$D$37="TB",5,"xxxx"))))))</f>
        <v>4</v>
      </c>
      <c r="G19" s="78" t="str">
        <f>IF('Exemplaires élève'!$D$45="","",IF('Exemplaires élève'!$D$45="TI",1,IF('Exemplaires élève'!$D$45="I",2,IF('Exemplaires élève'!$D$45="S",3,IF('Exemplaires élève'!$D$45="B",4,IF('Exemplaires élève'!$D$45="TB",5,"xxxx"))))))</f>
        <v/>
      </c>
      <c r="H19" s="78" t="str">
        <f>IF('Exemplaires élève'!$D$53="","",IF('Exemplaires élève'!$D$53="TI",1,IF('Exemplaires élève'!$D$53="I",2,IF('Exemplaires élève'!$D$53="S",3,IF('Exemplaires élève'!$D$53="B",4,IF('Exemplaires élève'!$D$53="TB",5,"xxxx"))))))</f>
        <v/>
      </c>
      <c r="I19" s="78" t="str">
        <f>IF('Exemplaires élève'!$D$70="","",IF('Exemplaires élève'!$D$70="TI",1,IF('Exemplaires élève'!$D$70="I",2,IF('Exemplaires élève'!$D$70="S",3,IF('Exemplaires élève'!$D$70="B",4,IF('Exemplaires élève'!$D$70="TB",5,"xxxx"))))))</f>
        <v/>
      </c>
      <c r="J19" s="78" t="str">
        <f>IF('Exemplaires élève'!$D$78="","",IF('Exemplaires élève'!$D$78="TI",1,IF('Exemplaires élève'!$D$78="I",2,IF('Exemplaires élève'!$D$78="S",3,IF('Exemplaires élève'!$D$78="B",4,IF('Exemplaires élève'!$D$78="TB",5,"xxxx"))))))</f>
        <v/>
      </c>
      <c r="K19" s="78" t="str">
        <f>IF('Exemplaires élève'!$D$86="","",IF('Exemplaires élève'!$D$86="TI",1,IF('Exemplaires élève'!$D$86="I",2,IF('Exemplaires élève'!$D$86="S",3,IF('Exemplaires élève'!$D$86="B",4,IF('Exemplaires élève'!$D$86="TB",5,"xxxx"))))))</f>
        <v/>
      </c>
      <c r="L19" s="78" t="str">
        <f>IF('Exemplaires élève'!$D$94="","",IF('Exemplaires élève'!$D$94="TI",1,IF('Exemplaires élève'!$D$94="I",2,IF('Exemplaires élève'!$D$94="S",3,IF('Exemplaires élève'!$D$94="B",4,IF('Exemplaires élève'!$D$94="TB",5,"xxxx"))))))</f>
        <v/>
      </c>
      <c r="M19" s="78" t="str">
        <f>IF('Exemplaires élève'!$D$102="","",IF('Exemplaires élève'!$D$102="TI",1,IF('Exemplaires élève'!$D$102="I",2,IF('Exemplaires élève'!$D$102="S",3,IF('Exemplaires élève'!$D$102="B",4,IF('Exemplaires élève'!$D$102="TB",5,"xxxx"))))))</f>
        <v/>
      </c>
      <c r="N19" s="78" t="str">
        <f>IF('Exemplaires élève'!$D$119="","",IF('Exemplaires élève'!$D$119="TI",1,IF('Exemplaires élève'!$D$119="I",2,IF('Exemplaires élève'!$D$119="S",3,IF('Exemplaires élève'!$D$119="B",4,IF('Exemplaires élève'!$D$119="TB",5,"xxxx"))))))</f>
        <v/>
      </c>
      <c r="O19" s="78" t="str">
        <f>IF('Exemplaires élève'!$D$127="","",IF('Exemplaires élève'!$D$127="TI",1,IF('Exemplaires élève'!$D$127="I",2,IF('Exemplaires élève'!$D$127="S",3,IF('Exemplaires élève'!$D$127="B",4,IF('Exemplaires élève'!$D$127="TB",5,"xxxx"))))))</f>
        <v/>
      </c>
      <c r="P19" s="78" t="str">
        <f>IF('Exemplaires élève'!$D$135="","",IF('Exemplaires élève'!$D$135="TI",1,IF('Exemplaires élève'!$D$135="I",2,IF('Exemplaires élève'!$D$135="S",3,IF('Exemplaires élève'!$D$135="B",4,IF('Exemplaires élève'!$D$135="TB",5,"xxxx"))))))</f>
        <v/>
      </c>
      <c r="Q19" s="78" t="str">
        <f>IF('Exemplaires élève'!$D$143="","",IF('Exemplaires élève'!$D$143="TI",1,IF('Exemplaires élève'!$D$143="I",2,IF('Exemplaires élève'!$D$143="S",3,IF('Exemplaires élève'!$D$143="B",4,IF('Exemplaires élève'!$D$143="TB",5,"xxxx"))))))</f>
        <v/>
      </c>
      <c r="R19" s="78" t="str">
        <f>IF('Exemplaires élève'!$D$151="","",IF('Exemplaires élève'!$D$151="TI",1,IF('Exemplaires élève'!$D$151="I",2,IF('Exemplaires élève'!$D$151="S",3,IF('Exemplaires élève'!$D$151="B",4,IF('Exemplaires élève'!$D$151="TB",5,"xxxx"))))))</f>
        <v/>
      </c>
      <c r="S19" s="78" t="str">
        <f>IF('Exemplaires élève'!$D$168="","",IF('Exemplaires élève'!$D$168="TI",1,IF('Exemplaires élève'!$D$168="I",2,IF('Exemplaires élève'!$D$168="S",3,IF('Exemplaires élève'!$D$168="B",4,IF('Exemplaires élève'!$D$168="TB",5,"xxxx"))))))</f>
        <v/>
      </c>
      <c r="T19" s="78" t="str">
        <f>IF('Exemplaires élève'!$D$176="","",IF('Exemplaires élève'!$D$176="TI",1,IF('Exemplaires élève'!$D$176="I",2,IF('Exemplaires élève'!$D$176="S",3,IF('Exemplaires élève'!$D$176="B",4,IF('Exemplaires élève'!$D$176="TB",5,"xxxx"))))))</f>
        <v/>
      </c>
      <c r="U19" s="78" t="str">
        <f>IF('Exemplaires élève'!$D$184="","",IF('Exemplaires élève'!$D$184="TI",1,IF('Exemplaires élève'!$D$184="I",2,IF('Exemplaires élève'!$D$184="S",3,IF('Exemplaires élève'!$D$184="B",4,IF('Exemplaires élève'!$D$184="TB",5,"xxxx"))))))</f>
        <v/>
      </c>
      <c r="V19" s="78" t="str">
        <f>IF('Exemplaires élève'!$D$192="","",IF('Exemplaires élève'!$D$192="TI",1,IF('Exemplaires élève'!$D$192="I",2,IF('Exemplaires élève'!$D$192="S",3,IF('Exemplaires élève'!$D$192="B",4,IF('Exemplaires élève'!$D$192="TB",5,"xxxx"))))))</f>
        <v/>
      </c>
      <c r="W19" s="78" t="str">
        <f>IF('Exemplaires élève'!$D$200="","",IF('Exemplaires élève'!$D$200="TI",1,IF('Exemplaires élève'!$D$200="I",2,IF('Exemplaires élève'!$D$200="S",3,IF('Exemplaires élève'!$D$200="B",4,IF('Exemplaires élève'!$D$200="TB",5,"xxxx"))))))</f>
        <v/>
      </c>
    </row>
    <row r="20" spans="1:24" ht="13.8" thickBot="1" x14ac:dyDescent="0.3">
      <c r="A20" s="129"/>
      <c r="D20" s="32" t="str">
        <f>IF(D13="Absent(e)","",IF(D13="Non pr.",2,IF(COUNTIF(D13:D19,"")=7,"",AVERAGE(D13:D19))))</f>
        <v/>
      </c>
      <c r="E20" s="33">
        <f t="shared" ref="E20:W20" si="1">IF(E13="Absent(e)","",IF(E13="Non pr.",2,IF(COUNTIF(E13:E19,"")=7,"",AVERAGE(E13:E19))))</f>
        <v>2</v>
      </c>
      <c r="F20" s="33">
        <f t="shared" si="1"/>
        <v>4</v>
      </c>
      <c r="G20" s="33" t="str">
        <f t="shared" si="1"/>
        <v/>
      </c>
      <c r="H20" s="33" t="str">
        <f t="shared" si="1"/>
        <v/>
      </c>
      <c r="I20" s="33" t="str">
        <f t="shared" si="1"/>
        <v/>
      </c>
      <c r="J20" s="33">
        <f t="shared" si="1"/>
        <v>2</v>
      </c>
      <c r="K20" s="33" t="str">
        <f t="shared" si="1"/>
        <v/>
      </c>
      <c r="L20" s="33" t="str">
        <f t="shared" si="1"/>
        <v/>
      </c>
      <c r="M20" s="33" t="str">
        <f t="shared" si="1"/>
        <v/>
      </c>
      <c r="N20" s="33" t="str">
        <f t="shared" si="1"/>
        <v/>
      </c>
      <c r="O20" s="33" t="str">
        <f t="shared" si="1"/>
        <v/>
      </c>
      <c r="P20" s="33" t="str">
        <f t="shared" si="1"/>
        <v/>
      </c>
      <c r="Q20" s="33" t="str">
        <f t="shared" si="1"/>
        <v/>
      </c>
      <c r="R20" s="33" t="str">
        <f t="shared" si="1"/>
        <v/>
      </c>
      <c r="S20" s="33" t="str">
        <f t="shared" si="1"/>
        <v/>
      </c>
      <c r="T20" s="33" t="str">
        <f t="shared" si="1"/>
        <v/>
      </c>
      <c r="U20" s="33" t="str">
        <f t="shared" si="1"/>
        <v/>
      </c>
      <c r="V20" s="33" t="str">
        <f t="shared" si="1"/>
        <v/>
      </c>
      <c r="W20" s="34" t="str">
        <f t="shared" si="1"/>
        <v/>
      </c>
    </row>
    <row r="21" spans="1:24" x14ac:dyDescent="0.25">
      <c r="A21" s="129"/>
      <c r="D21" s="36"/>
      <c r="E21" s="36"/>
      <c r="F21" s="36"/>
      <c r="G21" s="36"/>
      <c r="H21" s="36"/>
      <c r="I21" s="36"/>
      <c r="J21" s="36"/>
      <c r="K21" s="36"/>
      <c r="L21" s="36"/>
      <c r="M21" s="36"/>
      <c r="N21" s="36"/>
      <c r="O21" s="36"/>
      <c r="P21" s="36"/>
      <c r="Q21" s="36"/>
      <c r="R21" s="36"/>
      <c r="S21" s="36"/>
      <c r="T21" s="36"/>
      <c r="U21" s="36"/>
      <c r="V21" s="36"/>
      <c r="W21" s="36"/>
    </row>
    <row r="22" spans="1:24" x14ac:dyDescent="0.25">
      <c r="A22" s="129"/>
      <c r="C22" s="1" t="s">
        <v>29</v>
      </c>
      <c r="D22" s="77" t="str">
        <f>IF('Exemplaires élève'!$C$15="np","Non pr.",IF('Exemplaires élève'!$C$15="a","Absent(e)",IF('Exemplaires élève'!$E$14="","",IF('Exemplaires élève'!$E$15="TI",1,IF('Exemplaires élève'!$E$15="I",2,IF('Exemplaires élève'!$E$15="S",3,IF('Exemplaires élève'!$E$15="B",4,IF('Exemplaires élève'!$E$15="TB",5,"xxxx"))))))))</f>
        <v>Absent(e)</v>
      </c>
      <c r="E22" s="77">
        <f>IF('Exemplaires élève'!$C$23="np","Non pr.",IF('Exemplaires élève'!$C$23="a","Absent(e)",IF('Exemplaires élève'!$E$23="","",IF('Exemplaires élève'!$E$23="TI",1,IF('Exemplaires élève'!$E$23="I",2,IF('Exemplaires élève'!$E$23="S",3,IF('Exemplaires élève'!$E$23="B",4,IF('Exemplaires élève'!$E$23="TB",5,IF('Exemplaires élève'!$E$23="np","Non pr.",IF('Exemplaires élève'!$E$23="A","Absent(e)","xxxx"))))))))))</f>
        <v>3</v>
      </c>
      <c r="F22" s="77">
        <f>IF('Exemplaires élève'!$C$31="np","Non pr.",IF('Exemplaires élève'!$C$31="a","Absent(e)",IF('Exemplaires élève'!$E$31="","",IF('Exemplaires élève'!$E$31="TI",1,IF('Exemplaires élève'!$E$31="I",2,IF('Exemplaires élève'!$E$31="S",3,IF('Exemplaires élève'!$E$31="B",4,IF('Exemplaires élève'!$E$31="TB",5,IF('Exemplaires élève'!$E$31="np","Non pr.",IF('Exemplaires élève'!$E$31="A","Absent(e)","xxxx"))))))))))</f>
        <v>5</v>
      </c>
      <c r="G22" s="77" t="str">
        <f>IF('Exemplaires élève'!$C$39="np","Non pr.",IF('Exemplaires élève'!$C$39="a","Absent(e)",IF('Exemplaires élève'!$E$39="","",IF('Exemplaires élève'!$E$39="TI",1,IF('Exemplaires élève'!$E$39="I",2,IF('Exemplaires élève'!$E$39="S",3,IF('Exemplaires élève'!$E$39="B",4,IF('Exemplaires élève'!$E$39="TB",5,IF('Exemplaires élève'!$E$39="np","Non pr.",IF('Exemplaires élève'!$E$39="A","Absent(e)","xxxx"))))))))))</f>
        <v/>
      </c>
      <c r="H22" s="77" t="str">
        <f>IF('Exemplaires élève'!$C$47="np","Non pr.",IF('Exemplaires élève'!$C$47="a","Absent(e)",IF('Exemplaires élève'!$E$47="","",IF('Exemplaires élève'!$E$47="TI",1,IF('Exemplaires élève'!$E$47="I",2,IF('Exemplaires élève'!$E$47="S",3,IF('Exemplaires élève'!$E$47="B",4,IF('Exemplaires élève'!$E$47="TB",5,IF('Exemplaires élève'!$E$47="np","Non pr.",IF('Exemplaires élève'!$E$47="A","Absent(e)","xxxx"))))))))))</f>
        <v/>
      </c>
      <c r="I22" s="77" t="str">
        <f>IF('Exemplaires élève'!$C$64="np","Non pr.",IF('Exemplaires élève'!$C$64="a","Absent(e)",IF('Exemplaires élève'!$E$64="","",IF('Exemplaires élève'!$E$64="TI",1,IF('Exemplaires élève'!$E$64="I",2,IF('Exemplaires élève'!$E$64="S",3,IF('Exemplaires élève'!$E$64="B",4,IF('Exemplaires élève'!$E$64="TB",5,IF('Exemplaires élève'!$E$64="np","Non pr.",IF('Exemplaires élève'!$E$64="A","Absent(e)","xxxx"))))))))))</f>
        <v/>
      </c>
      <c r="J22" s="77" t="str">
        <f>IF('Exemplaires élève'!$C$72="np","Non pr.",IF('Exemplaires élève'!$C$72="a","Absent(e)",IF('Exemplaires élève'!$E$72="","",IF('Exemplaires élève'!$E$72="TI",1,IF('Exemplaires élève'!$E$72="I",2,IF('Exemplaires élève'!$E$72="S",3,IF('Exemplaires élève'!$E$72="B",4,IF('Exemplaires élève'!$E$72="TB",5,IF('Exemplaires élève'!$E$72="np","Non pr.",IF('Exemplaires élève'!$E$72="A","Absent(e)","xxxx"))))))))))</f>
        <v>Non pr.</v>
      </c>
      <c r="K22" s="77" t="str">
        <f>IF('Exemplaires élève'!$C$80="np","Non pr.",IF('Exemplaires élève'!$C$80="a","Absent(e)",IF('Exemplaires élève'!$E$80="","",IF('Exemplaires élève'!$E$80="TI",1,IF('Exemplaires élève'!$E$80="I",2,IF('Exemplaires élève'!$E$80="S",3,IF('Exemplaires élève'!$E$80="B",4,IF('Exemplaires élève'!$E$80="TB",5,IF('Exemplaires élève'!$E$80="np","Non pr.",IF('Exemplaires élève'!$E$80="A","Absent(e)","xxxx"))))))))))</f>
        <v/>
      </c>
      <c r="L22" s="77" t="str">
        <f>IF('Exemplaires élève'!$C$88="np","Non pr.",IF('Exemplaires élève'!$C$88="a","Absent(e)",IF('Exemplaires élève'!$E$88="","",IF('Exemplaires élève'!$E$88="TI",1,IF('Exemplaires élève'!$E$88="I",2,IF('Exemplaires élève'!$E$88="S",3,IF('Exemplaires élève'!$E$88="B",4,IF('Exemplaires élève'!$E$88="TB",5,IF('Exemplaires élève'!$E$88="np","Non pr.",IF('Exemplaires élève'!$E$88="A","Absent(e)","xxxx"))))))))))</f>
        <v/>
      </c>
      <c r="M22" s="77" t="str">
        <f>IF('Exemplaires élève'!$C$96="np","Non pr.",IF('Exemplaires élève'!$C$96="a","Absent(e)",IF('Exemplaires élève'!$E$96="","",IF('Exemplaires élève'!$E$96="TI",1,IF('Exemplaires élève'!$E$96="I",2,IF('Exemplaires élève'!$E$96="S",3,IF('Exemplaires élève'!$E$96="B",4,IF('Exemplaires élève'!$E$96="TB",5,IF('Exemplaires élève'!$E$96="np","Non pr.",IF('Exemplaires élève'!$E$96="A","Absent(e)","xxxx"))))))))))</f>
        <v/>
      </c>
      <c r="N22" s="77" t="str">
        <f>IF('Exemplaires élève'!$C$113="np","Non pr.",IF('Exemplaires élève'!$C$113="a","Absent(e)",IF('Exemplaires élève'!$E$113="","",IF('Exemplaires élève'!$E$113="TI",1,IF('Exemplaires élève'!$E$113="I",2,IF('Exemplaires élève'!$E$113="S",3,IF('Exemplaires élève'!$E$113="B",4,IF('Exemplaires élève'!$E$113="TB",5,IF('Exemplaires élève'!$E$113="np","Non pr.",IF('Exemplaires élève'!$E$113="A","Absent(e)","xxxx"))))))))))</f>
        <v>Absent(e)</v>
      </c>
      <c r="O22" s="77" t="str">
        <f>IF('Exemplaires élève'!$C$121="np","Non pr.",IF('Exemplaires élève'!$C$121="a","Absent(e)",IF('Exemplaires élève'!$E$121="","",IF('Exemplaires élève'!$E$121="TI",1,IF('Exemplaires élève'!$E$121="I",2,IF('Exemplaires élève'!$E$121="S",3,IF('Exemplaires élève'!$E$121="B",4,IF('Exemplaires élève'!$E$121="TB",5,IF('Exemplaires élève'!$E$121="np","Non pr.",IF('Exemplaires élève'!$E$121="A","Absent(e)","xxxx"))))))))))</f>
        <v/>
      </c>
      <c r="P22" s="77" t="str">
        <f>IF('Exemplaires élève'!$C$129="np","Non pr.",IF('Exemplaires élève'!$C$129="a","Absent(e)",IF('Exemplaires élève'!$E$129="","",IF('Exemplaires élève'!$E$129="TI",1,IF('Exemplaires élève'!$E$129="I",2,IF('Exemplaires élève'!$E$129="S",3,IF('Exemplaires élève'!$E$129="B",4,IF('Exemplaires élève'!$E$129="TB",5,IF('Exemplaires élève'!$E$129="np","Non pr.",IF('Exemplaires élève'!$E$129="A","Absent(e)","xxxx"))))))))))</f>
        <v/>
      </c>
      <c r="Q22" s="77" t="str">
        <f>IF('Exemplaires élève'!$C$137="np","Non pr.",IF('Exemplaires élève'!$C$137="a","Absent(e)",IF('Exemplaires élève'!$E$137="","",IF('Exemplaires élève'!$E$137="TI",1,IF('Exemplaires élève'!$E$137="I",2,IF('Exemplaires élève'!$E$137="S",3,IF('Exemplaires élève'!$E$137="B",4,IF('Exemplaires élève'!$E$137="TB",5,IF('Exemplaires élève'!$E$137="np","Non pr.",IF('Exemplaires élève'!$E$137="A","Absent(e)","xxxx"))))))))))</f>
        <v/>
      </c>
      <c r="R22" s="77" t="str">
        <f>IF('Exemplaires élève'!$C$145="np","Non pr.",IF('Exemplaires élève'!$C$145="a","Absent(e)",IF('Exemplaires élève'!$E$145="","",IF('Exemplaires élève'!$E$145="TI",1,IF('Exemplaires élève'!$E$145="I",2,IF('Exemplaires élève'!$E$145="S",3,IF('Exemplaires élève'!$E$145="B",4,IF('Exemplaires élève'!$E$145="TB",5,IF('Exemplaires élève'!$E$145="np","Non pr.",IF('Exemplaires élève'!$E$145="A","Absent(e)","xxxx"))))))))))</f>
        <v/>
      </c>
      <c r="S22" s="77" t="str">
        <f>IF('Exemplaires élève'!$C$162="np","Non pr.",IF('Exemplaires élève'!$C$162="a","Absent(e)",IF('Exemplaires élève'!$E$162="","",IF('Exemplaires élève'!$E$162="TI",1,IF('Exemplaires élève'!$E$162="I",2,IF('Exemplaires élève'!$E$162="S",3,IF('Exemplaires élève'!$E$162="B",4,IF('Exemplaires élève'!$E$162="TB",5,IF('Exemplaires élève'!$E$162="np","Non pr.",IF('Exemplaires élève'!$E$162="A","Absent(e)","xxxx"))))))))))</f>
        <v/>
      </c>
      <c r="T22" s="77" t="str">
        <f>IF('Exemplaires élève'!$C$170="np","Non pr.",IF('Exemplaires élève'!$C$170="a","Absent(e)",IF('Exemplaires élève'!$E$170="","",IF('Exemplaires élève'!$E$170="TI",1,IF('Exemplaires élève'!$E$170="I",2,IF('Exemplaires élève'!$E$170="S",3,IF('Exemplaires élève'!$E$170="B",4,IF('Exemplaires élève'!$E$170="TB",5,IF('Exemplaires élève'!$E$170="np","Non pr.",IF('Exemplaires élève'!$E$170="A","Absent(e)","xxxx"))))))))))</f>
        <v/>
      </c>
      <c r="U22" s="77" t="str">
        <f>IF('Exemplaires élève'!$C$178="np","Non pr.",IF('Exemplaires élève'!$C$178="a","Absent(e)",IF('Exemplaires élève'!$E$178="","",IF('Exemplaires élève'!$E$178="TI",1,IF('Exemplaires élève'!$E$178="I",2,IF('Exemplaires élève'!$E$178="S",3,IF('Exemplaires élève'!$E$178="B",4,IF('Exemplaires élève'!$E$178="TB",5,IF('Exemplaires élève'!$E$178="np","Non pr.",IF('Exemplaires élève'!$E$178="A","Absent(e)","xxxx"))))))))))</f>
        <v/>
      </c>
      <c r="V22" s="77" t="str">
        <f>IF('Exemplaires élève'!$C$186="np","Non pr.",IF('Exemplaires élève'!$C$186="a","Absent(e)",IF('Exemplaires élève'!$E$186="","",IF('Exemplaires élève'!$E$186="TI",1,IF('Exemplaires élève'!$E$186="I",2,IF('Exemplaires élève'!$E$186="S",3,IF('Exemplaires élève'!$E$186="B",4,IF('Exemplaires élève'!$E$186="TB",5,IF('Exemplaires élève'!$E$186="np","Non pr.",IF('Exemplaires élève'!$E$186="A","Absent(e)","xxxx"))))))))))</f>
        <v/>
      </c>
      <c r="W22" s="77" t="str">
        <f>IF('Exemplaires élève'!$C$194="np","Non pr.",IF('Exemplaires élève'!$C$194="a","Absent(e)",IF('Exemplaires élève'!$E$194="","",IF('Exemplaires élève'!$E$194="TI",1,IF('Exemplaires élève'!$E$194="I",2,IF('Exemplaires élève'!$E$194="S",3,IF('Exemplaires élève'!$E$194="B",4,IF('Exemplaires élève'!$E$194="TB",5,IF('Exemplaires élève'!$E$194="np","Non pr.",IF('Exemplaires élève'!$E$194="A","Absent(e)","xxxx"))))))))))</f>
        <v/>
      </c>
    </row>
    <row r="23" spans="1:24" x14ac:dyDescent="0.25">
      <c r="A23" s="129"/>
      <c r="D23" s="78" t="str">
        <f>IF('Exemplaires élève'!$E$16="","",IF('Exemplaires élève'!$E$16="TI",1,IF('Exemplaires élève'!$E$16="I",2,IF('Exemplaires élève'!$E$16="S",3,IF('Exemplaires élève'!$E$16="B",4,IF('Exemplaires élève'!$E$16="TB",5,"xxxx"))))))</f>
        <v/>
      </c>
      <c r="E23" s="78">
        <f>IF('Exemplaires élève'!$E$24="","",IF('Exemplaires élève'!$E$24="TI",1,IF('Exemplaires élève'!$E$24="I",2,IF('Exemplaires élève'!$E$24="S",3,IF('Exemplaires élève'!$E$24="B",4,IF('Exemplaires élève'!$E$24="TB",5,"xxxx"))))))</f>
        <v>3</v>
      </c>
      <c r="F23" s="78">
        <f>IF('Exemplaires élève'!$E$32="","",IF('Exemplaires élève'!$E$32="TI",1,IF('Exemplaires élève'!$E$32="I",2,IF('Exemplaires élève'!$E$32="S",3,IF('Exemplaires élève'!$E$32="B",4,IF('Exemplaires élève'!$E$32="TB",5,"xxxx"))))))</f>
        <v>5</v>
      </c>
      <c r="G23" s="78" t="str">
        <f>IF('Exemplaires élève'!$E$40="","",IF('Exemplaires élève'!$E$40="TI",1,IF('Exemplaires élève'!$E$40="I",2,IF('Exemplaires élève'!$E$40="S",3,IF('Exemplaires élève'!$E$40="B",4,IF('Exemplaires élève'!$E$40="TB",5,"xxxx"))))))</f>
        <v/>
      </c>
      <c r="H23" s="78" t="str">
        <f>IF('Exemplaires élève'!$E$48="","",IF('Exemplaires élève'!$E$48="TI",1,IF('Exemplaires élève'!$E$48="I",2,IF('Exemplaires élève'!$E$48="S",3,IF('Exemplaires élève'!$E$48="B",4,IF('Exemplaires élève'!$E$48="TB",5,"xxxx"))))))</f>
        <v/>
      </c>
      <c r="I23" s="78" t="str">
        <f>IF('Exemplaires élève'!$E$65="","",IF('Exemplaires élève'!$E$65="TI",1,IF('Exemplaires élève'!$E$65="I",2,IF('Exemplaires élève'!$E$65="S",3,IF('Exemplaires élève'!$E$65="B",4,IF('Exemplaires élève'!$E$65="TB",5,"xxxx"))))))</f>
        <v/>
      </c>
      <c r="J23" s="78" t="str">
        <f>IF('Exemplaires élève'!$E$73="","",IF('Exemplaires élève'!$E$73="TI",1,IF('Exemplaires élève'!$E$73="I",2,IF('Exemplaires élève'!$E$73="S",3,IF('Exemplaires élève'!$E$73="B",4,IF('Exemplaires élève'!$E$73="TB",5,"xxxx"))))))</f>
        <v/>
      </c>
      <c r="K23" s="78" t="str">
        <f>IF('Exemplaires élève'!$E$81="","",IF('Exemplaires élève'!$E$81="TI",1,IF('Exemplaires élève'!$E$81="I",2,IF('Exemplaires élève'!$E$81="S",3,IF('Exemplaires élève'!$E$81="B",4,IF('Exemplaires élève'!$E$81="TB",5,"xxxx"))))))</f>
        <v/>
      </c>
      <c r="L23" s="78" t="str">
        <f>IF('Exemplaires élève'!$E$89="","",IF('Exemplaires élève'!$E$89="TI",1,IF('Exemplaires élève'!$E$89="I",2,IF('Exemplaires élève'!$E$89="S",3,IF('Exemplaires élève'!$E$89="B",4,IF('Exemplaires élève'!$E$89="TB",5,"xxxx"))))))</f>
        <v/>
      </c>
      <c r="M23" s="78" t="str">
        <f>IF('Exemplaires élève'!$E$97="","",IF('Exemplaires élève'!$E$97="TI",1,IF('Exemplaires élève'!$E$97="I",2,IF('Exemplaires élève'!$E$97="S",3,IF('Exemplaires élève'!$E$97="B",4,IF('Exemplaires élève'!$E$97="TB",5,"xxxx"))))))</f>
        <v/>
      </c>
      <c r="N23" s="78" t="str">
        <f>IF('Exemplaires élève'!$E$114="","",IF('Exemplaires élève'!$E$114="TI",1,IF('Exemplaires élève'!$E$114="I",2,IF('Exemplaires élève'!$E$114="S",3,IF('Exemplaires élève'!$E$114="B",4,IF('Exemplaires élève'!$E$114="TB",5,"xxxx"))))))</f>
        <v/>
      </c>
      <c r="O23" s="78" t="str">
        <f>IF('Exemplaires élève'!$E$122="","",IF('Exemplaires élève'!$E$122="TI",1,IF('Exemplaires élève'!$E$122="I",2,IF('Exemplaires élève'!$E$122="S",3,IF('Exemplaires élève'!$E$122="B",4,IF('Exemplaires élève'!$E$122="TB",5,"xxxx"))))))</f>
        <v/>
      </c>
      <c r="P23" s="78" t="str">
        <f>IF('Exemplaires élève'!$E$130="","",IF('Exemplaires élève'!$E$130="TI",1,IF('Exemplaires élève'!$E$130="I",2,IF('Exemplaires élève'!$E$130="S",3,IF('Exemplaires élève'!$E$130="B",4,IF('Exemplaires élève'!$E$130="TB",5,"xxxx"))))))</f>
        <v/>
      </c>
      <c r="Q23" s="78" t="str">
        <f>IF('Exemplaires élève'!$E$138="","",IF('Exemplaires élève'!$E$138="TI",1,IF('Exemplaires élève'!$E$138="I",2,IF('Exemplaires élève'!$E$138="S",3,IF('Exemplaires élève'!$E$138="B",4,IF('Exemplaires élève'!$E$138="TB",5,"xxxx"))))))</f>
        <v/>
      </c>
      <c r="R23" s="78" t="str">
        <f>IF('Exemplaires élève'!$E$146="","",IF('Exemplaires élève'!$E$146="TI",1,IF('Exemplaires élève'!$E$146="I",2,IF('Exemplaires élève'!$E$146="S",3,IF('Exemplaires élève'!$E$146="B",4,IF('Exemplaires élève'!$E$146="TB",5,"xxxx"))))))</f>
        <v/>
      </c>
      <c r="S23" s="78" t="str">
        <f>IF('Exemplaires élève'!$E$163="","",IF('Exemplaires élève'!$E$163="TI",1,IF('Exemplaires élève'!$E$163="I",2,IF('Exemplaires élève'!$E$163="S",3,IF('Exemplaires élève'!$E$163="B",4,IF('Exemplaires élève'!$E$163="TB",5,"xxxx"))))))</f>
        <v/>
      </c>
      <c r="T23" s="78" t="str">
        <f>IF('Exemplaires élève'!$E$171="","",IF('Exemplaires élève'!$E$171="TI",1,IF('Exemplaires élève'!$E$171="I",2,IF('Exemplaires élève'!$E$171="S",3,IF('Exemplaires élève'!$E$171="B",4,IF('Exemplaires élève'!$E$171="TB",5,"xxxx"))))))</f>
        <v/>
      </c>
      <c r="U23" s="78" t="str">
        <f>IF('Exemplaires élève'!$E$179="","",IF('Exemplaires élève'!$E$179="TI",1,IF('Exemplaires élève'!$E$179="I",2,IF('Exemplaires élève'!$E$179="S",3,IF('Exemplaires élève'!$E$179="B",4,IF('Exemplaires élève'!$E$179="TB",5,"xxxx"))))))</f>
        <v/>
      </c>
      <c r="V23" s="78" t="str">
        <f>IF('Exemplaires élève'!$E$187="","",IF('Exemplaires élève'!$E$187="TI",1,IF('Exemplaires élève'!$E$187="I",2,IF('Exemplaires élève'!$E$187="S",3,IF('Exemplaires élève'!$E$187="B",4,IF('Exemplaires élève'!$E$187="TB",5,"xxxx"))))))</f>
        <v/>
      </c>
      <c r="W23" s="78" t="str">
        <f>IF('Exemplaires élève'!$E$195="","",IF('Exemplaires élève'!$E$195="TI",1,IF('Exemplaires élève'!$E$195="I",2,IF('Exemplaires élève'!$E$195="S",3,IF('Exemplaires élève'!$E$195="B",4,IF('Exemplaires élève'!$E$195="TB",5,"xxxx"))))))</f>
        <v/>
      </c>
    </row>
    <row r="24" spans="1:24" x14ac:dyDescent="0.25">
      <c r="A24" s="129"/>
      <c r="D24" s="78" t="str">
        <f>IF('Exemplaires élève'!$E$17="","",IF('Exemplaires élève'!$E$17="TI",1,IF('Exemplaires élève'!$E$17="I",2,IF('Exemplaires élève'!$E$17="S",3,IF('Exemplaires élève'!$E$17="B",4,IF('Exemplaires élève'!$E$17="TB",5,"xxxx"))))))</f>
        <v/>
      </c>
      <c r="E24" s="78">
        <f>IF('Exemplaires élève'!$E$25="","",IF('Exemplaires élève'!$E$25="TI",1,IF('Exemplaires élève'!$E$25="I",2,IF('Exemplaires élève'!$E$25="S",3,IF('Exemplaires élève'!$E$25="B",4,IF('Exemplaires élève'!$E$25="TB",5,"xxxx"))))))</f>
        <v>3</v>
      </c>
      <c r="F24" s="78">
        <f>IF('Exemplaires élève'!$E$33="","",IF('Exemplaires élève'!$E$33="TI",1,IF('Exemplaires élève'!$E$33="I",2,IF('Exemplaires élève'!$E$33="S",3,IF('Exemplaires élève'!$E$33="B",4,IF('Exemplaires élève'!$E$33="TB",5,"xxxx"))))))</f>
        <v>5</v>
      </c>
      <c r="G24" s="78" t="str">
        <f>IF('Exemplaires élève'!$E$41="","",IF('Exemplaires élève'!$E$41="TI",1,IF('Exemplaires élève'!$E$41="I",2,IF('Exemplaires élève'!$E$41="S",3,IF('Exemplaires élève'!$E$41="B",4,IF('Exemplaires élève'!$E$41="TB",5,"xxxx"))))))</f>
        <v/>
      </c>
      <c r="H24" s="78" t="str">
        <f>IF('Exemplaires élève'!$E$49="","",IF('Exemplaires élève'!$E$49="TI",1,IF('Exemplaires élève'!$E$49="I",2,IF('Exemplaires élève'!$E$49="S",3,IF('Exemplaires élève'!$E$49="B",4,IF('Exemplaires élève'!$E$49="TB",5,"xxxx"))))))</f>
        <v/>
      </c>
      <c r="I24" s="78" t="str">
        <f>IF('Exemplaires élève'!$E$66="","",IF('Exemplaires élève'!$E$66="TI",1,IF('Exemplaires élève'!$E$66="I",2,IF('Exemplaires élève'!$E$66="S",3,IF('Exemplaires élève'!$E$66="B",4,IF('Exemplaires élève'!$E$66="TB",5,"xxxx"))))))</f>
        <v/>
      </c>
      <c r="J24" s="78" t="str">
        <f>IF('Exemplaires élève'!$E$74="","",IF('Exemplaires élève'!$E$74="TI",1,IF('Exemplaires élève'!$E$74="I",2,IF('Exemplaires élève'!$E$74="S",3,IF('Exemplaires élève'!$E$74="B",4,IF('Exemplaires élève'!$E$74="TB",5,"xxxx"))))))</f>
        <v/>
      </c>
      <c r="K24" s="78" t="str">
        <f>IF('Exemplaires élève'!$E$82="","",IF('Exemplaires élève'!$E$82="TI",1,IF('Exemplaires élève'!$E$82="I",2,IF('Exemplaires élève'!$E$82="S",3,IF('Exemplaires élève'!$E$82="B",4,IF('Exemplaires élève'!$E$82="TB",5,"xxxx"))))))</f>
        <v/>
      </c>
      <c r="L24" s="78" t="str">
        <f>IF('Exemplaires élève'!$E$90="","",IF('Exemplaires élève'!$E$90="TI",1,IF('Exemplaires élève'!$E$90="I",2,IF('Exemplaires élève'!$E$90="S",3,IF('Exemplaires élève'!$E$90="B",4,IF('Exemplaires élève'!$E$90="TB",5,"xxxx"))))))</f>
        <v/>
      </c>
      <c r="M24" s="78" t="str">
        <f>IF('Exemplaires élève'!$E$98="","",IF('Exemplaires élève'!$E$98="TI",1,IF('Exemplaires élève'!$E$98="I",2,IF('Exemplaires élève'!$E$98="S",3,IF('Exemplaires élève'!$E$98="B",4,IF('Exemplaires élève'!$E$98="TB",5,"xxxx"))))))</f>
        <v/>
      </c>
      <c r="N24" s="78" t="str">
        <f>IF('Exemplaires élève'!$E$115="","",IF('Exemplaires élève'!$E$115="TI",1,IF('Exemplaires élève'!$E$115="I",2,IF('Exemplaires élève'!$E$115="S",3,IF('Exemplaires élève'!$E$115="B",4,IF('Exemplaires élève'!$E$115="TB",5,"xxxx"))))))</f>
        <v/>
      </c>
      <c r="O24" s="78" t="str">
        <f>IF('Exemplaires élève'!$E$123="","",IF('Exemplaires élève'!$E$123="TI",1,IF('Exemplaires élève'!$E$123="I",2,IF('Exemplaires élève'!$E$123="S",3,IF('Exemplaires élève'!$E$123="B",4,IF('Exemplaires élève'!$E$123="TB",5,"xxxx"))))))</f>
        <v/>
      </c>
      <c r="P24" s="78" t="str">
        <f>IF('Exemplaires élève'!$E$131="","",IF('Exemplaires élève'!$E$131="TI",1,IF('Exemplaires élève'!$E$131="I",2,IF('Exemplaires élève'!$E$131="S",3,IF('Exemplaires élève'!$E$131="B",4,IF('Exemplaires élève'!$E$131="TB",5,"xxxx"))))))</f>
        <v/>
      </c>
      <c r="Q24" s="78" t="str">
        <f>IF('Exemplaires élève'!$E$139="","",IF('Exemplaires élève'!$E$139="TI",1,IF('Exemplaires élève'!$E$139="I",2,IF('Exemplaires élève'!$E$139="S",3,IF('Exemplaires élève'!$E$139="B",4,IF('Exemplaires élève'!$E$139="TB",5,"xxxx"))))))</f>
        <v/>
      </c>
      <c r="R24" s="78" t="str">
        <f>IF('Exemplaires élève'!$E$147="","",IF('Exemplaires élève'!$E$147="TI",1,IF('Exemplaires élève'!$E$147="I",2,IF('Exemplaires élève'!$E$147="S",3,IF('Exemplaires élève'!$E$147="B",4,IF('Exemplaires élève'!$E$147="TB",5,"xxxx"))))))</f>
        <v/>
      </c>
      <c r="S24" s="78" t="str">
        <f>IF('Exemplaires élève'!$E$164="","",IF('Exemplaires élève'!$E$164="TI",1,IF('Exemplaires élève'!$E$164="I",2,IF('Exemplaires élève'!$E$164="S",3,IF('Exemplaires élève'!$E$164="B",4,IF('Exemplaires élève'!$E$164="TB",5,"xxxx"))))))</f>
        <v/>
      </c>
      <c r="T24" s="78" t="str">
        <f>IF('Exemplaires élève'!$E$172="","",IF('Exemplaires élève'!$E$172="TI",1,IF('Exemplaires élève'!$E$172="I",2,IF('Exemplaires élève'!$E$172="S",3,IF('Exemplaires élève'!$E$172="B",4,IF('Exemplaires élève'!$E$172="TB",5,"xxxx"))))))</f>
        <v/>
      </c>
      <c r="U24" s="78" t="str">
        <f>IF('Exemplaires élève'!$E$180="","",IF('Exemplaires élève'!$E$180="TI",1,IF('Exemplaires élève'!$E$180="I",2,IF('Exemplaires élève'!$E$180="S",3,IF('Exemplaires élève'!$E$180="B",4,IF('Exemplaires élève'!$E$180="TB",5,"xxxx"))))))</f>
        <v/>
      </c>
      <c r="V24" s="78" t="str">
        <f>IF('Exemplaires élève'!$E$188="","",IF('Exemplaires élève'!$E$188="TI",1,IF('Exemplaires élève'!$E$188="I",2,IF('Exemplaires élève'!$E$188="S",3,IF('Exemplaires élève'!$E$188="B",4,IF('Exemplaires élève'!$E$188="TB",5,"xxxx"))))))</f>
        <v/>
      </c>
      <c r="W24" s="78" t="str">
        <f>IF('Exemplaires élève'!$E$196="","",IF('Exemplaires élève'!$E$196="TI",1,IF('Exemplaires élève'!$E$196="I",2,IF('Exemplaires élève'!$E$196="S",3,IF('Exemplaires élève'!$E$196="B",4,IF('Exemplaires élève'!$E$196="TB",5,"xxxx"))))))</f>
        <v/>
      </c>
    </row>
    <row r="25" spans="1:24" x14ac:dyDescent="0.25">
      <c r="A25" s="129"/>
      <c r="D25" s="78" t="str">
        <f>IF('Exemplaires élève'!$E$18="","",IF('Exemplaires élève'!$E$18="TI",1,IF('Exemplaires élève'!$E$18="I",2,IF('Exemplaires élève'!$E$18="S",3,IF('Exemplaires élève'!$E$18="B",4,IF('Exemplaires élève'!$E$18="TB",5,"xxxx"))))))</f>
        <v/>
      </c>
      <c r="E25" s="78">
        <f>IF('Exemplaires élève'!$E$26="","",IF('Exemplaires élève'!$E$26="TI",1,IF('Exemplaires élève'!$E$26="I",2,IF('Exemplaires élève'!$E$26="S",3,IF('Exemplaires élève'!$E$26="B",4,IF('Exemplaires élève'!$E$26="TB",5,"xxxx"))))))</f>
        <v>3</v>
      </c>
      <c r="F25" s="78">
        <f>IF('Exemplaires élève'!$E$34="","",IF('Exemplaires élève'!$E$34="TI",1,IF('Exemplaires élève'!$E$34="I",2,IF('Exemplaires élève'!$E$34="S",3,IF('Exemplaires élève'!$E$34="B",4,IF('Exemplaires élève'!$E$34="TB",5,"xxxx"))))))</f>
        <v>5</v>
      </c>
      <c r="G25" s="78" t="str">
        <f>IF('Exemplaires élève'!$E$42="","",IF('Exemplaires élève'!$E$42="TI",1,IF('Exemplaires élève'!$E$42="I",2,IF('Exemplaires élève'!$E$42="S",3,IF('Exemplaires élève'!$E$42="B",4,IF('Exemplaires élève'!$E$42="TB",5,"xxxx"))))))</f>
        <v/>
      </c>
      <c r="H25" s="78" t="str">
        <f>IF('Exemplaires élève'!$E$50="","",IF('Exemplaires élève'!$E$50="TI",1,IF('Exemplaires élève'!$E$50="I",2,IF('Exemplaires élève'!$E$50="S",3,IF('Exemplaires élève'!$E$50="B",4,IF('Exemplaires élève'!$E$50="TB",5,"xxxx"))))))</f>
        <v/>
      </c>
      <c r="I25" s="78" t="str">
        <f>IF('Exemplaires élève'!$E$67="","",IF('Exemplaires élève'!$E$67="TI",1,IF('Exemplaires élève'!$E$67="I",2,IF('Exemplaires élève'!$E$67="S",3,IF('Exemplaires élève'!$E$67="B",4,IF('Exemplaires élève'!$E$67="TB",5,"xxxx"))))))</f>
        <v/>
      </c>
      <c r="J25" s="78" t="str">
        <f>IF('Exemplaires élève'!$E$75="","",IF('Exemplaires élève'!$E$75="TI",1,IF('Exemplaires élève'!$E$75="I",2,IF('Exemplaires élève'!$E$75="S",3,IF('Exemplaires élève'!$E$75="B",4,IF('Exemplaires élève'!$E$75="TB",5,"xxxx"))))))</f>
        <v/>
      </c>
      <c r="K25" s="78" t="str">
        <f>IF('Exemplaires élève'!$E$83="","",IF('Exemplaires élève'!$E$83="TI",1,IF('Exemplaires élève'!$E$83="I",2,IF('Exemplaires élève'!$E$83="S",3,IF('Exemplaires élève'!$E$83="B",4,IF('Exemplaires élève'!$E$83="TB",5,"xxxx"))))))</f>
        <v/>
      </c>
      <c r="L25" s="78" t="str">
        <f>IF('Exemplaires élève'!$E$91="","",IF('Exemplaires élève'!$E$91="TI",1,IF('Exemplaires élève'!$E$91="I",2,IF('Exemplaires élève'!$E$91="S",3,IF('Exemplaires élève'!$E$91="B",4,IF('Exemplaires élève'!$E$91="TB",5,"xxxx"))))))</f>
        <v/>
      </c>
      <c r="M25" s="78" t="str">
        <f>IF('Exemplaires élève'!$E$99="","",IF('Exemplaires élève'!$E$99="TI",1,IF('Exemplaires élève'!$E$99="I",2,IF('Exemplaires élève'!$E$99="S",3,IF('Exemplaires élève'!$E$99="B",4,IF('Exemplaires élève'!$E$99="TB",5,"xxxx"))))))</f>
        <v/>
      </c>
      <c r="N25" s="78" t="str">
        <f>IF('Exemplaires élève'!$E$116="","",IF('Exemplaires élève'!$E$116="TI",1,IF('Exemplaires élève'!$E$116="I",2,IF('Exemplaires élève'!$E$116="S",3,IF('Exemplaires élève'!$E$116="B",4,IF('Exemplaires élève'!$E$116="TB",5,"xxxx"))))))</f>
        <v/>
      </c>
      <c r="O25" s="78" t="str">
        <f>IF('Exemplaires élève'!$E$124="","",IF('Exemplaires élève'!$E$124="TI",1,IF('Exemplaires élève'!$E$124="I",2,IF('Exemplaires élève'!$E$124="S",3,IF('Exemplaires élève'!$E$124="B",4,IF('Exemplaires élève'!$E$124="TB",5,"xxxx"))))))</f>
        <v/>
      </c>
      <c r="P25" s="78" t="str">
        <f>IF('Exemplaires élève'!$E$132="","",IF('Exemplaires élève'!$E$132="TI",1,IF('Exemplaires élève'!$E$132="I",2,IF('Exemplaires élève'!$E$132="S",3,IF('Exemplaires élève'!$E$132="B",4,IF('Exemplaires élève'!$E$132="TB",5,"xxxx"))))))</f>
        <v/>
      </c>
      <c r="Q25" s="78" t="str">
        <f>IF('Exemplaires élève'!$E$140="","",IF('Exemplaires élève'!$E$140="TI",1,IF('Exemplaires élève'!$E$140="I",2,IF('Exemplaires élève'!$E$140="S",3,IF('Exemplaires élève'!$E$140="B",4,IF('Exemplaires élève'!$E$140="TB",5,"xxxx"))))))</f>
        <v/>
      </c>
      <c r="R25" s="78" t="str">
        <f>IF('Exemplaires élève'!$E$148="","",IF('Exemplaires élève'!$E$148="TI",1,IF('Exemplaires élève'!$E$148="I",2,IF('Exemplaires élève'!$E$148="S",3,IF('Exemplaires élève'!$E$148="B",4,IF('Exemplaires élève'!$E$148="TB",5,"xxxx"))))))</f>
        <v/>
      </c>
      <c r="S25" s="78" t="str">
        <f>IF('Exemplaires élève'!$E$165="","",IF('Exemplaires élève'!$E$165="TI",1,IF('Exemplaires élève'!$E$165="I",2,IF('Exemplaires élève'!$E$165="S",3,IF('Exemplaires élève'!$E$165="B",4,IF('Exemplaires élève'!$E$165="TB",5,"xxxx"))))))</f>
        <v/>
      </c>
      <c r="T25" s="78" t="str">
        <f>IF('Exemplaires élève'!$E$173="","",IF('Exemplaires élève'!$E$173="TI",1,IF('Exemplaires élève'!$E$173="I",2,IF('Exemplaires élève'!$E$173="S",3,IF('Exemplaires élève'!$E$173="B",4,IF('Exemplaires élève'!$E$173="TB",5,"xxxx"))))))</f>
        <v/>
      </c>
      <c r="U25" s="78" t="str">
        <f>IF('Exemplaires élève'!$E$181="","",IF('Exemplaires élève'!$E$181="TI",1,IF('Exemplaires élève'!$E$181="I",2,IF('Exemplaires élève'!$E$181="S",3,IF('Exemplaires élève'!$E$181="B",4,IF('Exemplaires élève'!$E$181="TB",5,"xxxx"))))))</f>
        <v/>
      </c>
      <c r="V25" s="78" t="str">
        <f>IF('Exemplaires élève'!$E$189="","",IF('Exemplaires élève'!$E$189="TI",1,IF('Exemplaires élève'!$E$189="I",2,IF('Exemplaires élève'!$E$189="S",3,IF('Exemplaires élève'!$E$189="B",4,IF('Exemplaires élève'!$E$189="TB",5,"xxxx"))))))</f>
        <v/>
      </c>
      <c r="W25" s="78" t="str">
        <f>IF('Exemplaires élève'!$E$197="","",IF('Exemplaires élève'!$E$197="TI",1,IF('Exemplaires élève'!$E$197="I",2,IF('Exemplaires élève'!$E$197="S",3,IF('Exemplaires élève'!$E$197="B",4,IF('Exemplaires élève'!$E$197="TB",5,"xxxx"))))))</f>
        <v/>
      </c>
    </row>
    <row r="26" spans="1:24" x14ac:dyDescent="0.25">
      <c r="A26" s="129"/>
      <c r="D26" s="78" t="str">
        <f>IF('Exemplaires élève'!$E$19="","",IF('Exemplaires élève'!$E$19="TI",1,IF('Exemplaires élève'!$E$19="I",2,IF('Exemplaires élève'!$E$19="S",3,IF('Exemplaires élève'!$E$19="B",4,IF('Exemplaires élève'!$E$19="TB",5,"xxxx"))))))</f>
        <v/>
      </c>
      <c r="E26" s="78">
        <f>IF('Exemplaires élève'!$E$27="","",IF('Exemplaires élève'!$E$27="TI",1,IF('Exemplaires élève'!$E$27="I",2,IF('Exemplaires élève'!$E$27="S",3,IF('Exemplaires élève'!$E$27="B",4,IF('Exemplaires élève'!$E$27="TB",5,"xxxx"))))))</f>
        <v>3</v>
      </c>
      <c r="F26" s="78">
        <f>IF('Exemplaires élève'!$E$35="","",IF('Exemplaires élève'!$E$35="TI",1,IF('Exemplaires élève'!$E$35="I",2,IF('Exemplaires élève'!$E$35="S",3,IF('Exemplaires élève'!$E$35="B",4,IF('Exemplaires élève'!$E$35="TB",5,"xxxx"))))))</f>
        <v>5</v>
      </c>
      <c r="G26" s="78" t="str">
        <f>IF('Exemplaires élève'!$E$43="","",IF('Exemplaires élève'!$E$43="TI",1,IF('Exemplaires élève'!$E$43="I",2,IF('Exemplaires élève'!$E$43="S",3,IF('Exemplaires élève'!$E$43="B",4,IF('Exemplaires élève'!$E$43="TB",5,"xxxx"))))))</f>
        <v/>
      </c>
      <c r="H26" s="78" t="str">
        <f>IF('Exemplaires élève'!$E$51="","",IF('Exemplaires élève'!$E$51="TI",1,IF('Exemplaires élève'!$E$51="I",2,IF('Exemplaires élève'!$E$51="S",3,IF('Exemplaires élève'!$E$51="B",4,IF('Exemplaires élève'!$E$51="TB",5,"xxxx"))))))</f>
        <v/>
      </c>
      <c r="I26" s="78" t="str">
        <f>IF('Exemplaires élève'!$E$68="","",IF('Exemplaires élève'!$E$68="TI",1,IF('Exemplaires élève'!$E$68="I",2,IF('Exemplaires élève'!$E$68="S",3,IF('Exemplaires élève'!$E$68="B",4,IF('Exemplaires élève'!$E$68="TB",5,"xxxx"))))))</f>
        <v/>
      </c>
      <c r="J26" s="78" t="str">
        <f>IF('Exemplaires élève'!$E$76="","",IF('Exemplaires élève'!$E$76="TI",1,IF('Exemplaires élève'!$E$76="I",2,IF('Exemplaires élève'!$E$76="S",3,IF('Exemplaires élève'!$E$76="B",4,IF('Exemplaires élève'!$E$76="TB",5,"xxxx"))))))</f>
        <v/>
      </c>
      <c r="K26" s="78" t="str">
        <f>IF('Exemplaires élève'!$E$84="","",IF('Exemplaires élève'!$E$84="TI",1,IF('Exemplaires élève'!$E$84="I",2,IF('Exemplaires élève'!$E$84="S",3,IF('Exemplaires élève'!$E$84="B",4,IF('Exemplaires élève'!$E$84="TB",5,"xxxx"))))))</f>
        <v/>
      </c>
      <c r="L26" s="78" t="str">
        <f>IF('Exemplaires élève'!$E$92="","",IF('Exemplaires élève'!$E$92="TI",1,IF('Exemplaires élève'!$E$92="I",2,IF('Exemplaires élève'!$E$92="S",3,IF('Exemplaires élève'!$E$92="B",4,IF('Exemplaires élève'!$E$92="TB",5,"xxxx"))))))</f>
        <v/>
      </c>
      <c r="M26" s="78" t="str">
        <f>IF('Exemplaires élève'!$E$100="","",IF('Exemplaires élève'!$E$100="TI",1,IF('Exemplaires élève'!$E$100="I",2,IF('Exemplaires élève'!$E$100="S",3,IF('Exemplaires élève'!$E$100="B",4,IF('Exemplaires élève'!$E$100="TB",5,"xxxx"))))))</f>
        <v/>
      </c>
      <c r="N26" s="78" t="str">
        <f>IF('Exemplaires élève'!$E$117="","",IF('Exemplaires élève'!$E$117="TI",1,IF('Exemplaires élève'!$E$117="I",2,IF('Exemplaires élève'!$E$117="S",3,IF('Exemplaires élève'!$E$117="B",4,IF('Exemplaires élève'!$E$117="TB",5,"xxxx"))))))</f>
        <v/>
      </c>
      <c r="O26" s="78" t="str">
        <f>IF('Exemplaires élève'!$E$125="","",IF('Exemplaires élève'!$E$125="TI",1,IF('Exemplaires élève'!$E$125="I",2,IF('Exemplaires élève'!$E$125="S",3,IF('Exemplaires élève'!$E$125="B",4,IF('Exemplaires élève'!$E$125="TB",5,"xxxx"))))))</f>
        <v/>
      </c>
      <c r="P26" s="78" t="str">
        <f>IF('Exemplaires élève'!$E$133="","",IF('Exemplaires élève'!$E$133="TI",1,IF('Exemplaires élève'!$E$133="I",2,IF('Exemplaires élève'!$E$133="S",3,IF('Exemplaires élève'!$E$133="B",4,IF('Exemplaires élève'!$E$133="TB",5,"xxxx"))))))</f>
        <v/>
      </c>
      <c r="Q26" s="78" t="str">
        <f>IF('Exemplaires élève'!$E$141="","",IF('Exemplaires élève'!$E$141="TI",1,IF('Exemplaires élève'!$E$141="I",2,IF('Exemplaires élève'!$E$141="S",3,IF('Exemplaires élève'!$E$141="B",4,IF('Exemplaires élève'!$E$141="TB",5,"xxxx"))))))</f>
        <v/>
      </c>
      <c r="R26" s="78" t="str">
        <f>IF('Exemplaires élève'!$E$149="","",IF('Exemplaires élève'!$E$149="TI",1,IF('Exemplaires élève'!$E$149="I",2,IF('Exemplaires élève'!$E$149="S",3,IF('Exemplaires élève'!$E$149="B",4,IF('Exemplaires élève'!$E$149="TB",5,"xxxx"))))))</f>
        <v/>
      </c>
      <c r="S26" s="78" t="str">
        <f>IF('Exemplaires élève'!$E$166="","",IF('Exemplaires élève'!$E$166="TI",1,IF('Exemplaires élève'!$E$166="I",2,IF('Exemplaires élève'!$E$166="S",3,IF('Exemplaires élève'!$E$166="B",4,IF('Exemplaires élève'!$E$166="TB",5,"xxxx"))))))</f>
        <v/>
      </c>
      <c r="T26" s="78" t="str">
        <f>IF('Exemplaires élève'!$E$174="","",IF('Exemplaires élève'!$E$174="TI",1,IF('Exemplaires élève'!$E$174="I",2,IF('Exemplaires élève'!$E$174="S",3,IF('Exemplaires élève'!$E$174="B",4,IF('Exemplaires élève'!$E$174="TB",5,"xxxx"))))))</f>
        <v/>
      </c>
      <c r="U26" s="78" t="str">
        <f>IF('Exemplaires élève'!$E$182="","",IF('Exemplaires élève'!$E$182="TI",1,IF('Exemplaires élève'!$E$182="I",2,IF('Exemplaires élève'!$E$182="S",3,IF('Exemplaires élève'!$E$182="B",4,IF('Exemplaires élève'!$E$182="TB",5,"xxxx"))))))</f>
        <v/>
      </c>
      <c r="V26" s="78" t="str">
        <f>IF('Exemplaires élève'!$E$190="","",IF('Exemplaires élève'!$E$190="TI",1,IF('Exemplaires élève'!$E$190="I",2,IF('Exemplaires élève'!$E$190="S",3,IF('Exemplaires élève'!$E$190="B",4,IF('Exemplaires élève'!$E$190="TB",5,"xxxx"))))))</f>
        <v/>
      </c>
      <c r="W26" s="78" t="str">
        <f>IF('Exemplaires élève'!$E$198="","",IF('Exemplaires élève'!$E$198="TI",1,IF('Exemplaires élève'!$E$198="I",2,IF('Exemplaires élève'!$E$198="S",3,IF('Exemplaires élève'!$E$198="B",4,IF('Exemplaires élève'!$E$198="TB",5,"xxxx"))))))</f>
        <v/>
      </c>
    </row>
    <row r="27" spans="1:24" x14ac:dyDescent="0.25">
      <c r="A27" s="129"/>
      <c r="D27" s="78" t="str">
        <f>IF('Exemplaires élève'!$E$20="","",IF('Exemplaires élève'!$E$20="TI",1,IF('Exemplaires élève'!$E$20="I",2,IF('Exemplaires élève'!$E$20="S",3,IF('Exemplaires élève'!$E$20="B",4,IF('Exemplaires élève'!$E$20="TB",5,"xxxx"))))))</f>
        <v/>
      </c>
      <c r="E27" s="78">
        <f>IF('Exemplaires élève'!$E$28="","",IF('Exemplaires élève'!$E$28="TI",1,IF('Exemplaires élève'!$E$28="I",2,IF('Exemplaires élève'!$E$28="S",3,IF('Exemplaires élève'!$E$28="B",4,IF('Exemplaires élève'!$E$28="TB",5,"xxxx"))))))</f>
        <v>3</v>
      </c>
      <c r="F27" s="78">
        <f>IF('Exemplaires élève'!$E$36="","",IF('Exemplaires élève'!$E$36="TI",1,IF('Exemplaires élève'!$E$36="I",2,IF('Exemplaires élève'!$E$36="S",3,IF('Exemplaires élève'!$E$36="B",4,IF('Exemplaires élève'!$E$36="TB",5,"xxxx"))))))</f>
        <v>5</v>
      </c>
      <c r="G27" s="78" t="str">
        <f>IF('Exemplaires élève'!$E$44="","",IF('Exemplaires élève'!$E$44="TI",1,IF('Exemplaires élève'!$E$44="I",2,IF('Exemplaires élève'!$E$44="S",3,IF('Exemplaires élève'!$E$44="B",4,IF('Exemplaires élève'!$E$44="TB",5,"xxxx"))))))</f>
        <v/>
      </c>
      <c r="H27" s="78" t="str">
        <f>IF('Exemplaires élève'!$E$52="","",IF('Exemplaires élève'!$E$52="TI",1,IF('Exemplaires élève'!$E$52="I",2,IF('Exemplaires élève'!$E$52="S",3,IF('Exemplaires élève'!$E$52="B",4,IF('Exemplaires élève'!$E$52="TB",5,"xxxx"))))))</f>
        <v/>
      </c>
      <c r="I27" s="78" t="str">
        <f>IF('Exemplaires élève'!$E$69="","",IF('Exemplaires élève'!$E$69="TI",1,IF('Exemplaires élève'!$E$69="I",2,IF('Exemplaires élève'!$E$69="S",3,IF('Exemplaires élève'!$E$69="B",4,IF('Exemplaires élève'!$E$69="TB",5,"xxxx"))))))</f>
        <v/>
      </c>
      <c r="J27" s="78" t="str">
        <f>IF('Exemplaires élève'!$E$77="","",IF('Exemplaires élève'!$E$77="TI",1,IF('Exemplaires élève'!$E$77="I",2,IF('Exemplaires élève'!$E$77="S",3,IF('Exemplaires élève'!$E$77="B",4,IF('Exemplaires élève'!$E$77="TB",5,"xxxx"))))))</f>
        <v/>
      </c>
      <c r="K27" s="78" t="str">
        <f>IF('Exemplaires élève'!$E$85="","",IF('Exemplaires élève'!$E$85="TI",1,IF('Exemplaires élève'!$E$85="I",2,IF('Exemplaires élève'!$E$85="S",3,IF('Exemplaires élève'!$E$85="B",4,IF('Exemplaires élève'!$E$85="TB",5,"xxxx"))))))</f>
        <v/>
      </c>
      <c r="L27" s="78" t="str">
        <f>IF('Exemplaires élève'!$E$93="","",IF('Exemplaires élève'!$E$93="TI",1,IF('Exemplaires élève'!$E$93="I",2,IF('Exemplaires élève'!$E$93="S",3,IF('Exemplaires élève'!$E$93="B",4,IF('Exemplaires élève'!$E$93="TB",5,"xxxx"))))))</f>
        <v/>
      </c>
      <c r="M27" s="78" t="str">
        <f>IF('Exemplaires élève'!$E$101="","",IF('Exemplaires élève'!$E$101="TI",1,IF('Exemplaires élève'!$E$101="I",2,IF('Exemplaires élève'!$E$101="S",3,IF('Exemplaires élève'!$E$101="B",4,IF('Exemplaires élève'!$E$101="TB",5,"xxxx"))))))</f>
        <v/>
      </c>
      <c r="N27" s="78" t="str">
        <f>IF('Exemplaires élève'!$E$118="","",IF('Exemplaires élève'!$E$118="TI",1,IF('Exemplaires élève'!$E$118="I",2,IF('Exemplaires élève'!$E$118="S",3,IF('Exemplaires élève'!$E$118="B",4,IF('Exemplaires élève'!$E$118="TB",5,"xxxx"))))))</f>
        <v/>
      </c>
      <c r="O27" s="78" t="str">
        <f>IF('Exemplaires élève'!$E$126="","",IF('Exemplaires élève'!$E$126="TI",1,IF('Exemplaires élève'!$E$126="I",2,IF('Exemplaires élève'!$E$126="S",3,IF('Exemplaires élève'!$E$126="B",4,IF('Exemplaires élève'!$E$126="TB",5,"xxxx"))))))</f>
        <v/>
      </c>
      <c r="P27" s="78" t="str">
        <f>IF('Exemplaires élève'!$E$134="","",IF('Exemplaires élève'!$E$134="TI",1,IF('Exemplaires élève'!$E$134="I",2,IF('Exemplaires élève'!$E$134="S",3,IF('Exemplaires élève'!$E$134="B",4,IF('Exemplaires élève'!$E$134="TB",5,"xxxx"))))))</f>
        <v/>
      </c>
      <c r="Q27" s="78" t="str">
        <f>IF('Exemplaires élève'!$E$142="","",IF('Exemplaires élève'!$E$142="TI",1,IF('Exemplaires élève'!$E$142="I",2,IF('Exemplaires élève'!$E$142="S",3,IF('Exemplaires élève'!$E$142="B",4,IF('Exemplaires élève'!$E$142="TB",5,"xxxx"))))))</f>
        <v/>
      </c>
      <c r="R27" s="78" t="str">
        <f>IF('Exemplaires élève'!$E$150="","",IF('Exemplaires élève'!$E$150="TI",1,IF('Exemplaires élève'!$E$150="I",2,IF('Exemplaires élève'!$E$150="S",3,IF('Exemplaires élève'!$E$150="B",4,IF('Exemplaires élève'!$E$150="TB",5,"xxxx"))))))</f>
        <v/>
      </c>
      <c r="S27" s="78" t="str">
        <f>IF('Exemplaires élève'!$E$167="","",IF('Exemplaires élève'!$E$167="TI",1,IF('Exemplaires élève'!$E$167="I",2,IF('Exemplaires élève'!$E$167="S",3,IF('Exemplaires élève'!$E$167="B",4,IF('Exemplaires élève'!$E$167="TB",5,"xxxx"))))))</f>
        <v/>
      </c>
      <c r="T27" s="78" t="str">
        <f>IF('Exemplaires élève'!$E$175="","",IF('Exemplaires élève'!$E$175="TI",1,IF('Exemplaires élève'!$E$175="I",2,IF('Exemplaires élève'!$E$175="S",3,IF('Exemplaires élève'!$E$175="B",4,IF('Exemplaires élève'!$E$175="TB",5,"xxxx"))))))</f>
        <v/>
      </c>
      <c r="U27" s="78" t="str">
        <f>IF('Exemplaires élève'!$E$183="","",IF('Exemplaires élève'!$E$183="TI",1,IF('Exemplaires élève'!$E$183="I",2,IF('Exemplaires élève'!$E$183="S",3,IF('Exemplaires élève'!$E$183="B",4,IF('Exemplaires élève'!$E$183="TB",5,"xxxx"))))))</f>
        <v/>
      </c>
      <c r="V27" s="78" t="str">
        <f>IF('Exemplaires élève'!$E$191="","",IF('Exemplaires élève'!$E$191="TI",1,IF('Exemplaires élève'!$E$191="I",2,IF('Exemplaires élève'!$E$191="S",3,IF('Exemplaires élève'!$E$191="B",4,IF('Exemplaires élève'!$E$191="TB",5,"xxxx"))))))</f>
        <v/>
      </c>
      <c r="W27" s="78" t="str">
        <f>IF('Exemplaires élève'!$E$199="","",IF('Exemplaires élève'!$E$199="TI",1,IF('Exemplaires élève'!$E$199="I",2,IF('Exemplaires élève'!$E$199="S",3,IF('Exemplaires élève'!$E$199="B",4,IF('Exemplaires élève'!$E$199="TB",5,"xxxx"))))))</f>
        <v/>
      </c>
    </row>
    <row r="28" spans="1:24" ht="13.8" thickBot="1" x14ac:dyDescent="0.3">
      <c r="A28" s="129"/>
      <c r="D28" s="78" t="str">
        <f>IF('Exemplaires élève'!$E$21="","",IF('Exemplaires élève'!$E$21="TI",1,IF('Exemplaires élève'!$E$21="I",2,IF('Exemplaires élève'!$E$21="S",3,IF('Exemplaires élève'!$E$21="B",4,IF('Exemplaires élève'!$E$21="TB",5,"xxxx"))))))</f>
        <v/>
      </c>
      <c r="E28" s="78">
        <f>IF('Exemplaires élève'!$E$29="","",IF('Exemplaires élève'!$E$29="TI",1,IF('Exemplaires élève'!$E$29="I",2,IF('Exemplaires élève'!$E$29="S",3,IF('Exemplaires élève'!$E$29="B",4,IF('Exemplaires élève'!$E$29="TB",5,"xxxx"))))))</f>
        <v>3</v>
      </c>
      <c r="F28" s="78">
        <f>IF('Exemplaires élève'!$E$37="","",IF('Exemplaires élève'!$E$37="TI",1,IF('Exemplaires élève'!$E$37="I",2,IF('Exemplaires élève'!$E$37="S",3,IF('Exemplaires élève'!$E$37="B",4,IF('Exemplaires élève'!$E$37="TB",5,"xxxx"))))))</f>
        <v>5</v>
      </c>
      <c r="G28" s="78" t="str">
        <f>IF('Exemplaires élève'!$E$45="","",IF('Exemplaires élève'!$E$45="TI",1,IF('Exemplaires élève'!$E$45="I",2,IF('Exemplaires élève'!$E$45="S",3,IF('Exemplaires élève'!$E$45="B",4,IF('Exemplaires élève'!$E$45="TB",5,"xxxx"))))))</f>
        <v/>
      </c>
      <c r="H28" s="78" t="str">
        <f>IF('Exemplaires élève'!$E$53="","",IF('Exemplaires élève'!$E$53="TI",1,IF('Exemplaires élève'!$E$53="I",2,IF('Exemplaires élève'!$E$53="S",3,IF('Exemplaires élève'!$E$53="B",4,IF('Exemplaires élève'!$E$53="TB",5,"xxxx"))))))</f>
        <v/>
      </c>
      <c r="I28" s="78" t="str">
        <f>IF('Exemplaires élève'!$E$70="","",IF('Exemplaires élève'!$E$70="TI",1,IF('Exemplaires élève'!$E$70="I",2,IF('Exemplaires élève'!$E$70="S",3,IF('Exemplaires élève'!$E$70="B",4,IF('Exemplaires élève'!$E$70="TB",5,"xxxx"))))))</f>
        <v/>
      </c>
      <c r="J28" s="78" t="str">
        <f>IF('Exemplaires élève'!$E$78="","",IF('Exemplaires élève'!$E$78="TI",1,IF('Exemplaires élève'!$E$78="I",2,IF('Exemplaires élève'!$E$78="S",3,IF('Exemplaires élève'!$E$78="B",4,IF('Exemplaires élève'!$E$78="TB",5,"xxxx"))))))</f>
        <v/>
      </c>
      <c r="K28" s="78" t="str">
        <f>IF('Exemplaires élève'!$E$86="","",IF('Exemplaires élève'!$E$86="TI",1,IF('Exemplaires élève'!$E$86="I",2,IF('Exemplaires élève'!$E$86="S",3,IF('Exemplaires élève'!$E$86="B",4,IF('Exemplaires élève'!$E$86="TB",5,"xxxx"))))))</f>
        <v/>
      </c>
      <c r="L28" s="78" t="str">
        <f>IF('Exemplaires élève'!$E$94="","",IF('Exemplaires élève'!$E$94="TI",1,IF('Exemplaires élève'!$E$94="I",2,IF('Exemplaires élève'!$E$94="S",3,IF('Exemplaires élève'!$E$94="B",4,IF('Exemplaires élève'!$E$94="TB",5,"xxxx"))))))</f>
        <v/>
      </c>
      <c r="M28" s="78" t="str">
        <f>IF('Exemplaires élève'!$E$102="","",IF('Exemplaires élève'!$E$102="TI",1,IF('Exemplaires élève'!$E$102="I",2,IF('Exemplaires élève'!$E$102="S",3,IF('Exemplaires élève'!$E$102="B",4,IF('Exemplaires élève'!$E$102="TB",5,"xxxx"))))))</f>
        <v/>
      </c>
      <c r="N28" s="78" t="str">
        <f>IF('Exemplaires élève'!$E$119="","",IF('Exemplaires élève'!$E$119="TI",1,IF('Exemplaires élève'!$E$119="I",2,IF('Exemplaires élève'!$E$119="S",3,IF('Exemplaires élève'!$E$119="B",4,IF('Exemplaires élève'!$E$119="TB",5,"xxxx"))))))</f>
        <v/>
      </c>
      <c r="O28" s="78" t="str">
        <f>IF('Exemplaires élève'!$E$127="","",IF('Exemplaires élève'!$E$127="TI",1,IF('Exemplaires élève'!$E$127="I",2,IF('Exemplaires élève'!$E$127="S",3,IF('Exemplaires élève'!$E$127="B",4,IF('Exemplaires élève'!$E$127="TB",5,"xxxx"))))))</f>
        <v/>
      </c>
      <c r="P28" s="78" t="str">
        <f>IF('Exemplaires élève'!$E$135="","",IF('Exemplaires élève'!$E$135="TI",1,IF('Exemplaires élève'!$E$135="I",2,IF('Exemplaires élève'!$E$135="S",3,IF('Exemplaires élève'!$E$135="B",4,IF('Exemplaires élève'!$E$135="TB",5,"xxxx"))))))</f>
        <v/>
      </c>
      <c r="Q28" s="78" t="str">
        <f>IF('Exemplaires élève'!$E$143="","",IF('Exemplaires élève'!$E$143="TI",1,IF('Exemplaires élève'!$E$143="I",2,IF('Exemplaires élève'!$E$143="S",3,IF('Exemplaires élève'!$E$143="B",4,IF('Exemplaires élève'!$E$143="TB",5,"xxxx"))))))</f>
        <v/>
      </c>
      <c r="R28" s="78" t="str">
        <f>IF('Exemplaires élève'!$E$151="","",IF('Exemplaires élève'!$E$151="TI",1,IF('Exemplaires élève'!$E$151="I",2,IF('Exemplaires élève'!$E$151="S",3,IF('Exemplaires élève'!$E$151="B",4,IF('Exemplaires élève'!$E$151="TB",5,"xxxx"))))))</f>
        <v/>
      </c>
      <c r="S28" s="78" t="str">
        <f>IF('Exemplaires élève'!$E$168="","",IF('Exemplaires élève'!$E$168="TI",1,IF('Exemplaires élève'!$E$168="I",2,IF('Exemplaires élève'!$E$168="S",3,IF('Exemplaires élève'!$E$168="B",4,IF('Exemplaires élève'!$E$168="TB",5,"xxxx"))))))</f>
        <v/>
      </c>
      <c r="T28" s="78" t="str">
        <f>IF('Exemplaires élève'!$E$176="","",IF('Exemplaires élève'!$E$176="TI",1,IF('Exemplaires élève'!$E$176="I",2,IF('Exemplaires élève'!$E$176="S",3,IF('Exemplaires élève'!$E$176="B",4,IF('Exemplaires élève'!$E$176="TB",5,"xxxx"))))))</f>
        <v/>
      </c>
      <c r="U28" s="78" t="str">
        <f>IF('Exemplaires élève'!$E$184="","",IF('Exemplaires élève'!$E$184="TI",1,IF('Exemplaires élève'!$E$184="I",2,IF('Exemplaires élève'!$E$184="S",3,IF('Exemplaires élève'!$E$184="B",4,IF('Exemplaires élève'!$E$184="TB",5,"xxxx"))))))</f>
        <v/>
      </c>
      <c r="V28" s="78" t="str">
        <f>IF('Exemplaires élève'!$E$192="","",IF('Exemplaires élève'!$E$192="TI",1,IF('Exemplaires élève'!$E$192="I",2,IF('Exemplaires élève'!$E$192="S",3,IF('Exemplaires élève'!$E$192="B",4,IF('Exemplaires élève'!$E$192="TB",5,"xxxx"))))))</f>
        <v/>
      </c>
      <c r="W28" s="78" t="str">
        <f>IF('Exemplaires élève'!$E$200="","",IF('Exemplaires élève'!$E$200="TI",1,IF('Exemplaires élève'!$E$200="I",2,IF('Exemplaires élève'!$E$200="S",3,IF('Exemplaires élève'!$E$200="B",4,IF('Exemplaires élève'!$E$200="TB",5,"xxxx"))))))</f>
        <v/>
      </c>
    </row>
    <row r="29" spans="1:24" ht="13.8" thickBot="1" x14ac:dyDescent="0.3">
      <c r="A29" s="129"/>
      <c r="D29" s="32" t="str">
        <f>IF(D22="Absent(e)","",IF(D22="Non pr.",2,IF(COUNTIF(D22:D28,"")=7,"",AVERAGE(D22:D28))))</f>
        <v/>
      </c>
      <c r="E29" s="33">
        <f t="shared" ref="E29:W29" si="2">IF(E22="Absent(e)","",IF(E22="Non pr.",2,IF(COUNTIF(E22:E28,"")=7,"",AVERAGE(E22:E28))))</f>
        <v>3</v>
      </c>
      <c r="F29" s="33">
        <f t="shared" si="2"/>
        <v>5</v>
      </c>
      <c r="G29" s="33" t="str">
        <f t="shared" si="2"/>
        <v/>
      </c>
      <c r="H29" s="33" t="str">
        <f t="shared" si="2"/>
        <v/>
      </c>
      <c r="I29" s="33" t="str">
        <f t="shared" si="2"/>
        <v/>
      </c>
      <c r="J29" s="33">
        <f t="shared" si="2"/>
        <v>2</v>
      </c>
      <c r="K29" s="33" t="str">
        <f t="shared" si="2"/>
        <v/>
      </c>
      <c r="L29" s="33" t="str">
        <f t="shared" si="2"/>
        <v/>
      </c>
      <c r="M29" s="33" t="str">
        <f t="shared" si="2"/>
        <v/>
      </c>
      <c r="N29" s="33" t="str">
        <f t="shared" si="2"/>
        <v/>
      </c>
      <c r="O29" s="33" t="str">
        <f t="shared" si="2"/>
        <v/>
      </c>
      <c r="P29" s="33" t="str">
        <f t="shared" si="2"/>
        <v/>
      </c>
      <c r="Q29" s="33" t="str">
        <f t="shared" si="2"/>
        <v/>
      </c>
      <c r="R29" s="33" t="str">
        <f t="shared" si="2"/>
        <v/>
      </c>
      <c r="S29" s="33" t="str">
        <f t="shared" si="2"/>
        <v/>
      </c>
      <c r="T29" s="33" t="str">
        <f t="shared" si="2"/>
        <v/>
      </c>
      <c r="U29" s="33" t="str">
        <f t="shared" si="2"/>
        <v/>
      </c>
      <c r="V29" s="33" t="str">
        <f t="shared" si="2"/>
        <v/>
      </c>
      <c r="W29" s="34" t="str">
        <f t="shared" si="2"/>
        <v/>
      </c>
    </row>
    <row r="30" spans="1:24" x14ac:dyDescent="0.25">
      <c r="A30" s="129"/>
    </row>
    <row r="31" spans="1:24" ht="25.5" customHeight="1" x14ac:dyDescent="0.25">
      <c r="A31" s="23"/>
      <c r="B31" s="23"/>
      <c r="C31" s="23"/>
      <c r="D31" s="23"/>
      <c r="E31" s="23"/>
      <c r="F31" s="23"/>
      <c r="G31" s="23"/>
      <c r="H31" s="23"/>
      <c r="I31" s="23"/>
      <c r="J31" s="23"/>
      <c r="K31" s="23"/>
      <c r="L31" s="23"/>
      <c r="M31" s="23"/>
      <c r="N31" s="23"/>
      <c r="O31" s="23"/>
      <c r="P31" s="23"/>
      <c r="Q31" s="23"/>
      <c r="R31" s="23"/>
      <c r="S31" s="23"/>
      <c r="T31" s="23"/>
      <c r="U31" s="23"/>
      <c r="V31" s="23"/>
      <c r="W31" s="23"/>
    </row>
    <row r="32" spans="1:24" ht="12.75" customHeight="1" x14ac:dyDescent="0.25">
      <c r="A32" s="129" t="s">
        <v>17</v>
      </c>
      <c r="D32" s="54">
        <f>IF(Paramètres!$B$32="","",Paramètres!$B$32)</f>
        <v>42646</v>
      </c>
      <c r="E32" s="54">
        <f>IF(Paramètres!$B$33="","",Paramètres!$B$33)</f>
        <v>42647</v>
      </c>
      <c r="F32" s="54">
        <f>IF(Paramètres!$B$34="","",Paramètres!$B$34)</f>
        <v>42648</v>
      </c>
      <c r="G32" s="54">
        <f>IF(Paramètres!$B$35="","",Paramètres!$B$35)</f>
        <v>42649</v>
      </c>
      <c r="H32" s="54">
        <f>IF(Paramètres!$B$36="","",Paramètres!$B$36)</f>
        <v>42650</v>
      </c>
      <c r="I32" s="54">
        <f>IF(Paramètres!$B$37="","",Paramètres!$B$37)</f>
        <v>42653</v>
      </c>
      <c r="J32" s="54">
        <f>IF(Paramètres!$B$38="","",Paramètres!$B$38)</f>
        <v>42654</v>
      </c>
      <c r="K32" s="54">
        <f>IF(Paramètres!$B$39="","",Paramètres!$B$39)</f>
        <v>42655</v>
      </c>
      <c r="L32" s="54">
        <f>IF(Paramètres!$B$40="","",Paramètres!$B$40)</f>
        <v>42656</v>
      </c>
      <c r="M32" s="54">
        <f>IF(Paramètres!$B$41="","",Paramètres!$B$41)</f>
        <v>42657</v>
      </c>
      <c r="N32" s="54">
        <f>IF(Paramètres!$B$42="","",Paramètres!$B$42)</f>
        <v>42660</v>
      </c>
      <c r="O32" s="54">
        <f>IF(Paramètres!$B$43="","",Paramètres!$B$43)</f>
        <v>42661</v>
      </c>
      <c r="P32" s="54">
        <f>IF(Paramètres!$B$44="","",Paramètres!$B$44)</f>
        <v>42662</v>
      </c>
      <c r="Q32" s="54">
        <f>IF(Paramètres!$B$45="","",Paramètres!$B$45)</f>
        <v>42663</v>
      </c>
      <c r="R32" s="54">
        <f>IF(Paramètres!$B$46="","",Paramètres!$B$46)</f>
        <v>42667</v>
      </c>
      <c r="S32" s="54">
        <f>IF(Paramètres!$B$47="","",Paramètres!$B$47)</f>
        <v>42668</v>
      </c>
      <c r="T32" s="54">
        <f>IF(Paramètres!$B$48="","",Paramètres!$B$48)</f>
        <v>42669</v>
      </c>
      <c r="U32" s="54">
        <f>IF(Paramètres!$B$49="","",Paramètres!$B$49)</f>
        <v>42670</v>
      </c>
      <c r="V32" s="54">
        <f>IF(Paramètres!$B$50="","",Paramètres!$B$50)</f>
        <v>42671</v>
      </c>
      <c r="W32" s="54">
        <f>IF(Paramètres!$B$51="","",Paramètres!$B$51)</f>
        <v>42681</v>
      </c>
      <c r="X32" s="31" t="str">
        <f>IF(Paramètres!$B$52="","",Paramètres!$B$52)</f>
        <v/>
      </c>
    </row>
    <row r="33" spans="1:23" x14ac:dyDescent="0.25">
      <c r="A33" s="129"/>
      <c r="C33" s="1" t="s">
        <v>27</v>
      </c>
      <c r="D33" s="77" t="str">
        <f>IF('Exemplaires élève'!$N$15="","",IF('Exemplaires élève'!$N$15="TI",1,IF('Exemplaires élève'!$N$15="I",2,IF('Exemplaires élève'!$N$15="S",3,IF('Exemplaires élève'!$N$15="B",4,IF('Exemplaires élève'!$N$15="TB",5,IF('Exemplaires élève'!$N$15="np","Non pr.",IF('Exemplaires élève'!$N$15="A","Absent(e)","xxxx"))))))))</f>
        <v/>
      </c>
      <c r="E33" s="77" t="str">
        <f>IF('Exemplaires élève'!$N$23="","",IF('Exemplaires élève'!$N$23="TI",1,IF('Exemplaires élève'!$N$23="I",2,IF('Exemplaires élève'!$N$23="S",3,IF('Exemplaires élève'!$N$23="B",4,IF('Exemplaires élève'!$N$23="TB",5,IF('Exemplaires élève'!$N$23="np","Non pr.",IF('Exemplaires élève'!$N$23="A","Absent(e)","xxxx"))))))))</f>
        <v/>
      </c>
      <c r="F33" s="77" t="str">
        <f>IF('Exemplaires élève'!$N$31="","",IF('Exemplaires élève'!$N$31="TI",1,IF('Exemplaires élève'!$N$31="I",2,IF('Exemplaires élève'!$N$31="S",3,IF('Exemplaires élève'!$N$31="B",4,IF('Exemplaires élève'!$N$31="TB",5,IF('Exemplaires élève'!$N$31="np","Non pr.",IF('Exemplaires élève'!$N$31="A","Absent(e)","xxxx"))))))))</f>
        <v/>
      </c>
      <c r="G33" s="77" t="str">
        <f>IF('Exemplaires élève'!$N$39="","",IF('Exemplaires élève'!$N$39="TI",1,IF('Exemplaires élève'!$N$39="I",2,IF('Exemplaires élève'!$N$39="S",3,IF('Exemplaires élève'!$N$39="B",4,IF('Exemplaires élève'!$N$39="TB",5,IF('Exemplaires élève'!$N$39="np","Non pr.",IF('Exemplaires élève'!$N$39="A","Absent(e)","xxxx"))))))))</f>
        <v/>
      </c>
      <c r="H33" s="77" t="str">
        <f>IF('Exemplaires élève'!$N$47="","",IF('Exemplaires élève'!$N$47="TI",1,IF('Exemplaires élève'!$N$47="I",2,IF('Exemplaires élève'!$N$47="S",3,IF('Exemplaires élève'!$N$47="B",4,IF('Exemplaires élève'!$N$47="TB",5,IF('Exemplaires élève'!$N$47="np","Non pr.",IF('Exemplaires élève'!$N$47="A","Absent(e)","xxxx"))))))))</f>
        <v/>
      </c>
      <c r="I33" s="77" t="str">
        <f>IF('Exemplaires élève'!$N$64="","",IF('Exemplaires élève'!$N$64="TI",1,IF('Exemplaires élève'!$N$64="I",2,IF('Exemplaires élève'!$N$64="S",3,IF('Exemplaires élève'!$N$64="B",4,IF('Exemplaires élève'!$N$64="TB",5,IF('Exemplaires élève'!$N$64="np","Non pr.",IF('Exemplaires élève'!$N$64="A","Absent(e)","xxxx"))))))))</f>
        <v/>
      </c>
      <c r="J33" s="77" t="str">
        <f>IF('Exemplaires élève'!$N$72="","",IF('Exemplaires élève'!$N$72="TI",1,IF('Exemplaires élève'!$N$72="I",2,IF('Exemplaires élève'!$N$72="S",3,IF('Exemplaires élève'!$N$72="B",4,IF('Exemplaires élève'!$N$72="TB",5,IF('Exemplaires élève'!$N$72="np","Non pr.",IF('Exemplaires élève'!$N$72="A","Absent(e)","xxxx"))))))))</f>
        <v/>
      </c>
      <c r="K33" s="77" t="str">
        <f>IF('Exemplaires élève'!$N$80="","",IF('Exemplaires élève'!$N$80="TI",1,IF('Exemplaires élève'!$N$80="I",2,IF('Exemplaires élève'!$N$80="S",3,IF('Exemplaires élève'!$N$80="B",4,IF('Exemplaires élève'!$N$80="TB",5,IF('Exemplaires élève'!$N$80="np","Non pr.",IF('Exemplaires élève'!$N$80="A","Absent(e)","xxxx"))))))))</f>
        <v/>
      </c>
      <c r="L33" s="77" t="str">
        <f>IF('Exemplaires élève'!$N$88="","",IF('Exemplaires élève'!$N$88="TI",1,IF('Exemplaires élève'!$N$88="I",2,IF('Exemplaires élève'!$N$88="S",3,IF('Exemplaires élève'!$N$88="B",4,IF('Exemplaires élève'!$N$88="TB",5,IF('Exemplaires élève'!$N$88="np","Non pr.",IF('Exemplaires élève'!$N$88="A","Absent(e)","xxxx"))))))))</f>
        <v/>
      </c>
      <c r="M33" s="77" t="str">
        <f>IF('Exemplaires élève'!$N$96="","",IF('Exemplaires élève'!$N$96="TI",1,IF('Exemplaires élève'!$N$96="I",2,IF('Exemplaires élève'!$N$96="S",3,IF('Exemplaires élève'!$N$96="B",4,IF('Exemplaires élève'!$N$96="TB",5,IF('Exemplaires élève'!$N$96="np","Non pr.",IF('Exemplaires élève'!$N$96="A","Absent(e)","xxxx"))))))))</f>
        <v/>
      </c>
      <c r="N33" s="77" t="str">
        <f>IF('Exemplaires élève'!$N$113="","",IF('Exemplaires élève'!$N$113="TI",1,IF('Exemplaires élève'!$N$113="I",2,IF('Exemplaires élève'!$N$113="S",3,IF('Exemplaires élève'!$N$113="B",4,IF('Exemplaires élève'!$N$113="TB",5,IF('Exemplaires élève'!$N$113="np","Non pr.",IF('Exemplaires élève'!$N$113="A","Absent(e)","xxxx"))))))))</f>
        <v/>
      </c>
      <c r="O33" s="77" t="str">
        <f>IF('Exemplaires élève'!$N$121="","",IF('Exemplaires élève'!$N$121="TI",1,IF('Exemplaires élève'!$N$121="I",2,IF('Exemplaires élève'!$N$121="S",3,IF('Exemplaires élève'!$N$121="B",4,IF('Exemplaires élève'!$N$121="TB",5,IF('Exemplaires élève'!$N$121="np","Non pr.",IF('Exemplaires élève'!$N$121="A","Absent(e)","xxxx"))))))))</f>
        <v/>
      </c>
      <c r="P33" s="77" t="str">
        <f>IF('Exemplaires élève'!$N$129="","",IF('Exemplaires élève'!$N$129="TI",1,IF('Exemplaires élève'!$N$129="I",2,IF('Exemplaires élève'!$N$129="S",3,IF('Exemplaires élève'!$N$129="B",4,IF('Exemplaires élève'!$N$129="TB",5,IF('Exemplaires élève'!$N$129="np","Non pr.",IF('Exemplaires élève'!$N$129="A","Absent(e)","xxxx"))))))))</f>
        <v/>
      </c>
      <c r="Q33" s="77" t="str">
        <f>IF('Exemplaires élève'!$N$137="","",IF('Exemplaires élève'!$N$137="TI",1,IF('Exemplaires élève'!$N$137="I",2,IF('Exemplaires élève'!$N$137="S",3,IF('Exemplaires élève'!$N$137="B",4,IF('Exemplaires élève'!$N$137="TB",5,IF('Exemplaires élève'!$N$137="np","Non pr.",IF('Exemplaires élève'!$N$137="A","Absent(e)","xxxx"))))))))</f>
        <v/>
      </c>
      <c r="R33" s="77" t="str">
        <f>IF('Exemplaires élève'!$N$145="","",IF('Exemplaires élève'!$N$145="TI",1,IF('Exemplaires élève'!$N$145="I",2,IF('Exemplaires élève'!$N$145="S",3,IF('Exemplaires élève'!$N$145="B",4,IF('Exemplaires élève'!$N$145="TB",5,IF('Exemplaires élève'!$N$145="np","Non pr.",IF('Exemplaires élève'!$N$145="A","Absent(e)","xxxx"))))))))</f>
        <v/>
      </c>
      <c r="S33" s="77" t="str">
        <f>IF('Exemplaires élève'!$N$162="","",IF('Exemplaires élève'!$N$162="TI",1,IF('Exemplaires élève'!$N$162="I",2,IF('Exemplaires élève'!$N$162="S",3,IF('Exemplaires élève'!$N$162="B",4,IF('Exemplaires élève'!$N$162="TB",5,IF('Exemplaires élève'!$N$162="np","Non pr.",IF('Exemplaires élève'!$N$162="A","Absent(e)","xxxx"))))))))</f>
        <v/>
      </c>
      <c r="T33" s="77" t="str">
        <f>IF('Exemplaires élève'!$N$170="","",IF('Exemplaires élève'!$N$170="TI",1,IF('Exemplaires élève'!$N$170="I",2,IF('Exemplaires élève'!$N$170="S",3,IF('Exemplaires élève'!$N$170="B",4,IF('Exemplaires élève'!$N$170="TB",5,IF('Exemplaires élève'!$N$170="np","Non pr.",IF('Exemplaires élève'!$N$170="A","Absent(e)","xxxx"))))))))</f>
        <v/>
      </c>
      <c r="U33" s="77" t="str">
        <f>IF('Exemplaires élève'!$N$178="","",IF('Exemplaires élève'!$N$178="TI",1,IF('Exemplaires élève'!$N$178="I",2,IF('Exemplaires élève'!$N$178="S",3,IF('Exemplaires élève'!$N$178="B",4,IF('Exemplaires élève'!$N$178="TB",5,IF('Exemplaires élève'!$N$178="np","Non pr.",IF('Exemplaires élève'!$N$178="A","Absent(e)","xxxx"))))))))</f>
        <v/>
      </c>
      <c r="V33" s="77" t="str">
        <f>IF('Exemplaires élève'!$N$186="","",IF('Exemplaires élève'!$N$186="TI",1,IF('Exemplaires élève'!$N$186="I",2,IF('Exemplaires élève'!$N$186="S",3,IF('Exemplaires élève'!$N$186="B",4,IF('Exemplaires élève'!$N$186="TB",5,IF('Exemplaires élève'!$N$186="np","Non pr.",IF('Exemplaires élève'!$N$186="A","Absent(e)","xxxx"))))))))</f>
        <v/>
      </c>
      <c r="W33" s="77" t="str">
        <f>IF('Exemplaires élève'!$N$194="","",IF('Exemplaires élève'!$N$194="TI",1,IF('Exemplaires élève'!$N$194="I",2,IF('Exemplaires élève'!$N$194="S",3,IF('Exemplaires élève'!$N$194="B",4,IF('Exemplaires élève'!$N$194="TB",5,IF('Exemplaires élève'!$N$194="np","Non pr.",IF('Exemplaires élève'!$N$194="A","Absent(e)","xxxx"))))))))</f>
        <v/>
      </c>
    </row>
    <row r="34" spans="1:23" x14ac:dyDescent="0.25">
      <c r="A34" s="129"/>
      <c r="D34" s="78" t="str">
        <f>IF('Exemplaires élève'!$N$16="","",IF('Exemplaires élève'!$N$16="TI",1,IF('Exemplaires élève'!$N$16="I",2,IF('Exemplaires élève'!$N$16="S",3,IF('Exemplaires élève'!$N$16="B",4,IF('Exemplaires élève'!$N$16="TB",5,"xxxx"))))))</f>
        <v/>
      </c>
      <c r="E34" s="78" t="str">
        <f>IF('Exemplaires élève'!$N$24="","",IF('Exemplaires élève'!$N$24="TI",1,IF('Exemplaires élève'!$N$24="I",2,IF('Exemplaires élève'!$N$24="S",3,IF('Exemplaires élève'!$N$24="B",4,IF('Exemplaires élève'!$N$24="TB",5,"xxxx"))))))</f>
        <v/>
      </c>
      <c r="F34" s="78" t="str">
        <f>IF('Exemplaires élève'!$N$32="","",IF('Exemplaires élève'!$N$32="TI",1,IF('Exemplaires élève'!$N$32="I",2,IF('Exemplaires élève'!$N$32="S",3,IF('Exemplaires élève'!$N$32="B",4,IF('Exemplaires élève'!$N$32="TB",5,"xxxx"))))))</f>
        <v/>
      </c>
      <c r="G34" s="78" t="str">
        <f>IF('Exemplaires élève'!$N$40="","",IF('Exemplaires élève'!$N$40="TI",1,IF('Exemplaires élève'!$N$40="I",2,IF('Exemplaires élève'!$N$40="S",3,IF('Exemplaires élève'!$N$40="B",4,IF('Exemplaires élève'!$N$40="TB",5,"xxxx"))))))</f>
        <v/>
      </c>
      <c r="H34" s="78" t="str">
        <f>IF('Exemplaires élève'!$N$48="","",IF('Exemplaires élève'!$N$48="TI",1,IF('Exemplaires élève'!$N$48="I",2,IF('Exemplaires élève'!$N$48="S",3,IF('Exemplaires élève'!$N$48="B",4,IF('Exemplaires élève'!$N$48="TB",5,"xxxx"))))))</f>
        <v/>
      </c>
      <c r="I34" s="78" t="str">
        <f>IF('Exemplaires élève'!$N$65="","",IF('Exemplaires élève'!$N$65="TI",1,IF('Exemplaires élève'!$N$65="I",2,IF('Exemplaires élève'!$N$65="S",3,IF('Exemplaires élève'!$N$65="B",4,IF('Exemplaires élève'!$N$65="TB",5,"xxxx"))))))</f>
        <v/>
      </c>
      <c r="J34" s="78" t="str">
        <f>IF('Exemplaires élève'!$N$73="","",IF('Exemplaires élève'!$N$73="TI",1,IF('Exemplaires élève'!$N$73="I",2,IF('Exemplaires élève'!$N$73="S",3,IF('Exemplaires élève'!$N$73="B",4,IF('Exemplaires élève'!$N$73="TB",5,"xxxx"))))))</f>
        <v/>
      </c>
      <c r="K34" s="78" t="str">
        <f>IF('Exemplaires élève'!$N$81="","",IF('Exemplaires élève'!$N$81="TI",1,IF('Exemplaires élève'!$N$81="I",2,IF('Exemplaires élève'!$N$81="S",3,IF('Exemplaires élève'!$N$81="B",4,IF('Exemplaires élève'!$N$81="TB",5,"xxxx"))))))</f>
        <v/>
      </c>
      <c r="L34" s="78" t="str">
        <f>IF('Exemplaires élève'!$N$89="","",IF('Exemplaires élève'!$N$89="TI",1,IF('Exemplaires élève'!$N$89="I",2,IF('Exemplaires élève'!$N$89="S",3,IF('Exemplaires élève'!$N$89="B",4,IF('Exemplaires élève'!$N$89="TB",5,"xxxx"))))))</f>
        <v/>
      </c>
      <c r="M34" s="78" t="str">
        <f>IF('Exemplaires élève'!$N$97="","",IF('Exemplaires élève'!$N$97="TI",1,IF('Exemplaires élève'!$N$97="I",2,IF('Exemplaires élève'!$N$97="S",3,IF('Exemplaires élève'!$N$97="B",4,IF('Exemplaires élève'!$N$97="TB",5,"xxxx"))))))</f>
        <v/>
      </c>
      <c r="N34" s="78" t="str">
        <f>IF('Exemplaires élève'!$N$114="","",IF('Exemplaires élève'!$N$114="TI",1,IF('Exemplaires élève'!$N$114="I",2,IF('Exemplaires élève'!$N$114="S",3,IF('Exemplaires élève'!$N$114="B",4,IF('Exemplaires élève'!$N$114="TB",5,"xxxx"))))))</f>
        <v/>
      </c>
      <c r="O34" s="78" t="str">
        <f>IF('Exemplaires élève'!$N$122="","",IF('Exemplaires élève'!$N$122="TI",1,IF('Exemplaires élève'!$N$122="I",2,IF('Exemplaires élève'!$N$122="S",3,IF('Exemplaires élève'!$N$122="B",4,IF('Exemplaires élève'!$N$122="TB",5,"xxxx"))))))</f>
        <v/>
      </c>
      <c r="P34" s="78" t="str">
        <f>IF('Exemplaires élève'!$N$130="","",IF('Exemplaires élève'!$N$130="TI",1,IF('Exemplaires élève'!$N$130="I",2,IF('Exemplaires élève'!$N$130="S",3,IF('Exemplaires élève'!$N$130="B",4,IF('Exemplaires élève'!$N$130="TB",5,"xxxx"))))))</f>
        <v/>
      </c>
      <c r="Q34" s="78" t="str">
        <f>IF('Exemplaires élève'!$N$138="","",IF('Exemplaires élève'!$N$138="TI",1,IF('Exemplaires élève'!$N$138="I",2,IF('Exemplaires élève'!$N$138="S",3,IF('Exemplaires élève'!$N$138="B",4,IF('Exemplaires élève'!$N$138="TB",5,"xxxx"))))))</f>
        <v/>
      </c>
      <c r="R34" s="78" t="str">
        <f>IF('Exemplaires élève'!$N$146="","",IF('Exemplaires élève'!$N$146="TI",1,IF('Exemplaires élève'!$N$146="I",2,IF('Exemplaires élève'!$N$146="S",3,IF('Exemplaires élève'!$N$146="B",4,IF('Exemplaires élève'!$N$146="TB",5,"xxxx"))))))</f>
        <v/>
      </c>
      <c r="S34" s="78" t="str">
        <f>IF('Exemplaires élève'!$N$163="","",IF('Exemplaires élève'!$N$163="TI",1,IF('Exemplaires élève'!$N$163="I",2,IF('Exemplaires élève'!$N$163="S",3,IF('Exemplaires élève'!$N$163="B",4,IF('Exemplaires élève'!$N$163="TB",5,"xxxx"))))))</f>
        <v/>
      </c>
      <c r="T34" s="78" t="str">
        <f>IF('Exemplaires élève'!$N$171="","",IF('Exemplaires élève'!$N$171="TI",1,IF('Exemplaires élève'!$N$171="I",2,IF('Exemplaires élève'!$N$171="S",3,IF('Exemplaires élève'!$N$171="B",4,IF('Exemplaires élève'!$N$171="TB",5,"xxxx"))))))</f>
        <v/>
      </c>
      <c r="U34" s="78" t="str">
        <f>IF('Exemplaires élève'!$N$179="","",IF('Exemplaires élève'!$N$179="TI",1,IF('Exemplaires élève'!$N$179="I",2,IF('Exemplaires élève'!$N$179="S",3,IF('Exemplaires élève'!$N$179="B",4,IF('Exemplaires élève'!$N$179="TB",5,"xxxx"))))))</f>
        <v/>
      </c>
      <c r="V34" s="78" t="str">
        <f>IF('Exemplaires élève'!$N$187="","",IF('Exemplaires élève'!$N$187="TI",1,IF('Exemplaires élève'!$N$187="I",2,IF('Exemplaires élève'!$N$187="S",3,IF('Exemplaires élève'!$N$187="B",4,IF('Exemplaires élève'!$N$187="TB",5,"xxxx"))))))</f>
        <v/>
      </c>
      <c r="W34" s="78" t="str">
        <f>IF('Exemplaires élève'!$N$195="","",IF('Exemplaires élève'!$N$195="TI",1,IF('Exemplaires élève'!$N$195="I",2,IF('Exemplaires élève'!$N$195="S",3,IF('Exemplaires élève'!$N$195="B",4,IF('Exemplaires élève'!$N$195="TB",5,"xxxx"))))))</f>
        <v/>
      </c>
    </row>
    <row r="35" spans="1:23" x14ac:dyDescent="0.25">
      <c r="A35" s="129"/>
      <c r="D35" s="78" t="str">
        <f>IF('Exemplaires élève'!$N$17="","",IF('Exemplaires élève'!$N$17="TI",1,IF('Exemplaires élève'!$N$17="I",2,IF('Exemplaires élève'!$N$17="S",3,IF('Exemplaires élève'!$N$17="B",4,IF('Exemplaires élève'!$N$17="TB",5,"xxxx"))))))</f>
        <v/>
      </c>
      <c r="E35" s="78" t="str">
        <f>IF('Exemplaires élève'!$N$25="","",IF('Exemplaires élève'!$N$25="TI",1,IF('Exemplaires élève'!$N$25="I",2,IF('Exemplaires élève'!$N$25="S",3,IF('Exemplaires élève'!$N$25="B",4,IF('Exemplaires élève'!$N$25="TB",5,"xxxx"))))))</f>
        <v/>
      </c>
      <c r="F35" s="78" t="str">
        <f>IF('Exemplaires élève'!$N$33="","",IF('Exemplaires élève'!$N$33="TI",1,IF('Exemplaires élève'!$N$33="I",2,IF('Exemplaires élève'!$N$33="S",3,IF('Exemplaires élève'!$N$33="B",4,IF('Exemplaires élève'!$N$33="TB",5,"xxxx"))))))</f>
        <v/>
      </c>
      <c r="G35" s="78" t="str">
        <f>IF('Exemplaires élève'!$N$41="","",IF('Exemplaires élève'!$N$41="TI",1,IF('Exemplaires élève'!$N$41="I",2,IF('Exemplaires élève'!$N$41="S",3,IF('Exemplaires élève'!$N$41="B",4,IF('Exemplaires élève'!$N$41="TB",5,"xxxx"))))))</f>
        <v/>
      </c>
      <c r="H35" s="78" t="str">
        <f>IF('Exemplaires élève'!$N$49="","",IF('Exemplaires élève'!$N$49="TI",1,IF('Exemplaires élève'!$N$49="I",2,IF('Exemplaires élève'!$N$49="S",3,IF('Exemplaires élève'!$N$49="B",4,IF('Exemplaires élève'!$N$49="TB",5,"xxxx"))))))</f>
        <v/>
      </c>
      <c r="I35" s="78" t="str">
        <f>IF('Exemplaires élève'!$N$66="","",IF('Exemplaires élève'!$N$66="TI",1,IF('Exemplaires élève'!$N$66="I",2,IF('Exemplaires élève'!$N$66="S",3,IF('Exemplaires élève'!$N$66="B",4,IF('Exemplaires élève'!$N$66="TB",5,"xxxx"))))))</f>
        <v/>
      </c>
      <c r="J35" s="78" t="str">
        <f>IF('Exemplaires élève'!$N$74="","",IF('Exemplaires élève'!$N$74="TI",1,IF('Exemplaires élève'!$N$74="I",2,IF('Exemplaires élève'!$N$74="S",3,IF('Exemplaires élève'!$N$74="B",4,IF('Exemplaires élève'!$N$74="TB",5,"xxxx"))))))</f>
        <v/>
      </c>
      <c r="K35" s="78" t="str">
        <f>IF('Exemplaires élève'!$N$82="","",IF('Exemplaires élève'!$N$82="TI",1,IF('Exemplaires élève'!$N$82="I",2,IF('Exemplaires élève'!$N$82="S",3,IF('Exemplaires élève'!$N$82="B",4,IF('Exemplaires élève'!$N$82="TB",5,"xxxx"))))))</f>
        <v/>
      </c>
      <c r="L35" s="78" t="str">
        <f>IF('Exemplaires élève'!$N$90="","",IF('Exemplaires élève'!$N$90="TI",1,IF('Exemplaires élève'!$N$90="I",2,IF('Exemplaires élève'!$N$90="S",3,IF('Exemplaires élève'!$N$90="B",4,IF('Exemplaires élève'!$N$90="TB",5,"xxxx"))))))</f>
        <v/>
      </c>
      <c r="M35" s="78" t="str">
        <f>IF('Exemplaires élève'!$N$98="","",IF('Exemplaires élève'!$N$98="TI",1,IF('Exemplaires élève'!$N$98="I",2,IF('Exemplaires élève'!$N$98="S",3,IF('Exemplaires élève'!$N$98="B",4,IF('Exemplaires élève'!$N$98="TB",5,"xxxx"))))))</f>
        <v/>
      </c>
      <c r="N35" s="78" t="str">
        <f>IF('Exemplaires élève'!$N$115="","",IF('Exemplaires élève'!$N$115="TI",1,IF('Exemplaires élève'!$N$115="I",2,IF('Exemplaires élève'!$N$115="S",3,IF('Exemplaires élève'!$N$115="B",4,IF('Exemplaires élève'!$N$115="TB",5,"xxxx"))))))</f>
        <v/>
      </c>
      <c r="O35" s="78" t="str">
        <f>IF('Exemplaires élève'!$N$123="","",IF('Exemplaires élève'!$N$123="TI",1,IF('Exemplaires élève'!$N$123="I",2,IF('Exemplaires élève'!$N$123="S",3,IF('Exemplaires élève'!$N$123="B",4,IF('Exemplaires élève'!$N$123="TB",5,"xxxx"))))))</f>
        <v/>
      </c>
      <c r="P35" s="78" t="str">
        <f>IF('Exemplaires élève'!$N$131="","",IF('Exemplaires élève'!$N$131="TI",1,IF('Exemplaires élève'!$N$131="I",2,IF('Exemplaires élève'!$N$131="S",3,IF('Exemplaires élève'!$N$131="B",4,IF('Exemplaires élève'!$N$131="TB",5,"xxxx"))))))</f>
        <v/>
      </c>
      <c r="Q35" s="78" t="str">
        <f>IF('Exemplaires élève'!$N$139="","",IF('Exemplaires élève'!$N$139="TI",1,IF('Exemplaires élève'!$N$139="I",2,IF('Exemplaires élève'!$N$139="S",3,IF('Exemplaires élève'!$N$139="B",4,IF('Exemplaires élève'!$N$139="TB",5,"xxxx"))))))</f>
        <v/>
      </c>
      <c r="R35" s="78" t="str">
        <f>IF('Exemplaires élève'!$N$147="","",IF('Exemplaires élève'!$N$147="TI",1,IF('Exemplaires élève'!$N$147="I",2,IF('Exemplaires élève'!$N$147="S",3,IF('Exemplaires élève'!$N$147="B",4,IF('Exemplaires élève'!$N$147="TB",5,"xxxx"))))))</f>
        <v/>
      </c>
      <c r="S35" s="78" t="str">
        <f>IF('Exemplaires élève'!$N$164="","",IF('Exemplaires élève'!$N$164="TI",1,IF('Exemplaires élève'!$N$164="I",2,IF('Exemplaires élève'!$N$164="S",3,IF('Exemplaires élève'!$N$164="B",4,IF('Exemplaires élève'!$N$164="TB",5,"xxxx"))))))</f>
        <v/>
      </c>
      <c r="T35" s="78" t="str">
        <f>IF('Exemplaires élève'!$N$172="","",IF('Exemplaires élève'!$N$172="TI",1,IF('Exemplaires élève'!$N$172="I",2,IF('Exemplaires élève'!$N$172="S",3,IF('Exemplaires élève'!$N$172="B",4,IF('Exemplaires élève'!$N$172="TB",5,"xxxx"))))))</f>
        <v/>
      </c>
      <c r="U35" s="78" t="str">
        <f>IF('Exemplaires élève'!$N$180="","",IF('Exemplaires élève'!$N$180="TI",1,IF('Exemplaires élève'!$N$180="I",2,IF('Exemplaires élève'!$N$180="S",3,IF('Exemplaires élève'!$N$180="B",4,IF('Exemplaires élève'!$N$180="TB",5,"xxxx"))))))</f>
        <v/>
      </c>
      <c r="V35" s="78" t="str">
        <f>IF('Exemplaires élève'!$N$188="","",IF('Exemplaires élève'!$N$188="TI",1,IF('Exemplaires élève'!$N$188="I",2,IF('Exemplaires élève'!$N$188="S",3,IF('Exemplaires élève'!$N$188="B",4,IF('Exemplaires élève'!$N$188="TB",5,"xxxx"))))))</f>
        <v/>
      </c>
      <c r="W35" s="78" t="str">
        <f>IF('Exemplaires élève'!$N$196="","",IF('Exemplaires élève'!$N$196="TI",1,IF('Exemplaires élève'!$N$196="I",2,IF('Exemplaires élève'!$N$196="S",3,IF('Exemplaires élève'!$N$196="B",4,IF('Exemplaires élève'!$N$196="TB",5,"xxxx"))))))</f>
        <v/>
      </c>
    </row>
    <row r="36" spans="1:23" x14ac:dyDescent="0.25">
      <c r="A36" s="129"/>
      <c r="D36" s="78" t="str">
        <f>IF('Exemplaires élève'!$N$18="","",IF('Exemplaires élève'!$N$18="TI",1,IF('Exemplaires élève'!$N$18="I",2,IF('Exemplaires élève'!$N$18="S",3,IF('Exemplaires élève'!$N$18="B",4,IF('Exemplaires élève'!$N$18="TB",5,"xxxx"))))))</f>
        <v/>
      </c>
      <c r="E36" s="78" t="str">
        <f>IF('Exemplaires élève'!$N$26="","",IF('Exemplaires élève'!$N$26="TI",1,IF('Exemplaires élève'!$N$26="I",2,IF('Exemplaires élève'!$N$26="S",3,IF('Exemplaires élève'!$N$26="B",4,IF('Exemplaires élève'!$N$26="TB",5,"xxxx"))))))</f>
        <v/>
      </c>
      <c r="F36" s="78" t="str">
        <f>IF('Exemplaires élève'!$N$34="","",IF('Exemplaires élève'!$N$34="TI",1,IF('Exemplaires élève'!$N$34="I",2,IF('Exemplaires élève'!$N$34="S",3,IF('Exemplaires élève'!$N$34="B",4,IF('Exemplaires élève'!$N$34="TB",5,"xxxx"))))))</f>
        <v/>
      </c>
      <c r="G36" s="78" t="str">
        <f>IF('Exemplaires élève'!$N$42="","",IF('Exemplaires élève'!$N$42="TI",1,IF('Exemplaires élève'!$N$42="I",2,IF('Exemplaires élève'!$N$42="S",3,IF('Exemplaires élève'!$N$42="B",4,IF('Exemplaires élève'!$N$42="TB",5,"xxxx"))))))</f>
        <v/>
      </c>
      <c r="H36" s="78" t="str">
        <f>IF('Exemplaires élève'!$N$50="","",IF('Exemplaires élève'!$N$50="TI",1,IF('Exemplaires élève'!$N$50="I",2,IF('Exemplaires élève'!$N$50="S",3,IF('Exemplaires élève'!$N$50="B",4,IF('Exemplaires élève'!$N$50="TB",5,"xxxx"))))))</f>
        <v/>
      </c>
      <c r="I36" s="78" t="str">
        <f>IF('Exemplaires élève'!$N$67="","",IF('Exemplaires élève'!$N$67="TI",1,IF('Exemplaires élève'!$N$67="I",2,IF('Exemplaires élève'!$N$67="S",3,IF('Exemplaires élève'!$N$67="B",4,IF('Exemplaires élève'!$N$67="TB",5,"xxxx"))))))</f>
        <v/>
      </c>
      <c r="J36" s="78" t="str">
        <f>IF('Exemplaires élève'!$N$75="","",IF('Exemplaires élève'!$N$75="TI",1,IF('Exemplaires élève'!$N$75="I",2,IF('Exemplaires élève'!$N$75="S",3,IF('Exemplaires élève'!$N$75="B",4,IF('Exemplaires élève'!$N$75="TB",5,"xxxx"))))))</f>
        <v/>
      </c>
      <c r="K36" s="78" t="str">
        <f>IF('Exemplaires élève'!$N$83="","",IF('Exemplaires élève'!$N$83="TI",1,IF('Exemplaires élève'!$N$83="I",2,IF('Exemplaires élève'!$N$83="S",3,IF('Exemplaires élève'!$N$83="B",4,IF('Exemplaires élève'!$N$83="TB",5,"xxxx"))))))</f>
        <v/>
      </c>
      <c r="L36" s="78" t="str">
        <f>IF('Exemplaires élève'!$N$91="","",IF('Exemplaires élève'!$N$91="TI",1,IF('Exemplaires élève'!$N$91="I",2,IF('Exemplaires élève'!$N$91="S",3,IF('Exemplaires élève'!$N$91="B",4,IF('Exemplaires élève'!$N$91="TB",5,"xxxx"))))))</f>
        <v/>
      </c>
      <c r="M36" s="78" t="str">
        <f>IF('Exemplaires élève'!$N$99="","",IF('Exemplaires élève'!$N$99="TI",1,IF('Exemplaires élève'!$N$99="I",2,IF('Exemplaires élève'!$N$99="S",3,IF('Exemplaires élève'!$N$99="B",4,IF('Exemplaires élève'!$N$99="TB",5,"xxxx"))))))</f>
        <v/>
      </c>
      <c r="N36" s="78" t="str">
        <f>IF('Exemplaires élève'!$N$116="","",IF('Exemplaires élève'!$N$116="TI",1,IF('Exemplaires élève'!$N$116="I",2,IF('Exemplaires élève'!$N$116="S",3,IF('Exemplaires élève'!$N$116="B",4,IF('Exemplaires élève'!$N$116="TB",5,"xxxx"))))))</f>
        <v/>
      </c>
      <c r="O36" s="78" t="str">
        <f>IF('Exemplaires élève'!$N$124="","",IF('Exemplaires élève'!$N$124="TI",1,IF('Exemplaires élève'!$N$124="I",2,IF('Exemplaires élève'!$N$124="S",3,IF('Exemplaires élève'!$N$124="B",4,IF('Exemplaires élève'!$N$124="TB",5,"xxxx"))))))</f>
        <v/>
      </c>
      <c r="P36" s="78" t="str">
        <f>IF('Exemplaires élève'!$N$132="","",IF('Exemplaires élève'!$N$132="TI",1,IF('Exemplaires élève'!$N$132="I",2,IF('Exemplaires élève'!$N$132="S",3,IF('Exemplaires élève'!$N$132="B",4,IF('Exemplaires élève'!$N$132="TB",5,"xxxx"))))))</f>
        <v/>
      </c>
      <c r="Q36" s="78" t="str">
        <f>IF('Exemplaires élève'!$N$140="","",IF('Exemplaires élève'!$N$140="TI",1,IF('Exemplaires élève'!$N$140="I",2,IF('Exemplaires élève'!$N$140="S",3,IF('Exemplaires élève'!$N$140="B",4,IF('Exemplaires élève'!$N$140="TB",5,"xxxx"))))))</f>
        <v/>
      </c>
      <c r="R36" s="78" t="str">
        <f>IF('Exemplaires élève'!$N$148="","",IF('Exemplaires élève'!$N$148="TI",1,IF('Exemplaires élève'!$N$148="I",2,IF('Exemplaires élève'!$N$148="S",3,IF('Exemplaires élève'!$N$148="B",4,IF('Exemplaires élève'!$N$148="TB",5,"xxxx"))))))</f>
        <v/>
      </c>
      <c r="S36" s="78" t="str">
        <f>IF('Exemplaires élève'!$N$165="","",IF('Exemplaires élève'!$N$165="TI",1,IF('Exemplaires élève'!$N$165="I",2,IF('Exemplaires élève'!$N$165="S",3,IF('Exemplaires élève'!$N$165="B",4,IF('Exemplaires élève'!$N$165="TB",5,"xxxx"))))))</f>
        <v/>
      </c>
      <c r="T36" s="78" t="str">
        <f>IF('Exemplaires élève'!$N$173="","",IF('Exemplaires élève'!$N$173="TI",1,IF('Exemplaires élève'!$N$173="I",2,IF('Exemplaires élève'!$N$173="S",3,IF('Exemplaires élève'!$N$173="B",4,IF('Exemplaires élève'!$N$173="TB",5,"xxxx"))))))</f>
        <v/>
      </c>
      <c r="U36" s="78" t="str">
        <f>IF('Exemplaires élève'!$N$181="","",IF('Exemplaires élève'!$N$181="TI",1,IF('Exemplaires élève'!$N$181="I",2,IF('Exemplaires élève'!$N$181="S",3,IF('Exemplaires élève'!$N$181="B",4,IF('Exemplaires élève'!$N$181="TB",5,"xxxx"))))))</f>
        <v/>
      </c>
      <c r="V36" s="78" t="str">
        <f>IF('Exemplaires élève'!$N$189="","",IF('Exemplaires élève'!$N$189="TI",1,IF('Exemplaires élève'!$N$189="I",2,IF('Exemplaires élève'!$N$189="S",3,IF('Exemplaires élève'!$N$189="B",4,IF('Exemplaires élève'!$N$189="TB",5,"xxxx"))))))</f>
        <v/>
      </c>
      <c r="W36" s="78" t="str">
        <f>IF('Exemplaires élève'!$N$197="","",IF('Exemplaires élève'!$N$197="TI",1,IF('Exemplaires élève'!$N$197="I",2,IF('Exemplaires élève'!$N$197="S",3,IF('Exemplaires élève'!$N$197="B",4,IF('Exemplaires élève'!$N$197="TB",5,"xxxx"))))))</f>
        <v/>
      </c>
    </row>
    <row r="37" spans="1:23" x14ac:dyDescent="0.25">
      <c r="A37" s="129"/>
      <c r="D37" s="78" t="str">
        <f>IF('Exemplaires élève'!$N$19="","",IF('Exemplaires élève'!$N$19="TI",1,IF('Exemplaires élève'!$N$19="I",2,IF('Exemplaires élève'!$N$19="S",3,IF('Exemplaires élève'!$N$19="B",4,IF('Exemplaires élève'!$N$19="TB",5,"xxxx"))))))</f>
        <v/>
      </c>
      <c r="E37" s="78" t="str">
        <f>IF('Exemplaires élève'!$N$27="","",IF('Exemplaires élève'!$N$27="TI",1,IF('Exemplaires élève'!$N$27="I",2,IF('Exemplaires élève'!$N$27="S",3,IF('Exemplaires élève'!$N$27="B",4,IF('Exemplaires élève'!$N$27="TB",5,"xxxx"))))))</f>
        <v/>
      </c>
      <c r="F37" s="78" t="str">
        <f>IF('Exemplaires élève'!$N$35="","",IF('Exemplaires élève'!$N$35="TI",1,IF('Exemplaires élève'!$N$35="I",2,IF('Exemplaires élève'!$N$35="S",3,IF('Exemplaires élève'!$N$35="B",4,IF('Exemplaires élève'!$N$35="TB",5,"xxxx"))))))</f>
        <v/>
      </c>
      <c r="G37" s="78" t="str">
        <f>IF('Exemplaires élève'!$N$43="","",IF('Exemplaires élève'!$N$43="TI",1,IF('Exemplaires élève'!$N$43="I",2,IF('Exemplaires élève'!$N$43="S",3,IF('Exemplaires élève'!$N$43="B",4,IF('Exemplaires élève'!$N$43="TB",5,"xxxx"))))))</f>
        <v/>
      </c>
      <c r="H37" s="78" t="str">
        <f>IF('Exemplaires élève'!$N$51="","",IF('Exemplaires élève'!$N$51="TI",1,IF('Exemplaires élève'!$N$51="I",2,IF('Exemplaires élève'!$N$51="S",3,IF('Exemplaires élève'!$N$51="B",4,IF('Exemplaires élève'!$N$51="TB",5,"xxxx"))))))</f>
        <v/>
      </c>
      <c r="I37" s="78" t="str">
        <f>IF('Exemplaires élève'!$N$68="","",IF('Exemplaires élève'!$N$68="TI",1,IF('Exemplaires élève'!$N$68="I",2,IF('Exemplaires élève'!$N$68="S",3,IF('Exemplaires élève'!$N$68="B",4,IF('Exemplaires élève'!$N$68="TB",5,"xxxx"))))))</f>
        <v/>
      </c>
      <c r="J37" s="78" t="str">
        <f>IF('Exemplaires élève'!$N$76="","",IF('Exemplaires élève'!$N$76="TI",1,IF('Exemplaires élève'!$N$76="I",2,IF('Exemplaires élève'!$N$76="S",3,IF('Exemplaires élève'!$N$76="B",4,IF('Exemplaires élève'!$N$76="TB",5,"xxxx"))))))</f>
        <v/>
      </c>
      <c r="K37" s="78" t="str">
        <f>IF('Exemplaires élève'!$N$84="","",IF('Exemplaires élève'!$N$84="TI",1,IF('Exemplaires élève'!$N$84="I",2,IF('Exemplaires élève'!$N$84="S",3,IF('Exemplaires élève'!$N$84="B",4,IF('Exemplaires élève'!$N$84="TB",5,"xxxx"))))))</f>
        <v/>
      </c>
      <c r="L37" s="78" t="str">
        <f>IF('Exemplaires élève'!$N$92="","",IF('Exemplaires élève'!$N$92="TI",1,IF('Exemplaires élève'!$N$92="I",2,IF('Exemplaires élève'!$N$92="S",3,IF('Exemplaires élève'!$N$92="B",4,IF('Exemplaires élève'!$N$92="TB",5,"xxxx"))))))</f>
        <v/>
      </c>
      <c r="M37" s="78" t="str">
        <f>IF('Exemplaires élève'!$N$100="","",IF('Exemplaires élève'!$N$100="TI",1,IF('Exemplaires élève'!$N$100="I",2,IF('Exemplaires élève'!$N$100="S",3,IF('Exemplaires élève'!$N$100="B",4,IF('Exemplaires élève'!$N$100="TB",5,"xxxx"))))))</f>
        <v/>
      </c>
      <c r="N37" s="78" t="str">
        <f>IF('Exemplaires élève'!$N$117="","",IF('Exemplaires élève'!$N$117="TI",1,IF('Exemplaires élève'!$N$117="I",2,IF('Exemplaires élève'!$N$117="S",3,IF('Exemplaires élève'!$N$117="B",4,IF('Exemplaires élève'!$N$117="TB",5,"xxxx"))))))</f>
        <v/>
      </c>
      <c r="O37" s="78" t="str">
        <f>IF('Exemplaires élève'!$N$125="","",IF('Exemplaires élève'!$N$125="TI",1,IF('Exemplaires élève'!$N$125="I",2,IF('Exemplaires élève'!$N$125="S",3,IF('Exemplaires élève'!$N$125="B",4,IF('Exemplaires élève'!$N$125="TB",5,"xxxx"))))))</f>
        <v/>
      </c>
      <c r="P37" s="78" t="str">
        <f>IF('Exemplaires élève'!$N$133="","",IF('Exemplaires élève'!$N$133="TI",1,IF('Exemplaires élève'!$N$133="I",2,IF('Exemplaires élève'!$N$133="S",3,IF('Exemplaires élève'!$N$133="B",4,IF('Exemplaires élève'!$N$133="TB",5,"xxxx"))))))</f>
        <v/>
      </c>
      <c r="Q37" s="78" t="str">
        <f>IF('Exemplaires élève'!$N$141="","",IF('Exemplaires élève'!$N$141="TI",1,IF('Exemplaires élève'!$N$141="I",2,IF('Exemplaires élève'!$N$141="S",3,IF('Exemplaires élève'!$N$141="B",4,IF('Exemplaires élève'!$N$141="TB",5,"xxxx"))))))</f>
        <v/>
      </c>
      <c r="R37" s="78" t="str">
        <f>IF('Exemplaires élève'!$N$149="","",IF('Exemplaires élève'!$N$149="TI",1,IF('Exemplaires élève'!$N$149="I",2,IF('Exemplaires élève'!$N$149="S",3,IF('Exemplaires élève'!$N$149="B",4,IF('Exemplaires élève'!$N$149="TB",5,"xxxx"))))))</f>
        <v/>
      </c>
      <c r="S37" s="78" t="str">
        <f>IF('Exemplaires élève'!$N$166="","",IF('Exemplaires élève'!$N$166="TI",1,IF('Exemplaires élève'!$N$166="I",2,IF('Exemplaires élève'!$N$166="S",3,IF('Exemplaires élève'!$N$166="B",4,IF('Exemplaires élève'!$N$166="TB",5,"xxxx"))))))</f>
        <v/>
      </c>
      <c r="T37" s="78" t="str">
        <f>IF('Exemplaires élève'!$N$174="","",IF('Exemplaires élève'!$N$174="TI",1,IF('Exemplaires élève'!$N$174="I",2,IF('Exemplaires élève'!$N$174="S",3,IF('Exemplaires élève'!$N$174="B",4,IF('Exemplaires élève'!$N$174="TB",5,"xxxx"))))))</f>
        <v/>
      </c>
      <c r="U37" s="78" t="str">
        <f>IF('Exemplaires élève'!$N$182="","",IF('Exemplaires élève'!$N$182="TI",1,IF('Exemplaires élève'!$N$182="I",2,IF('Exemplaires élève'!$N$182="S",3,IF('Exemplaires élève'!$N$182="B",4,IF('Exemplaires élève'!$N$182="TB",5,"xxxx"))))))</f>
        <v/>
      </c>
      <c r="V37" s="78" t="str">
        <f>IF('Exemplaires élève'!$N$190="","",IF('Exemplaires élève'!$N$190="TI",1,IF('Exemplaires élève'!$N$190="I",2,IF('Exemplaires élève'!$N$190="S",3,IF('Exemplaires élève'!$N$190="B",4,IF('Exemplaires élève'!$N$190="TB",5,"xxxx"))))))</f>
        <v/>
      </c>
      <c r="W37" s="78" t="str">
        <f>IF('Exemplaires élève'!$N$198="","",IF('Exemplaires élève'!$N$198="TI",1,IF('Exemplaires élève'!$N$198="I",2,IF('Exemplaires élève'!$N$198="S",3,IF('Exemplaires élève'!$N$198="B",4,IF('Exemplaires élève'!$N$198="TB",5,"xxxx"))))))</f>
        <v/>
      </c>
    </row>
    <row r="38" spans="1:23" x14ac:dyDescent="0.25">
      <c r="A38" s="129"/>
      <c r="D38" s="78" t="str">
        <f>IF('Exemplaires élève'!$N$20="","",IF('Exemplaires élève'!$N$20="TI",1,IF('Exemplaires élève'!$N$20="I",2,IF('Exemplaires élève'!$N$20="S",3,IF('Exemplaires élève'!$N$20="B",4,IF('Exemplaires élève'!$N$20="TB",5,"xxxx"))))))</f>
        <v/>
      </c>
      <c r="E38" s="78" t="str">
        <f>IF('Exemplaires élève'!$N$28="","",IF('Exemplaires élève'!$N$28="TI",1,IF('Exemplaires élève'!$N$28="I",2,IF('Exemplaires élève'!$N$28="S",3,IF('Exemplaires élève'!$N$28="B",4,IF('Exemplaires élève'!$N$28="TB",5,"xxxx"))))))</f>
        <v/>
      </c>
      <c r="F38" s="78" t="str">
        <f>IF('Exemplaires élève'!$N$36="","",IF('Exemplaires élève'!$N$36="TI",1,IF('Exemplaires élève'!$N$36="I",2,IF('Exemplaires élève'!$N$36="S",3,IF('Exemplaires élève'!$N$36="B",4,IF('Exemplaires élève'!$N$36="TB",5,"xxxx"))))))</f>
        <v/>
      </c>
      <c r="G38" s="78" t="str">
        <f>IF('Exemplaires élève'!$N$44="","",IF('Exemplaires élève'!$N$44="TI",1,IF('Exemplaires élève'!$N$44="I",2,IF('Exemplaires élève'!$N$44="S",3,IF('Exemplaires élève'!$N$44="B",4,IF('Exemplaires élève'!$N$44="TB",5,"xxxx"))))))</f>
        <v/>
      </c>
      <c r="H38" s="78" t="str">
        <f>IF('Exemplaires élève'!$N$52="","",IF('Exemplaires élève'!$N$52="TI",1,IF('Exemplaires élève'!$N$52="I",2,IF('Exemplaires élève'!$N$52="S",3,IF('Exemplaires élève'!$N$52="B",4,IF('Exemplaires élève'!$N$52="TB",5,"xxxx"))))))</f>
        <v/>
      </c>
      <c r="I38" s="78" t="str">
        <f>IF('Exemplaires élève'!$N$69="","",IF('Exemplaires élève'!$N$69="TI",1,IF('Exemplaires élève'!$N$69="I",2,IF('Exemplaires élève'!$N$69="S",3,IF('Exemplaires élève'!$N$69="B",4,IF('Exemplaires élève'!$N$69="TB",5,"xxxx"))))))</f>
        <v/>
      </c>
      <c r="J38" s="78" t="str">
        <f>IF('Exemplaires élève'!$N$77="","",IF('Exemplaires élève'!$N$77="TI",1,IF('Exemplaires élève'!$N$77="I",2,IF('Exemplaires élève'!$N$77="S",3,IF('Exemplaires élève'!$N$77="B",4,IF('Exemplaires élève'!$N$77="TB",5,"xxxx"))))))</f>
        <v/>
      </c>
      <c r="K38" s="78" t="str">
        <f>IF('Exemplaires élève'!$N$85="","",IF('Exemplaires élève'!$N$85="TI",1,IF('Exemplaires élève'!$N$85="I",2,IF('Exemplaires élève'!$N$85="S",3,IF('Exemplaires élève'!$N$85="B",4,IF('Exemplaires élève'!$N$85="TB",5,"xxxx"))))))</f>
        <v/>
      </c>
      <c r="L38" s="78" t="str">
        <f>IF('Exemplaires élève'!$N$93="","",IF('Exemplaires élève'!$N$93="TI",1,IF('Exemplaires élève'!$N$93="I",2,IF('Exemplaires élève'!$N$93="S",3,IF('Exemplaires élève'!$N$93="B",4,IF('Exemplaires élève'!$N$93="TB",5,"xxxx"))))))</f>
        <v/>
      </c>
      <c r="M38" s="78" t="str">
        <f>IF('Exemplaires élève'!$N$101="","",IF('Exemplaires élève'!$N$101="TI",1,IF('Exemplaires élève'!$N$101="I",2,IF('Exemplaires élève'!$N$101="S",3,IF('Exemplaires élève'!$N$101="B",4,IF('Exemplaires élève'!$N$101="TB",5,"xxxx"))))))</f>
        <v/>
      </c>
      <c r="N38" s="78" t="str">
        <f>IF('Exemplaires élève'!$N$118="","",IF('Exemplaires élève'!$N$118="TI",1,IF('Exemplaires élève'!$N$118="I",2,IF('Exemplaires élève'!$N$118="S",3,IF('Exemplaires élève'!$N$118="B",4,IF('Exemplaires élève'!$N$118="TB",5,"xxxx"))))))</f>
        <v/>
      </c>
      <c r="O38" s="78" t="str">
        <f>IF('Exemplaires élève'!$N$126="","",IF('Exemplaires élève'!$N$126="TI",1,IF('Exemplaires élève'!$N$126="I",2,IF('Exemplaires élève'!$N$126="S",3,IF('Exemplaires élève'!$N$126="B",4,IF('Exemplaires élève'!$N$126="TB",5,"xxxx"))))))</f>
        <v/>
      </c>
      <c r="P38" s="78" t="str">
        <f>IF('Exemplaires élève'!$N$134="","",IF('Exemplaires élève'!$N$134="TI",1,IF('Exemplaires élève'!$N$134="I",2,IF('Exemplaires élève'!$N$134="S",3,IF('Exemplaires élève'!$N$134="B",4,IF('Exemplaires élève'!$N$134="TB",5,"xxxx"))))))</f>
        <v/>
      </c>
      <c r="Q38" s="78" t="str">
        <f>IF('Exemplaires élève'!$N$142="","",IF('Exemplaires élève'!$N$142="TI",1,IF('Exemplaires élève'!$N$142="I",2,IF('Exemplaires élève'!$N$142="S",3,IF('Exemplaires élève'!$N$142="B",4,IF('Exemplaires élève'!$N$142="TB",5,"xxxx"))))))</f>
        <v/>
      </c>
      <c r="R38" s="78" t="str">
        <f>IF('Exemplaires élève'!$N$150="","",IF('Exemplaires élève'!$N$150="TI",1,IF('Exemplaires élève'!$N$150="I",2,IF('Exemplaires élève'!$N$150="S",3,IF('Exemplaires élève'!$N$150="B",4,IF('Exemplaires élève'!$N$150="TB",5,"xxxx"))))))</f>
        <v/>
      </c>
      <c r="S38" s="78" t="str">
        <f>IF('Exemplaires élève'!$N$167="","",IF('Exemplaires élève'!$N$167="TI",1,IF('Exemplaires élève'!$N$167="I",2,IF('Exemplaires élève'!$N$167="S",3,IF('Exemplaires élève'!$N$167="B",4,IF('Exemplaires élève'!$N$167="TB",5,"xxxx"))))))</f>
        <v/>
      </c>
      <c r="T38" s="78" t="str">
        <f>IF('Exemplaires élève'!$N$175="","",IF('Exemplaires élève'!$N$175="TI",1,IF('Exemplaires élève'!$N$175="I",2,IF('Exemplaires élève'!$N$175="S",3,IF('Exemplaires élève'!$N$175="B",4,IF('Exemplaires élève'!$N$175="TB",5,"xxxx"))))))</f>
        <v/>
      </c>
      <c r="U38" s="78" t="str">
        <f>IF('Exemplaires élève'!$N$183="","",IF('Exemplaires élève'!$N$183="TI",1,IF('Exemplaires élève'!$N$183="I",2,IF('Exemplaires élève'!$N$183="S",3,IF('Exemplaires élève'!$N$183="B",4,IF('Exemplaires élève'!$N$183="TB",5,"xxxx"))))))</f>
        <v/>
      </c>
      <c r="V38" s="78" t="str">
        <f>IF('Exemplaires élève'!$N$191="","",IF('Exemplaires élève'!$N$191="TI",1,IF('Exemplaires élève'!$N$191="I",2,IF('Exemplaires élève'!$N$191="S",3,IF('Exemplaires élève'!$N$191="B",4,IF('Exemplaires élève'!$N$191="TB",5,"xxxx"))))))</f>
        <v/>
      </c>
      <c r="W38" s="78" t="str">
        <f>IF('Exemplaires élève'!$N$199="","",IF('Exemplaires élève'!$N$199="TI",1,IF('Exemplaires élève'!$N$199="I",2,IF('Exemplaires élève'!$N$199="S",3,IF('Exemplaires élève'!$N$199="B",4,IF('Exemplaires élève'!$N$199="TB",5,"xxxx"))))))</f>
        <v/>
      </c>
    </row>
    <row r="39" spans="1:23" ht="13.8" thickBot="1" x14ac:dyDescent="0.3">
      <c r="A39" s="129"/>
      <c r="D39" s="78" t="str">
        <f>IF('Exemplaires élève'!$N$21="","",IF('Exemplaires élève'!$N$21="TI",1,IF('Exemplaires élève'!$N$21="I",2,IF('Exemplaires élève'!$N$21="S",3,IF('Exemplaires élève'!$N$21="B",4,IF('Exemplaires élève'!$N$21="TB",5,"xxxx"))))))</f>
        <v/>
      </c>
      <c r="E39" s="78" t="str">
        <f>IF('Exemplaires élève'!$N$29="","",IF('Exemplaires élève'!$N$29="TI",1,IF('Exemplaires élève'!$N$29="I",2,IF('Exemplaires élève'!$N$29="S",3,IF('Exemplaires élève'!$N$29="B",4,IF('Exemplaires élève'!$N$29="TB",5,"xxxx"))))))</f>
        <v/>
      </c>
      <c r="F39" s="78" t="str">
        <f>IF('Exemplaires élève'!$N$37="","",IF('Exemplaires élève'!$N$37="TI",1,IF('Exemplaires élève'!$N$37="I",2,IF('Exemplaires élève'!$N$37="S",3,IF('Exemplaires élève'!$N$37="B",4,IF('Exemplaires élève'!$N$37="TB",5,"xxxx"))))))</f>
        <v/>
      </c>
      <c r="G39" s="78" t="str">
        <f>IF('Exemplaires élève'!$N$45="","",IF('Exemplaires élève'!$N$45="TI",1,IF('Exemplaires élève'!$N$45="I",2,IF('Exemplaires élève'!$N$45="S",3,IF('Exemplaires élève'!$N$45="B",4,IF('Exemplaires élève'!$N$45="TB",5,"xxxx"))))))</f>
        <v/>
      </c>
      <c r="H39" s="78" t="str">
        <f>IF('Exemplaires élève'!$N$53="","",IF('Exemplaires élève'!$N$53="TI",1,IF('Exemplaires élève'!$N$53="I",2,IF('Exemplaires élève'!$N$53="S",3,IF('Exemplaires élève'!$N$53="B",4,IF('Exemplaires élève'!$N$53="TB",5,"xxxx"))))))</f>
        <v/>
      </c>
      <c r="I39" s="78" t="str">
        <f>IF('Exemplaires élève'!$N$70="","",IF('Exemplaires élève'!$N$70="TI",1,IF('Exemplaires élève'!$N$70="I",2,IF('Exemplaires élève'!$N$70="S",3,IF('Exemplaires élève'!$N$70="B",4,IF('Exemplaires élève'!$N$70="TB",5,"xxxx"))))))</f>
        <v/>
      </c>
      <c r="J39" s="78" t="str">
        <f>IF('Exemplaires élève'!$N$78="","",IF('Exemplaires élève'!$N$78="TI",1,IF('Exemplaires élève'!$N$78="I",2,IF('Exemplaires élève'!$N$78="S",3,IF('Exemplaires élève'!$N$78="B",4,IF('Exemplaires élève'!$N$78="TB",5,"xxxx"))))))</f>
        <v/>
      </c>
      <c r="K39" s="78" t="str">
        <f>IF('Exemplaires élève'!$N$86="","",IF('Exemplaires élève'!$N$86="TI",1,IF('Exemplaires élève'!$N$86="I",2,IF('Exemplaires élève'!$N$86="S",3,IF('Exemplaires élève'!$N$86="B",4,IF('Exemplaires élève'!$N$86="TB",5,"xxxx"))))))</f>
        <v/>
      </c>
      <c r="L39" s="78" t="str">
        <f>IF('Exemplaires élève'!$N$94="","",IF('Exemplaires élève'!$N$94="TI",1,IF('Exemplaires élève'!$N$94="I",2,IF('Exemplaires élève'!$N$94="S",3,IF('Exemplaires élève'!$N$94="B",4,IF('Exemplaires élève'!$N$94="TB",5,"xxxx"))))))</f>
        <v/>
      </c>
      <c r="M39" s="78" t="str">
        <f>IF('Exemplaires élève'!$N$102="","",IF('Exemplaires élève'!$N$102="TI",1,IF('Exemplaires élève'!$N$102="I",2,IF('Exemplaires élève'!$N$102="S",3,IF('Exemplaires élève'!$N$102="B",4,IF('Exemplaires élève'!$N$102="TB",5,"xxxx"))))))</f>
        <v/>
      </c>
      <c r="N39" s="78" t="str">
        <f>IF('Exemplaires élève'!$N$119="","",IF('Exemplaires élève'!$N$119="TI",1,IF('Exemplaires élève'!$N$119="I",2,IF('Exemplaires élève'!$N$119="S",3,IF('Exemplaires élève'!$N$119="B",4,IF('Exemplaires élève'!$N$119="TB",5,"xxxx"))))))</f>
        <v/>
      </c>
      <c r="O39" s="78" t="str">
        <f>IF('Exemplaires élève'!$N$127="","",IF('Exemplaires élève'!$N$127="TI",1,IF('Exemplaires élève'!$N$127="I",2,IF('Exemplaires élève'!$N$127="S",3,IF('Exemplaires élève'!$N$127="B",4,IF('Exemplaires élève'!$N$127="TB",5,"xxxx"))))))</f>
        <v/>
      </c>
      <c r="P39" s="78" t="str">
        <f>IF('Exemplaires élève'!$N$135="","",IF('Exemplaires élève'!$N$135="TI",1,IF('Exemplaires élève'!$N$135="I",2,IF('Exemplaires élève'!$N$135="S",3,IF('Exemplaires élève'!$N$135="B",4,IF('Exemplaires élève'!$N$135="TB",5,"xxxx"))))))</f>
        <v/>
      </c>
      <c r="Q39" s="78" t="str">
        <f>IF('Exemplaires élève'!$N$143="","",IF('Exemplaires élève'!$N$143="TI",1,IF('Exemplaires élève'!$N$143="I",2,IF('Exemplaires élève'!$N$143="S",3,IF('Exemplaires élève'!$N$143="B",4,IF('Exemplaires élève'!$N$143="TB",5,"xxxx"))))))</f>
        <v/>
      </c>
      <c r="R39" s="78" t="str">
        <f>IF('Exemplaires élève'!$N$151="","",IF('Exemplaires élève'!$N$151="TI",1,IF('Exemplaires élève'!$N$151="I",2,IF('Exemplaires élève'!$N$151="S",3,IF('Exemplaires élève'!$N$151="B",4,IF('Exemplaires élève'!$N$151="TB",5,"xxxx"))))))</f>
        <v/>
      </c>
      <c r="S39" s="78" t="str">
        <f>IF('Exemplaires élève'!$N$168="","",IF('Exemplaires élève'!$N$168="TI",1,IF('Exemplaires élève'!$N$168="I",2,IF('Exemplaires élève'!$N$168="S",3,IF('Exemplaires élève'!$N$168="B",4,IF('Exemplaires élève'!$N$168="TB",5,"xxxx"))))))</f>
        <v/>
      </c>
      <c r="T39" s="78" t="str">
        <f>IF('Exemplaires élève'!$N$176="","",IF('Exemplaires élève'!$N$176="TI",1,IF('Exemplaires élève'!$N$176="I",2,IF('Exemplaires élève'!$N$176="S",3,IF('Exemplaires élève'!$N$176="B",4,IF('Exemplaires élève'!$N$176="TB",5,"xxxx"))))))</f>
        <v/>
      </c>
      <c r="U39" s="78" t="str">
        <f>IF('Exemplaires élève'!$N$184="","",IF('Exemplaires élève'!$N$184="TI",1,IF('Exemplaires élève'!$N$184="I",2,IF('Exemplaires élève'!$N$184="S",3,IF('Exemplaires élève'!$N$184="B",4,IF('Exemplaires élève'!$N$184="TB",5,"xxxx"))))))</f>
        <v/>
      </c>
      <c r="V39" s="78" t="str">
        <f>IF('Exemplaires élève'!$N$192="","",IF('Exemplaires élève'!$N$192="TI",1,IF('Exemplaires élève'!$N$192="I",2,IF('Exemplaires élève'!$N$192="S",3,IF('Exemplaires élève'!$N$192="B",4,IF('Exemplaires élève'!$N$192="TB",5,"xxxx"))))))</f>
        <v/>
      </c>
      <c r="W39" s="78" t="str">
        <f>IF('Exemplaires élève'!$N$200="","",IF('Exemplaires élève'!$N$200="TI",1,IF('Exemplaires élève'!$N$200="I",2,IF('Exemplaires élève'!$N$200="S",3,IF('Exemplaires élève'!$N$200="B",4,IF('Exemplaires élève'!$N$200="TB",5,"xxxx"))))))</f>
        <v/>
      </c>
    </row>
    <row r="40" spans="1:23" ht="13.8" thickBot="1" x14ac:dyDescent="0.3">
      <c r="A40" s="129"/>
      <c r="D40" s="32" t="str">
        <f>IF(D33="Absent(e)","",IF(D33="Non pr.",2,IF(COUNTIF(D33:D39,"")=7,"",AVERAGE(D33:D39))))</f>
        <v/>
      </c>
      <c r="E40" s="33" t="str">
        <f t="shared" ref="E40:W40" si="3">IF(E33="Absent(e)","",IF(E33="Non pr.",2,IF(COUNTIF(E33:E39,"")=7,"",AVERAGE(E33:E39))))</f>
        <v/>
      </c>
      <c r="F40" s="33" t="str">
        <f t="shared" si="3"/>
        <v/>
      </c>
      <c r="G40" s="33" t="str">
        <f t="shared" si="3"/>
        <v/>
      </c>
      <c r="H40" s="33" t="str">
        <f t="shared" si="3"/>
        <v/>
      </c>
      <c r="I40" s="33" t="str">
        <f t="shared" si="3"/>
        <v/>
      </c>
      <c r="J40" s="33" t="str">
        <f t="shared" si="3"/>
        <v/>
      </c>
      <c r="K40" s="33" t="str">
        <f t="shared" si="3"/>
        <v/>
      </c>
      <c r="L40" s="33" t="str">
        <f t="shared" si="3"/>
        <v/>
      </c>
      <c r="M40" s="33" t="str">
        <f t="shared" si="3"/>
        <v/>
      </c>
      <c r="N40" s="33" t="str">
        <f t="shared" si="3"/>
        <v/>
      </c>
      <c r="O40" s="33" t="str">
        <f t="shared" si="3"/>
        <v/>
      </c>
      <c r="P40" s="33" t="str">
        <f t="shared" si="3"/>
        <v/>
      </c>
      <c r="Q40" s="33" t="str">
        <f t="shared" si="3"/>
        <v/>
      </c>
      <c r="R40" s="33" t="str">
        <f t="shared" si="3"/>
        <v/>
      </c>
      <c r="S40" s="33" t="str">
        <f t="shared" si="3"/>
        <v/>
      </c>
      <c r="T40" s="33" t="str">
        <f t="shared" si="3"/>
        <v/>
      </c>
      <c r="U40" s="33" t="str">
        <f t="shared" si="3"/>
        <v/>
      </c>
      <c r="V40" s="33" t="str">
        <f t="shared" si="3"/>
        <v/>
      </c>
      <c r="W40" s="34" t="str">
        <f t="shared" si="3"/>
        <v/>
      </c>
    </row>
    <row r="41" spans="1:23" x14ac:dyDescent="0.25">
      <c r="A41" s="129"/>
      <c r="D41" s="36"/>
      <c r="E41" s="36"/>
      <c r="F41" s="36"/>
      <c r="G41" s="36"/>
      <c r="H41" s="36"/>
      <c r="I41" s="36"/>
      <c r="J41" s="36"/>
      <c r="K41" s="36"/>
      <c r="L41" s="36"/>
      <c r="M41" s="36"/>
      <c r="N41" s="36"/>
      <c r="O41" s="36"/>
      <c r="P41" s="36"/>
      <c r="Q41" s="36"/>
      <c r="R41" s="36"/>
      <c r="S41" s="36"/>
      <c r="T41" s="36"/>
      <c r="U41" s="36"/>
      <c r="V41" s="36"/>
      <c r="W41" s="36"/>
    </row>
    <row r="42" spans="1:23" x14ac:dyDescent="0.25">
      <c r="A42" s="129"/>
      <c r="C42" s="1" t="s">
        <v>28</v>
      </c>
      <c r="D42" s="77" t="str">
        <f>IF('Exemplaires élève'!$N$15="np","Non pr.",IF('Exemplaires élève'!$N$15="a","Absent(e)",IF('Exemplaires élève'!$O$14="","",IF('Exemplaires élève'!$O$15="TI",1,IF('Exemplaires élève'!$O$15="I",2,IF('Exemplaires élève'!$O$15="S",3,IF('Exemplaires élève'!$O$15="B",4,IF('Exemplaires élève'!$O$15="TB",5,"xxxx"))))))))</f>
        <v/>
      </c>
      <c r="E42" s="77" t="str">
        <f>IF('Exemplaires élève'!$N$23="np","Non pr.",IF('Exemplaires élève'!$N$23="a","Absent(e)",IF('Exemplaires élève'!$O$23="","",IF('Exemplaires élève'!$O$23="TI",1,IF('Exemplaires élève'!$O$23="I",2,IF('Exemplaires élève'!$O$23="S",3,IF('Exemplaires élève'!$O$23="B",4,IF('Exemplaires élève'!$O$23="TB",5,IF('Exemplaires élève'!$O$23="np","Non pr.",IF('Exemplaires élève'!$O$23="A","Absent(e)","xxxx"))))))))))</f>
        <v/>
      </c>
      <c r="F42" s="77" t="str">
        <f>IF('Exemplaires élève'!$N$31="np","Non pr.",IF('Exemplaires élève'!$N$31="a","Absent(e)",IF('Exemplaires élève'!$O$31="","",IF('Exemplaires élève'!$O$31="TI",1,IF('Exemplaires élève'!$O$31="I",2,IF('Exemplaires élève'!$O$31="S",3,IF('Exemplaires élève'!$O$31="B",4,IF('Exemplaires élève'!$O$31="TB",5,IF('Exemplaires élève'!$O$31="np","Non pr.",IF('Exemplaires élève'!$O$31="A","Absent(e)","xxxx"))))))))))</f>
        <v/>
      </c>
      <c r="G42" s="77" t="str">
        <f>IF('Exemplaires élève'!$N$39="np","Non pr.",IF('Exemplaires élève'!$N$39="a","Absent(e)",IF('Exemplaires élève'!$O$39="","",IF('Exemplaires élève'!$O$39="TI",1,IF('Exemplaires élève'!$O$39="I",2,IF('Exemplaires élève'!$O$39="S",3,IF('Exemplaires élève'!$O$39="B",4,IF('Exemplaires élève'!$O$39="TB",5,IF('Exemplaires élève'!$O$39="np","Non pr.",IF('Exemplaires élève'!$O$39="A","Absent(e)","xxxx"))))))))))</f>
        <v/>
      </c>
      <c r="H42" s="77" t="str">
        <f>IF('Exemplaires élève'!$N$47="np","Non pr.",IF('Exemplaires élève'!$N$47="a","Absent(e)",IF('Exemplaires élève'!$O$47="","",IF('Exemplaires élève'!$O$47="TI",1,IF('Exemplaires élève'!$O$47="I",2,IF('Exemplaires élève'!$O$47="S",3,IF('Exemplaires élève'!$O$47="B",4,IF('Exemplaires élève'!$O$47="TB",5,IF('Exemplaires élève'!$O$47="np","Non pr.",IF('Exemplaires élève'!$O$47="A","Absent(e)","xxxx"))))))))))</f>
        <v/>
      </c>
      <c r="I42" s="77" t="str">
        <f>IF('Exemplaires élève'!$N$64="np","Non pr.",IF('Exemplaires élève'!$N$64="a","Absent(e)",IF('Exemplaires élève'!$O$64="","",IF('Exemplaires élève'!$O$64="TI",1,IF('Exemplaires élève'!$O$64="I",2,IF('Exemplaires élève'!$O$64="S",3,IF('Exemplaires élève'!$O$64="B",4,IF('Exemplaires élève'!$O$64="TB",5,IF('Exemplaires élève'!$O$64="np","Non pr.",IF('Exemplaires élève'!$O$64="A","Absent(e)","xxxx"))))))))))</f>
        <v/>
      </c>
      <c r="J42" s="77" t="str">
        <f>IF('Exemplaires élève'!$N$72="np","Non pr.",IF('Exemplaires élève'!$N$72="a","Absent(e)",IF('Exemplaires élève'!$O$72="","",IF('Exemplaires élève'!$O$72="TI",1,IF('Exemplaires élève'!$O$72="I",2,IF('Exemplaires élève'!$O$72="S",3,IF('Exemplaires élève'!$O$72="B",4,IF('Exemplaires élève'!$O$72="TB",5,IF('Exemplaires élève'!$O$72="np","Non pr.",IF('Exemplaires élève'!$O$72="A","Absent(e)","xxxx"))))))))))</f>
        <v/>
      </c>
      <c r="K42" s="77" t="str">
        <f>IF('Exemplaires élève'!$N$80="np","Non pr.",IF('Exemplaires élève'!$N$80="a","Absent(e)",IF('Exemplaires élève'!$O$80="","",IF('Exemplaires élève'!$O$80="TI",1,IF('Exemplaires élève'!$O$80="I",2,IF('Exemplaires élève'!$O$80="S",3,IF('Exemplaires élève'!$O$80="B",4,IF('Exemplaires élève'!$O$80="TB",5,IF('Exemplaires élève'!$O$80="np","Non pr.",IF('Exemplaires élève'!$O$80="A","Absent(e)","xxxx"))))))))))</f>
        <v/>
      </c>
      <c r="L42" s="77" t="str">
        <f>IF('Exemplaires élève'!$N$88="np","Non pr.",IF('Exemplaires élève'!$N$88="a","Absent(e)",IF('Exemplaires élève'!$O$88="","",IF('Exemplaires élève'!$O$88="TI",1,IF('Exemplaires élève'!$O$88="I",2,IF('Exemplaires élève'!$O$88="S",3,IF('Exemplaires élève'!$O$88="B",4,IF('Exemplaires élève'!$O$88="TB",5,IF('Exemplaires élève'!$O$88="np","Non pr.",IF('Exemplaires élève'!$O$88="A","Absent(e)","xxxx"))))))))))</f>
        <v/>
      </c>
      <c r="M42" s="77" t="str">
        <f>IF('Exemplaires élève'!$N$96="np","Non pr.",IF('Exemplaires élève'!$N$96="a","Absent(e)",IF('Exemplaires élève'!$O$96="","",IF('Exemplaires élève'!$O$96="TI",1,IF('Exemplaires élève'!$O$96="I",2,IF('Exemplaires élève'!$O$96="S",3,IF('Exemplaires élève'!$O$96="B",4,IF('Exemplaires élève'!$O$96="TB",5,IF('Exemplaires élève'!$O$96="np","Non pr.",IF('Exemplaires élève'!$O$96="A","Absent(e)","xxxx"))))))))))</f>
        <v/>
      </c>
      <c r="N42" s="77" t="str">
        <f>IF('Exemplaires élève'!$N$113="np","Non pr.",IF('Exemplaires élève'!$N$113="a","Absent(e)",IF('Exemplaires élève'!$O$113="","",IF('Exemplaires élève'!$O$113="TI",1,IF('Exemplaires élève'!$O$113="I",2,IF('Exemplaires élève'!$O$113="S",3,IF('Exemplaires élève'!$O$113="B",4,IF('Exemplaires élève'!$O$113="TB",5,IF('Exemplaires élève'!$O$113="np","Non pr.",IF('Exemplaires élève'!$O$113="A","Absent(e)","xxxx"))))))))))</f>
        <v/>
      </c>
      <c r="O42" s="77" t="str">
        <f>IF('Exemplaires élève'!$N$121="np","Non pr.",IF('Exemplaires élève'!$N$121="a","Absent(e)",IF('Exemplaires élève'!$O$121="","",IF('Exemplaires élève'!$O$121="TI",1,IF('Exemplaires élève'!$O$121="I",2,IF('Exemplaires élève'!$O$121="S",3,IF('Exemplaires élève'!$O$121="B",4,IF('Exemplaires élève'!$O$121="TB",5,IF('Exemplaires élève'!$O$121="np","Non pr.",IF('Exemplaires élève'!$O$121="A","Absent(e)","xxxx"))))))))))</f>
        <v/>
      </c>
      <c r="P42" s="77" t="str">
        <f>IF('Exemplaires élève'!$N$129="np","Non pr.",IF('Exemplaires élève'!$N$129="a","Absent(e)",IF('Exemplaires élève'!$O$129="","",IF('Exemplaires élève'!$O$129="TI",1,IF('Exemplaires élève'!$O$129="I",2,IF('Exemplaires élève'!$O$129="S",3,IF('Exemplaires élève'!$O$129="B",4,IF('Exemplaires élève'!$O$129="TB",5,IF('Exemplaires élève'!$O$129="np","Non pr.",IF('Exemplaires élève'!$O$129="A","Absent(e)","xxxx"))))))))))</f>
        <v/>
      </c>
      <c r="Q42" s="77" t="str">
        <f>IF('Exemplaires élève'!$N$137="np","Non pr.",IF('Exemplaires élève'!$N$137="a","Absent(e)",IF('Exemplaires élève'!$O$137="","",IF('Exemplaires élève'!$O$137="TI",1,IF('Exemplaires élève'!$O$137="I",2,IF('Exemplaires élève'!$O$137="S",3,IF('Exemplaires élève'!$O$137="B",4,IF('Exemplaires élève'!$O$137="TB",5,IF('Exemplaires élève'!$O$137="np","Non pr.",IF('Exemplaires élève'!$O$137="A","Absent(e)","xxxx"))))))))))</f>
        <v/>
      </c>
      <c r="R42" s="77" t="str">
        <f>IF('Exemplaires élève'!$N$145="np","Non pr.",IF('Exemplaires élève'!$N$145="a","Absent(e)",IF('Exemplaires élève'!$O$145="","",IF('Exemplaires élève'!$O$145="TI",1,IF('Exemplaires élève'!$O$145="I",2,IF('Exemplaires élève'!$O$145="S",3,IF('Exemplaires élève'!$O$145="B",4,IF('Exemplaires élève'!$O$145="TB",5,IF('Exemplaires élève'!$O$145="np","Non pr.",IF('Exemplaires élève'!$O$145="A","Absent(e)","xxxx"))))))))))</f>
        <v/>
      </c>
      <c r="S42" s="77" t="str">
        <f>IF('Exemplaires élève'!$N$162="np","Non pr.",IF('Exemplaires élève'!$N$162="a","Absent(e)",IF('Exemplaires élève'!$O$162="","",IF('Exemplaires élève'!$O$162="TI",1,IF('Exemplaires élève'!$O$162="I",2,IF('Exemplaires élève'!$O$162="S",3,IF('Exemplaires élève'!$O$162="B",4,IF('Exemplaires élève'!$O$162="TB",5,IF('Exemplaires élève'!$O$162="np","Non pr.",IF('Exemplaires élève'!$O$162="A","Absent(e)","xxxx"))))))))))</f>
        <v/>
      </c>
      <c r="T42" s="77" t="str">
        <f>IF('Exemplaires élève'!$N$170="np","Non pr.",IF('Exemplaires élève'!$N$170="a","Absent(e)",IF('Exemplaires élève'!$O$170="","",IF('Exemplaires élève'!$O$170="TI",1,IF('Exemplaires élève'!$O$170="I",2,IF('Exemplaires élève'!$O$170="S",3,IF('Exemplaires élève'!$O$170="B",4,IF('Exemplaires élève'!$O$170="TB",5,IF('Exemplaires élève'!$O$170="np","Non pr.",IF('Exemplaires élève'!$O$170="A","Absent(e)","xxxx"))))))))))</f>
        <v/>
      </c>
      <c r="U42" s="77" t="str">
        <f>IF('Exemplaires élève'!$N$178="np","Non pr.",IF('Exemplaires élève'!$N$178="a","Absent(e)",IF('Exemplaires élève'!$O$178="","",IF('Exemplaires élève'!$O$178="TI",1,IF('Exemplaires élève'!$O$178="I",2,IF('Exemplaires élève'!$O$178="S",3,IF('Exemplaires élève'!$O$178="B",4,IF('Exemplaires élève'!$O$178="TB",5,IF('Exemplaires élève'!$O$178="np","Non pr.",IF('Exemplaires élève'!$O$178="A","Absent(e)","xxxx"))))))))))</f>
        <v/>
      </c>
      <c r="V42" s="77" t="str">
        <f>IF('Exemplaires élève'!$N$186="np","Non pr.",IF('Exemplaires élève'!$N$186="a","Absent(e)",IF('Exemplaires élève'!$O$186="","",IF('Exemplaires élève'!$O$186="TI",1,IF('Exemplaires élève'!$O$186="I",2,IF('Exemplaires élève'!$O$186="S",3,IF('Exemplaires élève'!$O$186="B",4,IF('Exemplaires élève'!$O$186="TB",5,IF('Exemplaires élève'!$O$186="np","Non pr.",IF('Exemplaires élève'!$O$186="A","Absent(e)","xxxx"))))))))))</f>
        <v/>
      </c>
      <c r="W42" s="77" t="str">
        <f>IF('Exemplaires élève'!$N$194="np","Non pr.",IF('Exemplaires élève'!$N$194="a","Absent(e)",IF('Exemplaires élève'!$O$194="","",IF('Exemplaires élève'!$O$194="TI",1,IF('Exemplaires élève'!$O$194="I",2,IF('Exemplaires élève'!$O$194="S",3,IF('Exemplaires élève'!$O$194="B",4,IF('Exemplaires élève'!$O$194="TB",5,IF('Exemplaires élève'!$O$194="np","Non pr.",IF('Exemplaires élève'!$O$194="A","Absent(e)","xxxx"))))))))))</f>
        <v/>
      </c>
    </row>
    <row r="43" spans="1:23" x14ac:dyDescent="0.25">
      <c r="A43" s="129"/>
      <c r="D43" s="78" t="str">
        <f>IF('Exemplaires élève'!$O$16="","",IF('Exemplaires élève'!$O$16="TI",1,IF('Exemplaires élève'!$O$16="I",2,IF('Exemplaires élève'!$O$16="S",3,IF('Exemplaires élève'!$O$16="B",4,IF('Exemplaires élève'!$O$16="TB",5,"xxxx"))))))</f>
        <v/>
      </c>
      <c r="E43" s="78" t="str">
        <f>IF('Exemplaires élève'!$O$24="","",IF('Exemplaires élève'!$O$24="TI",1,IF('Exemplaires élève'!$O$24="I",2,IF('Exemplaires élève'!$O$24="S",3,IF('Exemplaires élève'!$O$24="B",4,IF('Exemplaires élève'!$O$24="TB",5,"xxxx"))))))</f>
        <v/>
      </c>
      <c r="F43" s="78" t="str">
        <f>IF('Exemplaires élève'!$O$32="","",IF('Exemplaires élève'!$O$32="TI",1,IF('Exemplaires élève'!$O$32="I",2,IF('Exemplaires élève'!$O$32="S",3,IF('Exemplaires élève'!$O$32="B",4,IF('Exemplaires élève'!$O$32="TB",5,"xxxx"))))))</f>
        <v/>
      </c>
      <c r="G43" s="78" t="str">
        <f>IF('Exemplaires élève'!$O$40="","",IF('Exemplaires élève'!$O$40="TI",1,IF('Exemplaires élève'!$O$40="I",2,IF('Exemplaires élève'!$O$40="S",3,IF('Exemplaires élève'!$O$40="B",4,IF('Exemplaires élève'!$O$40="TB",5,"xxxx"))))))</f>
        <v/>
      </c>
      <c r="H43" s="78" t="str">
        <f>IF('Exemplaires élève'!$O$48="","",IF('Exemplaires élève'!$O$48="TI",1,IF('Exemplaires élève'!$O$48="I",2,IF('Exemplaires élève'!$O$48="S",3,IF('Exemplaires élève'!$O$48="B",4,IF('Exemplaires élève'!$O$48="TB",5,"xxxx"))))))</f>
        <v/>
      </c>
      <c r="I43" s="78" t="str">
        <f>IF('Exemplaires élève'!$O$65="","",IF('Exemplaires élève'!$O$65="TI",1,IF('Exemplaires élève'!$O$65="I",2,IF('Exemplaires élève'!$O$65="S",3,IF('Exemplaires élève'!$O$65="B",4,IF('Exemplaires élève'!$O$65="TB",5,"xxxx"))))))</f>
        <v/>
      </c>
      <c r="J43" s="78" t="str">
        <f>IF('Exemplaires élève'!$O$73="","",IF('Exemplaires élève'!$O$73="TI",1,IF('Exemplaires élève'!$O$73="I",2,IF('Exemplaires élève'!$O$73="S",3,IF('Exemplaires élève'!$O$73="B",4,IF('Exemplaires élève'!$O$73="TB",5,"xxxx"))))))</f>
        <v/>
      </c>
      <c r="K43" s="78" t="str">
        <f>IF('Exemplaires élève'!$O$81="","",IF('Exemplaires élève'!$O$81="TI",1,IF('Exemplaires élève'!$O$81="I",2,IF('Exemplaires élève'!$O$81="S",3,IF('Exemplaires élève'!$O$81="B",4,IF('Exemplaires élève'!$O$81="TB",5,"xxxx"))))))</f>
        <v/>
      </c>
      <c r="L43" s="78" t="str">
        <f>IF('Exemplaires élève'!$O$89="","",IF('Exemplaires élève'!$O$89="TI",1,IF('Exemplaires élève'!$O$89="I",2,IF('Exemplaires élève'!$O$89="S",3,IF('Exemplaires élève'!$O$89="B",4,IF('Exemplaires élève'!$O$89="TB",5,"xxxx"))))))</f>
        <v/>
      </c>
      <c r="M43" s="78" t="str">
        <f>IF('Exemplaires élève'!$O$97="","",IF('Exemplaires élève'!$O$97="TI",1,IF('Exemplaires élève'!$O$97="I",2,IF('Exemplaires élève'!$O$97="S",3,IF('Exemplaires élève'!$O$97="B",4,IF('Exemplaires élève'!$O$97="TB",5,"xxxx"))))))</f>
        <v/>
      </c>
      <c r="N43" s="78" t="str">
        <f>IF('Exemplaires élève'!$O$114="","",IF('Exemplaires élève'!$O$114="TI",1,IF('Exemplaires élève'!$O$114="I",2,IF('Exemplaires élève'!$O$114="S",3,IF('Exemplaires élève'!$O$114="B",4,IF('Exemplaires élève'!$O$114="TB",5,"xxxx"))))))</f>
        <v/>
      </c>
      <c r="O43" s="78" t="str">
        <f>IF('Exemplaires élève'!$O$122="","",IF('Exemplaires élève'!$O$122="TI",1,IF('Exemplaires élève'!$O$122="I",2,IF('Exemplaires élève'!$O$122="S",3,IF('Exemplaires élève'!$O$122="B",4,IF('Exemplaires élève'!$O$122="TB",5,"xxxx"))))))</f>
        <v/>
      </c>
      <c r="P43" s="78" t="str">
        <f>IF('Exemplaires élève'!$O$130="","",IF('Exemplaires élève'!$O$130="TI",1,IF('Exemplaires élève'!$O$130="I",2,IF('Exemplaires élève'!$O$130="S",3,IF('Exemplaires élève'!$O$130="B",4,IF('Exemplaires élève'!$O$130="TB",5,"xxxx"))))))</f>
        <v/>
      </c>
      <c r="Q43" s="78" t="str">
        <f>IF('Exemplaires élève'!$O$138="","",IF('Exemplaires élève'!$O$138="TI",1,IF('Exemplaires élève'!$O$138="I",2,IF('Exemplaires élève'!$O$138="S",3,IF('Exemplaires élève'!$O$138="B",4,IF('Exemplaires élève'!$O$138="TB",5,"xxxx"))))))</f>
        <v/>
      </c>
      <c r="R43" s="78" t="str">
        <f>IF('Exemplaires élève'!$O$146="","",IF('Exemplaires élève'!$O$146="TI",1,IF('Exemplaires élève'!$O$146="I",2,IF('Exemplaires élève'!$O$146="S",3,IF('Exemplaires élève'!$O$146="B",4,IF('Exemplaires élève'!$O$146="TB",5,"xxxx"))))))</f>
        <v/>
      </c>
      <c r="S43" s="78" t="str">
        <f>IF('Exemplaires élève'!$O$163="","",IF('Exemplaires élève'!$O$163="TI",1,IF('Exemplaires élève'!$O$163="I",2,IF('Exemplaires élève'!$O$163="S",3,IF('Exemplaires élève'!$O$163="B",4,IF('Exemplaires élève'!$O$163="TB",5,"xxxx"))))))</f>
        <v/>
      </c>
      <c r="T43" s="78" t="str">
        <f>IF('Exemplaires élève'!$O$171="","",IF('Exemplaires élève'!$O$171="TI",1,IF('Exemplaires élève'!$O$171="I",2,IF('Exemplaires élève'!$O$171="S",3,IF('Exemplaires élève'!$O$171="B",4,IF('Exemplaires élève'!$O$171="TB",5,"xxxx"))))))</f>
        <v/>
      </c>
      <c r="U43" s="78" t="str">
        <f>IF('Exemplaires élève'!$O$179="","",IF('Exemplaires élève'!$O$179="TI",1,IF('Exemplaires élève'!$O$179="I",2,IF('Exemplaires élève'!$O$179="S",3,IF('Exemplaires élève'!$O$179="B",4,IF('Exemplaires élève'!$O$179="TB",5,"xxxx"))))))</f>
        <v/>
      </c>
      <c r="V43" s="78" t="str">
        <f>IF('Exemplaires élève'!$O$187="","",IF('Exemplaires élève'!$O$187="TI",1,IF('Exemplaires élève'!$O$187="I",2,IF('Exemplaires élève'!$O$187="S",3,IF('Exemplaires élève'!$O$187="B",4,IF('Exemplaires élève'!$O$187="TB",5,"xxxx"))))))</f>
        <v/>
      </c>
      <c r="W43" s="78" t="str">
        <f>IF('Exemplaires élève'!$O$195="","",IF('Exemplaires élève'!$O$195="TI",1,IF('Exemplaires élève'!$O$195="I",2,IF('Exemplaires élève'!$O$195="S",3,IF('Exemplaires élève'!$O$195="B",4,IF('Exemplaires élève'!$O$195="TB",5,"xxxx"))))))</f>
        <v/>
      </c>
    </row>
    <row r="44" spans="1:23" x14ac:dyDescent="0.25">
      <c r="A44" s="129"/>
      <c r="D44" s="78" t="str">
        <f>IF('Exemplaires élève'!$O$17="","",IF('Exemplaires élève'!$O$17="TI",1,IF('Exemplaires élève'!$O$17="I",2,IF('Exemplaires élève'!$O$17="S",3,IF('Exemplaires élève'!$O$17="B",4,IF('Exemplaires élève'!$O$17="TB",5,"xxxx"))))))</f>
        <v/>
      </c>
      <c r="E44" s="78" t="str">
        <f>IF('Exemplaires élève'!$O$25="","",IF('Exemplaires élève'!$O$25="TI",1,IF('Exemplaires élève'!$O$25="I",2,IF('Exemplaires élève'!$O$25="S",3,IF('Exemplaires élève'!$O$25="B",4,IF('Exemplaires élève'!$O$25="TB",5,"xxxx"))))))</f>
        <v/>
      </c>
      <c r="F44" s="78" t="str">
        <f>IF('Exemplaires élève'!$O$33="","",IF('Exemplaires élève'!$O$33="TI",1,IF('Exemplaires élève'!$O$33="I",2,IF('Exemplaires élève'!$O$33="S",3,IF('Exemplaires élève'!$O$33="B",4,IF('Exemplaires élève'!$O$33="TB",5,"xxxx"))))))</f>
        <v/>
      </c>
      <c r="G44" s="78" t="str">
        <f>IF('Exemplaires élève'!$O$41="","",IF('Exemplaires élève'!$O$41="TI",1,IF('Exemplaires élève'!$O$41="I",2,IF('Exemplaires élève'!$O$41="S",3,IF('Exemplaires élève'!$O$41="B",4,IF('Exemplaires élève'!$O$41="TB",5,"xxxx"))))))</f>
        <v/>
      </c>
      <c r="H44" s="78" t="str">
        <f>IF('Exemplaires élève'!$O$49="","",IF('Exemplaires élève'!$O$49="TI",1,IF('Exemplaires élève'!$O$49="I",2,IF('Exemplaires élève'!$O$49="S",3,IF('Exemplaires élève'!$O$49="B",4,IF('Exemplaires élève'!$O$49="TB",5,"xxxx"))))))</f>
        <v/>
      </c>
      <c r="I44" s="78" t="str">
        <f>IF('Exemplaires élève'!$O$66="","",IF('Exemplaires élève'!$O$66="TI",1,IF('Exemplaires élève'!$O$66="I",2,IF('Exemplaires élève'!$O$66="S",3,IF('Exemplaires élève'!$O$66="B",4,IF('Exemplaires élève'!$O$66="TB",5,"xxxx"))))))</f>
        <v/>
      </c>
      <c r="J44" s="78" t="str">
        <f>IF('Exemplaires élève'!$O$74="","",IF('Exemplaires élève'!$O$74="TI",1,IF('Exemplaires élève'!$O$74="I",2,IF('Exemplaires élève'!$O$74="S",3,IF('Exemplaires élève'!$O$74="B",4,IF('Exemplaires élève'!$O$74="TB",5,"xxxx"))))))</f>
        <v/>
      </c>
      <c r="K44" s="78" t="str">
        <f>IF('Exemplaires élève'!$O$82="","",IF('Exemplaires élève'!$O$82="TI",1,IF('Exemplaires élève'!$O$82="I",2,IF('Exemplaires élève'!$O$82="S",3,IF('Exemplaires élève'!$O$82="B",4,IF('Exemplaires élève'!$O$82="TB",5,"xxxx"))))))</f>
        <v/>
      </c>
      <c r="L44" s="78" t="str">
        <f>IF('Exemplaires élève'!$O$90="","",IF('Exemplaires élève'!$O$90="TI",1,IF('Exemplaires élève'!$O$90="I",2,IF('Exemplaires élève'!$O$90="S",3,IF('Exemplaires élève'!$O$90="B",4,IF('Exemplaires élève'!$O$90="TB",5,"xxxx"))))))</f>
        <v/>
      </c>
      <c r="M44" s="78" t="str">
        <f>IF('Exemplaires élève'!$O$98="","",IF('Exemplaires élève'!$O$98="TI",1,IF('Exemplaires élève'!$O$98="I",2,IF('Exemplaires élève'!$O$98="S",3,IF('Exemplaires élève'!$O$98="B",4,IF('Exemplaires élève'!$O$98="TB",5,"xxxx"))))))</f>
        <v/>
      </c>
      <c r="N44" s="78" t="str">
        <f>IF('Exemplaires élève'!$O$115="","",IF('Exemplaires élève'!$O$115="TI",1,IF('Exemplaires élève'!$O$115="I",2,IF('Exemplaires élève'!$O$115="S",3,IF('Exemplaires élève'!$O$115="B",4,IF('Exemplaires élève'!$O$115="TB",5,"xxxx"))))))</f>
        <v/>
      </c>
      <c r="O44" s="78" t="str">
        <f>IF('Exemplaires élève'!$O$123="","",IF('Exemplaires élève'!$O$123="TI",1,IF('Exemplaires élève'!$O$123="I",2,IF('Exemplaires élève'!$O$123="S",3,IF('Exemplaires élève'!$O$123="B",4,IF('Exemplaires élève'!$O$123="TB",5,"xxxx"))))))</f>
        <v/>
      </c>
      <c r="P44" s="78" t="str">
        <f>IF('Exemplaires élève'!$O$131="","",IF('Exemplaires élève'!$O$131="TI",1,IF('Exemplaires élève'!$O$131="I",2,IF('Exemplaires élève'!$O$131="S",3,IF('Exemplaires élève'!$O$131="B",4,IF('Exemplaires élève'!$O$131="TB",5,"xxxx"))))))</f>
        <v/>
      </c>
      <c r="Q44" s="78" t="str">
        <f>IF('Exemplaires élève'!$O$139="","",IF('Exemplaires élève'!$O$139="TI",1,IF('Exemplaires élève'!$O$139="I",2,IF('Exemplaires élève'!$O$139="S",3,IF('Exemplaires élève'!$O$139="B",4,IF('Exemplaires élève'!$O$139="TB",5,"xxxx"))))))</f>
        <v/>
      </c>
      <c r="R44" s="78" t="str">
        <f>IF('Exemplaires élève'!$O$147="","",IF('Exemplaires élève'!$O$147="TI",1,IF('Exemplaires élève'!$O$147="I",2,IF('Exemplaires élève'!$O$147="S",3,IF('Exemplaires élève'!$O$147="B",4,IF('Exemplaires élève'!$O$147="TB",5,"xxxx"))))))</f>
        <v/>
      </c>
      <c r="S44" s="78" t="str">
        <f>IF('Exemplaires élève'!$O$164="","",IF('Exemplaires élève'!$O$164="TI",1,IF('Exemplaires élève'!$O$164="I",2,IF('Exemplaires élève'!$O$164="S",3,IF('Exemplaires élève'!$O$164="B",4,IF('Exemplaires élève'!$O$164="TB",5,"xxxx"))))))</f>
        <v/>
      </c>
      <c r="T44" s="78" t="str">
        <f>IF('Exemplaires élève'!$O$172="","",IF('Exemplaires élève'!$O$172="TI",1,IF('Exemplaires élève'!$O$172="I",2,IF('Exemplaires élève'!$O$172="S",3,IF('Exemplaires élève'!$O$172="B",4,IF('Exemplaires élève'!$O$172="TB",5,"xxxx"))))))</f>
        <v/>
      </c>
      <c r="U44" s="78" t="str">
        <f>IF('Exemplaires élève'!$O$180="","",IF('Exemplaires élève'!$O$180="TI",1,IF('Exemplaires élève'!$O$180="I",2,IF('Exemplaires élève'!$O$180="S",3,IF('Exemplaires élève'!$O$180="B",4,IF('Exemplaires élève'!$O$180="TB",5,"xxxx"))))))</f>
        <v/>
      </c>
      <c r="V44" s="78" t="str">
        <f>IF('Exemplaires élève'!$O$188="","",IF('Exemplaires élève'!$O$188="TI",1,IF('Exemplaires élève'!$O$188="I",2,IF('Exemplaires élève'!$O$188="S",3,IF('Exemplaires élève'!$O$188="B",4,IF('Exemplaires élève'!$O$188="TB",5,"xxxx"))))))</f>
        <v/>
      </c>
      <c r="W44" s="78" t="str">
        <f>IF('Exemplaires élève'!$O$196="","",IF('Exemplaires élève'!$O$196="TI",1,IF('Exemplaires élève'!$O$196="I",2,IF('Exemplaires élève'!$O$196="S",3,IF('Exemplaires élève'!$O$196="B",4,IF('Exemplaires élève'!$O$196="TB",5,"xxxx"))))))</f>
        <v/>
      </c>
    </row>
    <row r="45" spans="1:23" x14ac:dyDescent="0.25">
      <c r="A45" s="129"/>
      <c r="D45" s="78" t="str">
        <f>IF('Exemplaires élève'!$O$18="","",IF('Exemplaires élève'!$O$18="TI",1,IF('Exemplaires élève'!$O$18="I",2,IF('Exemplaires élève'!$O$18="S",3,IF('Exemplaires élève'!$O$18="B",4,IF('Exemplaires élève'!$O$18="TB",5,"xxxx"))))))</f>
        <v/>
      </c>
      <c r="E45" s="78" t="str">
        <f>IF('Exemplaires élève'!$O$26="","",IF('Exemplaires élève'!$O$26="TI",1,IF('Exemplaires élève'!$O$26="I",2,IF('Exemplaires élève'!$O$26="S",3,IF('Exemplaires élève'!$O$26="B",4,IF('Exemplaires élève'!$O$26="TB",5,"xxxx"))))))</f>
        <v/>
      </c>
      <c r="F45" s="78" t="str">
        <f>IF('Exemplaires élève'!$O$34="","",IF('Exemplaires élève'!$O$34="TI",1,IF('Exemplaires élève'!$O$34="I",2,IF('Exemplaires élève'!$O$34="S",3,IF('Exemplaires élève'!$O$34="B",4,IF('Exemplaires élève'!$O$34="TB",5,"xxxx"))))))</f>
        <v/>
      </c>
      <c r="G45" s="78" t="str">
        <f>IF('Exemplaires élève'!$O$42="","",IF('Exemplaires élève'!$O$42="TI",1,IF('Exemplaires élève'!$O$42="I",2,IF('Exemplaires élève'!$O$42="S",3,IF('Exemplaires élève'!$O$42="B",4,IF('Exemplaires élève'!$O$42="TB",5,"xxxx"))))))</f>
        <v/>
      </c>
      <c r="H45" s="78" t="str">
        <f>IF('Exemplaires élève'!$O$50="","",IF('Exemplaires élève'!$O$50="TI",1,IF('Exemplaires élève'!$O$50="I",2,IF('Exemplaires élève'!$O$50="S",3,IF('Exemplaires élève'!$O$50="B",4,IF('Exemplaires élève'!$O$50="TB",5,"xxxx"))))))</f>
        <v/>
      </c>
      <c r="I45" s="78" t="str">
        <f>IF('Exemplaires élève'!$O$67="","",IF('Exemplaires élève'!$O$67="TI",1,IF('Exemplaires élève'!$O$67="I",2,IF('Exemplaires élève'!$O$67="S",3,IF('Exemplaires élève'!$O$67="B",4,IF('Exemplaires élève'!$O$67="TB",5,"xxxx"))))))</f>
        <v/>
      </c>
      <c r="J45" s="78" t="str">
        <f>IF('Exemplaires élève'!$O$75="","",IF('Exemplaires élève'!$O$75="TI",1,IF('Exemplaires élève'!$O$75="I",2,IF('Exemplaires élève'!$O$75="S",3,IF('Exemplaires élève'!$O$75="B",4,IF('Exemplaires élève'!$O$75="TB",5,"xxxx"))))))</f>
        <v/>
      </c>
      <c r="K45" s="78" t="str">
        <f>IF('Exemplaires élève'!$O$83="","",IF('Exemplaires élève'!$O$83="TI",1,IF('Exemplaires élève'!$O$83="I",2,IF('Exemplaires élève'!$O$83="S",3,IF('Exemplaires élève'!$O$83="B",4,IF('Exemplaires élève'!$O$83="TB",5,"xxxx"))))))</f>
        <v/>
      </c>
      <c r="L45" s="78" t="str">
        <f>IF('Exemplaires élève'!$O$91="","",IF('Exemplaires élève'!$O$91="TI",1,IF('Exemplaires élève'!$O$91="I",2,IF('Exemplaires élève'!$O$91="S",3,IF('Exemplaires élève'!$O$91="B",4,IF('Exemplaires élève'!$O$91="TB",5,"xxxx"))))))</f>
        <v/>
      </c>
      <c r="M45" s="78" t="str">
        <f>IF('Exemplaires élève'!$O$99="","",IF('Exemplaires élève'!$O$99="TI",1,IF('Exemplaires élève'!$O$99="I",2,IF('Exemplaires élève'!$O$99="S",3,IF('Exemplaires élève'!$O$99="B",4,IF('Exemplaires élève'!$O$99="TB",5,"xxxx"))))))</f>
        <v/>
      </c>
      <c r="N45" s="78" t="str">
        <f>IF('Exemplaires élève'!$O$116="","",IF('Exemplaires élève'!$O$116="TI",1,IF('Exemplaires élève'!$O$116="I",2,IF('Exemplaires élève'!$O$116="S",3,IF('Exemplaires élève'!$O$116="B",4,IF('Exemplaires élève'!$O$116="TB",5,"xxxx"))))))</f>
        <v/>
      </c>
      <c r="O45" s="78" t="str">
        <f>IF('Exemplaires élève'!$O$124="","",IF('Exemplaires élève'!$O$124="TI",1,IF('Exemplaires élève'!$O$124="I",2,IF('Exemplaires élève'!$O$124="S",3,IF('Exemplaires élève'!$O$124="B",4,IF('Exemplaires élève'!$O$124="TB",5,"xxxx"))))))</f>
        <v/>
      </c>
      <c r="P45" s="78" t="str">
        <f>IF('Exemplaires élève'!$O$132="","",IF('Exemplaires élève'!$O$132="TI",1,IF('Exemplaires élève'!$O$132="I",2,IF('Exemplaires élève'!$O$132="S",3,IF('Exemplaires élève'!$O$132="B",4,IF('Exemplaires élève'!$O$132="TB",5,"xxxx"))))))</f>
        <v/>
      </c>
      <c r="Q45" s="78" t="str">
        <f>IF('Exemplaires élève'!$O$140="","",IF('Exemplaires élève'!$O$140="TI",1,IF('Exemplaires élève'!$O$140="I",2,IF('Exemplaires élève'!$O$140="S",3,IF('Exemplaires élève'!$O$140="B",4,IF('Exemplaires élève'!$O$140="TB",5,"xxxx"))))))</f>
        <v/>
      </c>
      <c r="R45" s="78" t="str">
        <f>IF('Exemplaires élève'!$O$148="","",IF('Exemplaires élève'!$O$148="TI",1,IF('Exemplaires élève'!$O$148="I",2,IF('Exemplaires élève'!$O$148="S",3,IF('Exemplaires élève'!$O$148="B",4,IF('Exemplaires élève'!$O$148="TB",5,"xxxx"))))))</f>
        <v/>
      </c>
      <c r="S45" s="78" t="str">
        <f>IF('Exemplaires élève'!$O$165="","",IF('Exemplaires élève'!$O$165="TI",1,IF('Exemplaires élève'!$O$165="I",2,IF('Exemplaires élève'!$O$165="S",3,IF('Exemplaires élève'!$O$165="B",4,IF('Exemplaires élève'!$O$165="TB",5,"xxxx"))))))</f>
        <v/>
      </c>
      <c r="T45" s="78" t="str">
        <f>IF('Exemplaires élève'!$O$173="","",IF('Exemplaires élève'!$O$173="TI",1,IF('Exemplaires élève'!$O$173="I",2,IF('Exemplaires élève'!$O$173="S",3,IF('Exemplaires élève'!$O$173="B",4,IF('Exemplaires élève'!$O$173="TB",5,"xxxx"))))))</f>
        <v/>
      </c>
      <c r="U45" s="78" t="str">
        <f>IF('Exemplaires élève'!$O$181="","",IF('Exemplaires élève'!$O$181="TI",1,IF('Exemplaires élève'!$O$181="I",2,IF('Exemplaires élève'!$O$181="S",3,IF('Exemplaires élève'!$O$181="B",4,IF('Exemplaires élève'!$O$181="TB",5,"xxxx"))))))</f>
        <v/>
      </c>
      <c r="V45" s="78" t="str">
        <f>IF('Exemplaires élève'!$O$189="","",IF('Exemplaires élève'!$O$189="TI",1,IF('Exemplaires élève'!$O$189="I",2,IF('Exemplaires élève'!$O$189="S",3,IF('Exemplaires élève'!$O$189="B",4,IF('Exemplaires élève'!$O$189="TB",5,"xxxx"))))))</f>
        <v/>
      </c>
      <c r="W45" s="78" t="str">
        <f>IF('Exemplaires élève'!$O$197="","",IF('Exemplaires élève'!$O$197="TI",1,IF('Exemplaires élève'!$O$197="I",2,IF('Exemplaires élève'!$O$197="S",3,IF('Exemplaires élève'!$O$197="B",4,IF('Exemplaires élève'!$O$197="TB",5,"xxxx"))))))</f>
        <v/>
      </c>
    </row>
    <row r="46" spans="1:23" x14ac:dyDescent="0.25">
      <c r="A46" s="129"/>
      <c r="D46" s="78" t="str">
        <f>IF('Exemplaires élève'!$O$19="","",IF('Exemplaires élève'!$O$19="TI",1,IF('Exemplaires élève'!$O$19="I",2,IF('Exemplaires élève'!$O$19="S",3,IF('Exemplaires élève'!$O$19="B",4,IF('Exemplaires élève'!$O$19="TB",5,"xxxx"))))))</f>
        <v/>
      </c>
      <c r="E46" s="78" t="str">
        <f>IF('Exemplaires élève'!$O$27="","",IF('Exemplaires élève'!$O$27="TI",1,IF('Exemplaires élève'!$O$27="I",2,IF('Exemplaires élève'!$O$27="S",3,IF('Exemplaires élève'!$O$27="B",4,IF('Exemplaires élève'!$O$27="TB",5,"xxxx"))))))</f>
        <v/>
      </c>
      <c r="F46" s="78" t="str">
        <f>IF('Exemplaires élève'!$O$35="","",IF('Exemplaires élève'!$O$35="TI",1,IF('Exemplaires élève'!$O$35="I",2,IF('Exemplaires élève'!$O$35="S",3,IF('Exemplaires élève'!$O$35="B",4,IF('Exemplaires élève'!$O$35="TB",5,"xxxx"))))))</f>
        <v/>
      </c>
      <c r="G46" s="78" t="str">
        <f>IF('Exemplaires élève'!$O$43="","",IF('Exemplaires élève'!$O$43="TI",1,IF('Exemplaires élève'!$O$43="I",2,IF('Exemplaires élève'!$O$43="S",3,IF('Exemplaires élève'!$O$43="B",4,IF('Exemplaires élève'!$O$43="TB",5,"xxxx"))))))</f>
        <v/>
      </c>
      <c r="H46" s="78" t="str">
        <f>IF('Exemplaires élève'!$O$51="","",IF('Exemplaires élève'!$O$51="TI",1,IF('Exemplaires élève'!$O$51="I",2,IF('Exemplaires élève'!$O$51="S",3,IF('Exemplaires élève'!$O$51="B",4,IF('Exemplaires élève'!$O$51="TB",5,"xxxx"))))))</f>
        <v/>
      </c>
      <c r="I46" s="78" t="str">
        <f>IF('Exemplaires élève'!$O$68="","",IF('Exemplaires élève'!$O$68="TI",1,IF('Exemplaires élève'!$O$68="I",2,IF('Exemplaires élève'!$O$68="S",3,IF('Exemplaires élève'!$O$68="B",4,IF('Exemplaires élève'!$O$68="TB",5,"xxxx"))))))</f>
        <v/>
      </c>
      <c r="J46" s="78" t="str">
        <f>IF('Exemplaires élève'!$O$76="","",IF('Exemplaires élève'!$O$76="TI",1,IF('Exemplaires élève'!$O$76="I",2,IF('Exemplaires élève'!$O$76="S",3,IF('Exemplaires élève'!$O$76="B",4,IF('Exemplaires élève'!$O$76="TB",5,"xxxx"))))))</f>
        <v/>
      </c>
      <c r="K46" s="78" t="str">
        <f>IF('Exemplaires élève'!$O$84="","",IF('Exemplaires élève'!$O$84="TI",1,IF('Exemplaires élève'!$O$84="I",2,IF('Exemplaires élève'!$O$84="S",3,IF('Exemplaires élève'!$O$84="B",4,IF('Exemplaires élève'!$O$84="TB",5,"xxxx"))))))</f>
        <v/>
      </c>
      <c r="L46" s="78" t="str">
        <f>IF('Exemplaires élève'!$O$92="","",IF('Exemplaires élève'!$O$92="TI",1,IF('Exemplaires élève'!$O$92="I",2,IF('Exemplaires élève'!$O$92="S",3,IF('Exemplaires élève'!$O$92="B",4,IF('Exemplaires élève'!$O$92="TB",5,"xxxx"))))))</f>
        <v/>
      </c>
      <c r="M46" s="78" t="str">
        <f>IF('Exemplaires élève'!$O$100="","",IF('Exemplaires élève'!$O$100="TI",1,IF('Exemplaires élève'!$O$100="I",2,IF('Exemplaires élève'!$O$100="S",3,IF('Exemplaires élève'!$O$100="B",4,IF('Exemplaires élève'!$O$100="TB",5,"xxxx"))))))</f>
        <v/>
      </c>
      <c r="N46" s="78" t="str">
        <f>IF('Exemplaires élève'!$O$117="","",IF('Exemplaires élève'!$O$117="TI",1,IF('Exemplaires élève'!$O$117="I",2,IF('Exemplaires élève'!$O$117="S",3,IF('Exemplaires élève'!$O$117="B",4,IF('Exemplaires élève'!$O$117="TB",5,"xxxx"))))))</f>
        <v/>
      </c>
      <c r="O46" s="78" t="str">
        <f>IF('Exemplaires élève'!$O$125="","",IF('Exemplaires élève'!$O$125="TI",1,IF('Exemplaires élève'!$O$125="I",2,IF('Exemplaires élève'!$O$125="S",3,IF('Exemplaires élève'!$O$125="B",4,IF('Exemplaires élève'!$O$125="TB",5,"xxxx"))))))</f>
        <v/>
      </c>
      <c r="P46" s="78" t="str">
        <f>IF('Exemplaires élève'!$O$133="","",IF('Exemplaires élève'!$O$133="TI",1,IF('Exemplaires élève'!$O$133="I",2,IF('Exemplaires élève'!$O$133="S",3,IF('Exemplaires élève'!$O$133="B",4,IF('Exemplaires élève'!$O$133="TB",5,"xxxx"))))))</f>
        <v/>
      </c>
      <c r="Q46" s="78" t="str">
        <f>IF('Exemplaires élève'!$O$141="","",IF('Exemplaires élève'!$O$141="TI",1,IF('Exemplaires élève'!$O$141="I",2,IF('Exemplaires élève'!$O$141="S",3,IF('Exemplaires élève'!$O$141="B",4,IF('Exemplaires élève'!$O$141="TB",5,"xxxx"))))))</f>
        <v/>
      </c>
      <c r="R46" s="78" t="str">
        <f>IF('Exemplaires élève'!$O$149="","",IF('Exemplaires élève'!$O$149="TI",1,IF('Exemplaires élève'!$O$149="I",2,IF('Exemplaires élève'!$O$149="S",3,IF('Exemplaires élève'!$O$149="B",4,IF('Exemplaires élève'!$O$149="TB",5,"xxxx"))))))</f>
        <v/>
      </c>
      <c r="S46" s="78" t="str">
        <f>IF('Exemplaires élève'!$O$166="","",IF('Exemplaires élève'!$O$166="TI",1,IF('Exemplaires élève'!$O$166="I",2,IF('Exemplaires élève'!$O$166="S",3,IF('Exemplaires élève'!$O$166="B",4,IF('Exemplaires élève'!$O$166="TB",5,"xxxx"))))))</f>
        <v/>
      </c>
      <c r="T46" s="78" t="str">
        <f>IF('Exemplaires élève'!$O$174="","",IF('Exemplaires élève'!$O$174="TI",1,IF('Exemplaires élève'!$O$174="I",2,IF('Exemplaires élève'!$O$174="S",3,IF('Exemplaires élève'!$O$174="B",4,IF('Exemplaires élève'!$O$174="TB",5,"xxxx"))))))</f>
        <v/>
      </c>
      <c r="U46" s="78" t="str">
        <f>IF('Exemplaires élève'!$O$182="","",IF('Exemplaires élève'!$O$182="TI",1,IF('Exemplaires élève'!$O$182="I",2,IF('Exemplaires élève'!$O$182="S",3,IF('Exemplaires élève'!$O$182="B",4,IF('Exemplaires élève'!$O$182="TB",5,"xxxx"))))))</f>
        <v/>
      </c>
      <c r="V46" s="78" t="str">
        <f>IF('Exemplaires élève'!$O$190="","",IF('Exemplaires élève'!$O$190="TI",1,IF('Exemplaires élève'!$O$190="I",2,IF('Exemplaires élève'!$O$190="S",3,IF('Exemplaires élève'!$O$190="B",4,IF('Exemplaires élève'!$O$190="TB",5,"xxxx"))))))</f>
        <v/>
      </c>
      <c r="W46" s="78" t="str">
        <f>IF('Exemplaires élève'!$O$198="","",IF('Exemplaires élève'!$O$198="TI",1,IF('Exemplaires élève'!$O$198="I",2,IF('Exemplaires élève'!$O$198="S",3,IF('Exemplaires élève'!$O$198="B",4,IF('Exemplaires élève'!$O$198="TB",5,"xxxx"))))))</f>
        <v/>
      </c>
    </row>
    <row r="47" spans="1:23" x14ac:dyDescent="0.25">
      <c r="A47" s="129"/>
      <c r="D47" s="78" t="str">
        <f>IF('Exemplaires élève'!$O$20="","",IF('Exemplaires élève'!$O$20="TI",1,IF('Exemplaires élève'!$O$20="I",2,IF('Exemplaires élève'!$O$20="S",3,IF('Exemplaires élève'!$O$20="B",4,IF('Exemplaires élève'!$O$20="TB",5,"xxxx"))))))</f>
        <v/>
      </c>
      <c r="E47" s="78" t="str">
        <f>IF('Exemplaires élève'!$O$28="","",IF('Exemplaires élève'!$O$28="TI",1,IF('Exemplaires élève'!$O$28="I",2,IF('Exemplaires élève'!$O$28="S",3,IF('Exemplaires élève'!$O$28="B",4,IF('Exemplaires élève'!$O$28="TB",5,"xxxx"))))))</f>
        <v/>
      </c>
      <c r="F47" s="78" t="str">
        <f>IF('Exemplaires élève'!$O$36="","",IF('Exemplaires élève'!$O$36="TI",1,IF('Exemplaires élève'!$O$36="I",2,IF('Exemplaires élève'!$O$36="S",3,IF('Exemplaires élève'!$O$36="B",4,IF('Exemplaires élève'!$O$36="TB",5,"xxxx"))))))</f>
        <v/>
      </c>
      <c r="G47" s="78" t="str">
        <f>IF('Exemplaires élève'!$O$44="","",IF('Exemplaires élève'!$O$44="TI",1,IF('Exemplaires élève'!$O$44="I",2,IF('Exemplaires élève'!$O$44="S",3,IF('Exemplaires élève'!$O$44="B",4,IF('Exemplaires élève'!$O$44="TB",5,"xxxx"))))))</f>
        <v/>
      </c>
      <c r="H47" s="78" t="str">
        <f>IF('Exemplaires élève'!$O$52="","",IF('Exemplaires élève'!$O$52="TI",1,IF('Exemplaires élève'!$O$52="I",2,IF('Exemplaires élève'!$O$52="S",3,IF('Exemplaires élève'!$O$52="B",4,IF('Exemplaires élève'!$O$52="TB",5,"xxxx"))))))</f>
        <v/>
      </c>
      <c r="I47" s="78" t="str">
        <f>IF('Exemplaires élève'!$O$69="","",IF('Exemplaires élève'!$O$69="TI",1,IF('Exemplaires élève'!$O$69="I",2,IF('Exemplaires élève'!$O$69="S",3,IF('Exemplaires élève'!$O$69="B",4,IF('Exemplaires élève'!$O$69="TB",5,"xxxx"))))))</f>
        <v/>
      </c>
      <c r="J47" s="78" t="str">
        <f>IF('Exemplaires élève'!$O$77="","",IF('Exemplaires élève'!$O$77="TI",1,IF('Exemplaires élève'!$O$77="I",2,IF('Exemplaires élève'!$O$77="S",3,IF('Exemplaires élève'!$O$77="B",4,IF('Exemplaires élève'!$O$77="TB",5,"xxxx"))))))</f>
        <v/>
      </c>
      <c r="K47" s="78" t="str">
        <f>IF('Exemplaires élève'!$O$85="","",IF('Exemplaires élève'!$O$85="TI",1,IF('Exemplaires élève'!$O$85="I",2,IF('Exemplaires élève'!$O$85="S",3,IF('Exemplaires élève'!$O$85="B",4,IF('Exemplaires élève'!$O$85="TB",5,"xxxx"))))))</f>
        <v/>
      </c>
      <c r="L47" s="78" t="str">
        <f>IF('Exemplaires élève'!$O$93="","",IF('Exemplaires élève'!$O$93="TI",1,IF('Exemplaires élève'!$O$93="I",2,IF('Exemplaires élève'!$O$93="S",3,IF('Exemplaires élève'!$O$93="B",4,IF('Exemplaires élève'!$O$93="TB",5,"xxxx"))))))</f>
        <v/>
      </c>
      <c r="M47" s="78" t="str">
        <f>IF('Exemplaires élève'!$O$101="","",IF('Exemplaires élève'!$O$101="TI",1,IF('Exemplaires élève'!$O$101="I",2,IF('Exemplaires élève'!$O$101="S",3,IF('Exemplaires élève'!$O$101="B",4,IF('Exemplaires élève'!$O$101="TB",5,"xxxx"))))))</f>
        <v/>
      </c>
      <c r="N47" s="78" t="str">
        <f>IF('Exemplaires élève'!$O$118="","",IF('Exemplaires élève'!$O$118="TI",1,IF('Exemplaires élève'!$O$118="I",2,IF('Exemplaires élève'!$O$118="S",3,IF('Exemplaires élève'!$O$118="B",4,IF('Exemplaires élève'!$O$118="TB",5,"xxxx"))))))</f>
        <v/>
      </c>
      <c r="O47" s="78" t="str">
        <f>IF('Exemplaires élève'!$O$126="","",IF('Exemplaires élève'!$O$126="TI",1,IF('Exemplaires élève'!$O$126="I",2,IF('Exemplaires élève'!$O$126="S",3,IF('Exemplaires élève'!$O$126="B",4,IF('Exemplaires élève'!$O$126="TB",5,"xxxx"))))))</f>
        <v/>
      </c>
      <c r="P47" s="78" t="str">
        <f>IF('Exemplaires élève'!$O$134="","",IF('Exemplaires élève'!$O$134="TI",1,IF('Exemplaires élève'!$O$134="I",2,IF('Exemplaires élève'!$O$134="S",3,IF('Exemplaires élève'!$O$134="B",4,IF('Exemplaires élève'!$O$134="TB",5,"xxxx"))))))</f>
        <v/>
      </c>
      <c r="Q47" s="78" t="str">
        <f>IF('Exemplaires élève'!$O$142="","",IF('Exemplaires élève'!$O$142="TI",1,IF('Exemplaires élève'!$O$142="I",2,IF('Exemplaires élève'!$O$142="S",3,IF('Exemplaires élève'!$O$142="B",4,IF('Exemplaires élève'!$O$142="TB",5,"xxxx"))))))</f>
        <v/>
      </c>
      <c r="R47" s="78" t="str">
        <f>IF('Exemplaires élève'!$O$150="","",IF('Exemplaires élève'!$O$150="TI",1,IF('Exemplaires élève'!$O$150="I",2,IF('Exemplaires élève'!$O$150="S",3,IF('Exemplaires élève'!$O$150="B",4,IF('Exemplaires élève'!$O$150="TB",5,"xxxx"))))))</f>
        <v/>
      </c>
      <c r="S47" s="78" t="str">
        <f>IF('Exemplaires élève'!$O$167="","",IF('Exemplaires élève'!$O$167="TI",1,IF('Exemplaires élève'!$O$167="I",2,IF('Exemplaires élève'!$O$167="S",3,IF('Exemplaires élève'!$O$167="B",4,IF('Exemplaires élève'!$O$167="TB",5,"xxxx"))))))</f>
        <v/>
      </c>
      <c r="T47" s="78" t="str">
        <f>IF('Exemplaires élève'!$O$175="","",IF('Exemplaires élève'!$O$175="TI",1,IF('Exemplaires élève'!$O$175="I",2,IF('Exemplaires élève'!$O$175="S",3,IF('Exemplaires élève'!$O$175="B",4,IF('Exemplaires élève'!$O$175="TB",5,"xxxx"))))))</f>
        <v/>
      </c>
      <c r="U47" s="78" t="str">
        <f>IF('Exemplaires élève'!$O$183="","",IF('Exemplaires élève'!$O$183="TI",1,IF('Exemplaires élève'!$O$183="I",2,IF('Exemplaires élève'!$O$183="S",3,IF('Exemplaires élève'!$O$183="B",4,IF('Exemplaires élève'!$O$183="TB",5,"xxxx"))))))</f>
        <v/>
      </c>
      <c r="V47" s="78" t="str">
        <f>IF('Exemplaires élève'!$O$191="","",IF('Exemplaires élève'!$O$191="TI",1,IF('Exemplaires élève'!$O$191="I",2,IF('Exemplaires élève'!$O$191="S",3,IF('Exemplaires élève'!$O$191="B",4,IF('Exemplaires élève'!$O$191="TB",5,"xxxx"))))))</f>
        <v/>
      </c>
      <c r="W47" s="78" t="str">
        <f>IF('Exemplaires élève'!$O$199="","",IF('Exemplaires élève'!$O$199="TI",1,IF('Exemplaires élève'!$O$199="I",2,IF('Exemplaires élève'!$O$199="S",3,IF('Exemplaires élève'!$O$199="B",4,IF('Exemplaires élève'!$O$199="TB",5,"xxxx"))))))</f>
        <v/>
      </c>
    </row>
    <row r="48" spans="1:23" ht="13.8" thickBot="1" x14ac:dyDescent="0.3">
      <c r="A48" s="129"/>
      <c r="D48" s="78" t="str">
        <f>IF('Exemplaires élève'!$O$21="","",IF('Exemplaires élève'!$O$21="TI",1,IF('Exemplaires élève'!$O$21="I",2,IF('Exemplaires élève'!$O$21="S",3,IF('Exemplaires élève'!$O$21="B",4,IF('Exemplaires élève'!$O$21="TB",5,"xxxx"))))))</f>
        <v/>
      </c>
      <c r="E48" s="78" t="str">
        <f>IF('Exemplaires élève'!$O$29="","",IF('Exemplaires élève'!$O$29="TI",1,IF('Exemplaires élève'!$O$29="I",2,IF('Exemplaires élève'!$O$29="S",3,IF('Exemplaires élève'!$O$29="B",4,IF('Exemplaires élève'!$O$29="TB",5,"xxxx"))))))</f>
        <v/>
      </c>
      <c r="F48" s="78" t="str">
        <f>IF('Exemplaires élève'!$O$37="","",IF('Exemplaires élève'!$O$37="TI",1,IF('Exemplaires élève'!$O$37="I",2,IF('Exemplaires élève'!$O$37="S",3,IF('Exemplaires élève'!$O$37="B",4,IF('Exemplaires élève'!$O$37="TB",5,"xxxx"))))))</f>
        <v/>
      </c>
      <c r="G48" s="78" t="str">
        <f>IF('Exemplaires élève'!$O$45="","",IF('Exemplaires élève'!$O$45="TI",1,IF('Exemplaires élève'!$O$45="I",2,IF('Exemplaires élève'!$O$45="S",3,IF('Exemplaires élève'!$O$45="B",4,IF('Exemplaires élève'!$O$45="TB",5,"xxxx"))))))</f>
        <v/>
      </c>
      <c r="H48" s="78" t="str">
        <f>IF('Exemplaires élève'!$O$53="","",IF('Exemplaires élève'!$O$53="TI",1,IF('Exemplaires élève'!$O$53="I",2,IF('Exemplaires élève'!$O$53="S",3,IF('Exemplaires élève'!$O$53="B",4,IF('Exemplaires élève'!$O$53="TB",5,"xxxx"))))))</f>
        <v/>
      </c>
      <c r="I48" s="78" t="str">
        <f>IF('Exemplaires élève'!$O$70="","",IF('Exemplaires élève'!$O$70="TI",1,IF('Exemplaires élève'!$O$70="I",2,IF('Exemplaires élève'!$O$70="S",3,IF('Exemplaires élève'!$O$70="B",4,IF('Exemplaires élève'!$O$70="TB",5,"xxxx"))))))</f>
        <v/>
      </c>
      <c r="J48" s="78" t="str">
        <f>IF('Exemplaires élève'!$O$78="","",IF('Exemplaires élève'!$O$78="TI",1,IF('Exemplaires élève'!$O$78="I",2,IF('Exemplaires élève'!$O$78="S",3,IF('Exemplaires élève'!$O$78="B",4,IF('Exemplaires élève'!$O$78="TB",5,"xxxx"))))))</f>
        <v/>
      </c>
      <c r="K48" s="78" t="str">
        <f>IF('Exemplaires élève'!$O$86="","",IF('Exemplaires élève'!$O$86="TI",1,IF('Exemplaires élève'!$O$86="I",2,IF('Exemplaires élève'!$O$86="S",3,IF('Exemplaires élève'!$O$86="B",4,IF('Exemplaires élève'!$O$86="TB",5,"xxxx"))))))</f>
        <v/>
      </c>
      <c r="L48" s="78" t="str">
        <f>IF('Exemplaires élève'!$O$94="","",IF('Exemplaires élève'!$O$94="TI",1,IF('Exemplaires élève'!$O$94="I",2,IF('Exemplaires élève'!$O$94="S",3,IF('Exemplaires élève'!$O$94="B",4,IF('Exemplaires élève'!$O$94="TB",5,"xxxx"))))))</f>
        <v/>
      </c>
      <c r="M48" s="78" t="str">
        <f>IF('Exemplaires élève'!$O$102="","",IF('Exemplaires élève'!$O$102="TI",1,IF('Exemplaires élève'!$O$102="I",2,IF('Exemplaires élève'!$O$102="S",3,IF('Exemplaires élève'!$O$102="B",4,IF('Exemplaires élève'!$O$102="TB",5,"xxxx"))))))</f>
        <v/>
      </c>
      <c r="N48" s="78" t="str">
        <f>IF('Exemplaires élève'!$O$119="","",IF('Exemplaires élève'!$O$119="TI",1,IF('Exemplaires élève'!$O$119="I",2,IF('Exemplaires élève'!$O$119="S",3,IF('Exemplaires élève'!$O$119="B",4,IF('Exemplaires élève'!$O$119="TB",5,"xxxx"))))))</f>
        <v/>
      </c>
      <c r="O48" s="78" t="str">
        <f>IF('Exemplaires élève'!$O$127="","",IF('Exemplaires élève'!$O$127="TI",1,IF('Exemplaires élève'!$O$127="I",2,IF('Exemplaires élève'!$O$127="S",3,IF('Exemplaires élève'!$O$127="B",4,IF('Exemplaires élève'!$O$127="TB",5,"xxxx"))))))</f>
        <v/>
      </c>
      <c r="P48" s="78" t="str">
        <f>IF('Exemplaires élève'!$O$135="","",IF('Exemplaires élève'!$O$135="TI",1,IF('Exemplaires élève'!$O$135="I",2,IF('Exemplaires élève'!$O$135="S",3,IF('Exemplaires élève'!$O$135="B",4,IF('Exemplaires élève'!$O$135="TB",5,"xxxx"))))))</f>
        <v/>
      </c>
      <c r="Q48" s="78" t="str">
        <f>IF('Exemplaires élève'!$O$143="","",IF('Exemplaires élève'!$O$143="TI",1,IF('Exemplaires élève'!$O$143="I",2,IF('Exemplaires élève'!$O$143="S",3,IF('Exemplaires élève'!$O$143="B",4,IF('Exemplaires élève'!$O$143="TB",5,"xxxx"))))))</f>
        <v/>
      </c>
      <c r="R48" s="78" t="str">
        <f>IF('Exemplaires élève'!$O$151="","",IF('Exemplaires élève'!$O$151="TI",1,IF('Exemplaires élève'!$O$151="I",2,IF('Exemplaires élève'!$O$151="S",3,IF('Exemplaires élève'!$O$151="B",4,IF('Exemplaires élève'!$O$151="TB",5,"xxxx"))))))</f>
        <v/>
      </c>
      <c r="S48" s="78" t="str">
        <f>IF('Exemplaires élève'!$O$168="","",IF('Exemplaires élève'!$O$168="TI",1,IF('Exemplaires élève'!$O$168="I",2,IF('Exemplaires élève'!$O$168="S",3,IF('Exemplaires élève'!$O$168="B",4,IF('Exemplaires élève'!$O$168="TB",5,"xxxx"))))))</f>
        <v/>
      </c>
      <c r="T48" s="78" t="str">
        <f>IF('Exemplaires élève'!$O$176="","",IF('Exemplaires élève'!$O$176="TI",1,IF('Exemplaires élève'!$O$176="I",2,IF('Exemplaires élève'!$O$176="S",3,IF('Exemplaires élève'!$O$176="B",4,IF('Exemplaires élève'!$O$176="TB",5,"xxxx"))))))</f>
        <v/>
      </c>
      <c r="U48" s="78" t="str">
        <f>IF('Exemplaires élève'!$O$184="","",IF('Exemplaires élève'!$O$184="TI",1,IF('Exemplaires élève'!$O$184="I",2,IF('Exemplaires élève'!$O$184="S",3,IF('Exemplaires élève'!$O$184="B",4,IF('Exemplaires élève'!$O$184="TB",5,"xxxx"))))))</f>
        <v/>
      </c>
      <c r="V48" s="78" t="str">
        <f>IF('Exemplaires élève'!$O$192="","",IF('Exemplaires élève'!$O$192="TI",1,IF('Exemplaires élève'!$O$192="I",2,IF('Exemplaires élève'!$O$192="S",3,IF('Exemplaires élève'!$O$192="B",4,IF('Exemplaires élève'!$O$192="TB",5,"xxxx"))))))</f>
        <v/>
      </c>
      <c r="W48" s="78" t="str">
        <f>IF('Exemplaires élève'!$O$200="","",IF('Exemplaires élève'!$O$200="TI",1,IF('Exemplaires élève'!$O$200="I",2,IF('Exemplaires élève'!$O$200="S",3,IF('Exemplaires élève'!$O$200="B",4,IF('Exemplaires élève'!$O$200="TB",5,"xxxx"))))))</f>
        <v/>
      </c>
    </row>
    <row r="49" spans="1:24" ht="13.8" thickBot="1" x14ac:dyDescent="0.3">
      <c r="A49" s="129"/>
      <c r="D49" s="32" t="str">
        <f>IF(D42="Absent(e)","",IF(D42="Non pr.",2,IF(COUNTIF(D42:D48,"")=7,"",AVERAGE(D42:D48))))</f>
        <v/>
      </c>
      <c r="E49" s="33" t="str">
        <f t="shared" ref="E49:W49" si="4">IF(E42="Absent(e)","",IF(E42="Non pr.",2,IF(COUNTIF(E42:E48,"")=7,"",AVERAGE(E42:E48))))</f>
        <v/>
      </c>
      <c r="F49" s="33" t="str">
        <f t="shared" si="4"/>
        <v/>
      </c>
      <c r="G49" s="33" t="str">
        <f t="shared" si="4"/>
        <v/>
      </c>
      <c r="H49" s="33" t="str">
        <f t="shared" si="4"/>
        <v/>
      </c>
      <c r="I49" s="33" t="str">
        <f t="shared" si="4"/>
        <v/>
      </c>
      <c r="J49" s="33" t="str">
        <f t="shared" si="4"/>
        <v/>
      </c>
      <c r="K49" s="33" t="str">
        <f t="shared" si="4"/>
        <v/>
      </c>
      <c r="L49" s="33" t="str">
        <f t="shared" si="4"/>
        <v/>
      </c>
      <c r="M49" s="33" t="str">
        <f t="shared" si="4"/>
        <v/>
      </c>
      <c r="N49" s="33" t="str">
        <f t="shared" si="4"/>
        <v/>
      </c>
      <c r="O49" s="33" t="str">
        <f t="shared" si="4"/>
        <v/>
      </c>
      <c r="P49" s="33" t="str">
        <f t="shared" si="4"/>
        <v/>
      </c>
      <c r="Q49" s="33" t="str">
        <f t="shared" si="4"/>
        <v/>
      </c>
      <c r="R49" s="33" t="str">
        <f t="shared" si="4"/>
        <v/>
      </c>
      <c r="S49" s="33" t="str">
        <f t="shared" si="4"/>
        <v/>
      </c>
      <c r="T49" s="33" t="str">
        <f t="shared" si="4"/>
        <v/>
      </c>
      <c r="U49" s="33" t="str">
        <f t="shared" si="4"/>
        <v/>
      </c>
      <c r="V49" s="33" t="str">
        <f t="shared" si="4"/>
        <v/>
      </c>
      <c r="W49" s="34" t="str">
        <f t="shared" si="4"/>
        <v/>
      </c>
    </row>
    <row r="50" spans="1:24" x14ac:dyDescent="0.25">
      <c r="A50" s="129"/>
      <c r="D50" s="36"/>
      <c r="E50" s="36"/>
      <c r="F50" s="36"/>
      <c r="G50" s="36"/>
      <c r="H50" s="36"/>
      <c r="I50" s="36"/>
      <c r="J50" s="36"/>
      <c r="K50" s="36"/>
      <c r="L50" s="36"/>
      <c r="M50" s="36"/>
      <c r="N50" s="36"/>
      <c r="O50" s="36"/>
      <c r="P50" s="36"/>
      <c r="Q50" s="36"/>
      <c r="R50" s="36"/>
      <c r="S50" s="36"/>
      <c r="T50" s="36"/>
      <c r="U50" s="36"/>
      <c r="V50" s="36"/>
      <c r="W50" s="36"/>
    </row>
    <row r="51" spans="1:24" x14ac:dyDescent="0.25">
      <c r="A51" s="129"/>
      <c r="C51" s="1" t="s">
        <v>29</v>
      </c>
      <c r="D51" s="77" t="str">
        <f>IF('Exemplaires élève'!$N$15="np","Non pr.",IF('Exemplaires élève'!$N$15="a","Absent(e)",IF('Exemplaires élève'!$P$14="","",IF('Exemplaires élève'!$P$15="TI",1,IF('Exemplaires élève'!$P$15="I",2,IF('Exemplaires élève'!$P$15="S",3,IF('Exemplaires élève'!$P$15="B",4,IF('Exemplaires élève'!$P$15="TB",5,"xxxx"))))))))</f>
        <v/>
      </c>
      <c r="E51" s="77" t="str">
        <f>IF('Exemplaires élève'!$N$23="np","Non pr.",IF('Exemplaires élève'!$N$23="a","Absent(e)",IF('Exemplaires élève'!$P$23="","",IF('Exemplaires élève'!$P$23="TI",1,IF('Exemplaires élève'!$P$23="I",2,IF('Exemplaires élève'!$P$23="S",3,IF('Exemplaires élève'!$P$23="B",4,IF('Exemplaires élève'!$P$23="TB",5,IF('Exemplaires élève'!$P$23="np","Non pr.",IF('Exemplaires élève'!$P$23="A","Absent(e)","xxxx"))))))))))</f>
        <v/>
      </c>
      <c r="F51" s="77" t="str">
        <f>IF('Exemplaires élève'!$N$31="np","Non pr.",IF('Exemplaires élève'!$N$31="a","Absent(e)",IF('Exemplaires élève'!$P$31="","",IF('Exemplaires élève'!$P$31="TI",1,IF('Exemplaires élève'!$P$31="I",2,IF('Exemplaires élève'!$P$31="S",3,IF('Exemplaires élève'!$P$31="B",4,IF('Exemplaires élève'!$P$31="TB",5,IF('Exemplaires élève'!$P$31="np","Non pr.",IF('Exemplaires élève'!$P$31="A","Absent(e)","xxxx"))))))))))</f>
        <v/>
      </c>
      <c r="G51" s="77" t="str">
        <f>IF('Exemplaires élève'!$N$39="np","Non pr.",IF('Exemplaires élève'!$N$39="a","Absent(e)",IF('Exemplaires élève'!$P$39="","",IF('Exemplaires élève'!$P$39="TI",1,IF('Exemplaires élève'!$P$39="I",2,IF('Exemplaires élève'!$P$39="S",3,IF('Exemplaires élève'!$P$39="B",4,IF('Exemplaires élève'!$P$39="TB",5,IF('Exemplaires élève'!$P$39="np","Non pr.",IF('Exemplaires élève'!$P$39="A","Absent(e)","xxxx"))))))))))</f>
        <v/>
      </c>
      <c r="H51" s="77" t="str">
        <f>IF('Exemplaires élève'!$N$47="np","Non pr.",IF('Exemplaires élève'!$N$47="a","Absent(e)",IF('Exemplaires élève'!$P$47="","",IF('Exemplaires élève'!$P$47="TI",1,IF('Exemplaires élève'!$P$47="I",2,IF('Exemplaires élève'!$P$47="S",3,IF('Exemplaires élève'!$P$47="B",4,IF('Exemplaires élève'!$P$47="TB",5,IF('Exemplaires élève'!$P$47="np","Non pr.",IF('Exemplaires élève'!$P$47="A","Absent(e)","xxxx"))))))))))</f>
        <v/>
      </c>
      <c r="I51" s="77" t="str">
        <f>IF('Exemplaires élève'!$N$64="np","Non pr.",IF('Exemplaires élève'!$N$64="a","Absent(e)",IF('Exemplaires élève'!$P$64="","",IF('Exemplaires élève'!$P$64="TI",1,IF('Exemplaires élève'!$P$64="I",2,IF('Exemplaires élève'!$P$64="S",3,IF('Exemplaires élève'!$P$64="B",4,IF('Exemplaires élève'!$P$64="TB",5,IF('Exemplaires élève'!$P$64="np","Non pr.",IF('Exemplaires élève'!$P$64="A","Absent(e)","xxxx"))))))))))</f>
        <v/>
      </c>
      <c r="J51" s="77" t="str">
        <f>IF('Exemplaires élève'!$N$72="np","Non pr.",IF('Exemplaires élève'!$N$72="a","Absent(e)",IF('Exemplaires élève'!$P$72="","",IF('Exemplaires élève'!$P$72="TI",1,IF('Exemplaires élève'!$P$72="I",2,IF('Exemplaires élève'!$P$72="S",3,IF('Exemplaires élève'!$P$72="B",4,IF('Exemplaires élève'!$P$72="TB",5,IF('Exemplaires élève'!$P$72="np","Non pr.",IF('Exemplaires élève'!$P$72="A","Absent(e)","xxxx"))))))))))</f>
        <v/>
      </c>
      <c r="K51" s="77" t="str">
        <f>IF('Exemplaires élève'!$N$80="np","Non pr.",IF('Exemplaires élève'!$N$80="a","Absent(e)",IF('Exemplaires élève'!$P$80="","",IF('Exemplaires élève'!$P$80="TI",1,IF('Exemplaires élève'!$P$80="I",2,IF('Exemplaires élève'!$P$80="S",3,IF('Exemplaires élève'!$P$80="B",4,IF('Exemplaires élève'!$P$80="TB",5,IF('Exemplaires élève'!$P$80="np","Non pr.",IF('Exemplaires élève'!$P$80="A","Absent(e)","xxxx"))))))))))</f>
        <v/>
      </c>
      <c r="L51" s="77" t="str">
        <f>IF('Exemplaires élève'!$N$88="np","Non pr.",IF('Exemplaires élève'!$N$88="a","Absent(e)",IF('Exemplaires élève'!$P$88="","",IF('Exemplaires élève'!$P$88="TI",1,IF('Exemplaires élève'!$P$88="I",2,IF('Exemplaires élève'!$P$88="S",3,IF('Exemplaires élève'!$P$88="B",4,IF('Exemplaires élève'!$P$88="TB",5,IF('Exemplaires élève'!$P$88="np","Non pr.",IF('Exemplaires élève'!$P$88="A","Absent(e)","xxxx"))))))))))</f>
        <v/>
      </c>
      <c r="M51" s="77" t="str">
        <f>IF('Exemplaires élève'!$N$96="np","Non pr.",IF('Exemplaires élève'!$N$96="a","Absent(e)",IF('Exemplaires élève'!$P$96="","",IF('Exemplaires élève'!$P$96="TI",1,IF('Exemplaires élève'!$P$96="I",2,IF('Exemplaires élève'!$P$96="S",3,IF('Exemplaires élève'!$P$96="B",4,IF('Exemplaires élève'!$P$96="TB",5,IF('Exemplaires élève'!$P$96="np","Non pr.",IF('Exemplaires élève'!$P$96="A","Absent(e)","xxxx"))))))))))</f>
        <v/>
      </c>
      <c r="N51" s="77" t="str">
        <f>IF('Exemplaires élève'!$N$113="np","Non pr.",IF('Exemplaires élève'!$N$113="a","Absent(e)",IF('Exemplaires élève'!$P$113="","",IF('Exemplaires élève'!$P$113="TI",1,IF('Exemplaires élève'!$P$113="I",2,IF('Exemplaires élève'!$P$113="S",3,IF('Exemplaires élève'!$P$113="B",4,IF('Exemplaires élève'!$P$113="TB",5,IF('Exemplaires élève'!$P$113="np","Non pr.",IF('Exemplaires élève'!$P$113="A","Absent(e)","xxxx"))))))))))</f>
        <v/>
      </c>
      <c r="O51" s="77" t="str">
        <f>IF('Exemplaires élève'!$N$121="np","Non pr.",IF('Exemplaires élève'!$N$121="a","Absent(e)",IF('Exemplaires élève'!$P$121="","",IF('Exemplaires élève'!$P$121="TI",1,IF('Exemplaires élève'!$P$121="I",2,IF('Exemplaires élève'!$P$121="S",3,IF('Exemplaires élève'!$P$121="B",4,IF('Exemplaires élève'!$P$121="TB",5,IF('Exemplaires élève'!$P$121="np","Non pr.",IF('Exemplaires élève'!$P$121="A","Absent(e)","xxxx"))))))))))</f>
        <v/>
      </c>
      <c r="P51" s="77" t="str">
        <f>IF('Exemplaires élève'!$N$129="np","Non pr.",IF('Exemplaires élève'!$N$129="a","Absent(e)",IF('Exemplaires élève'!$P$129="","",IF('Exemplaires élève'!$P$129="TI",1,IF('Exemplaires élève'!$P$129="I",2,IF('Exemplaires élève'!$P$129="S",3,IF('Exemplaires élève'!$P$129="B",4,IF('Exemplaires élève'!$P$129="TB",5,IF('Exemplaires élève'!$P$129="np","Non pr.",IF('Exemplaires élève'!$P$129="A","Absent(e)","xxxx"))))))))))</f>
        <v/>
      </c>
      <c r="Q51" s="77" t="str">
        <f>IF('Exemplaires élève'!$N$137="np","Non pr.",IF('Exemplaires élève'!$N$137="a","Absent(e)",IF('Exemplaires élève'!$P$137="","",IF('Exemplaires élève'!$P$137="TI",1,IF('Exemplaires élève'!$P$137="I",2,IF('Exemplaires élève'!$P$137="S",3,IF('Exemplaires élève'!$P$137="B",4,IF('Exemplaires élève'!$P$137="TB",5,IF('Exemplaires élève'!$P$137="np","Non pr.",IF('Exemplaires élève'!$P$137="A","Absent(e)","xxxx"))))))))))</f>
        <v/>
      </c>
      <c r="R51" s="77" t="str">
        <f>IF('Exemplaires élève'!$N$145="np","Non pr.",IF('Exemplaires élève'!$N$145="a","Absent(e)",IF('Exemplaires élève'!$P$145="","",IF('Exemplaires élève'!$P$145="TI",1,IF('Exemplaires élève'!$P$145="I",2,IF('Exemplaires élève'!$P$145="S",3,IF('Exemplaires élève'!$P$145="B",4,IF('Exemplaires élève'!$P$145="TB",5,IF('Exemplaires élève'!$P$145="np","Non pr.",IF('Exemplaires élève'!$P$145="A","Absent(e)","xxxx"))))))))))</f>
        <v/>
      </c>
      <c r="S51" s="77" t="str">
        <f>IF('Exemplaires élève'!$N$162="np","Non pr.",IF('Exemplaires élève'!$N$162="a","Absent(e)",IF('Exemplaires élève'!$P$162="","",IF('Exemplaires élève'!$P$162="TI",1,IF('Exemplaires élève'!$P$162="I",2,IF('Exemplaires élève'!$P$162="S",3,IF('Exemplaires élève'!$P$162="B",4,IF('Exemplaires élève'!$P$162="TB",5,IF('Exemplaires élève'!$P$162="np","Non pr.",IF('Exemplaires élève'!$P$162="A","Absent(e)","xxxx"))))))))))</f>
        <v/>
      </c>
      <c r="T51" s="77" t="str">
        <f>IF('Exemplaires élève'!$N$170="np","Non pr.",IF('Exemplaires élève'!$N$170="a","Absent(e)",IF('Exemplaires élève'!$P$170="","",IF('Exemplaires élève'!$P$170="TI",1,IF('Exemplaires élève'!$P$170="I",2,IF('Exemplaires élève'!$P$170="S",3,IF('Exemplaires élève'!$P$170="B",4,IF('Exemplaires élève'!$P$170="TB",5,IF('Exemplaires élève'!$P$170="np","Non pr.",IF('Exemplaires élève'!$P$170="A","Absent(e)","xxxx"))))))))))</f>
        <v/>
      </c>
      <c r="U51" s="77" t="str">
        <f>IF('Exemplaires élève'!$N$178="np","Non pr.",IF('Exemplaires élève'!$N$178="a","Absent(e)",IF('Exemplaires élève'!$P$178="","",IF('Exemplaires élève'!$P$178="TI",1,IF('Exemplaires élève'!$P$178="I",2,IF('Exemplaires élève'!$P$178="S",3,IF('Exemplaires élève'!$P$178="B",4,IF('Exemplaires élève'!$P$178="TB",5,IF('Exemplaires élève'!$P$178="np","Non pr.",IF('Exemplaires élève'!$P$178="A","Absent(e)","xxxx"))))))))))</f>
        <v/>
      </c>
      <c r="V51" s="77" t="str">
        <f>IF('Exemplaires élève'!$N$186="np","Non pr.",IF('Exemplaires élève'!$N$186="a","Absent(e)",IF('Exemplaires élève'!$P$186="","",IF('Exemplaires élève'!$P$186="TI",1,IF('Exemplaires élève'!$P$186="I",2,IF('Exemplaires élève'!$P$186="S",3,IF('Exemplaires élève'!$P$186="B",4,IF('Exemplaires élève'!$P$186="TB",5,IF('Exemplaires élève'!$P$186="np","Non pr.",IF('Exemplaires élève'!$P$186="A","Absent(e)","xxxx"))))))))))</f>
        <v/>
      </c>
      <c r="W51" s="77" t="str">
        <f>IF('Exemplaires élève'!$N$194="np","Non pr.",IF('Exemplaires élève'!$N$194="a","Absent(e)",IF('Exemplaires élève'!$P$194="","",IF('Exemplaires élève'!$P$194="TI",1,IF('Exemplaires élève'!$P$194="I",2,IF('Exemplaires élève'!$P$194="S",3,IF('Exemplaires élève'!$P$194="B",4,IF('Exemplaires élève'!$P$194="TB",5,IF('Exemplaires élève'!$P$194="np","Non pr.",IF('Exemplaires élève'!$P$194="A","Absent(e)","xxxx"))))))))))</f>
        <v/>
      </c>
    </row>
    <row r="52" spans="1:24" x14ac:dyDescent="0.25">
      <c r="A52" s="129"/>
      <c r="D52" s="78" t="str">
        <f>IF('Exemplaires élève'!$P$16="","",IF('Exemplaires élève'!$P$16="TI",1,IF('Exemplaires élève'!$P$16="I",2,IF('Exemplaires élève'!$P$16="S",3,IF('Exemplaires élève'!$P$16="B",4,IF('Exemplaires élève'!$P$16="TB",5,"xxxx"))))))</f>
        <v/>
      </c>
      <c r="E52" s="78" t="str">
        <f>IF('Exemplaires élève'!$P$24="","",IF('Exemplaires élève'!$P$24="TI",1,IF('Exemplaires élève'!$P$24="I",2,IF('Exemplaires élève'!$P$24="S",3,IF('Exemplaires élève'!$P$24="B",4,IF('Exemplaires élève'!$P$24="TB",5,"xxxx"))))))</f>
        <v/>
      </c>
      <c r="F52" s="78" t="str">
        <f>IF('Exemplaires élève'!$P$32="","",IF('Exemplaires élève'!$P$32="TI",1,IF('Exemplaires élève'!$P$32="I",2,IF('Exemplaires élève'!$P$32="S",3,IF('Exemplaires élève'!$P$32="B",4,IF('Exemplaires élève'!$P$32="TB",5,"xxxx"))))))</f>
        <v/>
      </c>
      <c r="G52" s="78" t="str">
        <f>IF('Exemplaires élève'!$P$40="","",IF('Exemplaires élève'!$P$40="TI",1,IF('Exemplaires élève'!$P$40="I",2,IF('Exemplaires élève'!$P$40="S",3,IF('Exemplaires élève'!$P$40="B",4,IF('Exemplaires élève'!$P$40="TB",5,"xxxx"))))))</f>
        <v/>
      </c>
      <c r="H52" s="78" t="str">
        <f>IF('Exemplaires élève'!$P$48="","",IF('Exemplaires élève'!$P$48="TI",1,IF('Exemplaires élève'!$P$48="I",2,IF('Exemplaires élève'!$P$48="S",3,IF('Exemplaires élève'!$P$48="B",4,IF('Exemplaires élève'!$P$48="TB",5,"xxxx"))))))</f>
        <v/>
      </c>
      <c r="I52" s="78" t="str">
        <f>IF('Exemplaires élève'!$P$65="","",IF('Exemplaires élève'!$P$65="TI",1,IF('Exemplaires élève'!$P$65="I",2,IF('Exemplaires élève'!$P$65="S",3,IF('Exemplaires élève'!$P$65="B",4,IF('Exemplaires élève'!$P$65="TB",5,"xxxx"))))))</f>
        <v/>
      </c>
      <c r="J52" s="78" t="str">
        <f>IF('Exemplaires élève'!$P$73="","",IF('Exemplaires élève'!$P$73="TI",1,IF('Exemplaires élève'!$P$73="I",2,IF('Exemplaires élève'!$P$73="S",3,IF('Exemplaires élève'!$P$73="B",4,IF('Exemplaires élève'!$P$73="TB",5,"xxxx"))))))</f>
        <v/>
      </c>
      <c r="K52" s="78" t="str">
        <f>IF('Exemplaires élève'!$P$81="","",IF('Exemplaires élève'!$P$81="TI",1,IF('Exemplaires élève'!$P$81="I",2,IF('Exemplaires élève'!$P$81="S",3,IF('Exemplaires élève'!$P$81="B",4,IF('Exemplaires élève'!$P$81="TB",5,"xxxx"))))))</f>
        <v/>
      </c>
      <c r="L52" s="78" t="str">
        <f>IF('Exemplaires élève'!$P$89="","",IF('Exemplaires élève'!$P$89="TI",1,IF('Exemplaires élève'!$P$89="I",2,IF('Exemplaires élève'!$P$89="S",3,IF('Exemplaires élève'!$P$89="B",4,IF('Exemplaires élève'!$P$89="TB",5,"xxxx"))))))</f>
        <v/>
      </c>
      <c r="M52" s="78" t="str">
        <f>IF('Exemplaires élève'!$P$97="","",IF('Exemplaires élève'!$P$97="TI",1,IF('Exemplaires élève'!$P$97="I",2,IF('Exemplaires élève'!$P$97="S",3,IF('Exemplaires élève'!$P$97="B",4,IF('Exemplaires élève'!$P$97="TB",5,"xxxx"))))))</f>
        <v/>
      </c>
      <c r="N52" s="78" t="str">
        <f>IF('Exemplaires élève'!$P$114="","",IF('Exemplaires élève'!$P$114="TI",1,IF('Exemplaires élève'!$P$114="I",2,IF('Exemplaires élève'!$P$114="S",3,IF('Exemplaires élève'!$P$114="B",4,IF('Exemplaires élève'!$P$114="TB",5,"xxxx"))))))</f>
        <v/>
      </c>
      <c r="O52" s="78" t="str">
        <f>IF('Exemplaires élève'!$P$122="","",IF('Exemplaires élève'!$P$122="TI",1,IF('Exemplaires élève'!$P$122="I",2,IF('Exemplaires élève'!$P$122="S",3,IF('Exemplaires élève'!$P$122="B",4,IF('Exemplaires élève'!$P$122="TB",5,"xxxx"))))))</f>
        <v/>
      </c>
      <c r="P52" s="78" t="str">
        <f>IF('Exemplaires élève'!$P$130="","",IF('Exemplaires élève'!$P$130="TI",1,IF('Exemplaires élève'!$P$130="I",2,IF('Exemplaires élève'!$P$130="S",3,IF('Exemplaires élève'!$P$130="B",4,IF('Exemplaires élève'!$P$130="TB",5,"xxxx"))))))</f>
        <v/>
      </c>
      <c r="Q52" s="78" t="str">
        <f>IF('Exemplaires élève'!$P$138="","",IF('Exemplaires élève'!$P$138="TI",1,IF('Exemplaires élève'!$P$138="I",2,IF('Exemplaires élève'!$P$138="S",3,IF('Exemplaires élève'!$P$138="B",4,IF('Exemplaires élève'!$P$138="TB",5,"xxxx"))))))</f>
        <v/>
      </c>
      <c r="R52" s="78" t="str">
        <f>IF('Exemplaires élève'!$P$146="","",IF('Exemplaires élève'!$P$146="TI",1,IF('Exemplaires élève'!$P$146="I",2,IF('Exemplaires élève'!$P$146="S",3,IF('Exemplaires élève'!$P$146="B",4,IF('Exemplaires élève'!$P$146="TB",5,"xxxx"))))))</f>
        <v/>
      </c>
      <c r="S52" s="78" t="str">
        <f>IF('Exemplaires élève'!$P$163="","",IF('Exemplaires élève'!$P$163="TI",1,IF('Exemplaires élève'!$P$163="I",2,IF('Exemplaires élève'!$P$163="S",3,IF('Exemplaires élève'!$P$163="B",4,IF('Exemplaires élève'!$P$163="TB",5,"xxxx"))))))</f>
        <v/>
      </c>
      <c r="T52" s="78" t="str">
        <f>IF('Exemplaires élève'!$P$171="","",IF('Exemplaires élève'!$P$171="TI",1,IF('Exemplaires élève'!$P$171="I",2,IF('Exemplaires élève'!$P$171="S",3,IF('Exemplaires élève'!$P$171="B",4,IF('Exemplaires élève'!$P$171="TB",5,"xxxx"))))))</f>
        <v/>
      </c>
      <c r="U52" s="78" t="str">
        <f>IF('Exemplaires élève'!$P$179="","",IF('Exemplaires élève'!$P$179="TI",1,IF('Exemplaires élève'!$P$179="I",2,IF('Exemplaires élève'!$P$179="S",3,IF('Exemplaires élève'!$P$179="B",4,IF('Exemplaires élève'!$P$179="TB",5,"xxxx"))))))</f>
        <v/>
      </c>
      <c r="V52" s="78" t="str">
        <f>IF('Exemplaires élève'!$P$187="","",IF('Exemplaires élève'!$P$187="TI",1,IF('Exemplaires élève'!$P$187="I",2,IF('Exemplaires élève'!$P$187="S",3,IF('Exemplaires élève'!$P$187="B",4,IF('Exemplaires élève'!$P$187="TB",5,"xxxx"))))))</f>
        <v/>
      </c>
      <c r="W52" s="78" t="str">
        <f>IF('Exemplaires élève'!$P$195="","",IF('Exemplaires élève'!$P$195="TI",1,IF('Exemplaires élève'!$P$195="I",2,IF('Exemplaires élève'!$P$195="S",3,IF('Exemplaires élève'!$P$195="B",4,IF('Exemplaires élève'!$P$195="TB",5,"xxxx"))))))</f>
        <v/>
      </c>
    </row>
    <row r="53" spans="1:24" x14ac:dyDescent="0.25">
      <c r="A53" s="129"/>
      <c r="D53" s="78" t="str">
        <f>IF('Exemplaires élève'!$P$17="","",IF('Exemplaires élève'!$P$17="TI",1,IF('Exemplaires élève'!$P$17="I",2,IF('Exemplaires élève'!$P$17="S",3,IF('Exemplaires élève'!$P$17="B",4,IF('Exemplaires élève'!$P$17="TB",5,"xxxx"))))))</f>
        <v/>
      </c>
      <c r="E53" s="78" t="str">
        <f>IF('Exemplaires élève'!$P$25="","",IF('Exemplaires élève'!$P$25="TI",1,IF('Exemplaires élève'!$P$25="I",2,IF('Exemplaires élève'!$P$25="S",3,IF('Exemplaires élève'!$P$25="B",4,IF('Exemplaires élève'!$P$25="TB",5,"xxxx"))))))</f>
        <v/>
      </c>
      <c r="F53" s="78" t="str">
        <f>IF('Exemplaires élève'!$P$33="","",IF('Exemplaires élève'!$P$33="TI",1,IF('Exemplaires élève'!$P$33="I",2,IF('Exemplaires élève'!$P$33="S",3,IF('Exemplaires élève'!$P$33="B",4,IF('Exemplaires élève'!$P$33="TB",5,"xxxx"))))))</f>
        <v/>
      </c>
      <c r="G53" s="78" t="str">
        <f>IF('Exemplaires élève'!$P$41="","",IF('Exemplaires élève'!$P$41="TI",1,IF('Exemplaires élève'!$P$41="I",2,IF('Exemplaires élève'!$P$41="S",3,IF('Exemplaires élève'!$P$41="B",4,IF('Exemplaires élève'!$P$41="TB",5,"xxxx"))))))</f>
        <v/>
      </c>
      <c r="H53" s="78" t="str">
        <f>IF('Exemplaires élève'!$P$49="","",IF('Exemplaires élève'!$P$49="TI",1,IF('Exemplaires élève'!$P$49="I",2,IF('Exemplaires élève'!$P$49="S",3,IF('Exemplaires élève'!$P$49="B",4,IF('Exemplaires élève'!$P$49="TB",5,"xxxx"))))))</f>
        <v/>
      </c>
      <c r="I53" s="78" t="str">
        <f>IF('Exemplaires élève'!$P$66="","",IF('Exemplaires élève'!$P$66="TI",1,IF('Exemplaires élève'!$P$66="I",2,IF('Exemplaires élève'!$P$66="S",3,IF('Exemplaires élève'!$P$66="B",4,IF('Exemplaires élève'!$P$66="TB",5,"xxxx"))))))</f>
        <v/>
      </c>
      <c r="J53" s="78" t="str">
        <f>IF('Exemplaires élève'!$P$74="","",IF('Exemplaires élève'!$P$74="TI",1,IF('Exemplaires élève'!$P$74="I",2,IF('Exemplaires élève'!$P$74="S",3,IF('Exemplaires élève'!$P$74="B",4,IF('Exemplaires élève'!$P$74="TB",5,"xxxx"))))))</f>
        <v/>
      </c>
      <c r="K53" s="78" t="str">
        <f>IF('Exemplaires élève'!$P$82="","",IF('Exemplaires élève'!$P$82="TI",1,IF('Exemplaires élève'!$P$82="I",2,IF('Exemplaires élève'!$P$82="S",3,IF('Exemplaires élève'!$P$82="B",4,IF('Exemplaires élève'!$P$82="TB",5,"xxxx"))))))</f>
        <v/>
      </c>
      <c r="L53" s="78" t="str">
        <f>IF('Exemplaires élève'!$P$90="","",IF('Exemplaires élève'!$P$90="TI",1,IF('Exemplaires élève'!$P$90="I",2,IF('Exemplaires élève'!$P$90="S",3,IF('Exemplaires élève'!$P$90="B",4,IF('Exemplaires élève'!$P$90="TB",5,"xxxx"))))))</f>
        <v/>
      </c>
      <c r="M53" s="78" t="str">
        <f>IF('Exemplaires élève'!$P$98="","",IF('Exemplaires élève'!$P$98="TI",1,IF('Exemplaires élève'!$P$98="I",2,IF('Exemplaires élève'!$P$98="S",3,IF('Exemplaires élève'!$P$98="B",4,IF('Exemplaires élève'!$P$98="TB",5,"xxxx"))))))</f>
        <v/>
      </c>
      <c r="N53" s="78" t="str">
        <f>IF('Exemplaires élève'!$P$115="","",IF('Exemplaires élève'!$P$115="TI",1,IF('Exemplaires élève'!$P$115="I",2,IF('Exemplaires élève'!$P$115="S",3,IF('Exemplaires élève'!$P$115="B",4,IF('Exemplaires élève'!$P$115="TB",5,"xxxx"))))))</f>
        <v/>
      </c>
      <c r="O53" s="78" t="str">
        <f>IF('Exemplaires élève'!$P$123="","",IF('Exemplaires élève'!$P$123="TI",1,IF('Exemplaires élève'!$P$123="I",2,IF('Exemplaires élève'!$P$123="S",3,IF('Exemplaires élève'!$P$123="B",4,IF('Exemplaires élève'!$P$123="TB",5,"xxxx"))))))</f>
        <v/>
      </c>
      <c r="P53" s="78" t="str">
        <f>IF('Exemplaires élève'!$P$131="","",IF('Exemplaires élève'!$P$131="TI",1,IF('Exemplaires élève'!$P$131="I",2,IF('Exemplaires élève'!$P$131="S",3,IF('Exemplaires élève'!$P$131="B",4,IF('Exemplaires élève'!$P$131="TB",5,"xxxx"))))))</f>
        <v/>
      </c>
      <c r="Q53" s="78" t="str">
        <f>IF('Exemplaires élève'!$P$139="","",IF('Exemplaires élève'!$P$139="TI",1,IF('Exemplaires élève'!$P$139="I",2,IF('Exemplaires élève'!$P$139="S",3,IF('Exemplaires élève'!$P$139="B",4,IF('Exemplaires élève'!$P$139="TB",5,"xxxx"))))))</f>
        <v/>
      </c>
      <c r="R53" s="78" t="str">
        <f>IF('Exemplaires élève'!$P$147="","",IF('Exemplaires élève'!$P$147="TI",1,IF('Exemplaires élève'!$P$147="I",2,IF('Exemplaires élève'!$P$147="S",3,IF('Exemplaires élève'!$P$147="B",4,IF('Exemplaires élève'!$P$147="TB",5,"xxxx"))))))</f>
        <v/>
      </c>
      <c r="S53" s="78" t="str">
        <f>IF('Exemplaires élève'!$P$164="","",IF('Exemplaires élève'!$P$164="TI",1,IF('Exemplaires élève'!$P$164="I",2,IF('Exemplaires élève'!$P$164="S",3,IF('Exemplaires élève'!$P$164="B",4,IF('Exemplaires élève'!$P$164="TB",5,"xxxx"))))))</f>
        <v/>
      </c>
      <c r="T53" s="78" t="str">
        <f>IF('Exemplaires élève'!$P$172="","",IF('Exemplaires élève'!$P$172="TI",1,IF('Exemplaires élève'!$P$172="I",2,IF('Exemplaires élève'!$P$172="S",3,IF('Exemplaires élève'!$P$172="B",4,IF('Exemplaires élève'!$P$172="TB",5,"xxxx"))))))</f>
        <v/>
      </c>
      <c r="U53" s="78" t="str">
        <f>IF('Exemplaires élève'!$P$180="","",IF('Exemplaires élève'!$P$180="TI",1,IF('Exemplaires élève'!$P$180="I",2,IF('Exemplaires élève'!$P$180="S",3,IF('Exemplaires élève'!$P$180="B",4,IF('Exemplaires élève'!$P$180="TB",5,"xxxx"))))))</f>
        <v/>
      </c>
      <c r="V53" s="78" t="str">
        <f>IF('Exemplaires élève'!$P$188="","",IF('Exemplaires élève'!$P$188="TI",1,IF('Exemplaires élève'!$P$188="I",2,IF('Exemplaires élève'!$P$188="S",3,IF('Exemplaires élève'!$P$188="B",4,IF('Exemplaires élève'!$P$188="TB",5,"xxxx"))))))</f>
        <v/>
      </c>
      <c r="W53" s="78" t="str">
        <f>IF('Exemplaires élève'!$P$196="","",IF('Exemplaires élève'!$P$196="TI",1,IF('Exemplaires élève'!$P$196="I",2,IF('Exemplaires élève'!$P$196="S",3,IF('Exemplaires élève'!$P$196="B",4,IF('Exemplaires élève'!$P$196="TB",5,"xxxx"))))))</f>
        <v/>
      </c>
    </row>
    <row r="54" spans="1:24" x14ac:dyDescent="0.25">
      <c r="A54" s="129"/>
      <c r="D54" s="78" t="str">
        <f>IF('Exemplaires élève'!$P$18="","",IF('Exemplaires élève'!$P$18="TI",1,IF('Exemplaires élève'!$P$18="I",2,IF('Exemplaires élève'!$P$18="S",3,IF('Exemplaires élève'!$P$18="B",4,IF('Exemplaires élève'!$P$18="TB",5,"xxxx"))))))</f>
        <v/>
      </c>
      <c r="E54" s="78" t="str">
        <f>IF('Exemplaires élève'!$P$26="","",IF('Exemplaires élève'!$P$26="TI",1,IF('Exemplaires élève'!$P$26="I",2,IF('Exemplaires élève'!$P$26="S",3,IF('Exemplaires élève'!$P$26="B",4,IF('Exemplaires élève'!$P$26="TB",5,"xxxx"))))))</f>
        <v/>
      </c>
      <c r="F54" s="78" t="str">
        <f>IF('Exemplaires élève'!$P$34="","",IF('Exemplaires élève'!$P$34="TI",1,IF('Exemplaires élève'!$P$34="I",2,IF('Exemplaires élève'!$P$34="S",3,IF('Exemplaires élève'!$P$34="B",4,IF('Exemplaires élève'!$P$34="TB",5,"xxxx"))))))</f>
        <v/>
      </c>
      <c r="G54" s="78" t="str">
        <f>IF('Exemplaires élève'!$P$42="","",IF('Exemplaires élève'!$P$42="TI",1,IF('Exemplaires élève'!$P$42="I",2,IF('Exemplaires élève'!$P$42="S",3,IF('Exemplaires élève'!$P$42="B",4,IF('Exemplaires élève'!$P$42="TB",5,"xxxx"))))))</f>
        <v/>
      </c>
      <c r="H54" s="78" t="str">
        <f>IF('Exemplaires élève'!$P$50="","",IF('Exemplaires élève'!$P$50="TI",1,IF('Exemplaires élève'!$P$50="I",2,IF('Exemplaires élève'!$P$50="S",3,IF('Exemplaires élève'!$P$50="B",4,IF('Exemplaires élève'!$P$50="TB",5,"xxxx"))))))</f>
        <v/>
      </c>
      <c r="I54" s="78" t="str">
        <f>IF('Exemplaires élève'!$P$67="","",IF('Exemplaires élève'!$P$67="TI",1,IF('Exemplaires élève'!$P$67="I",2,IF('Exemplaires élève'!$P$67="S",3,IF('Exemplaires élève'!$P$67="B",4,IF('Exemplaires élève'!$P$67="TB",5,"xxxx"))))))</f>
        <v/>
      </c>
      <c r="J54" s="78" t="str">
        <f>IF('Exemplaires élève'!$P$75="","",IF('Exemplaires élève'!$P$75="TI",1,IF('Exemplaires élève'!$P$75="I",2,IF('Exemplaires élève'!$P$75="S",3,IF('Exemplaires élève'!$P$75="B",4,IF('Exemplaires élève'!$P$75="TB",5,"xxxx"))))))</f>
        <v/>
      </c>
      <c r="K54" s="78" t="str">
        <f>IF('Exemplaires élève'!$P$83="","",IF('Exemplaires élève'!$P$83="TI",1,IF('Exemplaires élève'!$P$83="I",2,IF('Exemplaires élève'!$P$83="S",3,IF('Exemplaires élève'!$P$83="B",4,IF('Exemplaires élève'!$P$83="TB",5,"xxxx"))))))</f>
        <v/>
      </c>
      <c r="L54" s="78" t="str">
        <f>IF('Exemplaires élève'!$P$91="","",IF('Exemplaires élève'!$P$91="TI",1,IF('Exemplaires élève'!$P$91="I",2,IF('Exemplaires élève'!$P$91="S",3,IF('Exemplaires élève'!$P$91="B",4,IF('Exemplaires élève'!$P$91="TB",5,"xxxx"))))))</f>
        <v/>
      </c>
      <c r="M54" s="78" t="str">
        <f>IF('Exemplaires élève'!$P$99="","",IF('Exemplaires élève'!$P$99="TI",1,IF('Exemplaires élève'!$P$99="I",2,IF('Exemplaires élève'!$P$99="S",3,IF('Exemplaires élève'!$P$99="B",4,IF('Exemplaires élève'!$P$99="TB",5,"xxxx"))))))</f>
        <v/>
      </c>
      <c r="N54" s="78" t="str">
        <f>IF('Exemplaires élève'!$P$116="","",IF('Exemplaires élève'!$P$116="TI",1,IF('Exemplaires élève'!$P$116="I",2,IF('Exemplaires élève'!$P$116="S",3,IF('Exemplaires élève'!$P$116="B",4,IF('Exemplaires élève'!$P$116="TB",5,"xxxx"))))))</f>
        <v/>
      </c>
      <c r="O54" s="78" t="str">
        <f>IF('Exemplaires élève'!$P$124="","",IF('Exemplaires élève'!$P$124="TI",1,IF('Exemplaires élève'!$P$124="I",2,IF('Exemplaires élève'!$P$124="S",3,IF('Exemplaires élève'!$P$124="B",4,IF('Exemplaires élève'!$P$124="TB",5,"xxxx"))))))</f>
        <v/>
      </c>
      <c r="P54" s="78" t="str">
        <f>IF('Exemplaires élève'!$P$132="","",IF('Exemplaires élève'!$P$132="TI",1,IF('Exemplaires élève'!$P$132="I",2,IF('Exemplaires élève'!$P$132="S",3,IF('Exemplaires élève'!$P$132="B",4,IF('Exemplaires élève'!$P$132="TB",5,"xxxx"))))))</f>
        <v/>
      </c>
      <c r="Q54" s="78" t="str">
        <f>IF('Exemplaires élève'!$P$140="","",IF('Exemplaires élève'!$P$140="TI",1,IF('Exemplaires élève'!$P$140="I",2,IF('Exemplaires élève'!$P$140="S",3,IF('Exemplaires élève'!$P$140="B",4,IF('Exemplaires élève'!$P$140="TB",5,"xxxx"))))))</f>
        <v/>
      </c>
      <c r="R54" s="78" t="str">
        <f>IF('Exemplaires élève'!$P$148="","",IF('Exemplaires élève'!$P$148="TI",1,IF('Exemplaires élève'!$P$148="I",2,IF('Exemplaires élève'!$P$148="S",3,IF('Exemplaires élève'!$P$148="B",4,IF('Exemplaires élève'!$P$148="TB",5,"xxxx"))))))</f>
        <v/>
      </c>
      <c r="S54" s="78" t="str">
        <f>IF('Exemplaires élève'!$P$165="","",IF('Exemplaires élève'!$P$165="TI",1,IF('Exemplaires élève'!$P$165="I",2,IF('Exemplaires élève'!$P$165="S",3,IF('Exemplaires élève'!$P$165="B",4,IF('Exemplaires élève'!$P$165="TB",5,"xxxx"))))))</f>
        <v/>
      </c>
      <c r="T54" s="78" t="str">
        <f>IF('Exemplaires élève'!$P$173="","",IF('Exemplaires élève'!$P$173="TI",1,IF('Exemplaires élève'!$P$173="I",2,IF('Exemplaires élève'!$P$173="S",3,IF('Exemplaires élève'!$P$173="B",4,IF('Exemplaires élève'!$P$173="TB",5,"xxxx"))))))</f>
        <v/>
      </c>
      <c r="U54" s="78" t="str">
        <f>IF('Exemplaires élève'!$P$181="","",IF('Exemplaires élève'!$P$181="TI",1,IF('Exemplaires élève'!$P$181="I",2,IF('Exemplaires élève'!$P$181="S",3,IF('Exemplaires élève'!$P$181="B",4,IF('Exemplaires élève'!$P$181="TB",5,"xxxx"))))))</f>
        <v/>
      </c>
      <c r="V54" s="78" t="str">
        <f>IF('Exemplaires élève'!$P$189="","",IF('Exemplaires élève'!$P$189="TI",1,IF('Exemplaires élève'!$P$189="I",2,IF('Exemplaires élève'!$P$189="S",3,IF('Exemplaires élève'!$P$189="B",4,IF('Exemplaires élève'!$P$189="TB",5,"xxxx"))))))</f>
        <v/>
      </c>
      <c r="W54" s="78" t="str">
        <f>IF('Exemplaires élève'!$P$197="","",IF('Exemplaires élève'!$P$197="TI",1,IF('Exemplaires élève'!$P$197="I",2,IF('Exemplaires élève'!$P$197="S",3,IF('Exemplaires élève'!$P$197="B",4,IF('Exemplaires élève'!$P$197="TB",5,"xxxx"))))))</f>
        <v/>
      </c>
    </row>
    <row r="55" spans="1:24" x14ac:dyDescent="0.25">
      <c r="A55" s="129"/>
      <c r="D55" s="78" t="str">
        <f>IF('Exemplaires élève'!$P$19="","",IF('Exemplaires élève'!$P$19="TI",1,IF('Exemplaires élève'!$P$19="I",2,IF('Exemplaires élève'!$P$19="S",3,IF('Exemplaires élève'!$P$19="B",4,IF('Exemplaires élève'!$P$19="TB",5,"xxxx"))))))</f>
        <v/>
      </c>
      <c r="E55" s="78" t="str">
        <f>IF('Exemplaires élève'!$P$27="","",IF('Exemplaires élève'!$P$27="TI",1,IF('Exemplaires élève'!$P$27="I",2,IF('Exemplaires élève'!$P$27="S",3,IF('Exemplaires élève'!$P$27="B",4,IF('Exemplaires élève'!$P$27="TB",5,"xxxx"))))))</f>
        <v/>
      </c>
      <c r="F55" s="78" t="str">
        <f>IF('Exemplaires élève'!$P$35="","",IF('Exemplaires élève'!$P$35="TI",1,IF('Exemplaires élève'!$P$35="I",2,IF('Exemplaires élève'!$P$35="S",3,IF('Exemplaires élève'!$P$35="B",4,IF('Exemplaires élève'!$P$35="TB",5,"xxxx"))))))</f>
        <v/>
      </c>
      <c r="G55" s="78" t="str">
        <f>IF('Exemplaires élève'!$P$43="","",IF('Exemplaires élève'!$P$43="TI",1,IF('Exemplaires élève'!$P$43="I",2,IF('Exemplaires élève'!$P$43="S",3,IF('Exemplaires élève'!$P$43="B",4,IF('Exemplaires élève'!$P$43="TB",5,"xxxx"))))))</f>
        <v/>
      </c>
      <c r="H55" s="78" t="str">
        <f>IF('Exemplaires élève'!$P$51="","",IF('Exemplaires élève'!$P$51="TI",1,IF('Exemplaires élève'!$P$51="I",2,IF('Exemplaires élève'!$P$51="S",3,IF('Exemplaires élève'!$P$51="B",4,IF('Exemplaires élève'!$P$51="TB",5,"xxxx"))))))</f>
        <v/>
      </c>
      <c r="I55" s="78" t="str">
        <f>IF('Exemplaires élève'!$P$68="","",IF('Exemplaires élève'!$P$68="TI",1,IF('Exemplaires élève'!$P$68="I",2,IF('Exemplaires élève'!$P$68="S",3,IF('Exemplaires élève'!$P$68="B",4,IF('Exemplaires élève'!$P$68="TB",5,"xxxx"))))))</f>
        <v/>
      </c>
      <c r="J55" s="78" t="str">
        <f>IF('Exemplaires élève'!$P$76="","",IF('Exemplaires élève'!$P$76="TI",1,IF('Exemplaires élève'!$P$76="I",2,IF('Exemplaires élève'!$P$76="S",3,IF('Exemplaires élève'!$P$76="B",4,IF('Exemplaires élève'!$P$76="TB",5,"xxxx"))))))</f>
        <v/>
      </c>
      <c r="K55" s="78" t="str">
        <f>IF('Exemplaires élève'!$P$84="","",IF('Exemplaires élève'!$P$84="TI",1,IF('Exemplaires élève'!$P$84="I",2,IF('Exemplaires élève'!$P$84="S",3,IF('Exemplaires élève'!$P$84="B",4,IF('Exemplaires élève'!$P$84="TB",5,"xxxx"))))))</f>
        <v/>
      </c>
      <c r="L55" s="78" t="str">
        <f>IF('Exemplaires élève'!$P$92="","",IF('Exemplaires élève'!$P$92="TI",1,IF('Exemplaires élève'!$P$92="I",2,IF('Exemplaires élève'!$P$92="S",3,IF('Exemplaires élève'!$P$92="B",4,IF('Exemplaires élève'!$P$92="TB",5,"xxxx"))))))</f>
        <v/>
      </c>
      <c r="M55" s="78" t="str">
        <f>IF('Exemplaires élève'!$P$100="","",IF('Exemplaires élève'!$P$100="TI",1,IF('Exemplaires élève'!$P$100="I",2,IF('Exemplaires élève'!$P$100="S",3,IF('Exemplaires élève'!$P$100="B",4,IF('Exemplaires élève'!$P$100="TB",5,"xxxx"))))))</f>
        <v/>
      </c>
      <c r="N55" s="78" t="str">
        <f>IF('Exemplaires élève'!$P$117="","",IF('Exemplaires élève'!$P$117="TI",1,IF('Exemplaires élève'!$P$117="I",2,IF('Exemplaires élève'!$P$117="S",3,IF('Exemplaires élève'!$P$117="B",4,IF('Exemplaires élève'!$P$117="TB",5,"xxxx"))))))</f>
        <v/>
      </c>
      <c r="O55" s="78" t="str">
        <f>IF('Exemplaires élève'!$P$125="","",IF('Exemplaires élève'!$P$125="TI",1,IF('Exemplaires élève'!$P$125="I",2,IF('Exemplaires élève'!$P$125="S",3,IF('Exemplaires élève'!$P$125="B",4,IF('Exemplaires élève'!$P$125="TB",5,"xxxx"))))))</f>
        <v/>
      </c>
      <c r="P55" s="78" t="str">
        <f>IF('Exemplaires élève'!$P$133="","",IF('Exemplaires élève'!$P$133="TI",1,IF('Exemplaires élève'!$P$133="I",2,IF('Exemplaires élève'!$P$133="S",3,IF('Exemplaires élève'!$P$133="B",4,IF('Exemplaires élève'!$P$133="TB",5,"xxxx"))))))</f>
        <v/>
      </c>
      <c r="Q55" s="78" t="str">
        <f>IF('Exemplaires élève'!$P$141="","",IF('Exemplaires élève'!$P$141="TI",1,IF('Exemplaires élève'!$P$141="I",2,IF('Exemplaires élève'!$P$141="S",3,IF('Exemplaires élève'!$P$141="B",4,IF('Exemplaires élève'!$P$141="TB",5,"xxxx"))))))</f>
        <v/>
      </c>
      <c r="R55" s="78" t="str">
        <f>IF('Exemplaires élève'!$P$149="","",IF('Exemplaires élève'!$P$149="TI",1,IF('Exemplaires élève'!$P$149="I",2,IF('Exemplaires élève'!$P$149="S",3,IF('Exemplaires élève'!$P$149="B",4,IF('Exemplaires élève'!$P$149="TB",5,"xxxx"))))))</f>
        <v/>
      </c>
      <c r="S55" s="78" t="str">
        <f>IF('Exemplaires élève'!$P$166="","",IF('Exemplaires élève'!$P$166="TI",1,IF('Exemplaires élève'!$P$166="I",2,IF('Exemplaires élève'!$P$166="S",3,IF('Exemplaires élève'!$P$166="B",4,IF('Exemplaires élève'!$P$166="TB",5,"xxxx"))))))</f>
        <v/>
      </c>
      <c r="T55" s="78" t="str">
        <f>IF('Exemplaires élève'!$P$174="","",IF('Exemplaires élève'!$P$174="TI",1,IF('Exemplaires élève'!$P$174="I",2,IF('Exemplaires élève'!$P$174="S",3,IF('Exemplaires élève'!$P$174="B",4,IF('Exemplaires élève'!$P$174="TB",5,"xxxx"))))))</f>
        <v/>
      </c>
      <c r="U55" s="78" t="str">
        <f>IF('Exemplaires élève'!$P$182="","",IF('Exemplaires élève'!$P$182="TI",1,IF('Exemplaires élève'!$P$182="I",2,IF('Exemplaires élève'!$P$182="S",3,IF('Exemplaires élève'!$P$182="B",4,IF('Exemplaires élève'!$P$182="TB",5,"xxxx"))))))</f>
        <v/>
      </c>
      <c r="V55" s="78" t="str">
        <f>IF('Exemplaires élève'!$P$190="","",IF('Exemplaires élève'!$P$190="TI",1,IF('Exemplaires élève'!$P$190="I",2,IF('Exemplaires élève'!$P$190="S",3,IF('Exemplaires élève'!$P$190="B",4,IF('Exemplaires élève'!$P$190="TB",5,"xxxx"))))))</f>
        <v/>
      </c>
      <c r="W55" s="78" t="str">
        <f>IF('Exemplaires élève'!$P$198="","",IF('Exemplaires élève'!$P$198="TI",1,IF('Exemplaires élève'!$P$198="I",2,IF('Exemplaires élève'!$P$198="S",3,IF('Exemplaires élève'!$P$198="B",4,IF('Exemplaires élève'!$P$198="TB",5,"xxxx"))))))</f>
        <v/>
      </c>
    </row>
    <row r="56" spans="1:24" x14ac:dyDescent="0.25">
      <c r="A56" s="129"/>
      <c r="D56" s="78" t="str">
        <f>IF('Exemplaires élève'!$P$20="","",IF('Exemplaires élève'!$P$20="TI",1,IF('Exemplaires élève'!$P$20="I",2,IF('Exemplaires élève'!$P$20="S",3,IF('Exemplaires élève'!$P$20="B",4,IF('Exemplaires élève'!$P$20="TB",5,"xxxx"))))))</f>
        <v/>
      </c>
      <c r="E56" s="78" t="str">
        <f>IF('Exemplaires élève'!$P$28="","",IF('Exemplaires élève'!$P$28="TI",1,IF('Exemplaires élève'!$P$28="I",2,IF('Exemplaires élève'!$P$28="S",3,IF('Exemplaires élève'!$P$28="B",4,IF('Exemplaires élève'!$P$28="TB",5,"xxxx"))))))</f>
        <v/>
      </c>
      <c r="F56" s="78" t="str">
        <f>IF('Exemplaires élève'!$P$36="","",IF('Exemplaires élève'!$P$36="TI",1,IF('Exemplaires élève'!$P$36="I",2,IF('Exemplaires élève'!$P$36="S",3,IF('Exemplaires élève'!$P$36="B",4,IF('Exemplaires élève'!$P$36="TB",5,"xxxx"))))))</f>
        <v/>
      </c>
      <c r="G56" s="78" t="str">
        <f>IF('Exemplaires élève'!$P$44="","",IF('Exemplaires élève'!$P$44="TI",1,IF('Exemplaires élève'!$P$44="I",2,IF('Exemplaires élève'!$P$44="S",3,IF('Exemplaires élève'!$P$44="B",4,IF('Exemplaires élève'!$P$44="TB",5,"xxxx"))))))</f>
        <v/>
      </c>
      <c r="H56" s="78" t="str">
        <f>IF('Exemplaires élève'!$P$52="","",IF('Exemplaires élève'!$P$52="TI",1,IF('Exemplaires élève'!$P$52="I",2,IF('Exemplaires élève'!$P$52="S",3,IF('Exemplaires élève'!$P$52="B",4,IF('Exemplaires élève'!$P$52="TB",5,"xxxx"))))))</f>
        <v/>
      </c>
      <c r="I56" s="78" t="str">
        <f>IF('Exemplaires élève'!$P$69="","",IF('Exemplaires élève'!$P$69="TI",1,IF('Exemplaires élève'!$P$69="I",2,IF('Exemplaires élève'!$P$69="S",3,IF('Exemplaires élève'!$P$69="B",4,IF('Exemplaires élève'!$P$69="TB",5,"xxxx"))))))</f>
        <v/>
      </c>
      <c r="J56" s="78" t="str">
        <f>IF('Exemplaires élève'!$P$77="","",IF('Exemplaires élève'!$P$77="TI",1,IF('Exemplaires élève'!$P$77="I",2,IF('Exemplaires élève'!$P$77="S",3,IF('Exemplaires élève'!$P$77="B",4,IF('Exemplaires élève'!$P$77="TB",5,"xxxx"))))))</f>
        <v/>
      </c>
      <c r="K56" s="78" t="str">
        <f>IF('Exemplaires élève'!$P$85="","",IF('Exemplaires élève'!$P$85="TI",1,IF('Exemplaires élève'!$P$85="I",2,IF('Exemplaires élève'!$P$85="S",3,IF('Exemplaires élève'!$P$85="B",4,IF('Exemplaires élève'!$P$85="TB",5,"xxxx"))))))</f>
        <v/>
      </c>
      <c r="L56" s="78" t="str">
        <f>IF('Exemplaires élève'!$P$93="","",IF('Exemplaires élève'!$P$93="TI",1,IF('Exemplaires élève'!$P$93="I",2,IF('Exemplaires élève'!$P$93="S",3,IF('Exemplaires élève'!$P$93="B",4,IF('Exemplaires élève'!$P$93="TB",5,"xxxx"))))))</f>
        <v/>
      </c>
      <c r="M56" s="78" t="str">
        <f>IF('Exemplaires élève'!$P$101="","",IF('Exemplaires élève'!$P$101="TI",1,IF('Exemplaires élève'!$P$101="I",2,IF('Exemplaires élève'!$P$101="S",3,IF('Exemplaires élève'!$P$101="B",4,IF('Exemplaires élève'!$P$101="TB",5,"xxxx"))))))</f>
        <v/>
      </c>
      <c r="N56" s="78" t="str">
        <f>IF('Exemplaires élève'!$P$118="","",IF('Exemplaires élève'!$P$118="TI",1,IF('Exemplaires élève'!$P$118="I",2,IF('Exemplaires élève'!$P$118="S",3,IF('Exemplaires élève'!$P$118="B",4,IF('Exemplaires élève'!$P$118="TB",5,"xxxx"))))))</f>
        <v/>
      </c>
      <c r="O56" s="78" t="str">
        <f>IF('Exemplaires élève'!$P$126="","",IF('Exemplaires élève'!$P$126="TI",1,IF('Exemplaires élève'!$P$126="I",2,IF('Exemplaires élève'!$P$126="S",3,IF('Exemplaires élève'!$P$126="B",4,IF('Exemplaires élève'!$P$126="TB",5,"xxxx"))))))</f>
        <v/>
      </c>
      <c r="P56" s="78" t="str">
        <f>IF('Exemplaires élève'!$P$134="","",IF('Exemplaires élève'!$P$134="TI",1,IF('Exemplaires élève'!$P$134="I",2,IF('Exemplaires élève'!$P$134="S",3,IF('Exemplaires élève'!$P$134="B",4,IF('Exemplaires élève'!$P$134="TB",5,"xxxx"))))))</f>
        <v/>
      </c>
      <c r="Q56" s="78" t="str">
        <f>IF('Exemplaires élève'!$P$142="","",IF('Exemplaires élève'!$P$142="TI",1,IF('Exemplaires élève'!$P$142="I",2,IF('Exemplaires élève'!$P$142="S",3,IF('Exemplaires élève'!$P$142="B",4,IF('Exemplaires élève'!$P$142="TB",5,"xxxx"))))))</f>
        <v/>
      </c>
      <c r="R56" s="78" t="str">
        <f>IF('Exemplaires élève'!$P$150="","",IF('Exemplaires élève'!$P$150="TI",1,IF('Exemplaires élève'!$P$150="I",2,IF('Exemplaires élève'!$P$150="S",3,IF('Exemplaires élève'!$P$150="B",4,IF('Exemplaires élève'!$P$150="TB",5,"xxxx"))))))</f>
        <v/>
      </c>
      <c r="S56" s="78" t="str">
        <f>IF('Exemplaires élève'!$P$167="","",IF('Exemplaires élève'!$P$167="TI",1,IF('Exemplaires élève'!$P$167="I",2,IF('Exemplaires élève'!$P$167="S",3,IF('Exemplaires élève'!$P$167="B",4,IF('Exemplaires élève'!$P$167="TB",5,"xxxx"))))))</f>
        <v/>
      </c>
      <c r="T56" s="78" t="str">
        <f>IF('Exemplaires élève'!$P$175="","",IF('Exemplaires élève'!$P$175="TI",1,IF('Exemplaires élève'!$P$175="I",2,IF('Exemplaires élève'!$P$175="S",3,IF('Exemplaires élève'!$P$175="B",4,IF('Exemplaires élève'!$P$175="TB",5,"xxxx"))))))</f>
        <v/>
      </c>
      <c r="U56" s="78" t="str">
        <f>IF('Exemplaires élève'!$P$183="","",IF('Exemplaires élève'!$P$183="TI",1,IF('Exemplaires élève'!$P$183="I",2,IF('Exemplaires élève'!$P$183="S",3,IF('Exemplaires élève'!$P$183="B",4,IF('Exemplaires élève'!$P$183="TB",5,"xxxx"))))))</f>
        <v/>
      </c>
      <c r="V56" s="78" t="str">
        <f>IF('Exemplaires élève'!$P$191="","",IF('Exemplaires élève'!$P$191="TI",1,IF('Exemplaires élève'!$P$191="I",2,IF('Exemplaires élève'!$P$191="S",3,IF('Exemplaires élève'!$P$191="B",4,IF('Exemplaires élève'!$P$191="TB",5,"xxxx"))))))</f>
        <v/>
      </c>
      <c r="W56" s="78" t="str">
        <f>IF('Exemplaires élève'!$P$199="","",IF('Exemplaires élève'!$P$199="TI",1,IF('Exemplaires élève'!$P$199="I",2,IF('Exemplaires élève'!$P$199="S",3,IF('Exemplaires élève'!$P$199="B",4,IF('Exemplaires élève'!$P$199="TB",5,"xxxx"))))))</f>
        <v/>
      </c>
    </row>
    <row r="57" spans="1:24" ht="13.8" thickBot="1" x14ac:dyDescent="0.3">
      <c r="A57" s="129"/>
      <c r="D57" s="78" t="str">
        <f>IF('Exemplaires élève'!$P$21="","",IF('Exemplaires élève'!$P$21="TI",1,IF('Exemplaires élève'!$P$21="I",2,IF('Exemplaires élève'!$P$21="S",3,IF('Exemplaires élève'!$P$21="B",4,IF('Exemplaires élève'!$P$21="TB",5,"xxxx"))))))</f>
        <v/>
      </c>
      <c r="E57" s="78" t="str">
        <f>IF('Exemplaires élève'!$P$29="","",IF('Exemplaires élève'!$P$29="TI",1,IF('Exemplaires élève'!$P$29="I",2,IF('Exemplaires élève'!$P$29="S",3,IF('Exemplaires élève'!$P$29="B",4,IF('Exemplaires élève'!$P$29="TB",5,"xxxx"))))))</f>
        <v/>
      </c>
      <c r="F57" s="78" t="str">
        <f>IF('Exemplaires élève'!$P$37="","",IF('Exemplaires élève'!$P$37="TI",1,IF('Exemplaires élève'!$P$37="I",2,IF('Exemplaires élève'!$P$37="S",3,IF('Exemplaires élève'!$P$37="B",4,IF('Exemplaires élève'!$P$37="TB",5,"xxxx"))))))</f>
        <v/>
      </c>
      <c r="G57" s="78" t="str">
        <f>IF('Exemplaires élève'!$P$45="","",IF('Exemplaires élève'!$P$45="TI",1,IF('Exemplaires élève'!$P$45="I",2,IF('Exemplaires élève'!$P$45="S",3,IF('Exemplaires élève'!$P$45="B",4,IF('Exemplaires élève'!$P$45="TB",5,"xxxx"))))))</f>
        <v/>
      </c>
      <c r="H57" s="78" t="str">
        <f>IF('Exemplaires élève'!$P$53="","",IF('Exemplaires élève'!$P$53="TI",1,IF('Exemplaires élève'!$P$53="I",2,IF('Exemplaires élève'!$P$53="S",3,IF('Exemplaires élève'!$P$53="B",4,IF('Exemplaires élève'!$P$53="TB",5,"xxxx"))))))</f>
        <v/>
      </c>
      <c r="I57" s="78" t="str">
        <f>IF('Exemplaires élève'!$P$70="","",IF('Exemplaires élève'!$P$70="TI",1,IF('Exemplaires élève'!$P$70="I",2,IF('Exemplaires élève'!$P$70="S",3,IF('Exemplaires élève'!$P$70="B",4,IF('Exemplaires élève'!$P$70="TB",5,"xxxx"))))))</f>
        <v/>
      </c>
      <c r="J57" s="78" t="str">
        <f>IF('Exemplaires élève'!$P$78="","",IF('Exemplaires élève'!$P$78="TI",1,IF('Exemplaires élève'!$P$78="I",2,IF('Exemplaires élève'!$P$78="S",3,IF('Exemplaires élève'!$P$78="B",4,IF('Exemplaires élève'!$P$78="TB",5,"xxxx"))))))</f>
        <v/>
      </c>
      <c r="K57" s="78" t="str">
        <f>IF('Exemplaires élève'!$P$86="","",IF('Exemplaires élève'!$P$86="TI",1,IF('Exemplaires élève'!$P$86="I",2,IF('Exemplaires élève'!$P$86="S",3,IF('Exemplaires élève'!$P$86="B",4,IF('Exemplaires élève'!$P$86="TB",5,"xxxx"))))))</f>
        <v/>
      </c>
      <c r="L57" s="78" t="str">
        <f>IF('Exemplaires élève'!$P$94="","",IF('Exemplaires élève'!$P$94="TI",1,IF('Exemplaires élève'!$P$94="I",2,IF('Exemplaires élève'!$P$94="S",3,IF('Exemplaires élève'!$P$94="B",4,IF('Exemplaires élève'!$P$94="TB",5,"xxxx"))))))</f>
        <v/>
      </c>
      <c r="M57" s="78" t="str">
        <f>IF('Exemplaires élève'!$P$102="","",IF('Exemplaires élève'!$P$102="TI",1,IF('Exemplaires élève'!$P$102="I",2,IF('Exemplaires élève'!$P$102="S",3,IF('Exemplaires élève'!$P$102="B",4,IF('Exemplaires élève'!$P$102="TB",5,"xxxx"))))))</f>
        <v/>
      </c>
      <c r="N57" s="78" t="str">
        <f>IF('Exemplaires élève'!$P$119="","",IF('Exemplaires élève'!$P$119="TI",1,IF('Exemplaires élève'!$P$119="I",2,IF('Exemplaires élève'!$P$119="S",3,IF('Exemplaires élève'!$P$119="B",4,IF('Exemplaires élève'!$P$119="TB",5,"xxxx"))))))</f>
        <v/>
      </c>
      <c r="O57" s="78" t="str">
        <f>IF('Exemplaires élève'!$P$127="","",IF('Exemplaires élève'!$P$127="TI",1,IF('Exemplaires élève'!$P$127="I",2,IF('Exemplaires élève'!$P$127="S",3,IF('Exemplaires élève'!$P$127="B",4,IF('Exemplaires élève'!$P$127="TB",5,"xxxx"))))))</f>
        <v/>
      </c>
      <c r="P57" s="78" t="str">
        <f>IF('Exemplaires élève'!$P$135="","",IF('Exemplaires élève'!$P$135="TI",1,IF('Exemplaires élève'!$P$135="I",2,IF('Exemplaires élève'!$P$135="S",3,IF('Exemplaires élève'!$P$135="B",4,IF('Exemplaires élève'!$P$135="TB",5,"xxxx"))))))</f>
        <v/>
      </c>
      <c r="Q57" s="78" t="str">
        <f>IF('Exemplaires élève'!$P$143="","",IF('Exemplaires élève'!$P$143="TI",1,IF('Exemplaires élève'!$P$143="I",2,IF('Exemplaires élève'!$P$143="S",3,IF('Exemplaires élève'!$P$143="B",4,IF('Exemplaires élève'!$P$143="TB",5,"xxxx"))))))</f>
        <v/>
      </c>
      <c r="R57" s="78" t="str">
        <f>IF('Exemplaires élève'!$P$151="","",IF('Exemplaires élève'!$P$151="TI",1,IF('Exemplaires élève'!$P$151="I",2,IF('Exemplaires élève'!$P$151="S",3,IF('Exemplaires élève'!$P$151="B",4,IF('Exemplaires élève'!$P$151="TB",5,"xxxx"))))))</f>
        <v/>
      </c>
      <c r="S57" s="78" t="str">
        <f>IF('Exemplaires élève'!$P$168="","",IF('Exemplaires élève'!$P$168="TI",1,IF('Exemplaires élève'!$P$168="I",2,IF('Exemplaires élève'!$P$168="S",3,IF('Exemplaires élève'!$P$168="B",4,IF('Exemplaires élève'!$P$168="TB",5,"xxxx"))))))</f>
        <v/>
      </c>
      <c r="T57" s="78" t="str">
        <f>IF('Exemplaires élève'!$P$176="","",IF('Exemplaires élève'!$P$176="TI",1,IF('Exemplaires élève'!$P$176="I",2,IF('Exemplaires élève'!$P$176="S",3,IF('Exemplaires élève'!$P$176="B",4,IF('Exemplaires élève'!$P$176="TB",5,"xxxx"))))))</f>
        <v/>
      </c>
      <c r="U57" s="78" t="str">
        <f>IF('Exemplaires élève'!$P$184="","",IF('Exemplaires élève'!$P$184="TI",1,IF('Exemplaires élève'!$P$184="I",2,IF('Exemplaires élève'!$P$184="S",3,IF('Exemplaires élève'!$P$184="B",4,IF('Exemplaires élève'!$P$184="TB",5,"xxxx"))))))</f>
        <v/>
      </c>
      <c r="V57" s="78" t="str">
        <f>IF('Exemplaires élève'!$P$192="","",IF('Exemplaires élève'!$P$192="TI",1,IF('Exemplaires élève'!$P$192="I",2,IF('Exemplaires élève'!$P$192="S",3,IF('Exemplaires élève'!$P$192="B",4,IF('Exemplaires élève'!$P$192="TB",5,"xxxx"))))))</f>
        <v/>
      </c>
      <c r="W57" s="78" t="str">
        <f>IF('Exemplaires élève'!$P$200="","",IF('Exemplaires élève'!$P$200="TI",1,IF('Exemplaires élève'!$P$200="I",2,IF('Exemplaires élève'!$P$200="S",3,IF('Exemplaires élève'!$P$200="B",4,IF('Exemplaires élève'!$P$200="TB",5,"xxxx"))))))</f>
        <v/>
      </c>
    </row>
    <row r="58" spans="1:24" ht="13.8" thickBot="1" x14ac:dyDescent="0.3">
      <c r="A58" s="129"/>
      <c r="D58" s="32" t="str">
        <f>IF(D51="Absent(e)","",IF(D51="Non pr.",2,IF(COUNTIF(D51:D57,"")=7,"",AVERAGE(D51:D57))))</f>
        <v/>
      </c>
      <c r="E58" s="33" t="str">
        <f t="shared" ref="E58:W58" si="5">IF(E51="Absent(e)","",IF(E51="Non pr.",2,IF(COUNTIF(E51:E57,"")=7,"",AVERAGE(E51:E57))))</f>
        <v/>
      </c>
      <c r="F58" s="33" t="str">
        <f t="shared" si="5"/>
        <v/>
      </c>
      <c r="G58" s="33" t="str">
        <f t="shared" si="5"/>
        <v/>
      </c>
      <c r="H58" s="33" t="str">
        <f t="shared" si="5"/>
        <v/>
      </c>
      <c r="I58" s="33" t="str">
        <f t="shared" si="5"/>
        <v/>
      </c>
      <c r="J58" s="33" t="str">
        <f t="shared" si="5"/>
        <v/>
      </c>
      <c r="K58" s="33" t="str">
        <f t="shared" si="5"/>
        <v/>
      </c>
      <c r="L58" s="33" t="str">
        <f t="shared" si="5"/>
        <v/>
      </c>
      <c r="M58" s="33" t="str">
        <f t="shared" si="5"/>
        <v/>
      </c>
      <c r="N58" s="33" t="str">
        <f t="shared" si="5"/>
        <v/>
      </c>
      <c r="O58" s="33" t="str">
        <f t="shared" si="5"/>
        <v/>
      </c>
      <c r="P58" s="33" t="str">
        <f t="shared" si="5"/>
        <v/>
      </c>
      <c r="Q58" s="33" t="str">
        <f t="shared" si="5"/>
        <v/>
      </c>
      <c r="R58" s="33" t="str">
        <f t="shared" si="5"/>
        <v/>
      </c>
      <c r="S58" s="33" t="str">
        <f t="shared" si="5"/>
        <v/>
      </c>
      <c r="T58" s="33" t="str">
        <f t="shared" si="5"/>
        <v/>
      </c>
      <c r="U58" s="33" t="str">
        <f t="shared" si="5"/>
        <v/>
      </c>
      <c r="V58" s="33" t="str">
        <f t="shared" si="5"/>
        <v/>
      </c>
      <c r="W58" s="34" t="str">
        <f t="shared" si="5"/>
        <v/>
      </c>
    </row>
    <row r="59" spans="1:24" x14ac:dyDescent="0.25">
      <c r="A59" s="129"/>
    </row>
    <row r="60" spans="1:24" ht="25.5" customHeight="1" x14ac:dyDescent="0.25">
      <c r="A60" s="23"/>
      <c r="B60" s="23"/>
      <c r="C60" s="23"/>
      <c r="D60" s="23"/>
      <c r="E60" s="23"/>
      <c r="F60" s="23"/>
      <c r="G60" s="23"/>
      <c r="H60" s="23"/>
      <c r="I60" s="23"/>
      <c r="J60" s="23"/>
      <c r="K60" s="23"/>
      <c r="L60" s="23"/>
      <c r="M60" s="23"/>
      <c r="N60" s="23"/>
      <c r="O60" s="23"/>
      <c r="P60" s="23"/>
      <c r="Q60" s="23"/>
      <c r="R60" s="23"/>
      <c r="S60" s="23"/>
      <c r="T60" s="23"/>
      <c r="U60" s="23"/>
      <c r="V60" s="23"/>
      <c r="W60" s="23"/>
    </row>
    <row r="61" spans="1:24" ht="12.75" customHeight="1" x14ac:dyDescent="0.25">
      <c r="A61" s="129" t="s">
        <v>18</v>
      </c>
      <c r="D61" s="54">
        <f>IF(Paramètres!$B$60="","",Paramètres!$B$60)</f>
        <v>42682</v>
      </c>
      <c r="E61" s="54">
        <f>IF(Paramètres!$B$61="","",Paramètres!$B$61)</f>
        <v>42683</v>
      </c>
      <c r="F61" s="54">
        <f>IF(Paramètres!$B$62="","",Paramètres!$B$62)</f>
        <v>42684</v>
      </c>
      <c r="G61" s="54">
        <f>IF(Paramètres!$B$63="","",Paramètres!$B$63)</f>
        <v>42688</v>
      </c>
      <c r="H61" s="54" t="str">
        <f>IF(Paramètres!$B$64="","",Paramètres!$B$64)</f>
        <v/>
      </c>
      <c r="I61" s="54" t="str">
        <f>IF(Paramètres!$B$65="","",Paramètres!$B$65)</f>
        <v/>
      </c>
      <c r="J61" s="54" t="str">
        <f>IF(Paramètres!$B$66="","",Paramètres!$B$66)</f>
        <v/>
      </c>
      <c r="K61" s="54" t="str">
        <f>IF(Paramètres!$B$67="","",Paramètres!$B$67)</f>
        <v/>
      </c>
      <c r="L61" s="54" t="str">
        <f>IF(Paramètres!$B$68="","",Paramètres!$B$68)</f>
        <v/>
      </c>
      <c r="M61" s="54" t="str">
        <f>IF(Paramètres!$B$69="","",Paramètres!$B$69)</f>
        <v/>
      </c>
      <c r="N61" s="54" t="str">
        <f>IF(Paramètres!$B$70="","",Paramètres!$B$70)</f>
        <v/>
      </c>
      <c r="O61" s="54" t="str">
        <f>IF(Paramètres!$B$71="","",Paramètres!$B$71)</f>
        <v/>
      </c>
      <c r="P61" s="54" t="str">
        <f>IF(Paramètres!$B$72="","",Paramètres!$B$72)</f>
        <v/>
      </c>
      <c r="Q61" s="54" t="str">
        <f>IF(Paramètres!$B$73="","",Paramètres!$B$73)</f>
        <v/>
      </c>
      <c r="R61" s="54" t="str">
        <f>IF(Paramètres!$B$74="","",Paramètres!$B$74)</f>
        <v/>
      </c>
      <c r="S61" s="54" t="str">
        <f>IF(Paramètres!$B$75="","",Paramètres!$B$75)</f>
        <v/>
      </c>
      <c r="T61" s="54" t="str">
        <f>IF(Paramètres!$B$76="","",Paramètres!$B$76)</f>
        <v/>
      </c>
      <c r="U61" s="54" t="str">
        <f>IF(Paramètres!$B$77="","",Paramètres!$B$77)</f>
        <v/>
      </c>
      <c r="V61" s="54" t="str">
        <f>IF(Paramètres!$B$78="","",Paramètres!$B$78)</f>
        <v/>
      </c>
      <c r="W61" s="54" t="str">
        <f>IF(Paramètres!$B$79="","",Paramètres!$B$79)</f>
        <v/>
      </c>
      <c r="X61" s="31" t="str">
        <f>IF(Paramètres!$B$80="","",Paramètres!$B$80)</f>
        <v/>
      </c>
    </row>
    <row r="62" spans="1:24" x14ac:dyDescent="0.25">
      <c r="A62" s="129"/>
      <c r="C62" s="1" t="s">
        <v>27</v>
      </c>
      <c r="D62" s="77" t="str">
        <f>IF('Exemplaires élève'!$Y$15="","",IF('Exemplaires élève'!$Y$15="TI",1,IF('Exemplaires élève'!$Y$15="I",2,IF('Exemplaires élève'!$Y$15="S",3,IF('Exemplaires élève'!$Y$15="B",4,IF('Exemplaires élève'!$Y$15="TB",5,IF('Exemplaires élève'!$Y$15="np","Non pr.",IF('Exemplaires élève'!$Y$15="A","Absent(e)","xxxx"))))))))</f>
        <v/>
      </c>
      <c r="E62" s="77" t="str">
        <f>IF('Exemplaires élève'!$Y$23="","",IF('Exemplaires élève'!$Y$23="TI",1,IF('Exemplaires élève'!$Y$23="I",2,IF('Exemplaires élève'!$Y$23="S",3,IF('Exemplaires élève'!$Y$23="B",4,IF('Exemplaires élève'!$Y$23="TB",5,IF('Exemplaires élève'!$Y$23="np","Non pr.",IF('Exemplaires élève'!$Y$23="A","Absent(e)","xxxx"))))))))</f>
        <v/>
      </c>
      <c r="F62" s="77" t="str">
        <f>IF('Exemplaires élève'!$Y$31="","",IF('Exemplaires élève'!$Y$31="TI",1,IF('Exemplaires élève'!$Y$31="I",2,IF('Exemplaires élève'!$Y$31="S",3,IF('Exemplaires élève'!$Y$31="B",4,IF('Exemplaires élève'!$Y$31="TB",5,IF('Exemplaires élève'!$Y$31="np","Non pr.",IF('Exemplaires élève'!$Y$31="A","Absent(e)","xxxx"))))))))</f>
        <v/>
      </c>
      <c r="G62" s="77" t="str">
        <f>IF('Exemplaires élève'!$Y$39="","",IF('Exemplaires élève'!$Y$39="TI",1,IF('Exemplaires élève'!$Y$39="I",2,IF('Exemplaires élève'!$Y$39="S",3,IF('Exemplaires élève'!$Y$39="B",4,IF('Exemplaires élève'!$Y$39="TB",5,IF('Exemplaires élève'!$Y$39="np","Non pr.",IF('Exemplaires élève'!$Y$39="A","Absent(e)","xxxx"))))))))</f>
        <v/>
      </c>
      <c r="H62" s="77" t="str">
        <f>IF('Exemplaires élève'!$Y$47="","",IF('Exemplaires élève'!$Y$47="TI",1,IF('Exemplaires élève'!$Y$47="I",2,IF('Exemplaires élève'!$Y$47="S",3,IF('Exemplaires élève'!$Y$47="B",4,IF('Exemplaires élève'!$Y$47="TB",5,IF('Exemplaires élève'!$Y$47="np","Non pr.",IF('Exemplaires élève'!$Y$47="A","Absent(e)","xxxx"))))))))</f>
        <v/>
      </c>
      <c r="I62" s="77" t="str">
        <f>IF('Exemplaires élève'!$Y$64="","",IF('Exemplaires élève'!$Y$64="TI",1,IF('Exemplaires élève'!$Y$64="I",2,IF('Exemplaires élève'!$Y$64="S",3,IF('Exemplaires élève'!$Y$64="B",4,IF('Exemplaires élève'!$Y$64="TB",5,IF('Exemplaires élève'!$Y$64="np","Non pr.",IF('Exemplaires élève'!$Y$64="A","Absent(e)","xxxx"))))))))</f>
        <v/>
      </c>
      <c r="J62" s="77" t="str">
        <f>IF('Exemplaires élève'!$Y$72="","",IF('Exemplaires élève'!$Y$72="TI",1,IF('Exemplaires élève'!$Y$72="I",2,IF('Exemplaires élève'!$Y$72="S",3,IF('Exemplaires élève'!$Y$72="B",4,IF('Exemplaires élève'!$Y$72="TB",5,IF('Exemplaires élève'!$Y$72="np","Non pr.",IF('Exemplaires élève'!$Y$72="A","Absent(e)","xxxx"))))))))</f>
        <v/>
      </c>
      <c r="K62" s="77" t="str">
        <f>IF('Exemplaires élève'!$Y$80="","",IF('Exemplaires élève'!$Y$80="TI",1,IF('Exemplaires élève'!$Y$80="I",2,IF('Exemplaires élève'!$Y$80="S",3,IF('Exemplaires élève'!$Y$80="B",4,IF('Exemplaires élève'!$Y$80="TB",5,IF('Exemplaires élève'!$Y$80="np","Non pr.",IF('Exemplaires élève'!$Y$80="A","Absent(e)","xxxx"))))))))</f>
        <v/>
      </c>
      <c r="L62" s="77" t="str">
        <f>IF('Exemplaires élève'!$Y$88="","",IF('Exemplaires élève'!$Y$88="TI",1,IF('Exemplaires élève'!$Y$88="I",2,IF('Exemplaires élève'!$Y$88="S",3,IF('Exemplaires élève'!$Y$88="B",4,IF('Exemplaires élève'!$Y$88="TB",5,IF('Exemplaires élève'!$Y$88="np","Non pr.",IF('Exemplaires élève'!$Y$88="A","Absent(e)","xxxx"))))))))</f>
        <v/>
      </c>
      <c r="M62" s="77" t="str">
        <f>IF('Exemplaires élève'!$Y$96="","",IF('Exemplaires élève'!$Y$96="TI",1,IF('Exemplaires élève'!$Y$96="I",2,IF('Exemplaires élève'!$Y$96="S",3,IF('Exemplaires élève'!$Y$96="B",4,IF('Exemplaires élève'!$Y$96="TB",5,IF('Exemplaires élève'!$Y$96="np","Non pr.",IF('Exemplaires élève'!$Y$96="A","Absent(e)","xxxx"))))))))</f>
        <v/>
      </c>
      <c r="N62" s="77" t="str">
        <f>IF('Exemplaires élève'!$Y$113="","",IF('Exemplaires élève'!$Y$113="TI",1,IF('Exemplaires élève'!$Y$113="I",2,IF('Exemplaires élève'!$Y$113="S",3,IF('Exemplaires élève'!$Y$113="B",4,IF('Exemplaires élève'!$Y$113="TB",5,IF('Exemplaires élève'!$Y$113="np","Non pr.",IF('Exemplaires élève'!$Y$113="A","Absent(e)","xxxx"))))))))</f>
        <v/>
      </c>
      <c r="O62" s="77" t="str">
        <f>IF('Exemplaires élève'!$Y$121="","",IF('Exemplaires élève'!$Y$121="TI",1,IF('Exemplaires élève'!$Y$121="I",2,IF('Exemplaires élève'!$Y$121="S",3,IF('Exemplaires élève'!$Y$121="B",4,IF('Exemplaires élève'!$Y$121="TB",5,IF('Exemplaires élève'!$Y$121="np","Non pr.",IF('Exemplaires élève'!$Y$121="A","Absent(e)","xxxx"))))))))</f>
        <v/>
      </c>
      <c r="P62" s="77" t="str">
        <f>IF('Exemplaires élève'!$Y$129="","",IF('Exemplaires élève'!$Y$129="TI",1,IF('Exemplaires élève'!$Y$129="I",2,IF('Exemplaires élève'!$Y$129="S",3,IF('Exemplaires élève'!$Y$129="B",4,IF('Exemplaires élève'!$Y$129="TB",5,IF('Exemplaires élève'!$Y$129="np","Non pr.",IF('Exemplaires élève'!$Y$129="A","Absent(e)","xxxx"))))))))</f>
        <v/>
      </c>
      <c r="Q62" s="77" t="str">
        <f>IF('Exemplaires élève'!$Y$137="","",IF('Exemplaires élève'!$Y$137="TI",1,IF('Exemplaires élève'!$Y$137="I",2,IF('Exemplaires élève'!$Y$137="S",3,IF('Exemplaires élève'!$Y$137="B",4,IF('Exemplaires élève'!$Y$137="TB",5,IF('Exemplaires élève'!$Y$137="np","Non pr.",IF('Exemplaires élève'!$Y$137="A","Absent(e)","xxxx"))))))))</f>
        <v/>
      </c>
      <c r="R62" s="77" t="str">
        <f>IF('Exemplaires élève'!$Y$145="","",IF('Exemplaires élève'!$Y$145="TI",1,IF('Exemplaires élève'!$Y$145="I",2,IF('Exemplaires élève'!$Y$145="S",3,IF('Exemplaires élève'!$Y$145="B",4,IF('Exemplaires élève'!$Y$145="TB",5,IF('Exemplaires élève'!$Y$145="np","Non pr.",IF('Exemplaires élève'!$Y$145="A","Absent(e)","xxxx"))))))))</f>
        <v/>
      </c>
      <c r="S62" s="77" t="str">
        <f>IF('Exemplaires élève'!$Y$162="","",IF('Exemplaires élève'!$Y$162="TI",1,IF('Exemplaires élève'!$Y$162="I",2,IF('Exemplaires élève'!$Y$162="S",3,IF('Exemplaires élève'!$Y$162="B",4,IF('Exemplaires élève'!$Y$162="TB",5,IF('Exemplaires élève'!$Y$162="np","Non pr.",IF('Exemplaires élève'!$Y$162="A","Absent(e)","xxxx"))))))))</f>
        <v/>
      </c>
      <c r="T62" s="77" t="str">
        <f>IF('Exemplaires élève'!$Y$170="","",IF('Exemplaires élève'!$Y$170="TI",1,IF('Exemplaires élève'!$Y$170="I",2,IF('Exemplaires élève'!$Y$170="S",3,IF('Exemplaires élève'!$Y$170="B",4,IF('Exemplaires élève'!$Y$170="TB",5,IF('Exemplaires élève'!$Y$170="np","Non pr.",IF('Exemplaires élève'!$Y$170="A","Absent(e)","xxxx"))))))))</f>
        <v/>
      </c>
      <c r="U62" s="77" t="str">
        <f>IF('Exemplaires élève'!$Y$178="","",IF('Exemplaires élève'!$Y$178="TI",1,IF('Exemplaires élève'!$Y$178="I",2,IF('Exemplaires élève'!$Y$178="S",3,IF('Exemplaires élève'!$Y$178="B",4,IF('Exemplaires élève'!$Y$178="TB",5,IF('Exemplaires élève'!$Y$178="np","Non pr.",IF('Exemplaires élève'!$Y$178="A","Absent(e)","xxxx"))))))))</f>
        <v/>
      </c>
      <c r="V62" s="77" t="str">
        <f>IF('Exemplaires élève'!$Y$186="","",IF('Exemplaires élève'!$Y$186="TI",1,IF('Exemplaires élève'!$Y$186="I",2,IF('Exemplaires élève'!$Y$186="S",3,IF('Exemplaires élève'!$Y$186="B",4,IF('Exemplaires élève'!$Y$186="TB",5,IF('Exemplaires élève'!$Y$186="np","Non pr.",IF('Exemplaires élève'!$Y$186="A","Absent(e)","xxxx"))))))))</f>
        <v/>
      </c>
      <c r="W62" s="77" t="str">
        <f>IF('Exemplaires élève'!$Y$194="","",IF('Exemplaires élève'!$Y$194="TI",1,IF('Exemplaires élève'!$Y$194="I",2,IF('Exemplaires élève'!$Y$194="S",3,IF('Exemplaires élève'!$Y$194="B",4,IF('Exemplaires élève'!$Y$194="TB",5,IF('Exemplaires élève'!$Y$194="np","Non pr.",IF('Exemplaires élève'!$Y$194="A","Absent(e)","xxxx"))))))))</f>
        <v/>
      </c>
    </row>
    <row r="63" spans="1:24" x14ac:dyDescent="0.25">
      <c r="A63" s="129"/>
      <c r="D63" s="78" t="str">
        <f>IF('Exemplaires élève'!$Y$16="","",IF('Exemplaires élève'!$Y$16="TI",1,IF('Exemplaires élève'!$Y$16="I",2,IF('Exemplaires élève'!$Y$16="S",3,IF('Exemplaires élève'!$Y$16="B",4,IF('Exemplaires élève'!$Y$16="TB",5,"xxxx"))))))</f>
        <v/>
      </c>
      <c r="E63" s="78" t="str">
        <f>IF('Exemplaires élève'!$Y$24="","",IF('Exemplaires élève'!$Y$24="TI",1,IF('Exemplaires élève'!$Y$24="I",2,IF('Exemplaires élève'!$Y$24="S",3,IF('Exemplaires élève'!$Y$24="B",4,IF('Exemplaires élève'!$Y$24="TB",5,"xxxx"))))))</f>
        <v/>
      </c>
      <c r="F63" s="78" t="str">
        <f>IF('Exemplaires élève'!$Y$32="","",IF('Exemplaires élève'!$Y$32="TI",1,IF('Exemplaires élève'!$Y$32="I",2,IF('Exemplaires élève'!$Y$32="S",3,IF('Exemplaires élève'!$Y$32="B",4,IF('Exemplaires élève'!$Y$32="TB",5,"xxxx"))))))</f>
        <v/>
      </c>
      <c r="G63" s="78" t="str">
        <f>IF('Exemplaires élève'!$Y$40="","",IF('Exemplaires élève'!$Y$40="TI",1,IF('Exemplaires élève'!$Y$40="I",2,IF('Exemplaires élève'!$Y$40="S",3,IF('Exemplaires élève'!$Y$40="B",4,IF('Exemplaires élève'!$Y$40="TB",5,"xxxx"))))))</f>
        <v/>
      </c>
      <c r="H63" s="78" t="str">
        <f>IF('Exemplaires élève'!$Y$48="","",IF('Exemplaires élève'!$Y$48="TI",1,IF('Exemplaires élève'!$Y$48="I",2,IF('Exemplaires élève'!$Y$48="S",3,IF('Exemplaires élève'!$Y$48="B",4,IF('Exemplaires élève'!$Y$48="TB",5,"xxxx"))))))</f>
        <v/>
      </c>
      <c r="I63" s="78" t="str">
        <f>IF('Exemplaires élève'!$Y$65="","",IF('Exemplaires élève'!$Y$65="TI",1,IF('Exemplaires élève'!$Y$65="I",2,IF('Exemplaires élève'!$Y$65="S",3,IF('Exemplaires élève'!$Y$65="B",4,IF('Exemplaires élève'!$Y$65="TB",5,"xxxx"))))))</f>
        <v/>
      </c>
      <c r="J63" s="78" t="str">
        <f>IF('Exemplaires élève'!$Y$73="","",IF('Exemplaires élève'!$Y$73="TI",1,IF('Exemplaires élève'!$Y$73="I",2,IF('Exemplaires élève'!$Y$73="S",3,IF('Exemplaires élève'!$Y$73="B",4,IF('Exemplaires élève'!$Y$73="TB",5,"xxxx"))))))</f>
        <v/>
      </c>
      <c r="K63" s="78" t="str">
        <f>IF('Exemplaires élève'!$Y$81="","",IF('Exemplaires élève'!$Y$81="TI",1,IF('Exemplaires élève'!$Y$81="I",2,IF('Exemplaires élève'!$Y$81="S",3,IF('Exemplaires élève'!$Y$81="B",4,IF('Exemplaires élève'!$Y$81="TB",5,"xxxx"))))))</f>
        <v/>
      </c>
      <c r="L63" s="78" t="str">
        <f>IF('Exemplaires élève'!$Y$89="","",IF('Exemplaires élève'!$Y$89="TI",1,IF('Exemplaires élève'!$Y$89="I",2,IF('Exemplaires élève'!$Y$89="S",3,IF('Exemplaires élève'!$Y$89="B",4,IF('Exemplaires élève'!$Y$89="TB",5,"xxxx"))))))</f>
        <v/>
      </c>
      <c r="M63" s="78" t="str">
        <f>IF('Exemplaires élève'!$Y$97="","",IF('Exemplaires élève'!$Y$97="TI",1,IF('Exemplaires élève'!$Y$97="I",2,IF('Exemplaires élève'!$Y$97="S",3,IF('Exemplaires élève'!$Y$97="B",4,IF('Exemplaires élève'!$Y$97="TB",5,"xxxx"))))))</f>
        <v/>
      </c>
      <c r="N63" s="78" t="str">
        <f>IF('Exemplaires élève'!$Y$114="","",IF('Exemplaires élève'!$Y$114="TI",1,IF('Exemplaires élève'!$Y$114="I",2,IF('Exemplaires élève'!$Y$114="S",3,IF('Exemplaires élève'!$Y$114="B",4,IF('Exemplaires élève'!$Y$114="TB",5,"xxxx"))))))</f>
        <v/>
      </c>
      <c r="O63" s="78" t="str">
        <f>IF('Exemplaires élève'!$Y$122="","",IF('Exemplaires élève'!$Y$122="TI",1,IF('Exemplaires élève'!$Y$122="I",2,IF('Exemplaires élève'!$Y$122="S",3,IF('Exemplaires élève'!$Y$122="B",4,IF('Exemplaires élève'!$Y$122="TB",5,"xxxx"))))))</f>
        <v/>
      </c>
      <c r="P63" s="78" t="str">
        <f>IF('Exemplaires élève'!$Y$130="","",IF('Exemplaires élève'!$Y$130="TI",1,IF('Exemplaires élève'!$Y$130="I",2,IF('Exemplaires élève'!$Y$130="S",3,IF('Exemplaires élève'!$Y$130="B",4,IF('Exemplaires élève'!$Y$130="TB",5,"xxxx"))))))</f>
        <v/>
      </c>
      <c r="Q63" s="78" t="str">
        <f>IF('Exemplaires élève'!$Y$138="","",IF('Exemplaires élève'!$Y$138="TI",1,IF('Exemplaires élève'!$Y$138="I",2,IF('Exemplaires élève'!$Y$138="S",3,IF('Exemplaires élève'!$Y$138="B",4,IF('Exemplaires élève'!$Y$138="TB",5,"xxxx"))))))</f>
        <v/>
      </c>
      <c r="R63" s="78" t="str">
        <f>IF('Exemplaires élève'!$Y$146="","",IF('Exemplaires élève'!$Y$146="TI",1,IF('Exemplaires élève'!$Y$146="I",2,IF('Exemplaires élève'!$Y$146="S",3,IF('Exemplaires élève'!$Y$146="B",4,IF('Exemplaires élève'!$Y$146="TB",5,"xxxx"))))))</f>
        <v/>
      </c>
      <c r="S63" s="78" t="str">
        <f>IF('Exemplaires élève'!$Y$163="","",IF('Exemplaires élève'!$Y$163="TI",1,IF('Exemplaires élève'!$Y$163="I",2,IF('Exemplaires élève'!$Y$163="S",3,IF('Exemplaires élève'!$Y$163="B",4,IF('Exemplaires élève'!$Y$163="TB",5,"xxxx"))))))</f>
        <v/>
      </c>
      <c r="T63" s="78" t="str">
        <f>IF('Exemplaires élève'!$Y$171="","",IF('Exemplaires élève'!$Y$171="TI",1,IF('Exemplaires élève'!$Y$171="I",2,IF('Exemplaires élève'!$Y$171="S",3,IF('Exemplaires élève'!$Y$171="B",4,IF('Exemplaires élève'!$Y$171="TB",5,"xxxx"))))))</f>
        <v/>
      </c>
      <c r="U63" s="78" t="str">
        <f>IF('Exemplaires élève'!$Y$179="","",IF('Exemplaires élève'!$Y$179="TI",1,IF('Exemplaires élève'!$Y$179="I",2,IF('Exemplaires élève'!$Y$179="S",3,IF('Exemplaires élève'!$Y$179="B",4,IF('Exemplaires élève'!$Y$179="TB",5,"xxxx"))))))</f>
        <v/>
      </c>
      <c r="V63" s="78" t="str">
        <f>IF('Exemplaires élève'!$Y$187="","",IF('Exemplaires élève'!$Y$187="TI",1,IF('Exemplaires élève'!$Y$187="I",2,IF('Exemplaires élève'!$Y$187="S",3,IF('Exemplaires élève'!$Y$187="B",4,IF('Exemplaires élève'!$Y$187="TB",5,"xxxx"))))))</f>
        <v/>
      </c>
      <c r="W63" s="78" t="str">
        <f>IF('Exemplaires élève'!$Y$195="","",IF('Exemplaires élève'!$Y$195="TI",1,IF('Exemplaires élève'!$Y$195="I",2,IF('Exemplaires élève'!$Y$195="S",3,IF('Exemplaires élève'!$Y$195="B",4,IF('Exemplaires élève'!$Y$195="TB",5,"xxxx"))))))</f>
        <v/>
      </c>
    </row>
    <row r="64" spans="1:24" x14ac:dyDescent="0.25">
      <c r="A64" s="129"/>
      <c r="D64" s="78" t="str">
        <f>IF('Exemplaires élève'!$Y$17="","",IF('Exemplaires élève'!$Y$17="TI",1,IF('Exemplaires élève'!$Y$17="I",2,IF('Exemplaires élève'!$Y$17="S",3,IF('Exemplaires élève'!$Y$17="B",4,IF('Exemplaires élève'!$Y$17="TB",5,"xxxx"))))))</f>
        <v/>
      </c>
      <c r="E64" s="78" t="str">
        <f>IF('Exemplaires élève'!$Y$25="","",IF('Exemplaires élève'!$Y$25="TI",1,IF('Exemplaires élève'!$Y$25="I",2,IF('Exemplaires élève'!$Y$25="S",3,IF('Exemplaires élève'!$Y$25="B",4,IF('Exemplaires élève'!$Y$25="TB",5,"xxxx"))))))</f>
        <v/>
      </c>
      <c r="F64" s="78" t="str">
        <f>IF('Exemplaires élève'!$Y$33="","",IF('Exemplaires élève'!$Y$33="TI",1,IF('Exemplaires élève'!$Y$33="I",2,IF('Exemplaires élève'!$Y$33="S",3,IF('Exemplaires élève'!$Y$33="B",4,IF('Exemplaires élève'!$Y$33="TB",5,"xxxx"))))))</f>
        <v/>
      </c>
      <c r="G64" s="78" t="str">
        <f>IF('Exemplaires élève'!$Y$41="","",IF('Exemplaires élève'!$Y$41="TI",1,IF('Exemplaires élève'!$Y$41="I",2,IF('Exemplaires élève'!$Y$41="S",3,IF('Exemplaires élève'!$Y$41="B",4,IF('Exemplaires élève'!$Y$41="TB",5,"xxxx"))))))</f>
        <v/>
      </c>
      <c r="H64" s="78" t="str">
        <f>IF('Exemplaires élève'!$Y$49="","",IF('Exemplaires élève'!$Y$49="TI",1,IF('Exemplaires élève'!$Y$49="I",2,IF('Exemplaires élève'!$Y$49="S",3,IF('Exemplaires élève'!$Y$49="B",4,IF('Exemplaires élève'!$Y$49="TB",5,"xxxx"))))))</f>
        <v/>
      </c>
      <c r="I64" s="78" t="str">
        <f>IF('Exemplaires élève'!$Y$66="","",IF('Exemplaires élève'!$Y$66="TI",1,IF('Exemplaires élève'!$Y$66="I",2,IF('Exemplaires élève'!$Y$66="S",3,IF('Exemplaires élève'!$Y$66="B",4,IF('Exemplaires élève'!$Y$66="TB",5,"xxxx"))))))</f>
        <v/>
      </c>
      <c r="J64" s="78" t="str">
        <f>IF('Exemplaires élève'!$Y$74="","",IF('Exemplaires élève'!$Y$74="TI",1,IF('Exemplaires élève'!$Y$74="I",2,IF('Exemplaires élève'!$Y$74="S",3,IF('Exemplaires élève'!$Y$74="B",4,IF('Exemplaires élève'!$Y$74="TB",5,"xxxx"))))))</f>
        <v/>
      </c>
      <c r="K64" s="78" t="str">
        <f>IF('Exemplaires élève'!$Y$82="","",IF('Exemplaires élève'!$Y$82="TI",1,IF('Exemplaires élève'!$Y$82="I",2,IF('Exemplaires élève'!$Y$82="S",3,IF('Exemplaires élève'!$Y$82="B",4,IF('Exemplaires élève'!$Y$82="TB",5,"xxxx"))))))</f>
        <v/>
      </c>
      <c r="L64" s="78" t="str">
        <f>IF('Exemplaires élève'!$Y$90="","",IF('Exemplaires élève'!$Y$90="TI",1,IF('Exemplaires élève'!$Y$90="I",2,IF('Exemplaires élève'!$Y$90="S",3,IF('Exemplaires élève'!$Y$90="B",4,IF('Exemplaires élève'!$Y$90="TB",5,"xxxx"))))))</f>
        <v/>
      </c>
      <c r="M64" s="78" t="str">
        <f>IF('Exemplaires élève'!$Y$98="","",IF('Exemplaires élève'!$Y$98="TI",1,IF('Exemplaires élève'!$Y$98="I",2,IF('Exemplaires élève'!$Y$98="S",3,IF('Exemplaires élève'!$Y$98="B",4,IF('Exemplaires élève'!$Y$98="TB",5,"xxxx"))))))</f>
        <v/>
      </c>
      <c r="N64" s="78" t="str">
        <f>IF('Exemplaires élève'!$Y$115="","",IF('Exemplaires élève'!$Y$115="TI",1,IF('Exemplaires élève'!$Y$115="I",2,IF('Exemplaires élève'!$Y$115="S",3,IF('Exemplaires élève'!$Y$115="B",4,IF('Exemplaires élève'!$Y$115="TB",5,"xxxx"))))))</f>
        <v/>
      </c>
      <c r="O64" s="78" t="str">
        <f>IF('Exemplaires élève'!$Y$123="","",IF('Exemplaires élève'!$Y$123="TI",1,IF('Exemplaires élève'!$Y$123="I",2,IF('Exemplaires élève'!$Y$123="S",3,IF('Exemplaires élève'!$Y$123="B",4,IF('Exemplaires élève'!$Y$123="TB",5,"xxxx"))))))</f>
        <v/>
      </c>
      <c r="P64" s="78" t="str">
        <f>IF('Exemplaires élève'!$Y$131="","",IF('Exemplaires élève'!$Y$131="TI",1,IF('Exemplaires élève'!$Y$131="I",2,IF('Exemplaires élève'!$Y$131="S",3,IF('Exemplaires élève'!$Y$131="B",4,IF('Exemplaires élève'!$Y$131="TB",5,"xxxx"))))))</f>
        <v/>
      </c>
      <c r="Q64" s="78" t="str">
        <f>IF('Exemplaires élève'!$Y$139="","",IF('Exemplaires élève'!$Y$139="TI",1,IF('Exemplaires élève'!$Y$139="I",2,IF('Exemplaires élève'!$Y$139="S",3,IF('Exemplaires élève'!$Y$139="B",4,IF('Exemplaires élève'!$Y$139="TB",5,"xxxx"))))))</f>
        <v/>
      </c>
      <c r="R64" s="78" t="str">
        <f>IF('Exemplaires élève'!$Y$147="","",IF('Exemplaires élève'!$Y$147="TI",1,IF('Exemplaires élève'!$Y$147="I",2,IF('Exemplaires élève'!$Y$147="S",3,IF('Exemplaires élève'!$Y$147="B",4,IF('Exemplaires élève'!$Y$147="TB",5,"xxxx"))))))</f>
        <v/>
      </c>
      <c r="S64" s="78" t="str">
        <f>IF('Exemplaires élève'!$Y$164="","",IF('Exemplaires élève'!$Y$164="TI",1,IF('Exemplaires élève'!$Y$164="I",2,IF('Exemplaires élève'!$Y$164="S",3,IF('Exemplaires élève'!$Y$164="B",4,IF('Exemplaires élève'!$Y$164="TB",5,"xxxx"))))))</f>
        <v/>
      </c>
      <c r="T64" s="78" t="str">
        <f>IF('Exemplaires élève'!$Y$172="","",IF('Exemplaires élève'!$Y$172="TI",1,IF('Exemplaires élève'!$Y$172="I",2,IF('Exemplaires élève'!$Y$172="S",3,IF('Exemplaires élève'!$Y$172="B",4,IF('Exemplaires élève'!$Y$172="TB",5,"xxxx"))))))</f>
        <v/>
      </c>
      <c r="U64" s="78" t="str">
        <f>IF('Exemplaires élève'!$Y$180="","",IF('Exemplaires élève'!$Y$180="TI",1,IF('Exemplaires élève'!$Y$180="I",2,IF('Exemplaires élève'!$Y$180="S",3,IF('Exemplaires élève'!$Y$180="B",4,IF('Exemplaires élève'!$Y$180="TB",5,"xxxx"))))))</f>
        <v/>
      </c>
      <c r="V64" s="78" t="str">
        <f>IF('Exemplaires élève'!$Y$188="","",IF('Exemplaires élève'!$Y$188="TI",1,IF('Exemplaires élève'!$Y$188="I",2,IF('Exemplaires élève'!$Y$188="S",3,IF('Exemplaires élève'!$Y$188="B",4,IF('Exemplaires élève'!$Y$188="TB",5,"xxxx"))))))</f>
        <v/>
      </c>
      <c r="W64" s="78" t="str">
        <f>IF('Exemplaires élève'!$Y$196="","",IF('Exemplaires élève'!$Y$196="TI",1,IF('Exemplaires élève'!$Y$196="I",2,IF('Exemplaires élève'!$Y$196="S",3,IF('Exemplaires élève'!$Y$196="B",4,IF('Exemplaires élève'!$Y$196="TB",5,"xxxx"))))))</f>
        <v/>
      </c>
    </row>
    <row r="65" spans="1:23" x14ac:dyDescent="0.25">
      <c r="A65" s="129"/>
      <c r="D65" s="78" t="str">
        <f>IF('Exemplaires élève'!$Y$18="","",IF('Exemplaires élève'!$Y$18="TI",1,IF('Exemplaires élève'!$Y$18="I",2,IF('Exemplaires élève'!$Y$18="S",3,IF('Exemplaires élève'!$Y$18="B",4,IF('Exemplaires élève'!$Y$18="TB",5,"xxxx"))))))</f>
        <v/>
      </c>
      <c r="E65" s="78" t="str">
        <f>IF('Exemplaires élève'!$Y$26="","",IF('Exemplaires élève'!$Y$26="TI",1,IF('Exemplaires élève'!$Y$26="I",2,IF('Exemplaires élève'!$Y$26="S",3,IF('Exemplaires élève'!$Y$26="B",4,IF('Exemplaires élève'!$Y$26="TB",5,"xxxx"))))))</f>
        <v/>
      </c>
      <c r="F65" s="78" t="str">
        <f>IF('Exemplaires élève'!$Y$34="","",IF('Exemplaires élève'!$Y$34="TI",1,IF('Exemplaires élève'!$Y$34="I",2,IF('Exemplaires élève'!$Y$34="S",3,IF('Exemplaires élève'!$Y$34="B",4,IF('Exemplaires élève'!$Y$34="TB",5,"xxxx"))))))</f>
        <v/>
      </c>
      <c r="G65" s="78" t="str">
        <f>IF('Exemplaires élève'!$Y$42="","",IF('Exemplaires élève'!$Y$42="TI",1,IF('Exemplaires élève'!$Y$42="I",2,IF('Exemplaires élève'!$Y$42="S",3,IF('Exemplaires élève'!$Y$42="B",4,IF('Exemplaires élève'!$Y$42="TB",5,"xxxx"))))))</f>
        <v/>
      </c>
      <c r="H65" s="78" t="str">
        <f>IF('Exemplaires élève'!$Y$50="","",IF('Exemplaires élève'!$Y$50="TI",1,IF('Exemplaires élève'!$Y$50="I",2,IF('Exemplaires élève'!$Y$50="S",3,IF('Exemplaires élève'!$Y$50="B",4,IF('Exemplaires élève'!$Y$50="TB",5,"xxxx"))))))</f>
        <v/>
      </c>
      <c r="I65" s="78" t="str">
        <f>IF('Exemplaires élève'!$Y$67="","",IF('Exemplaires élève'!$Y$67="TI",1,IF('Exemplaires élève'!$Y$67="I",2,IF('Exemplaires élève'!$Y$67="S",3,IF('Exemplaires élève'!$Y$67="B",4,IF('Exemplaires élève'!$Y$67="TB",5,"xxxx"))))))</f>
        <v/>
      </c>
      <c r="J65" s="78" t="str">
        <f>IF('Exemplaires élève'!$Y$75="","",IF('Exemplaires élève'!$Y$75="TI",1,IF('Exemplaires élève'!$Y$75="I",2,IF('Exemplaires élève'!$Y$75="S",3,IF('Exemplaires élève'!$Y$75="B",4,IF('Exemplaires élève'!$Y$75="TB",5,"xxxx"))))))</f>
        <v/>
      </c>
      <c r="K65" s="78" t="str">
        <f>IF('Exemplaires élève'!$Y$83="","",IF('Exemplaires élève'!$Y$83="TI",1,IF('Exemplaires élève'!$Y$83="I",2,IF('Exemplaires élève'!$Y$83="S",3,IF('Exemplaires élève'!$Y$83="B",4,IF('Exemplaires élève'!$Y$83="TB",5,"xxxx"))))))</f>
        <v/>
      </c>
      <c r="L65" s="78" t="str">
        <f>IF('Exemplaires élève'!$Y$91="","",IF('Exemplaires élève'!$Y$91="TI",1,IF('Exemplaires élève'!$Y$91="I",2,IF('Exemplaires élève'!$Y$91="S",3,IF('Exemplaires élève'!$Y$91="B",4,IF('Exemplaires élève'!$Y$91="TB",5,"xxxx"))))))</f>
        <v/>
      </c>
      <c r="M65" s="78" t="str">
        <f>IF('Exemplaires élève'!$Y$99="","",IF('Exemplaires élève'!$Y$99="TI",1,IF('Exemplaires élève'!$Y$99="I",2,IF('Exemplaires élève'!$Y$99="S",3,IF('Exemplaires élève'!$Y$99="B",4,IF('Exemplaires élève'!$Y$99="TB",5,"xxxx"))))))</f>
        <v/>
      </c>
      <c r="N65" s="78" t="str">
        <f>IF('Exemplaires élève'!$Y$116="","",IF('Exemplaires élève'!$Y$116="TI",1,IF('Exemplaires élève'!$Y$116="I",2,IF('Exemplaires élève'!$Y$116="S",3,IF('Exemplaires élève'!$Y$116="B",4,IF('Exemplaires élève'!$Y$116="TB",5,"xxxx"))))))</f>
        <v/>
      </c>
      <c r="O65" s="78" t="str">
        <f>IF('Exemplaires élève'!$Y$124="","",IF('Exemplaires élève'!$Y$124="TI",1,IF('Exemplaires élève'!$Y$124="I",2,IF('Exemplaires élève'!$Y$124="S",3,IF('Exemplaires élève'!$Y$124="B",4,IF('Exemplaires élève'!$Y$124="TB",5,"xxxx"))))))</f>
        <v/>
      </c>
      <c r="P65" s="78" t="str">
        <f>IF('Exemplaires élève'!$Y$132="","",IF('Exemplaires élève'!$Y$132="TI",1,IF('Exemplaires élève'!$Y$132="I",2,IF('Exemplaires élève'!$Y$132="S",3,IF('Exemplaires élève'!$Y$132="B",4,IF('Exemplaires élève'!$Y$132="TB",5,"xxxx"))))))</f>
        <v/>
      </c>
      <c r="Q65" s="78" t="str">
        <f>IF('Exemplaires élève'!$Y$140="","",IF('Exemplaires élève'!$Y$140="TI",1,IF('Exemplaires élève'!$Y$140="I",2,IF('Exemplaires élève'!$Y$140="S",3,IF('Exemplaires élève'!$Y$140="B",4,IF('Exemplaires élève'!$Y$140="TB",5,"xxxx"))))))</f>
        <v/>
      </c>
      <c r="R65" s="78" t="str">
        <f>IF('Exemplaires élève'!$Y$148="","",IF('Exemplaires élève'!$Y$148="TI",1,IF('Exemplaires élève'!$Y$148="I",2,IF('Exemplaires élève'!$Y$148="S",3,IF('Exemplaires élève'!$Y$148="B",4,IF('Exemplaires élève'!$Y$148="TB",5,"xxxx"))))))</f>
        <v/>
      </c>
      <c r="S65" s="78" t="str">
        <f>IF('Exemplaires élève'!$Y$165="","",IF('Exemplaires élève'!$Y$165="TI",1,IF('Exemplaires élève'!$Y$165="I",2,IF('Exemplaires élève'!$Y$165="S",3,IF('Exemplaires élève'!$Y$165="B",4,IF('Exemplaires élève'!$Y$165="TB",5,"xxxx"))))))</f>
        <v/>
      </c>
      <c r="T65" s="78" t="str">
        <f>IF('Exemplaires élève'!$Y$173="","",IF('Exemplaires élève'!$Y$173="TI",1,IF('Exemplaires élève'!$Y$173="I",2,IF('Exemplaires élève'!$Y$173="S",3,IF('Exemplaires élève'!$Y$173="B",4,IF('Exemplaires élève'!$Y$173="TB",5,"xxxx"))))))</f>
        <v/>
      </c>
      <c r="U65" s="78" t="str">
        <f>IF('Exemplaires élève'!$Y$181="","",IF('Exemplaires élève'!$Y$181="TI",1,IF('Exemplaires élève'!$Y$181="I",2,IF('Exemplaires élève'!$Y$181="S",3,IF('Exemplaires élève'!$Y$181="B",4,IF('Exemplaires élève'!$Y$181="TB",5,"xxxx"))))))</f>
        <v/>
      </c>
      <c r="V65" s="78" t="str">
        <f>IF('Exemplaires élève'!$Y$189="","",IF('Exemplaires élève'!$Y$189="TI",1,IF('Exemplaires élève'!$Y$189="I",2,IF('Exemplaires élève'!$Y$189="S",3,IF('Exemplaires élève'!$Y$189="B",4,IF('Exemplaires élève'!$Y$189="TB",5,"xxxx"))))))</f>
        <v/>
      </c>
      <c r="W65" s="78" t="str">
        <f>IF('Exemplaires élève'!$Y$197="","",IF('Exemplaires élève'!$Y$197="TI",1,IF('Exemplaires élève'!$Y$197="I",2,IF('Exemplaires élève'!$Y$197="S",3,IF('Exemplaires élève'!$Y$197="B",4,IF('Exemplaires élève'!$Y$197="TB",5,"xxxx"))))))</f>
        <v/>
      </c>
    </row>
    <row r="66" spans="1:23" x14ac:dyDescent="0.25">
      <c r="A66" s="129"/>
      <c r="D66" s="78" t="str">
        <f>IF('Exemplaires élève'!$Y$19="","",IF('Exemplaires élève'!$Y$19="TI",1,IF('Exemplaires élève'!$Y$19="I",2,IF('Exemplaires élève'!$Y$19="S",3,IF('Exemplaires élève'!$Y$19="B",4,IF('Exemplaires élève'!$Y$19="TB",5,"xxxx"))))))</f>
        <v/>
      </c>
      <c r="E66" s="78" t="str">
        <f>IF('Exemplaires élève'!$Y$27="","",IF('Exemplaires élève'!$Y$27="TI",1,IF('Exemplaires élève'!$Y$27="I",2,IF('Exemplaires élève'!$Y$27="S",3,IF('Exemplaires élève'!$Y$27="B",4,IF('Exemplaires élève'!$Y$27="TB",5,"xxxx"))))))</f>
        <v/>
      </c>
      <c r="F66" s="78" t="str">
        <f>IF('Exemplaires élève'!$Y$35="","",IF('Exemplaires élève'!$Y$35="TI",1,IF('Exemplaires élève'!$Y$35="I",2,IF('Exemplaires élève'!$Y$35="S",3,IF('Exemplaires élève'!$Y$35="B",4,IF('Exemplaires élève'!$Y$35="TB",5,"xxxx"))))))</f>
        <v/>
      </c>
      <c r="G66" s="78" t="str">
        <f>IF('Exemplaires élève'!$Y$43="","",IF('Exemplaires élève'!$Y$43="TI",1,IF('Exemplaires élève'!$Y$43="I",2,IF('Exemplaires élève'!$Y$43="S",3,IF('Exemplaires élève'!$Y$43="B",4,IF('Exemplaires élève'!$Y$43="TB",5,"xxxx"))))))</f>
        <v/>
      </c>
      <c r="H66" s="78" t="str">
        <f>IF('Exemplaires élève'!$Y$51="","",IF('Exemplaires élève'!$Y$51="TI",1,IF('Exemplaires élève'!$Y$51="I",2,IF('Exemplaires élève'!$Y$51="S",3,IF('Exemplaires élève'!$Y$51="B",4,IF('Exemplaires élève'!$Y$51="TB",5,"xxxx"))))))</f>
        <v/>
      </c>
      <c r="I66" s="78" t="str">
        <f>IF('Exemplaires élève'!$Y$68="","",IF('Exemplaires élève'!$Y$68="TI",1,IF('Exemplaires élève'!$Y$68="I",2,IF('Exemplaires élève'!$Y$68="S",3,IF('Exemplaires élève'!$Y$68="B",4,IF('Exemplaires élève'!$Y$68="TB",5,"xxxx"))))))</f>
        <v/>
      </c>
      <c r="J66" s="78" t="str">
        <f>IF('Exemplaires élève'!$Y$76="","",IF('Exemplaires élève'!$Y$76="TI",1,IF('Exemplaires élève'!$Y$76="I",2,IF('Exemplaires élève'!$Y$76="S",3,IF('Exemplaires élève'!$Y$76="B",4,IF('Exemplaires élève'!$Y$76="TB",5,"xxxx"))))))</f>
        <v/>
      </c>
      <c r="K66" s="78" t="str">
        <f>IF('Exemplaires élève'!$Y$84="","",IF('Exemplaires élève'!$Y$84="TI",1,IF('Exemplaires élève'!$Y$84="I",2,IF('Exemplaires élève'!$Y$84="S",3,IF('Exemplaires élève'!$Y$84="B",4,IF('Exemplaires élève'!$Y$84="TB",5,"xxxx"))))))</f>
        <v/>
      </c>
      <c r="L66" s="78" t="str">
        <f>IF('Exemplaires élève'!$Y$92="","",IF('Exemplaires élève'!$Y$92="TI",1,IF('Exemplaires élève'!$Y$92="I",2,IF('Exemplaires élève'!$Y$92="S",3,IF('Exemplaires élève'!$Y$92="B",4,IF('Exemplaires élève'!$Y$92="TB",5,"xxxx"))))))</f>
        <v/>
      </c>
      <c r="M66" s="78" t="str">
        <f>IF('Exemplaires élève'!$Y$100="","",IF('Exemplaires élève'!$Y$100="TI",1,IF('Exemplaires élève'!$Y$100="I",2,IF('Exemplaires élève'!$Y$100="S",3,IF('Exemplaires élève'!$Y$100="B",4,IF('Exemplaires élève'!$Y$100="TB",5,"xxxx"))))))</f>
        <v/>
      </c>
      <c r="N66" s="78" t="str">
        <f>IF('Exemplaires élève'!$Y$117="","",IF('Exemplaires élève'!$Y$117="TI",1,IF('Exemplaires élève'!$Y$117="I",2,IF('Exemplaires élève'!$Y$117="S",3,IF('Exemplaires élève'!$Y$117="B",4,IF('Exemplaires élève'!$Y$117="TB",5,"xxxx"))))))</f>
        <v/>
      </c>
      <c r="O66" s="78" t="str">
        <f>IF('Exemplaires élève'!$Y$125="","",IF('Exemplaires élève'!$Y$125="TI",1,IF('Exemplaires élève'!$Y$125="I",2,IF('Exemplaires élève'!$Y$125="S",3,IF('Exemplaires élève'!$Y$125="B",4,IF('Exemplaires élève'!$Y$125="TB",5,"xxxx"))))))</f>
        <v/>
      </c>
      <c r="P66" s="78" t="str">
        <f>IF('Exemplaires élève'!$Y$133="","",IF('Exemplaires élève'!$Y$133="TI",1,IF('Exemplaires élève'!$Y$133="I",2,IF('Exemplaires élève'!$Y$133="S",3,IF('Exemplaires élève'!$Y$133="B",4,IF('Exemplaires élève'!$Y$133="TB",5,"xxxx"))))))</f>
        <v/>
      </c>
      <c r="Q66" s="78" t="str">
        <f>IF('Exemplaires élève'!$Y$141="","",IF('Exemplaires élève'!$Y$141="TI",1,IF('Exemplaires élève'!$Y$141="I",2,IF('Exemplaires élève'!$Y$141="S",3,IF('Exemplaires élève'!$Y$141="B",4,IF('Exemplaires élève'!$Y$141="TB",5,"xxxx"))))))</f>
        <v/>
      </c>
      <c r="R66" s="78" t="str">
        <f>IF('Exemplaires élève'!$Y$149="","",IF('Exemplaires élève'!$Y$149="TI",1,IF('Exemplaires élève'!$Y$149="I",2,IF('Exemplaires élève'!$Y$149="S",3,IF('Exemplaires élève'!$Y$149="B",4,IF('Exemplaires élève'!$Y$149="TB",5,"xxxx"))))))</f>
        <v/>
      </c>
      <c r="S66" s="78" t="str">
        <f>IF('Exemplaires élève'!$Y$166="","",IF('Exemplaires élève'!$Y$166="TI",1,IF('Exemplaires élève'!$Y$166="I",2,IF('Exemplaires élève'!$Y$166="S",3,IF('Exemplaires élève'!$Y$166="B",4,IF('Exemplaires élève'!$Y$166="TB",5,"xxxx"))))))</f>
        <v/>
      </c>
      <c r="T66" s="78" t="str">
        <f>IF('Exemplaires élève'!$Y$174="","",IF('Exemplaires élève'!$Y$174="TI",1,IF('Exemplaires élève'!$Y$174="I",2,IF('Exemplaires élève'!$Y$174="S",3,IF('Exemplaires élève'!$Y$174="B",4,IF('Exemplaires élève'!$Y$174="TB",5,"xxxx"))))))</f>
        <v/>
      </c>
      <c r="U66" s="78" t="str">
        <f>IF('Exemplaires élève'!$Y$182="","",IF('Exemplaires élève'!$Y$182="TI",1,IF('Exemplaires élève'!$Y$182="I",2,IF('Exemplaires élève'!$Y$182="S",3,IF('Exemplaires élève'!$Y$182="B",4,IF('Exemplaires élève'!$Y$182="TB",5,"xxxx"))))))</f>
        <v/>
      </c>
      <c r="V66" s="78" t="str">
        <f>IF('Exemplaires élève'!$Y$190="","",IF('Exemplaires élève'!$Y$190="TI",1,IF('Exemplaires élève'!$Y$190="I",2,IF('Exemplaires élève'!$Y$190="S",3,IF('Exemplaires élève'!$Y$190="B",4,IF('Exemplaires élève'!$Y$190="TB",5,"xxxx"))))))</f>
        <v/>
      </c>
      <c r="W66" s="78" t="str">
        <f>IF('Exemplaires élève'!$Y$198="","",IF('Exemplaires élève'!$Y$198="TI",1,IF('Exemplaires élève'!$Y$198="I",2,IF('Exemplaires élève'!$Y$198="S",3,IF('Exemplaires élève'!$Y$198="B",4,IF('Exemplaires élève'!$Y$198="TB",5,"xxxx"))))))</f>
        <v/>
      </c>
    </row>
    <row r="67" spans="1:23" x14ac:dyDescent="0.25">
      <c r="A67" s="129"/>
      <c r="D67" s="78" t="str">
        <f>IF('Exemplaires élève'!$Y$20="","",IF('Exemplaires élève'!$Y$20="TI",1,IF('Exemplaires élève'!$Y$20="I",2,IF('Exemplaires élève'!$Y$20="S",3,IF('Exemplaires élève'!$Y$20="B",4,IF('Exemplaires élève'!$Y$20="TB",5,"xxxx"))))))</f>
        <v/>
      </c>
      <c r="E67" s="78" t="str">
        <f>IF('Exemplaires élève'!$Y$28="","",IF('Exemplaires élève'!$Y$28="TI",1,IF('Exemplaires élève'!$Y$28="I",2,IF('Exemplaires élève'!$Y$28="S",3,IF('Exemplaires élève'!$Y$28="B",4,IF('Exemplaires élève'!$Y$28="TB",5,"xxxx"))))))</f>
        <v/>
      </c>
      <c r="F67" s="78" t="str">
        <f>IF('Exemplaires élève'!$Y$36="","",IF('Exemplaires élève'!$Y$36="TI",1,IF('Exemplaires élève'!$Y$36="I",2,IF('Exemplaires élève'!$Y$36="S",3,IF('Exemplaires élève'!$Y$36="B",4,IF('Exemplaires élève'!$Y$36="TB",5,"xxxx"))))))</f>
        <v/>
      </c>
      <c r="G67" s="78" t="str">
        <f>IF('Exemplaires élève'!$Y$44="","",IF('Exemplaires élève'!$Y$44="TI",1,IF('Exemplaires élève'!$Y$44="I",2,IF('Exemplaires élève'!$Y$44="S",3,IF('Exemplaires élève'!$Y$44="B",4,IF('Exemplaires élève'!$Y$44="TB",5,"xxxx"))))))</f>
        <v/>
      </c>
      <c r="H67" s="78" t="str">
        <f>IF('Exemplaires élève'!$Y$52="","",IF('Exemplaires élève'!$Y$52="TI",1,IF('Exemplaires élève'!$Y$52="I",2,IF('Exemplaires élève'!$Y$52="S",3,IF('Exemplaires élève'!$Y$52="B",4,IF('Exemplaires élève'!$Y$52="TB",5,"xxxx"))))))</f>
        <v/>
      </c>
      <c r="I67" s="78" t="str">
        <f>IF('Exemplaires élève'!$Y$69="","",IF('Exemplaires élève'!$Y$69="TI",1,IF('Exemplaires élève'!$Y$69="I",2,IF('Exemplaires élève'!$Y$69="S",3,IF('Exemplaires élève'!$Y$69="B",4,IF('Exemplaires élève'!$Y$69="TB",5,"xxxx"))))))</f>
        <v/>
      </c>
      <c r="J67" s="78" t="str">
        <f>IF('Exemplaires élève'!$Y$77="","",IF('Exemplaires élève'!$Y$77="TI",1,IF('Exemplaires élève'!$Y$77="I",2,IF('Exemplaires élève'!$Y$77="S",3,IF('Exemplaires élève'!$Y$77="B",4,IF('Exemplaires élève'!$Y$77="TB",5,"xxxx"))))))</f>
        <v/>
      </c>
      <c r="K67" s="78" t="str">
        <f>IF('Exemplaires élève'!$Y$85="","",IF('Exemplaires élève'!$Y$85="TI",1,IF('Exemplaires élève'!$Y$85="I",2,IF('Exemplaires élève'!$Y$85="S",3,IF('Exemplaires élève'!$Y$85="B",4,IF('Exemplaires élève'!$Y$85="TB",5,"xxxx"))))))</f>
        <v/>
      </c>
      <c r="L67" s="78" t="str">
        <f>IF('Exemplaires élève'!$Y$93="","",IF('Exemplaires élève'!$Y$93="TI",1,IF('Exemplaires élève'!$Y$93="I",2,IF('Exemplaires élève'!$Y$93="S",3,IF('Exemplaires élève'!$Y$93="B",4,IF('Exemplaires élève'!$Y$93="TB",5,"xxxx"))))))</f>
        <v/>
      </c>
      <c r="M67" s="78" t="str">
        <f>IF('Exemplaires élève'!$Y$101="","",IF('Exemplaires élève'!$Y$101="TI",1,IF('Exemplaires élève'!$Y$101="I",2,IF('Exemplaires élève'!$Y$101="S",3,IF('Exemplaires élève'!$Y$101="B",4,IF('Exemplaires élève'!$Y$101="TB",5,"xxxx"))))))</f>
        <v/>
      </c>
      <c r="N67" s="78" t="str">
        <f>IF('Exemplaires élève'!$Y$118="","",IF('Exemplaires élève'!$Y$118="TI",1,IF('Exemplaires élève'!$Y$118="I",2,IF('Exemplaires élève'!$Y$118="S",3,IF('Exemplaires élève'!$Y$118="B",4,IF('Exemplaires élève'!$Y$118="TB",5,"xxxx"))))))</f>
        <v/>
      </c>
      <c r="O67" s="78" t="str">
        <f>IF('Exemplaires élève'!$Y$126="","",IF('Exemplaires élève'!$Y$126="TI",1,IF('Exemplaires élève'!$Y$126="I",2,IF('Exemplaires élève'!$Y$126="S",3,IF('Exemplaires élève'!$Y$126="B",4,IF('Exemplaires élève'!$Y$126="TB",5,"xxxx"))))))</f>
        <v/>
      </c>
      <c r="P67" s="78" t="str">
        <f>IF('Exemplaires élève'!$Y$134="","",IF('Exemplaires élève'!$Y$134="TI",1,IF('Exemplaires élève'!$Y$134="I",2,IF('Exemplaires élève'!$Y$134="S",3,IF('Exemplaires élève'!$Y$134="B",4,IF('Exemplaires élève'!$Y$134="TB",5,"xxxx"))))))</f>
        <v/>
      </c>
      <c r="Q67" s="78" t="str">
        <f>IF('Exemplaires élève'!$Y$142="","",IF('Exemplaires élève'!$Y$142="TI",1,IF('Exemplaires élève'!$Y$142="I",2,IF('Exemplaires élève'!$Y$142="S",3,IF('Exemplaires élève'!$Y$142="B",4,IF('Exemplaires élève'!$Y$142="TB",5,"xxxx"))))))</f>
        <v/>
      </c>
      <c r="R67" s="78" t="str">
        <f>IF('Exemplaires élève'!$Y$150="","",IF('Exemplaires élève'!$Y$150="TI",1,IF('Exemplaires élève'!$Y$150="I",2,IF('Exemplaires élève'!$Y$150="S",3,IF('Exemplaires élève'!$Y$150="B",4,IF('Exemplaires élève'!$Y$150="TB",5,"xxxx"))))))</f>
        <v/>
      </c>
      <c r="S67" s="78" t="str">
        <f>IF('Exemplaires élève'!$Y$167="","",IF('Exemplaires élève'!$Y$167="TI",1,IF('Exemplaires élève'!$Y$167="I",2,IF('Exemplaires élève'!$Y$167="S",3,IF('Exemplaires élève'!$Y$167="B",4,IF('Exemplaires élève'!$Y$167="TB",5,"xxxx"))))))</f>
        <v/>
      </c>
      <c r="T67" s="78" t="str">
        <f>IF('Exemplaires élève'!$Y$175="","",IF('Exemplaires élève'!$Y$175="TI",1,IF('Exemplaires élève'!$Y$175="I",2,IF('Exemplaires élève'!$Y$175="S",3,IF('Exemplaires élève'!$Y$175="B",4,IF('Exemplaires élève'!$Y$175="TB",5,"xxxx"))))))</f>
        <v/>
      </c>
      <c r="U67" s="78" t="str">
        <f>IF('Exemplaires élève'!$Y$183="","",IF('Exemplaires élève'!$Y$183="TI",1,IF('Exemplaires élève'!$Y$183="I",2,IF('Exemplaires élève'!$Y$183="S",3,IF('Exemplaires élève'!$Y$183="B",4,IF('Exemplaires élève'!$Y$183="TB",5,"xxxx"))))))</f>
        <v/>
      </c>
      <c r="V67" s="78" t="str">
        <f>IF('Exemplaires élève'!$Y$191="","",IF('Exemplaires élève'!$Y$191="TI",1,IF('Exemplaires élève'!$Y$191="I",2,IF('Exemplaires élève'!$Y$191="S",3,IF('Exemplaires élève'!$Y$191="B",4,IF('Exemplaires élève'!$Y$191="TB",5,"xxxx"))))))</f>
        <v/>
      </c>
      <c r="W67" s="78" t="str">
        <f>IF('Exemplaires élève'!$Y$199="","",IF('Exemplaires élève'!$Y$199="TI",1,IF('Exemplaires élève'!$Y$199="I",2,IF('Exemplaires élève'!$Y$199="S",3,IF('Exemplaires élève'!$Y$199="B",4,IF('Exemplaires élève'!$Y$199="TB",5,"xxxx"))))))</f>
        <v/>
      </c>
    </row>
    <row r="68" spans="1:23" ht="13.8" thickBot="1" x14ac:dyDescent="0.3">
      <c r="A68" s="129"/>
      <c r="D68" s="78" t="str">
        <f>IF('Exemplaires élève'!$Y$21="","",IF('Exemplaires élève'!$Y$21="TI",1,IF('Exemplaires élève'!$Y$21="I",2,IF('Exemplaires élève'!$Y$21="S",3,IF('Exemplaires élève'!$Y$21="B",4,IF('Exemplaires élève'!$Y$21="TB",5,"xxxx"))))))</f>
        <v/>
      </c>
      <c r="E68" s="78" t="str">
        <f>IF('Exemplaires élève'!$Y$29="","",IF('Exemplaires élève'!$Y$29="TI",1,IF('Exemplaires élève'!$Y$29="I",2,IF('Exemplaires élève'!$Y$29="S",3,IF('Exemplaires élève'!$Y$29="B",4,IF('Exemplaires élève'!$Y$29="TB",5,"xxxx"))))))</f>
        <v/>
      </c>
      <c r="F68" s="78" t="str">
        <f>IF('Exemplaires élève'!$Y$37="","",IF('Exemplaires élève'!$Y$37="TI",1,IF('Exemplaires élève'!$Y$37="I",2,IF('Exemplaires élève'!$Y$37="S",3,IF('Exemplaires élève'!$Y$37="B",4,IF('Exemplaires élève'!$Y$37="TB",5,"xxxx"))))))</f>
        <v/>
      </c>
      <c r="G68" s="78" t="str">
        <f>IF('Exemplaires élève'!$Y$45="","",IF('Exemplaires élève'!$Y$45="TI",1,IF('Exemplaires élève'!$Y$45="I",2,IF('Exemplaires élève'!$Y$45="S",3,IF('Exemplaires élève'!$Y$45="B",4,IF('Exemplaires élève'!$Y$45="TB",5,"xxxx"))))))</f>
        <v/>
      </c>
      <c r="H68" s="78" t="str">
        <f>IF('Exemplaires élève'!$Y$53="","",IF('Exemplaires élève'!$Y$53="TI",1,IF('Exemplaires élève'!$Y$53="I",2,IF('Exemplaires élève'!$Y$53="S",3,IF('Exemplaires élève'!$Y$53="B",4,IF('Exemplaires élève'!$Y$53="TB",5,"xxxx"))))))</f>
        <v/>
      </c>
      <c r="I68" s="78" t="str">
        <f>IF('Exemplaires élève'!$Y$70="","",IF('Exemplaires élève'!$Y$70="TI",1,IF('Exemplaires élève'!$Y$70="I",2,IF('Exemplaires élève'!$Y$70="S",3,IF('Exemplaires élève'!$Y$70="B",4,IF('Exemplaires élève'!$Y$70="TB",5,"xxxx"))))))</f>
        <v/>
      </c>
      <c r="J68" s="78" t="str">
        <f>IF('Exemplaires élève'!$Y$78="","",IF('Exemplaires élève'!$Y$78="TI",1,IF('Exemplaires élève'!$Y$78="I",2,IF('Exemplaires élève'!$Y$78="S",3,IF('Exemplaires élève'!$Y$78="B",4,IF('Exemplaires élève'!$Y$78="TB",5,"xxxx"))))))</f>
        <v/>
      </c>
      <c r="K68" s="78" t="str">
        <f>IF('Exemplaires élève'!$Y$86="","",IF('Exemplaires élève'!$Y$86="TI",1,IF('Exemplaires élève'!$Y$86="I",2,IF('Exemplaires élève'!$Y$86="S",3,IF('Exemplaires élève'!$Y$86="B",4,IF('Exemplaires élève'!$Y$86="TB",5,"xxxx"))))))</f>
        <v/>
      </c>
      <c r="L68" s="78" t="str">
        <f>IF('Exemplaires élève'!$Y$94="","",IF('Exemplaires élève'!$Y$94="TI",1,IF('Exemplaires élève'!$Y$94="I",2,IF('Exemplaires élève'!$Y$94="S",3,IF('Exemplaires élève'!$Y$94="B",4,IF('Exemplaires élève'!$Y$94="TB",5,"xxxx"))))))</f>
        <v/>
      </c>
      <c r="M68" s="78" t="str">
        <f>IF('Exemplaires élève'!$Y$102="","",IF('Exemplaires élève'!$Y$102="TI",1,IF('Exemplaires élève'!$Y$102="I",2,IF('Exemplaires élève'!$Y$102="S",3,IF('Exemplaires élève'!$Y$102="B",4,IF('Exemplaires élève'!$Y$102="TB",5,"xxxx"))))))</f>
        <v/>
      </c>
      <c r="N68" s="78" t="str">
        <f>IF('Exemplaires élève'!$Y$119="","",IF('Exemplaires élève'!$Y$119="TI",1,IF('Exemplaires élève'!$Y$119="I",2,IF('Exemplaires élève'!$Y$119="S",3,IF('Exemplaires élève'!$Y$119="B",4,IF('Exemplaires élève'!$Y$119="TB",5,"xxxx"))))))</f>
        <v/>
      </c>
      <c r="O68" s="78" t="str">
        <f>IF('Exemplaires élève'!$Y$127="","",IF('Exemplaires élève'!$Y$127="TI",1,IF('Exemplaires élève'!$Y$127="I",2,IF('Exemplaires élève'!$Y$127="S",3,IF('Exemplaires élève'!$Y$127="B",4,IF('Exemplaires élève'!$Y$127="TB",5,"xxxx"))))))</f>
        <v/>
      </c>
      <c r="P68" s="78" t="str">
        <f>IF('Exemplaires élève'!$Y$135="","",IF('Exemplaires élève'!$Y$135="TI",1,IF('Exemplaires élève'!$Y$135="I",2,IF('Exemplaires élève'!$Y$135="S",3,IF('Exemplaires élève'!$Y$135="B",4,IF('Exemplaires élève'!$Y$135="TB",5,"xxxx"))))))</f>
        <v/>
      </c>
      <c r="Q68" s="78" t="str">
        <f>IF('Exemplaires élève'!$Y$143="","",IF('Exemplaires élève'!$Y$143="TI",1,IF('Exemplaires élève'!$Y$143="I",2,IF('Exemplaires élève'!$Y$143="S",3,IF('Exemplaires élève'!$Y$143="B",4,IF('Exemplaires élève'!$Y$143="TB",5,"xxxx"))))))</f>
        <v/>
      </c>
      <c r="R68" s="78" t="str">
        <f>IF('Exemplaires élève'!$Y$151="","",IF('Exemplaires élève'!$Y$151="TI",1,IF('Exemplaires élève'!$Y$151="I",2,IF('Exemplaires élève'!$Y$151="S",3,IF('Exemplaires élève'!$Y$151="B",4,IF('Exemplaires élève'!$Y$151="TB",5,"xxxx"))))))</f>
        <v/>
      </c>
      <c r="S68" s="78" t="str">
        <f>IF('Exemplaires élève'!$Y$168="","",IF('Exemplaires élève'!$Y$168="TI",1,IF('Exemplaires élève'!$Y$168="I",2,IF('Exemplaires élève'!$Y$168="S",3,IF('Exemplaires élève'!$Y$168="B",4,IF('Exemplaires élève'!$Y$168="TB",5,"xxxx"))))))</f>
        <v/>
      </c>
      <c r="T68" s="78" t="str">
        <f>IF('Exemplaires élève'!$Y$176="","",IF('Exemplaires élève'!$Y$176="TI",1,IF('Exemplaires élève'!$Y$176="I",2,IF('Exemplaires élève'!$Y$176="S",3,IF('Exemplaires élève'!$Y$176="B",4,IF('Exemplaires élève'!$Y$176="TB",5,"xxxx"))))))</f>
        <v/>
      </c>
      <c r="U68" s="78" t="str">
        <f>IF('Exemplaires élève'!$Y$184="","",IF('Exemplaires élève'!$Y$184="TI",1,IF('Exemplaires élève'!$Y$184="I",2,IF('Exemplaires élève'!$Y$184="S",3,IF('Exemplaires élève'!$Y$184="B",4,IF('Exemplaires élève'!$Y$184="TB",5,"xxxx"))))))</f>
        <v/>
      </c>
      <c r="V68" s="78" t="str">
        <f>IF('Exemplaires élève'!$Y$192="","",IF('Exemplaires élève'!$Y$192="TI",1,IF('Exemplaires élève'!$Y$192="I",2,IF('Exemplaires élève'!$Y$192="S",3,IF('Exemplaires élève'!$Y$192="B",4,IF('Exemplaires élève'!$Y$192="TB",5,"xxxx"))))))</f>
        <v/>
      </c>
      <c r="W68" s="78" t="str">
        <f>IF('Exemplaires élève'!$Y$200="","",IF('Exemplaires élève'!$Y$200="TI",1,IF('Exemplaires élève'!$Y$200="I",2,IF('Exemplaires élève'!$Y$200="S",3,IF('Exemplaires élève'!$Y$200="B",4,IF('Exemplaires élève'!$Y$200="TB",5,"xxxx"))))))</f>
        <v/>
      </c>
    </row>
    <row r="69" spans="1:23" ht="13.8" thickBot="1" x14ac:dyDescent="0.3">
      <c r="A69" s="129"/>
      <c r="D69" s="32" t="str">
        <f>IF(D62="Absent(e)","",IF(D62="Non pr.",2,IF(COUNTIF(D62:D68,"")=7,"",AVERAGE(D62:D68))))</f>
        <v/>
      </c>
      <c r="E69" s="33" t="str">
        <f t="shared" ref="E69:W69" si="6">IF(E62="Absent(e)","",IF(E62="Non pr.",2,IF(COUNTIF(E62:E68,"")=7,"",AVERAGE(E62:E68))))</f>
        <v/>
      </c>
      <c r="F69" s="33" t="str">
        <f t="shared" si="6"/>
        <v/>
      </c>
      <c r="G69" s="33" t="str">
        <f t="shared" si="6"/>
        <v/>
      </c>
      <c r="H69" s="33" t="str">
        <f t="shared" si="6"/>
        <v/>
      </c>
      <c r="I69" s="33" t="str">
        <f t="shared" si="6"/>
        <v/>
      </c>
      <c r="J69" s="33" t="str">
        <f t="shared" si="6"/>
        <v/>
      </c>
      <c r="K69" s="33" t="str">
        <f t="shared" si="6"/>
        <v/>
      </c>
      <c r="L69" s="33" t="str">
        <f t="shared" si="6"/>
        <v/>
      </c>
      <c r="M69" s="33" t="str">
        <f t="shared" si="6"/>
        <v/>
      </c>
      <c r="N69" s="33" t="str">
        <f t="shared" si="6"/>
        <v/>
      </c>
      <c r="O69" s="33" t="str">
        <f t="shared" si="6"/>
        <v/>
      </c>
      <c r="P69" s="33" t="str">
        <f t="shared" si="6"/>
        <v/>
      </c>
      <c r="Q69" s="33" t="str">
        <f t="shared" si="6"/>
        <v/>
      </c>
      <c r="R69" s="33" t="str">
        <f t="shared" si="6"/>
        <v/>
      </c>
      <c r="S69" s="33" t="str">
        <f t="shared" si="6"/>
        <v/>
      </c>
      <c r="T69" s="33" t="str">
        <f t="shared" si="6"/>
        <v/>
      </c>
      <c r="U69" s="33" t="str">
        <f t="shared" si="6"/>
        <v/>
      </c>
      <c r="V69" s="33" t="str">
        <f t="shared" si="6"/>
        <v/>
      </c>
      <c r="W69" s="34" t="str">
        <f t="shared" si="6"/>
        <v/>
      </c>
    </row>
    <row r="70" spans="1:23" x14ac:dyDescent="0.25">
      <c r="A70" s="129"/>
      <c r="D70" s="36"/>
      <c r="E70" s="36"/>
      <c r="F70" s="36"/>
      <c r="G70" s="36"/>
      <c r="H70" s="36"/>
      <c r="I70" s="36"/>
      <c r="J70" s="36"/>
      <c r="K70" s="36"/>
      <c r="L70" s="36"/>
      <c r="M70" s="36"/>
      <c r="N70" s="36"/>
      <c r="O70" s="36"/>
      <c r="P70" s="36"/>
      <c r="Q70" s="36"/>
      <c r="R70" s="36"/>
      <c r="S70" s="36"/>
      <c r="T70" s="36"/>
      <c r="U70" s="36"/>
      <c r="V70" s="36"/>
      <c r="W70" s="36"/>
    </row>
    <row r="71" spans="1:23" x14ac:dyDescent="0.25">
      <c r="A71" s="129"/>
      <c r="C71" s="1" t="s">
        <v>28</v>
      </c>
      <c r="D71" s="77" t="str">
        <f>IF('Exemplaires élève'!$Y$15="np","Non pr.",IF('Exemplaires élève'!$Y$15="a","Absent(e)",IF('Exemplaires élève'!$Z$14="","",IF('Exemplaires élève'!$Z$15="TI",1,IF('Exemplaires élève'!$Z$15="I",2,IF('Exemplaires élève'!$Z$15="S",3,IF('Exemplaires élève'!$Z$15="B",4,IF('Exemplaires élève'!$Z$15="TB",5,"xxxx"))))))))</f>
        <v/>
      </c>
      <c r="E71" s="77" t="str">
        <f>IF('Exemplaires élève'!$Y$23="np","Non pr.",IF('Exemplaires élève'!$Y$23="a","Absent(e)",IF('Exemplaires élève'!$Z$23="","",IF('Exemplaires élève'!$Z$23="TI",1,IF('Exemplaires élève'!$Z$23="I",2,IF('Exemplaires élève'!$Z$23="S",3,IF('Exemplaires élève'!$Z$23="B",4,IF('Exemplaires élève'!$Z$23="TB",5,IF('Exemplaires élève'!$Z$23="np","Non pr.",IF('Exemplaires élève'!$Z$23="A","Absent(e)","xxxx"))))))))))</f>
        <v/>
      </c>
      <c r="F71" s="77" t="str">
        <f>IF('Exemplaires élève'!$Y$31="np","Non pr.",IF('Exemplaires élève'!$Y$31="a","Absent(e)",IF('Exemplaires élève'!$Z$31="","",IF('Exemplaires élève'!$Z$31="TI",1,IF('Exemplaires élève'!$Z$31="I",2,IF('Exemplaires élève'!$Z$31="S",3,IF('Exemplaires élève'!$Z$31="B",4,IF('Exemplaires élève'!$Z$31="TB",5,IF('Exemplaires élève'!$Z$31="np","Non pr.",IF('Exemplaires élève'!$Z$31="A","Absent(e)","xxxx"))))))))))</f>
        <v/>
      </c>
      <c r="G71" s="77" t="str">
        <f>IF('Exemplaires élève'!$Y$39="np","Non pr.",IF('Exemplaires élève'!$Y$39="a","Absent(e)",IF('Exemplaires élève'!$Z$39="","",IF('Exemplaires élève'!$Z$39="TI",1,IF('Exemplaires élève'!$Z$39="I",2,IF('Exemplaires élève'!$Z$39="S",3,IF('Exemplaires élève'!$Z$39="B",4,IF('Exemplaires élève'!$Z$39="TB",5,IF('Exemplaires élève'!$Z$39="np","Non pr.",IF('Exemplaires élève'!$Z$39="A","Absent(e)","xxxx"))))))))))</f>
        <v/>
      </c>
      <c r="H71" s="77" t="str">
        <f>IF('Exemplaires élève'!$Y$47="np","Non pr.",IF('Exemplaires élève'!$Y$47="a","Absent(e)",IF('Exemplaires élève'!$Z$47="","",IF('Exemplaires élève'!$Z$47="TI",1,IF('Exemplaires élève'!$Z$47="I",2,IF('Exemplaires élève'!$Z$47="S",3,IF('Exemplaires élève'!$Z$47="B",4,IF('Exemplaires élève'!$Z$47="TB",5,IF('Exemplaires élève'!$Z$47="np","Non pr.",IF('Exemplaires élève'!$Z$47="A","Absent(e)","xxxx"))))))))))</f>
        <v/>
      </c>
      <c r="I71" s="77" t="str">
        <f>IF('Exemplaires élève'!$Y$64="np","Non pr.",IF('Exemplaires élève'!$Y$64="a","Absent(e)",IF('Exemplaires élève'!$Z$64="","",IF('Exemplaires élève'!$Z$64="TI",1,IF('Exemplaires élève'!$Z$64="I",2,IF('Exemplaires élève'!$Z$64="S",3,IF('Exemplaires élève'!$Z$64="B",4,IF('Exemplaires élève'!$Z$64="TB",5,IF('Exemplaires élève'!$Z$64="np","Non pr.",IF('Exemplaires élève'!$Z$64="A","Absent(e)","xxxx"))))))))))</f>
        <v/>
      </c>
      <c r="J71" s="77" t="str">
        <f>IF('Exemplaires élève'!$Y$72="np","Non pr.",IF('Exemplaires élève'!$Y$72="a","Absent(e)",IF('Exemplaires élève'!$Z$72="","",IF('Exemplaires élève'!$Z$72="TI",1,IF('Exemplaires élève'!$Z$72="I",2,IF('Exemplaires élève'!$Z$72="S",3,IF('Exemplaires élève'!$Z$72="B",4,IF('Exemplaires élève'!$Z$72="TB",5,IF('Exemplaires élève'!$Z$72="np","Non pr.",IF('Exemplaires élève'!$Z$72="A","Absent(e)","xxxx"))))))))))</f>
        <v/>
      </c>
      <c r="K71" s="77" t="str">
        <f>IF('Exemplaires élève'!$Y$80="np","Non pr.",IF('Exemplaires élève'!$Y$80="a","Absent(e)",IF('Exemplaires élève'!$Z$80="","",IF('Exemplaires élève'!$Z$80="TI",1,IF('Exemplaires élève'!$Z$80="I",2,IF('Exemplaires élève'!$Z$80="S",3,IF('Exemplaires élève'!$Z$80="B",4,IF('Exemplaires élève'!$Z$80="TB",5,IF('Exemplaires élève'!$Z$80="np","Non pr.",IF('Exemplaires élève'!$Z$80="A","Absent(e)","xxxx"))))))))))</f>
        <v/>
      </c>
      <c r="L71" s="77" t="str">
        <f>IF('Exemplaires élève'!$Y$88="np","Non pr.",IF('Exemplaires élève'!$Y$88="a","Absent(e)",IF('Exemplaires élève'!$Z$88="","",IF('Exemplaires élève'!$Z$88="TI",1,IF('Exemplaires élève'!$Z$88="I",2,IF('Exemplaires élève'!$Z$88="S",3,IF('Exemplaires élève'!$Z$88="B",4,IF('Exemplaires élève'!$Z$88="TB",5,IF('Exemplaires élève'!$Z$88="np","Non pr.",IF('Exemplaires élève'!$Z$88="A","Absent(e)","xxxx"))))))))))</f>
        <v/>
      </c>
      <c r="M71" s="77" t="str">
        <f>IF('Exemplaires élève'!$Y$96="np","Non pr.",IF('Exemplaires élève'!$Y$96="a","Absent(e)",IF('Exemplaires élève'!$Z$96="","",IF('Exemplaires élève'!$Z$96="TI",1,IF('Exemplaires élève'!$Z$96="I",2,IF('Exemplaires élève'!$Z$96="S",3,IF('Exemplaires élève'!$Z$96="B",4,IF('Exemplaires élève'!$Z$96="TB",5,IF('Exemplaires élève'!$Z$96="np","Non pr.",IF('Exemplaires élève'!$Z$96="A","Absent(e)","xxxx"))))))))))</f>
        <v/>
      </c>
      <c r="N71" s="77" t="str">
        <f>IF('Exemplaires élève'!$Y$113="np","Non pr.",IF('Exemplaires élève'!$Y$113="a","Absent(e)",IF('Exemplaires élève'!$Z$113="","",IF('Exemplaires élève'!$Z$113="TI",1,IF('Exemplaires élève'!$Z$113="I",2,IF('Exemplaires élève'!$Z$113="S",3,IF('Exemplaires élève'!$Z$113="B",4,IF('Exemplaires élève'!$Z$113="TB",5,IF('Exemplaires élève'!$Z$113="np","Non pr.",IF('Exemplaires élève'!$Z$113="A","Absent(e)","xxxx"))))))))))</f>
        <v/>
      </c>
      <c r="O71" s="77" t="str">
        <f>IF('Exemplaires élève'!$Y$121="np","Non pr.",IF('Exemplaires élève'!$Y$121="a","Absent(e)",IF('Exemplaires élève'!$Z$121="","",IF('Exemplaires élève'!$Z$121="TI",1,IF('Exemplaires élève'!$Z$121="I",2,IF('Exemplaires élève'!$Z$121="S",3,IF('Exemplaires élève'!$Z$121="B",4,IF('Exemplaires élève'!$Z$121="TB",5,IF('Exemplaires élève'!$Z$121="np","Non pr.",IF('Exemplaires élève'!$Z$121="A","Absent(e)","xxxx"))))))))))</f>
        <v/>
      </c>
      <c r="P71" s="77" t="str">
        <f>IF('Exemplaires élève'!$Y$129="np","Non pr.",IF('Exemplaires élève'!$Y$129="a","Absent(e)",IF('Exemplaires élève'!$Z$129="","",IF('Exemplaires élève'!$Z$129="TI",1,IF('Exemplaires élève'!$Z$129="I",2,IF('Exemplaires élève'!$Z$129="S",3,IF('Exemplaires élève'!$Z$129="B",4,IF('Exemplaires élève'!$Z$129="TB",5,IF('Exemplaires élève'!$Z$129="np","Non pr.",IF('Exemplaires élève'!$Z$129="A","Absent(e)","xxxx"))))))))))</f>
        <v/>
      </c>
      <c r="Q71" s="77" t="str">
        <f>IF('Exemplaires élève'!$Y$137="np","Non pr.",IF('Exemplaires élève'!$Y$137="a","Absent(e)",IF('Exemplaires élève'!$Z$137="","",IF('Exemplaires élève'!$Z$137="TI",1,IF('Exemplaires élève'!$Z$137="I",2,IF('Exemplaires élève'!$Z$137="S",3,IF('Exemplaires élève'!$Z$137="B",4,IF('Exemplaires élève'!$Z$137="TB",5,IF('Exemplaires élève'!$Z$137="np","Non pr.",IF('Exemplaires élève'!$Z$137="A","Absent(e)","xxxx"))))))))))</f>
        <v/>
      </c>
      <c r="R71" s="77" t="str">
        <f>IF('Exemplaires élève'!$Y$145="np","Non pr.",IF('Exemplaires élève'!$Y$145="a","Absent(e)",IF('Exemplaires élève'!$Z$145="","",IF('Exemplaires élève'!$Z$145="TI",1,IF('Exemplaires élève'!$Z$145="I",2,IF('Exemplaires élève'!$Z$145="S",3,IF('Exemplaires élève'!$Z$145="B",4,IF('Exemplaires élève'!$Z$145="TB",5,IF('Exemplaires élève'!$Z$145="np","Non pr.",IF('Exemplaires élève'!$Z$145="A","Absent(e)","xxxx"))))))))))</f>
        <v/>
      </c>
      <c r="S71" s="77" t="str">
        <f>IF('Exemplaires élève'!$Y$162="np","Non pr.",IF('Exemplaires élève'!$Y$162="a","Absent(e)",IF('Exemplaires élève'!$Z$162="","",IF('Exemplaires élève'!$Z$162="TI",1,IF('Exemplaires élève'!$Z$162="I",2,IF('Exemplaires élève'!$Z$162="S",3,IF('Exemplaires élève'!$Z$162="B",4,IF('Exemplaires élève'!$Z$162="TB",5,IF('Exemplaires élève'!$Z$162="np","Non pr.",IF('Exemplaires élève'!$Z$162="A","Absent(e)","xxxx"))))))))))</f>
        <v/>
      </c>
      <c r="T71" s="77" t="str">
        <f>IF('Exemplaires élève'!$Y$170="np","Non pr.",IF('Exemplaires élève'!$Y$170="a","Absent(e)",IF('Exemplaires élève'!$Z$170="","",IF('Exemplaires élève'!$Z$170="TI",1,IF('Exemplaires élève'!$Z$170="I",2,IF('Exemplaires élève'!$Z$170="S",3,IF('Exemplaires élève'!$Z$170="B",4,IF('Exemplaires élève'!$Z$170="TB",5,IF('Exemplaires élève'!$Z$170="np","Non pr.",IF('Exemplaires élève'!$Z$170="A","Absent(e)","xxxx"))))))))))</f>
        <v/>
      </c>
      <c r="U71" s="77" t="str">
        <f>IF('Exemplaires élève'!$Y$178="np","Non pr.",IF('Exemplaires élève'!$Y$178="a","Absent(e)",IF('Exemplaires élève'!$Z$178="","",IF('Exemplaires élève'!$Z$178="TI",1,IF('Exemplaires élève'!$Z$178="I",2,IF('Exemplaires élève'!$Z$178="S",3,IF('Exemplaires élève'!$Z$178="B",4,IF('Exemplaires élève'!$Z$178="TB",5,IF('Exemplaires élève'!$Z$178="np","Non pr.",IF('Exemplaires élève'!$Z$178="A","Absent(e)","xxxx"))))))))))</f>
        <v/>
      </c>
      <c r="V71" s="77" t="str">
        <f>IF('Exemplaires élève'!$Y$186="np","Non pr.",IF('Exemplaires élève'!$Y$186="a","Absent(e)",IF('Exemplaires élève'!$Z$186="","",IF('Exemplaires élève'!$Z$186="TI",1,IF('Exemplaires élève'!$Z$186="I",2,IF('Exemplaires élève'!$Z$186="S",3,IF('Exemplaires élève'!$Z$186="B",4,IF('Exemplaires élève'!$Z$186="TB",5,IF('Exemplaires élève'!$Z$186="np","Non pr.",IF('Exemplaires élève'!$Z$186="A","Absent(e)","xxxx"))))))))))</f>
        <v/>
      </c>
      <c r="W71" s="77" t="str">
        <f>IF('Exemplaires élève'!$Y$194="np","Non pr.",IF('Exemplaires élève'!$Y$194="a","Absent(e)",IF('Exemplaires élève'!$Z$194="","",IF('Exemplaires élève'!$Z$194="TI",1,IF('Exemplaires élève'!$Z$194="I",2,IF('Exemplaires élève'!$Z$194="S",3,IF('Exemplaires élève'!$Z$194="B",4,IF('Exemplaires élève'!$Z$194="TB",5,IF('Exemplaires élève'!$Z$194="np","Non pr.",IF('Exemplaires élève'!$Z$194="A","Absent(e)","xxxx"))))))))))</f>
        <v/>
      </c>
    </row>
    <row r="72" spans="1:23" x14ac:dyDescent="0.25">
      <c r="A72" s="129"/>
      <c r="D72" s="78" t="str">
        <f>IF('Exemplaires élève'!$Z$16="","",IF('Exemplaires élève'!$Z$16="TI",1,IF('Exemplaires élève'!$Z$16="I",2,IF('Exemplaires élève'!$Z$16="S",3,IF('Exemplaires élève'!$Z$16="B",4,IF('Exemplaires élève'!$Z$16="TB",5,"xxxx"))))))</f>
        <v/>
      </c>
      <c r="E72" s="78" t="str">
        <f>IF('Exemplaires élève'!$Z$24="","",IF('Exemplaires élève'!$Z$24="TI",1,IF('Exemplaires élève'!$Z$24="I",2,IF('Exemplaires élève'!$Z$24="S",3,IF('Exemplaires élève'!$Z$24="B",4,IF('Exemplaires élève'!$Z$24="TB",5,"xxxx"))))))</f>
        <v/>
      </c>
      <c r="F72" s="78" t="str">
        <f>IF('Exemplaires élève'!$Z$32="","",IF('Exemplaires élève'!$Z$32="TI",1,IF('Exemplaires élève'!$Z$32="I",2,IF('Exemplaires élève'!$Z$32="S",3,IF('Exemplaires élève'!$Z$32="B",4,IF('Exemplaires élève'!$Z$32="TB",5,"xxxx"))))))</f>
        <v/>
      </c>
      <c r="G72" s="78" t="str">
        <f>IF('Exemplaires élève'!$Z$40="","",IF('Exemplaires élève'!$Z$40="TI",1,IF('Exemplaires élève'!$Z$40="I",2,IF('Exemplaires élève'!$Z$40="S",3,IF('Exemplaires élève'!$Z$40="B",4,IF('Exemplaires élève'!$Z$40="TB",5,"xxxx"))))))</f>
        <v/>
      </c>
      <c r="H72" s="78" t="str">
        <f>IF('Exemplaires élève'!$Z$48="","",IF('Exemplaires élève'!$Z$48="TI",1,IF('Exemplaires élève'!$Z$48="I",2,IF('Exemplaires élève'!$Z$48="S",3,IF('Exemplaires élève'!$Z$48="B",4,IF('Exemplaires élève'!$Z$48="TB",5,"xxxx"))))))</f>
        <v/>
      </c>
      <c r="I72" s="78" t="str">
        <f>IF('Exemplaires élève'!$Z$65="","",IF('Exemplaires élève'!$Z$65="TI",1,IF('Exemplaires élève'!$Z$65="I",2,IF('Exemplaires élève'!$Z$65="S",3,IF('Exemplaires élève'!$Z$65="B",4,IF('Exemplaires élève'!$Z$65="TB",5,"xxxx"))))))</f>
        <v/>
      </c>
      <c r="J72" s="78" t="str">
        <f>IF('Exemplaires élève'!$Z$73="","",IF('Exemplaires élève'!$Z$73="TI",1,IF('Exemplaires élève'!$Z$73="I",2,IF('Exemplaires élève'!$Z$73="S",3,IF('Exemplaires élève'!$Z$73="B",4,IF('Exemplaires élève'!$Z$73="TB",5,"xxxx"))))))</f>
        <v/>
      </c>
      <c r="K72" s="78" t="str">
        <f>IF('Exemplaires élève'!$Z$81="","",IF('Exemplaires élève'!$Z$81="TI",1,IF('Exemplaires élève'!$Z$81="I",2,IF('Exemplaires élève'!$Z$81="S",3,IF('Exemplaires élève'!$Z$81="B",4,IF('Exemplaires élève'!$Z$81="TB",5,"xxxx"))))))</f>
        <v/>
      </c>
      <c r="L72" s="78" t="str">
        <f>IF('Exemplaires élève'!$Z$89="","",IF('Exemplaires élève'!$Z$89="TI",1,IF('Exemplaires élève'!$Z$89="I",2,IF('Exemplaires élève'!$Z$89="S",3,IF('Exemplaires élève'!$Z$89="B",4,IF('Exemplaires élève'!$Z$89="TB",5,"xxxx"))))))</f>
        <v/>
      </c>
      <c r="M72" s="78" t="str">
        <f>IF('Exemplaires élève'!$Z$97="","",IF('Exemplaires élève'!$Z$97="TI",1,IF('Exemplaires élève'!$Z$97="I",2,IF('Exemplaires élève'!$Z$97="S",3,IF('Exemplaires élève'!$Z$97="B",4,IF('Exemplaires élève'!$Z$97="TB",5,"xxxx"))))))</f>
        <v/>
      </c>
      <c r="N72" s="78" t="str">
        <f>IF('Exemplaires élève'!$Z$114="","",IF('Exemplaires élève'!$Z$114="TI",1,IF('Exemplaires élève'!$Z$114="I",2,IF('Exemplaires élève'!$Z$114="S",3,IF('Exemplaires élève'!$Z$114="B",4,IF('Exemplaires élève'!$Z$114="TB",5,"xxxx"))))))</f>
        <v/>
      </c>
      <c r="O72" s="78" t="str">
        <f>IF('Exemplaires élève'!$Z$122="","",IF('Exemplaires élève'!$Z$122="TI",1,IF('Exemplaires élève'!$Z$122="I",2,IF('Exemplaires élève'!$Z$122="S",3,IF('Exemplaires élève'!$Z$122="B",4,IF('Exemplaires élève'!$Z$122="TB",5,"xxxx"))))))</f>
        <v/>
      </c>
      <c r="P72" s="78" t="str">
        <f>IF('Exemplaires élève'!$Z$130="","",IF('Exemplaires élève'!$Z$130="TI",1,IF('Exemplaires élève'!$Z$130="I",2,IF('Exemplaires élève'!$Z$130="S",3,IF('Exemplaires élève'!$Z$130="B",4,IF('Exemplaires élève'!$Z$130="TB",5,"xxxx"))))))</f>
        <v/>
      </c>
      <c r="Q72" s="78" t="str">
        <f>IF('Exemplaires élève'!$Z$138="","",IF('Exemplaires élève'!$Z$138="TI",1,IF('Exemplaires élève'!$Z$138="I",2,IF('Exemplaires élève'!$Z$138="S",3,IF('Exemplaires élève'!$Z$138="B",4,IF('Exemplaires élève'!$Z$138="TB",5,"xxxx"))))))</f>
        <v/>
      </c>
      <c r="R72" s="78" t="str">
        <f>IF('Exemplaires élève'!$Z$146="","",IF('Exemplaires élève'!$Z$146="TI",1,IF('Exemplaires élève'!$Z$146="I",2,IF('Exemplaires élève'!$Z$146="S",3,IF('Exemplaires élève'!$Z$146="B",4,IF('Exemplaires élève'!$Z$146="TB",5,"xxxx"))))))</f>
        <v/>
      </c>
      <c r="S72" s="78" t="str">
        <f>IF('Exemplaires élève'!$Z$163="","",IF('Exemplaires élève'!$Z$163="TI",1,IF('Exemplaires élève'!$Z$163="I",2,IF('Exemplaires élève'!$Z$163="S",3,IF('Exemplaires élève'!$Z$163="B",4,IF('Exemplaires élève'!$Z$163="TB",5,"xxxx"))))))</f>
        <v/>
      </c>
      <c r="T72" s="78" t="str">
        <f>IF('Exemplaires élève'!$Z$171="","",IF('Exemplaires élève'!$Z$171="TI",1,IF('Exemplaires élève'!$Z$171="I",2,IF('Exemplaires élève'!$Z$171="S",3,IF('Exemplaires élève'!$Z$171="B",4,IF('Exemplaires élève'!$Z$171="TB",5,"xxxx"))))))</f>
        <v/>
      </c>
      <c r="U72" s="78" t="str">
        <f>IF('Exemplaires élève'!$Z$179="","",IF('Exemplaires élève'!$Z$179="TI",1,IF('Exemplaires élève'!$Z$179="I",2,IF('Exemplaires élève'!$Z$179="S",3,IF('Exemplaires élève'!$Z$179="B",4,IF('Exemplaires élève'!$Z$179="TB",5,"xxxx"))))))</f>
        <v/>
      </c>
      <c r="V72" s="78" t="str">
        <f>IF('Exemplaires élève'!$Z$187="","",IF('Exemplaires élève'!$Z$187="TI",1,IF('Exemplaires élève'!$Z$187="I",2,IF('Exemplaires élève'!$Z$187="S",3,IF('Exemplaires élève'!$Z$187="B",4,IF('Exemplaires élève'!$Z$187="TB",5,"xxxx"))))))</f>
        <v/>
      </c>
      <c r="W72" s="78" t="str">
        <f>IF('Exemplaires élève'!$Z$195="","",IF('Exemplaires élève'!$Z$195="TI",1,IF('Exemplaires élève'!$Z$195="I",2,IF('Exemplaires élève'!$Z$195="S",3,IF('Exemplaires élève'!$Z$195="B",4,IF('Exemplaires élève'!$Z$195="TB",5,"xxxx"))))))</f>
        <v/>
      </c>
    </row>
    <row r="73" spans="1:23" x14ac:dyDescent="0.25">
      <c r="A73" s="129"/>
      <c r="D73" s="78" t="str">
        <f>IF('Exemplaires élève'!$Z$17="","",IF('Exemplaires élève'!$Z$17="TI",1,IF('Exemplaires élève'!$Z$17="I",2,IF('Exemplaires élève'!$Z$17="S",3,IF('Exemplaires élève'!$Z$17="B",4,IF('Exemplaires élève'!$Z$17="TB",5,"xxxx"))))))</f>
        <v/>
      </c>
      <c r="E73" s="78" t="str">
        <f>IF('Exemplaires élève'!$Z$25="","",IF('Exemplaires élève'!$Z$25="TI",1,IF('Exemplaires élève'!$Z$25="I",2,IF('Exemplaires élève'!$Z$25="S",3,IF('Exemplaires élève'!$Z$25="B",4,IF('Exemplaires élève'!$Z$25="TB",5,"xxxx"))))))</f>
        <v/>
      </c>
      <c r="F73" s="78" t="str">
        <f>IF('Exemplaires élève'!$Z$33="","",IF('Exemplaires élève'!$Z$33="TI",1,IF('Exemplaires élève'!$Z$33="I",2,IF('Exemplaires élève'!$Z$33="S",3,IF('Exemplaires élève'!$Z$33="B",4,IF('Exemplaires élève'!$Z$33="TB",5,"xxxx"))))))</f>
        <v/>
      </c>
      <c r="G73" s="78" t="str">
        <f>IF('Exemplaires élève'!$Z$41="","",IF('Exemplaires élève'!$Z$41="TI",1,IF('Exemplaires élève'!$Z$41="I",2,IF('Exemplaires élève'!$Z$41="S",3,IF('Exemplaires élève'!$Z$41="B",4,IF('Exemplaires élève'!$Z$41="TB",5,"xxxx"))))))</f>
        <v/>
      </c>
      <c r="H73" s="78" t="str">
        <f>IF('Exemplaires élève'!$Z$49="","",IF('Exemplaires élève'!$Z$49="TI",1,IF('Exemplaires élève'!$Z$49="I",2,IF('Exemplaires élève'!$Z$49="S",3,IF('Exemplaires élève'!$Z$49="B",4,IF('Exemplaires élève'!$Z$49="TB",5,"xxxx"))))))</f>
        <v/>
      </c>
      <c r="I73" s="78" t="str">
        <f>IF('Exemplaires élève'!$Z$66="","",IF('Exemplaires élève'!$Z$66="TI",1,IF('Exemplaires élève'!$Z$66="I",2,IF('Exemplaires élève'!$Z$66="S",3,IF('Exemplaires élève'!$Z$66="B",4,IF('Exemplaires élève'!$Z$66="TB",5,"xxxx"))))))</f>
        <v/>
      </c>
      <c r="J73" s="78" t="str">
        <f>IF('Exemplaires élève'!$Z$74="","",IF('Exemplaires élève'!$Z$74="TI",1,IF('Exemplaires élève'!$Z$74="I",2,IF('Exemplaires élève'!$Z$74="S",3,IF('Exemplaires élève'!$Z$74="B",4,IF('Exemplaires élève'!$Z$74="TB",5,"xxxx"))))))</f>
        <v/>
      </c>
      <c r="K73" s="78" t="str">
        <f>IF('Exemplaires élève'!$Z$82="","",IF('Exemplaires élève'!$Z$82="TI",1,IF('Exemplaires élève'!$Z$82="I",2,IF('Exemplaires élève'!$Z$82="S",3,IF('Exemplaires élève'!$Z$82="B",4,IF('Exemplaires élève'!$Z$82="TB",5,"xxxx"))))))</f>
        <v/>
      </c>
      <c r="L73" s="78" t="str">
        <f>IF('Exemplaires élève'!$Z$90="","",IF('Exemplaires élève'!$Z$90="TI",1,IF('Exemplaires élève'!$Z$90="I",2,IF('Exemplaires élève'!$Z$90="S",3,IF('Exemplaires élève'!$Z$90="B",4,IF('Exemplaires élève'!$Z$90="TB",5,"xxxx"))))))</f>
        <v/>
      </c>
      <c r="M73" s="78" t="str">
        <f>IF('Exemplaires élève'!$Z$98="","",IF('Exemplaires élève'!$Z$98="TI",1,IF('Exemplaires élève'!$Z$98="I",2,IF('Exemplaires élève'!$Z$98="S",3,IF('Exemplaires élève'!$Z$98="B",4,IF('Exemplaires élève'!$Z$98="TB",5,"xxxx"))))))</f>
        <v/>
      </c>
      <c r="N73" s="78" t="str">
        <f>IF('Exemplaires élève'!$Z$115="","",IF('Exemplaires élève'!$Z$115="TI",1,IF('Exemplaires élève'!$Z$115="I",2,IF('Exemplaires élève'!$Z$115="S",3,IF('Exemplaires élève'!$Z$115="B",4,IF('Exemplaires élève'!$Z$115="TB",5,"xxxx"))))))</f>
        <v/>
      </c>
      <c r="O73" s="78" t="str">
        <f>IF('Exemplaires élève'!$Z$123="","",IF('Exemplaires élève'!$Z$123="TI",1,IF('Exemplaires élève'!$Z$123="I",2,IF('Exemplaires élève'!$Z$123="S",3,IF('Exemplaires élève'!$Z$123="B",4,IF('Exemplaires élève'!$Z$123="TB",5,"xxxx"))))))</f>
        <v/>
      </c>
      <c r="P73" s="78" t="str">
        <f>IF('Exemplaires élève'!$Z$131="","",IF('Exemplaires élève'!$Z$131="TI",1,IF('Exemplaires élève'!$Z$131="I",2,IF('Exemplaires élève'!$Z$131="S",3,IF('Exemplaires élève'!$Z$131="B",4,IF('Exemplaires élève'!$Z$131="TB",5,"xxxx"))))))</f>
        <v/>
      </c>
      <c r="Q73" s="78" t="str">
        <f>IF('Exemplaires élève'!$Z$139="","",IF('Exemplaires élève'!$Z$139="TI",1,IF('Exemplaires élève'!$Z$139="I",2,IF('Exemplaires élève'!$Z$139="S",3,IF('Exemplaires élève'!$Z$139="B",4,IF('Exemplaires élève'!$Z$139="TB",5,"xxxx"))))))</f>
        <v/>
      </c>
      <c r="R73" s="78" t="str">
        <f>IF('Exemplaires élève'!$Z$147="","",IF('Exemplaires élève'!$Z$147="TI",1,IF('Exemplaires élève'!$Z$147="I",2,IF('Exemplaires élève'!$Z$147="S",3,IF('Exemplaires élève'!$Z$147="B",4,IF('Exemplaires élève'!$Z$147="TB",5,"xxxx"))))))</f>
        <v/>
      </c>
      <c r="S73" s="78" t="str">
        <f>IF('Exemplaires élève'!$Z$164="","",IF('Exemplaires élève'!$Z$164="TI",1,IF('Exemplaires élève'!$Z$164="I",2,IF('Exemplaires élève'!$Z$164="S",3,IF('Exemplaires élève'!$Z$164="B",4,IF('Exemplaires élève'!$Z$164="TB",5,"xxxx"))))))</f>
        <v/>
      </c>
      <c r="T73" s="78" t="str">
        <f>IF('Exemplaires élève'!$Z$172="","",IF('Exemplaires élève'!$Z$172="TI",1,IF('Exemplaires élève'!$Z$172="I",2,IF('Exemplaires élève'!$Z$172="S",3,IF('Exemplaires élève'!$Z$172="B",4,IF('Exemplaires élève'!$Z$172="TB",5,"xxxx"))))))</f>
        <v/>
      </c>
      <c r="U73" s="78" t="str">
        <f>IF('Exemplaires élève'!$Z$180="","",IF('Exemplaires élève'!$Z$180="TI",1,IF('Exemplaires élève'!$Z$180="I",2,IF('Exemplaires élève'!$Z$180="S",3,IF('Exemplaires élève'!$Z$180="B",4,IF('Exemplaires élève'!$Z$180="TB",5,"xxxx"))))))</f>
        <v/>
      </c>
      <c r="V73" s="78" t="str">
        <f>IF('Exemplaires élève'!$Z$188="","",IF('Exemplaires élève'!$Z$188="TI",1,IF('Exemplaires élève'!$Z$188="I",2,IF('Exemplaires élève'!$Z$188="S",3,IF('Exemplaires élève'!$Z$188="B",4,IF('Exemplaires élève'!$Z$188="TB",5,"xxxx"))))))</f>
        <v/>
      </c>
      <c r="W73" s="78" t="str">
        <f>IF('Exemplaires élève'!$Z$196="","",IF('Exemplaires élève'!$Z$196="TI",1,IF('Exemplaires élève'!$Z$196="I",2,IF('Exemplaires élève'!$Z$196="S",3,IF('Exemplaires élève'!$Z$196="B",4,IF('Exemplaires élève'!$Z$196="TB",5,"xxxx"))))))</f>
        <v/>
      </c>
    </row>
    <row r="74" spans="1:23" x14ac:dyDescent="0.25">
      <c r="A74" s="129"/>
      <c r="D74" s="78" t="str">
        <f>IF('Exemplaires élève'!$Z$18="","",IF('Exemplaires élève'!$Z$18="TI",1,IF('Exemplaires élève'!$Z$18="I",2,IF('Exemplaires élève'!$Z$18="S",3,IF('Exemplaires élève'!$Z$18="B",4,IF('Exemplaires élève'!$Z$18="TB",5,"xxxx"))))))</f>
        <v/>
      </c>
      <c r="E74" s="78" t="str">
        <f>IF('Exemplaires élève'!$Z$26="","",IF('Exemplaires élève'!$Z$26="TI",1,IF('Exemplaires élève'!$Z$26="I",2,IF('Exemplaires élève'!$Z$26="S",3,IF('Exemplaires élève'!$Z$26="B",4,IF('Exemplaires élève'!$Z$26="TB",5,"xxxx"))))))</f>
        <v/>
      </c>
      <c r="F74" s="78" t="str">
        <f>IF('Exemplaires élève'!$Z$34="","",IF('Exemplaires élève'!$Z$34="TI",1,IF('Exemplaires élève'!$Z$34="I",2,IF('Exemplaires élève'!$Z$34="S",3,IF('Exemplaires élève'!$Z$34="B",4,IF('Exemplaires élève'!$Z$34="TB",5,"xxxx"))))))</f>
        <v/>
      </c>
      <c r="G74" s="78" t="str">
        <f>IF('Exemplaires élève'!$Z$42="","",IF('Exemplaires élève'!$Z$42="TI",1,IF('Exemplaires élève'!$Z$42="I",2,IF('Exemplaires élève'!$Z$42="S",3,IF('Exemplaires élève'!$Z$42="B",4,IF('Exemplaires élève'!$Z$42="TB",5,"xxxx"))))))</f>
        <v/>
      </c>
      <c r="H74" s="78" t="str">
        <f>IF('Exemplaires élève'!$Z$50="","",IF('Exemplaires élève'!$Z$50="TI",1,IF('Exemplaires élève'!$Z$50="I",2,IF('Exemplaires élève'!$Z$50="S",3,IF('Exemplaires élève'!$Z$50="B",4,IF('Exemplaires élève'!$Z$50="TB",5,"xxxx"))))))</f>
        <v/>
      </c>
      <c r="I74" s="78" t="str">
        <f>IF('Exemplaires élève'!$Z$67="","",IF('Exemplaires élève'!$Z$67="TI",1,IF('Exemplaires élève'!$Z$67="I",2,IF('Exemplaires élève'!$Z$67="S",3,IF('Exemplaires élève'!$Z$67="B",4,IF('Exemplaires élève'!$Z$67="TB",5,"xxxx"))))))</f>
        <v/>
      </c>
      <c r="J74" s="78" t="str">
        <f>IF('Exemplaires élève'!$Z$75="","",IF('Exemplaires élève'!$Z$75="TI",1,IF('Exemplaires élève'!$Z$75="I",2,IF('Exemplaires élève'!$Z$75="S",3,IF('Exemplaires élève'!$Z$75="B",4,IF('Exemplaires élève'!$Z$75="TB",5,"xxxx"))))))</f>
        <v/>
      </c>
      <c r="K74" s="78" t="str">
        <f>IF('Exemplaires élève'!$Z$83="","",IF('Exemplaires élève'!$Z$83="TI",1,IF('Exemplaires élève'!$Z$83="I",2,IF('Exemplaires élève'!$Z$83="S",3,IF('Exemplaires élève'!$Z$83="B",4,IF('Exemplaires élève'!$Z$83="TB",5,"xxxx"))))))</f>
        <v/>
      </c>
      <c r="L74" s="78" t="str">
        <f>IF('Exemplaires élève'!$Z$91="","",IF('Exemplaires élève'!$Z$91="TI",1,IF('Exemplaires élève'!$Z$91="I",2,IF('Exemplaires élève'!$Z$91="S",3,IF('Exemplaires élève'!$Z$91="B",4,IF('Exemplaires élève'!$Z$91="TB",5,"xxxx"))))))</f>
        <v/>
      </c>
      <c r="M74" s="78" t="str">
        <f>IF('Exemplaires élève'!$Z$99="","",IF('Exemplaires élève'!$Z$99="TI",1,IF('Exemplaires élève'!$Z$99="I",2,IF('Exemplaires élève'!$Z$99="S",3,IF('Exemplaires élève'!$Z$99="B",4,IF('Exemplaires élève'!$Z$99="TB",5,"xxxx"))))))</f>
        <v/>
      </c>
      <c r="N74" s="78" t="str">
        <f>IF('Exemplaires élève'!$Z$116="","",IF('Exemplaires élève'!$Z$116="TI",1,IF('Exemplaires élève'!$Z$116="I",2,IF('Exemplaires élève'!$Z$116="S",3,IF('Exemplaires élève'!$Z$116="B",4,IF('Exemplaires élève'!$Z$116="TB",5,"xxxx"))))))</f>
        <v/>
      </c>
      <c r="O74" s="78" t="str">
        <f>IF('Exemplaires élève'!$Z$124="","",IF('Exemplaires élève'!$Z$124="TI",1,IF('Exemplaires élève'!$Z$124="I",2,IF('Exemplaires élève'!$Z$124="S",3,IF('Exemplaires élève'!$Z$124="B",4,IF('Exemplaires élève'!$Z$124="TB",5,"xxxx"))))))</f>
        <v/>
      </c>
      <c r="P74" s="78" t="str">
        <f>IF('Exemplaires élève'!$Z$132="","",IF('Exemplaires élève'!$Z$132="TI",1,IF('Exemplaires élève'!$Z$132="I",2,IF('Exemplaires élève'!$Z$132="S",3,IF('Exemplaires élève'!$Z$132="B",4,IF('Exemplaires élève'!$Z$132="TB",5,"xxxx"))))))</f>
        <v/>
      </c>
      <c r="Q74" s="78" t="str">
        <f>IF('Exemplaires élève'!$Z$140="","",IF('Exemplaires élève'!$Z$140="TI",1,IF('Exemplaires élève'!$Z$140="I",2,IF('Exemplaires élève'!$Z$140="S",3,IF('Exemplaires élève'!$Z$140="B",4,IF('Exemplaires élève'!$Z$140="TB",5,"xxxx"))))))</f>
        <v/>
      </c>
      <c r="R74" s="78" t="str">
        <f>IF('Exemplaires élève'!$Z$148="","",IF('Exemplaires élève'!$Z$148="TI",1,IF('Exemplaires élève'!$Z$148="I",2,IF('Exemplaires élève'!$Z$148="S",3,IF('Exemplaires élève'!$Z$148="B",4,IF('Exemplaires élève'!$Z$148="TB",5,"xxxx"))))))</f>
        <v/>
      </c>
      <c r="S74" s="78" t="str">
        <f>IF('Exemplaires élève'!$Z$165="","",IF('Exemplaires élève'!$Z$165="TI",1,IF('Exemplaires élève'!$Z$165="I",2,IF('Exemplaires élève'!$Z$165="S",3,IF('Exemplaires élève'!$Z$165="B",4,IF('Exemplaires élève'!$Z$165="TB",5,"xxxx"))))))</f>
        <v/>
      </c>
      <c r="T74" s="78" t="str">
        <f>IF('Exemplaires élève'!$Z$173="","",IF('Exemplaires élève'!$Z$173="TI",1,IF('Exemplaires élève'!$Z$173="I",2,IF('Exemplaires élève'!$Z$173="S",3,IF('Exemplaires élève'!$Z$173="B",4,IF('Exemplaires élève'!$Z$173="TB",5,"xxxx"))))))</f>
        <v/>
      </c>
      <c r="U74" s="78" t="str">
        <f>IF('Exemplaires élève'!$Z$181="","",IF('Exemplaires élève'!$Z$181="TI",1,IF('Exemplaires élève'!$Z$181="I",2,IF('Exemplaires élève'!$Z$181="S",3,IF('Exemplaires élève'!$Z$181="B",4,IF('Exemplaires élève'!$Z$181="TB",5,"xxxx"))))))</f>
        <v/>
      </c>
      <c r="V74" s="78" t="str">
        <f>IF('Exemplaires élève'!$Z$189="","",IF('Exemplaires élève'!$Z$189="TI",1,IF('Exemplaires élève'!$Z$189="I",2,IF('Exemplaires élève'!$Z$189="S",3,IF('Exemplaires élève'!$Z$189="B",4,IF('Exemplaires élève'!$Z$189="TB",5,"xxxx"))))))</f>
        <v/>
      </c>
      <c r="W74" s="78" t="str">
        <f>IF('Exemplaires élève'!$Z$197="","",IF('Exemplaires élève'!$Z$197="TI",1,IF('Exemplaires élève'!$Z$197="I",2,IF('Exemplaires élève'!$Z$197="S",3,IF('Exemplaires élève'!$Z$197="B",4,IF('Exemplaires élève'!$Z$197="TB",5,"xxxx"))))))</f>
        <v/>
      </c>
    </row>
    <row r="75" spans="1:23" x14ac:dyDescent="0.25">
      <c r="A75" s="129"/>
      <c r="D75" s="78" t="str">
        <f>IF('Exemplaires élève'!$Z$19="","",IF('Exemplaires élève'!$Z$19="TI",1,IF('Exemplaires élève'!$Z$19="I",2,IF('Exemplaires élève'!$Z$19="S",3,IF('Exemplaires élève'!$Z$19="B",4,IF('Exemplaires élève'!$Z$19="TB",5,"xxxx"))))))</f>
        <v/>
      </c>
      <c r="E75" s="78" t="str">
        <f>IF('Exemplaires élève'!$Z$27="","",IF('Exemplaires élève'!$Z$27="TI",1,IF('Exemplaires élève'!$Z$27="I",2,IF('Exemplaires élève'!$Z$27="S",3,IF('Exemplaires élève'!$Z$27="B",4,IF('Exemplaires élève'!$Z$27="TB",5,"xxxx"))))))</f>
        <v/>
      </c>
      <c r="F75" s="78" t="str">
        <f>IF('Exemplaires élève'!$Z$35="","",IF('Exemplaires élève'!$Z$35="TI",1,IF('Exemplaires élève'!$Z$35="I",2,IF('Exemplaires élève'!$Z$35="S",3,IF('Exemplaires élève'!$Z$35="B",4,IF('Exemplaires élève'!$Z$35="TB",5,"xxxx"))))))</f>
        <v/>
      </c>
      <c r="G75" s="78" t="str">
        <f>IF('Exemplaires élève'!$Z$43="","",IF('Exemplaires élève'!$Z$43="TI",1,IF('Exemplaires élève'!$Z$43="I",2,IF('Exemplaires élève'!$Z$43="S",3,IF('Exemplaires élève'!$Z$43="B",4,IF('Exemplaires élève'!$Z$43="TB",5,"xxxx"))))))</f>
        <v/>
      </c>
      <c r="H75" s="78" t="str">
        <f>IF('Exemplaires élève'!$Z$51="","",IF('Exemplaires élève'!$Z$51="TI",1,IF('Exemplaires élève'!$Z$51="I",2,IF('Exemplaires élève'!$Z$51="S",3,IF('Exemplaires élève'!$Z$51="B",4,IF('Exemplaires élève'!$Z$51="TB",5,"xxxx"))))))</f>
        <v/>
      </c>
      <c r="I75" s="78" t="str">
        <f>IF('Exemplaires élève'!$Z$68="","",IF('Exemplaires élève'!$Z$68="TI",1,IF('Exemplaires élève'!$Z$68="I",2,IF('Exemplaires élève'!$Z$68="S",3,IF('Exemplaires élève'!$Z$68="B",4,IF('Exemplaires élève'!$Z$68="TB",5,"xxxx"))))))</f>
        <v/>
      </c>
      <c r="J75" s="78" t="str">
        <f>IF('Exemplaires élève'!$Z$76="","",IF('Exemplaires élève'!$Z$76="TI",1,IF('Exemplaires élève'!$Z$76="I",2,IF('Exemplaires élève'!$Z$76="S",3,IF('Exemplaires élève'!$Z$76="B",4,IF('Exemplaires élève'!$Z$76="TB",5,"xxxx"))))))</f>
        <v/>
      </c>
      <c r="K75" s="78" t="str">
        <f>IF('Exemplaires élève'!$Z$84="","",IF('Exemplaires élève'!$Z$84="TI",1,IF('Exemplaires élève'!$Z$84="I",2,IF('Exemplaires élève'!$Z$84="S",3,IF('Exemplaires élève'!$Z$84="B",4,IF('Exemplaires élève'!$Z$84="TB",5,"xxxx"))))))</f>
        <v/>
      </c>
      <c r="L75" s="78" t="str">
        <f>IF('Exemplaires élève'!$Z$92="","",IF('Exemplaires élève'!$Z$92="TI",1,IF('Exemplaires élève'!$Z$92="I",2,IF('Exemplaires élève'!$Z$92="S",3,IF('Exemplaires élève'!$Z$92="B",4,IF('Exemplaires élève'!$Z$92="TB",5,"xxxx"))))))</f>
        <v/>
      </c>
      <c r="M75" s="78" t="str">
        <f>IF('Exemplaires élève'!$Z$100="","",IF('Exemplaires élève'!$Z$100="TI",1,IF('Exemplaires élève'!$Z$100="I",2,IF('Exemplaires élève'!$Z$100="S",3,IF('Exemplaires élève'!$Z$100="B",4,IF('Exemplaires élève'!$Z$100="TB",5,"xxxx"))))))</f>
        <v/>
      </c>
      <c r="N75" s="78" t="str">
        <f>IF('Exemplaires élève'!$Z$117="","",IF('Exemplaires élève'!$Z$117="TI",1,IF('Exemplaires élève'!$Z$117="I",2,IF('Exemplaires élève'!$Z$117="S",3,IF('Exemplaires élève'!$Z$117="B",4,IF('Exemplaires élève'!$Z$117="TB",5,"xxxx"))))))</f>
        <v/>
      </c>
      <c r="O75" s="78" t="str">
        <f>IF('Exemplaires élève'!$Z$125="","",IF('Exemplaires élève'!$Z$125="TI",1,IF('Exemplaires élève'!$Z$125="I",2,IF('Exemplaires élève'!$Z$125="S",3,IF('Exemplaires élève'!$Z$125="B",4,IF('Exemplaires élève'!$Z$125="TB",5,"xxxx"))))))</f>
        <v/>
      </c>
      <c r="P75" s="78" t="str">
        <f>IF('Exemplaires élève'!$Z$133="","",IF('Exemplaires élève'!$Z$133="TI",1,IF('Exemplaires élève'!$Z$133="I",2,IF('Exemplaires élève'!$Z$133="S",3,IF('Exemplaires élève'!$Z$133="B",4,IF('Exemplaires élève'!$Z$133="TB",5,"xxxx"))))))</f>
        <v/>
      </c>
      <c r="Q75" s="78" t="str">
        <f>IF('Exemplaires élève'!$Z$141="","",IF('Exemplaires élève'!$Z$141="TI",1,IF('Exemplaires élève'!$Z$141="I",2,IF('Exemplaires élève'!$Z$141="S",3,IF('Exemplaires élève'!$Z$141="B",4,IF('Exemplaires élève'!$Z$141="TB",5,"xxxx"))))))</f>
        <v/>
      </c>
      <c r="R75" s="78" t="str">
        <f>IF('Exemplaires élève'!$Z$149="","",IF('Exemplaires élève'!$Z$149="TI",1,IF('Exemplaires élève'!$Z$149="I",2,IF('Exemplaires élève'!$Z$149="S",3,IF('Exemplaires élève'!$Z$149="B",4,IF('Exemplaires élève'!$Z$149="TB",5,"xxxx"))))))</f>
        <v/>
      </c>
      <c r="S75" s="78" t="str">
        <f>IF('Exemplaires élève'!$Z$166="","",IF('Exemplaires élève'!$Z$166="TI",1,IF('Exemplaires élève'!$Z$166="I",2,IF('Exemplaires élève'!$Z$166="S",3,IF('Exemplaires élève'!$Z$166="B",4,IF('Exemplaires élève'!$Z$166="TB",5,"xxxx"))))))</f>
        <v/>
      </c>
      <c r="T75" s="78" t="str">
        <f>IF('Exemplaires élève'!$Z$174="","",IF('Exemplaires élève'!$Z$174="TI",1,IF('Exemplaires élève'!$Z$174="I",2,IF('Exemplaires élève'!$Z$174="S",3,IF('Exemplaires élève'!$Z$174="B",4,IF('Exemplaires élève'!$Z$174="TB",5,"xxxx"))))))</f>
        <v/>
      </c>
      <c r="U75" s="78" t="str">
        <f>IF('Exemplaires élève'!$Z$182="","",IF('Exemplaires élève'!$Z$182="TI",1,IF('Exemplaires élève'!$Z$182="I",2,IF('Exemplaires élève'!$Z$182="S",3,IF('Exemplaires élève'!$Z$182="B",4,IF('Exemplaires élève'!$Z$182="TB",5,"xxxx"))))))</f>
        <v/>
      </c>
      <c r="V75" s="78" t="str">
        <f>IF('Exemplaires élève'!$Z$190="","",IF('Exemplaires élève'!$Z$190="TI",1,IF('Exemplaires élève'!$Z$190="I",2,IF('Exemplaires élève'!$Z$190="S",3,IF('Exemplaires élève'!$Z$190="B",4,IF('Exemplaires élève'!$Z$190="TB",5,"xxxx"))))))</f>
        <v/>
      </c>
      <c r="W75" s="78" t="str">
        <f>IF('Exemplaires élève'!$Z$198="","",IF('Exemplaires élève'!$Z$198="TI",1,IF('Exemplaires élève'!$Z$198="I",2,IF('Exemplaires élève'!$Z$198="S",3,IF('Exemplaires élève'!$Z$198="B",4,IF('Exemplaires élève'!$Z$198="TB",5,"xxxx"))))))</f>
        <v/>
      </c>
    </row>
    <row r="76" spans="1:23" x14ac:dyDescent="0.25">
      <c r="A76" s="129"/>
      <c r="D76" s="78" t="str">
        <f>IF('Exemplaires élève'!$Z$20="","",IF('Exemplaires élève'!$Z$20="TI",1,IF('Exemplaires élève'!$Z$20="I",2,IF('Exemplaires élève'!$Z$20="S",3,IF('Exemplaires élève'!$Z$20="B",4,IF('Exemplaires élève'!$Z$20="TB",5,"xxxx"))))))</f>
        <v/>
      </c>
      <c r="E76" s="78" t="str">
        <f>IF('Exemplaires élève'!$Z$28="","",IF('Exemplaires élève'!$Z$28="TI",1,IF('Exemplaires élève'!$Z$28="I",2,IF('Exemplaires élève'!$Z$28="S",3,IF('Exemplaires élève'!$Z$28="B",4,IF('Exemplaires élève'!$Z$28="TB",5,"xxxx"))))))</f>
        <v/>
      </c>
      <c r="F76" s="78" t="str">
        <f>IF('Exemplaires élève'!$Z$36="","",IF('Exemplaires élève'!$Z$36="TI",1,IF('Exemplaires élève'!$Z$36="I",2,IF('Exemplaires élève'!$Z$36="S",3,IF('Exemplaires élève'!$Z$36="B",4,IF('Exemplaires élève'!$Z$36="TB",5,"xxxx"))))))</f>
        <v/>
      </c>
      <c r="G76" s="78" t="str">
        <f>IF('Exemplaires élève'!$Z$44="","",IF('Exemplaires élève'!$Z$44="TI",1,IF('Exemplaires élève'!$Z$44="I",2,IF('Exemplaires élève'!$Z$44="S",3,IF('Exemplaires élève'!$Z$44="B",4,IF('Exemplaires élève'!$Z$44="TB",5,"xxxx"))))))</f>
        <v/>
      </c>
      <c r="H76" s="78" t="str">
        <f>IF('Exemplaires élève'!$Z$52="","",IF('Exemplaires élève'!$Z$52="TI",1,IF('Exemplaires élève'!$Z$52="I",2,IF('Exemplaires élève'!$Z$52="S",3,IF('Exemplaires élève'!$Z$52="B",4,IF('Exemplaires élève'!$Z$52="TB",5,"xxxx"))))))</f>
        <v/>
      </c>
      <c r="I76" s="78" t="str">
        <f>IF('Exemplaires élève'!$Z$69="","",IF('Exemplaires élève'!$Z$69="TI",1,IF('Exemplaires élève'!$Z$69="I",2,IF('Exemplaires élève'!$Z$69="S",3,IF('Exemplaires élève'!$Z$69="B",4,IF('Exemplaires élève'!$Z$69="TB",5,"xxxx"))))))</f>
        <v/>
      </c>
      <c r="J76" s="78" t="str">
        <f>IF('Exemplaires élève'!$Z$77="","",IF('Exemplaires élève'!$Z$77="TI",1,IF('Exemplaires élève'!$Z$77="I",2,IF('Exemplaires élève'!$Z$77="S",3,IF('Exemplaires élève'!$Z$77="B",4,IF('Exemplaires élève'!$Z$77="TB",5,"xxxx"))))))</f>
        <v/>
      </c>
      <c r="K76" s="78" t="str">
        <f>IF('Exemplaires élève'!$Z$85="","",IF('Exemplaires élève'!$Z$85="TI",1,IF('Exemplaires élève'!$Z$85="I",2,IF('Exemplaires élève'!$Z$85="S",3,IF('Exemplaires élève'!$Z$85="B",4,IF('Exemplaires élève'!$Z$85="TB",5,"xxxx"))))))</f>
        <v/>
      </c>
      <c r="L76" s="78" t="str">
        <f>IF('Exemplaires élève'!$Z$93="","",IF('Exemplaires élève'!$Z$93="TI",1,IF('Exemplaires élève'!$Z$93="I",2,IF('Exemplaires élève'!$Z$93="S",3,IF('Exemplaires élève'!$Z$93="B",4,IF('Exemplaires élève'!$Z$93="TB",5,"xxxx"))))))</f>
        <v/>
      </c>
      <c r="M76" s="78" t="str">
        <f>IF('Exemplaires élève'!$Z$101="","",IF('Exemplaires élève'!$Z$101="TI",1,IF('Exemplaires élève'!$Z$101="I",2,IF('Exemplaires élève'!$Z$101="S",3,IF('Exemplaires élève'!$Z$101="B",4,IF('Exemplaires élève'!$Z$101="TB",5,"xxxx"))))))</f>
        <v/>
      </c>
      <c r="N76" s="78" t="str">
        <f>IF('Exemplaires élève'!$Z$118="","",IF('Exemplaires élève'!$Z$118="TI",1,IF('Exemplaires élève'!$Z$118="I",2,IF('Exemplaires élève'!$Z$118="S",3,IF('Exemplaires élève'!$Z$118="B",4,IF('Exemplaires élève'!$Z$118="TB",5,"xxxx"))))))</f>
        <v/>
      </c>
      <c r="O76" s="78" t="str">
        <f>IF('Exemplaires élève'!$Z$126="","",IF('Exemplaires élève'!$Z$126="TI",1,IF('Exemplaires élève'!$Z$126="I",2,IF('Exemplaires élève'!$Z$126="S",3,IF('Exemplaires élève'!$Z$126="B",4,IF('Exemplaires élève'!$Z$126="TB",5,"xxxx"))))))</f>
        <v/>
      </c>
      <c r="P76" s="78" t="str">
        <f>IF('Exemplaires élève'!$Z$134="","",IF('Exemplaires élève'!$Z$134="TI",1,IF('Exemplaires élève'!$Z$134="I",2,IF('Exemplaires élève'!$Z$134="S",3,IF('Exemplaires élève'!$Z$134="B",4,IF('Exemplaires élève'!$Z$134="TB",5,"xxxx"))))))</f>
        <v/>
      </c>
      <c r="Q76" s="78" t="str">
        <f>IF('Exemplaires élève'!$Z$142="","",IF('Exemplaires élève'!$Z$142="TI",1,IF('Exemplaires élève'!$Z$142="I",2,IF('Exemplaires élève'!$Z$142="S",3,IF('Exemplaires élève'!$Z$142="B",4,IF('Exemplaires élève'!$Z$142="TB",5,"xxxx"))))))</f>
        <v/>
      </c>
      <c r="R76" s="78" t="str">
        <f>IF('Exemplaires élève'!$Z$150="","",IF('Exemplaires élève'!$Z$150="TI",1,IF('Exemplaires élève'!$Z$150="I",2,IF('Exemplaires élève'!$Z$150="S",3,IF('Exemplaires élève'!$Z$150="B",4,IF('Exemplaires élève'!$Z$150="TB",5,"xxxx"))))))</f>
        <v/>
      </c>
      <c r="S76" s="78" t="str">
        <f>IF('Exemplaires élève'!$Z$167="","",IF('Exemplaires élève'!$Z$167="TI",1,IF('Exemplaires élève'!$Z$167="I",2,IF('Exemplaires élève'!$Z$167="S",3,IF('Exemplaires élève'!$Z$167="B",4,IF('Exemplaires élève'!$Z$167="TB",5,"xxxx"))))))</f>
        <v/>
      </c>
      <c r="T76" s="78" t="str">
        <f>IF('Exemplaires élève'!$Z$175="","",IF('Exemplaires élève'!$Z$175="TI",1,IF('Exemplaires élève'!$Z$175="I",2,IF('Exemplaires élève'!$Z$175="S",3,IF('Exemplaires élève'!$Z$175="B",4,IF('Exemplaires élève'!$Z$175="TB",5,"xxxx"))))))</f>
        <v/>
      </c>
      <c r="U76" s="78" t="str">
        <f>IF('Exemplaires élève'!$Z$183="","",IF('Exemplaires élève'!$Z$183="TI",1,IF('Exemplaires élève'!$Z$183="I",2,IF('Exemplaires élève'!$Z$183="S",3,IF('Exemplaires élève'!$Z$183="B",4,IF('Exemplaires élève'!$Z$183="TB",5,"xxxx"))))))</f>
        <v/>
      </c>
      <c r="V76" s="78" t="str">
        <f>IF('Exemplaires élève'!$Z$191="","",IF('Exemplaires élève'!$Z$191="TI",1,IF('Exemplaires élève'!$Z$191="I",2,IF('Exemplaires élève'!$Z$191="S",3,IF('Exemplaires élève'!$Z$191="B",4,IF('Exemplaires élève'!$Z$191="TB",5,"xxxx"))))))</f>
        <v/>
      </c>
      <c r="W76" s="78" t="str">
        <f>IF('Exemplaires élève'!$Z$199="","",IF('Exemplaires élève'!$Z$199="TI",1,IF('Exemplaires élève'!$Z$199="I",2,IF('Exemplaires élève'!$Z$199="S",3,IF('Exemplaires élève'!$Z$199="B",4,IF('Exemplaires élève'!$Z$199="TB",5,"xxxx"))))))</f>
        <v/>
      </c>
    </row>
    <row r="77" spans="1:23" ht="13.8" thickBot="1" x14ac:dyDescent="0.3">
      <c r="A77" s="129"/>
      <c r="D77" s="78" t="str">
        <f>IF('Exemplaires élève'!$Z$21="","",IF('Exemplaires élève'!$Z$21="TI",1,IF('Exemplaires élève'!$Z$21="I",2,IF('Exemplaires élève'!$Z$21="S",3,IF('Exemplaires élève'!$Z$21="B",4,IF('Exemplaires élève'!$Z$21="TB",5,"xxxx"))))))</f>
        <v/>
      </c>
      <c r="E77" s="78" t="str">
        <f>IF('Exemplaires élève'!$Z$29="","",IF('Exemplaires élève'!$Z$29="TI",1,IF('Exemplaires élève'!$Z$29="I",2,IF('Exemplaires élève'!$Z$29="S",3,IF('Exemplaires élève'!$Z$29="B",4,IF('Exemplaires élève'!$Z$29="TB",5,"xxxx"))))))</f>
        <v/>
      </c>
      <c r="F77" s="78" t="str">
        <f>IF('Exemplaires élève'!$Z$37="","",IF('Exemplaires élève'!$Z$37="TI",1,IF('Exemplaires élève'!$Z$37="I",2,IF('Exemplaires élève'!$Z$37="S",3,IF('Exemplaires élève'!$Z$37="B",4,IF('Exemplaires élève'!$Z$37="TB",5,"xxxx"))))))</f>
        <v/>
      </c>
      <c r="G77" s="78" t="str">
        <f>IF('Exemplaires élève'!$Z$45="","",IF('Exemplaires élève'!$Z$45="TI",1,IF('Exemplaires élève'!$Z$45="I",2,IF('Exemplaires élève'!$Z$45="S",3,IF('Exemplaires élève'!$Z$45="B",4,IF('Exemplaires élève'!$Z$45="TB",5,"xxxx"))))))</f>
        <v/>
      </c>
      <c r="H77" s="78" t="str">
        <f>IF('Exemplaires élève'!$Z$53="","",IF('Exemplaires élève'!$Z$53="TI",1,IF('Exemplaires élève'!$Z$53="I",2,IF('Exemplaires élève'!$Z$53="S",3,IF('Exemplaires élève'!$Z$53="B",4,IF('Exemplaires élève'!$Z$53="TB",5,"xxxx"))))))</f>
        <v/>
      </c>
      <c r="I77" s="78" t="str">
        <f>IF('Exemplaires élève'!$Z$70="","",IF('Exemplaires élève'!$Z$70="TI",1,IF('Exemplaires élève'!$Z$70="I",2,IF('Exemplaires élève'!$Z$70="S",3,IF('Exemplaires élève'!$Z$70="B",4,IF('Exemplaires élève'!$Z$70="TB",5,"xxxx"))))))</f>
        <v/>
      </c>
      <c r="J77" s="78" t="str">
        <f>IF('Exemplaires élève'!$Z$78="","",IF('Exemplaires élève'!$Z$78="TI",1,IF('Exemplaires élève'!$Z$78="I",2,IF('Exemplaires élève'!$Z$78="S",3,IF('Exemplaires élève'!$Z$78="B",4,IF('Exemplaires élève'!$Z$78="TB",5,"xxxx"))))))</f>
        <v/>
      </c>
      <c r="K77" s="78" t="str">
        <f>IF('Exemplaires élève'!$Z$86="","",IF('Exemplaires élève'!$Z$86="TI",1,IF('Exemplaires élève'!$Z$86="I",2,IF('Exemplaires élève'!$Z$86="S",3,IF('Exemplaires élève'!$Z$86="B",4,IF('Exemplaires élève'!$Z$86="TB",5,"xxxx"))))))</f>
        <v/>
      </c>
      <c r="L77" s="78" t="str">
        <f>IF('Exemplaires élève'!$Z$94="","",IF('Exemplaires élève'!$Z$94="TI",1,IF('Exemplaires élève'!$Z$94="I",2,IF('Exemplaires élève'!$Z$94="S",3,IF('Exemplaires élève'!$Z$94="B",4,IF('Exemplaires élève'!$Z$94="TB",5,"xxxx"))))))</f>
        <v/>
      </c>
      <c r="M77" s="78" t="str">
        <f>IF('Exemplaires élève'!$Z$102="","",IF('Exemplaires élève'!$Z$102="TI",1,IF('Exemplaires élève'!$Z$102="I",2,IF('Exemplaires élève'!$Z$102="S",3,IF('Exemplaires élève'!$Z$102="B",4,IF('Exemplaires élève'!$Z$102="TB",5,"xxxx"))))))</f>
        <v/>
      </c>
      <c r="N77" s="78" t="str">
        <f>IF('Exemplaires élève'!$Z$119="","",IF('Exemplaires élève'!$Z$119="TI",1,IF('Exemplaires élève'!$Z$119="I",2,IF('Exemplaires élève'!$Z$119="S",3,IF('Exemplaires élève'!$Z$119="B",4,IF('Exemplaires élève'!$Z$119="TB",5,"xxxx"))))))</f>
        <v/>
      </c>
      <c r="O77" s="78" t="str">
        <f>IF('Exemplaires élève'!$Z$127="","",IF('Exemplaires élève'!$Z$127="TI",1,IF('Exemplaires élève'!$Z$127="I",2,IF('Exemplaires élève'!$Z$127="S",3,IF('Exemplaires élève'!$Z$127="B",4,IF('Exemplaires élève'!$Z$127="TB",5,"xxxx"))))))</f>
        <v/>
      </c>
      <c r="P77" s="78" t="str">
        <f>IF('Exemplaires élève'!$Z$135="","",IF('Exemplaires élève'!$Z$135="TI",1,IF('Exemplaires élève'!$Z$135="I",2,IF('Exemplaires élève'!$Z$135="S",3,IF('Exemplaires élève'!$Z$135="B",4,IF('Exemplaires élève'!$Z$135="TB",5,"xxxx"))))))</f>
        <v/>
      </c>
      <c r="Q77" s="78" t="str">
        <f>IF('Exemplaires élève'!$Z$143="","",IF('Exemplaires élève'!$Z$143="TI",1,IF('Exemplaires élève'!$Z$143="I",2,IF('Exemplaires élève'!$Z$143="S",3,IF('Exemplaires élève'!$Z$143="B",4,IF('Exemplaires élève'!$Z$143="TB",5,"xxxx"))))))</f>
        <v/>
      </c>
      <c r="R77" s="78" t="str">
        <f>IF('Exemplaires élève'!$Z$151="","",IF('Exemplaires élève'!$Z$151="TI",1,IF('Exemplaires élève'!$Z$151="I",2,IF('Exemplaires élève'!$Z$151="S",3,IF('Exemplaires élève'!$Z$151="B",4,IF('Exemplaires élève'!$Z$151="TB",5,"xxxx"))))))</f>
        <v/>
      </c>
      <c r="S77" s="78" t="str">
        <f>IF('Exemplaires élève'!$Z$168="","",IF('Exemplaires élève'!$Z$168="TI",1,IF('Exemplaires élève'!$Z$168="I",2,IF('Exemplaires élève'!$Z$168="S",3,IF('Exemplaires élève'!$Z$168="B",4,IF('Exemplaires élève'!$Z$168="TB",5,"xxxx"))))))</f>
        <v/>
      </c>
      <c r="T77" s="78" t="str">
        <f>IF('Exemplaires élève'!$Z$176="","",IF('Exemplaires élève'!$Z$176="TI",1,IF('Exemplaires élève'!$Z$176="I",2,IF('Exemplaires élève'!$Z$176="S",3,IF('Exemplaires élève'!$Z$176="B",4,IF('Exemplaires élève'!$Z$176="TB",5,"xxxx"))))))</f>
        <v/>
      </c>
      <c r="U77" s="78" t="str">
        <f>IF('Exemplaires élève'!$Z$184="","",IF('Exemplaires élève'!$Z$184="TI",1,IF('Exemplaires élève'!$Z$184="I",2,IF('Exemplaires élève'!$Z$184="S",3,IF('Exemplaires élève'!$Z$184="B",4,IF('Exemplaires élève'!$Z$184="TB",5,"xxxx"))))))</f>
        <v/>
      </c>
      <c r="V77" s="78" t="str">
        <f>IF('Exemplaires élève'!$Z$192="","",IF('Exemplaires élève'!$Z$192="TI",1,IF('Exemplaires élève'!$Z$192="I",2,IF('Exemplaires élève'!$Z$192="S",3,IF('Exemplaires élève'!$Z$192="B",4,IF('Exemplaires élève'!$Z$192="TB",5,"xxxx"))))))</f>
        <v/>
      </c>
      <c r="W77" s="78" t="str">
        <f>IF('Exemplaires élève'!$Z$200="","",IF('Exemplaires élève'!$Z$200="TI",1,IF('Exemplaires élève'!$Z$200="I",2,IF('Exemplaires élève'!$Z$200="S",3,IF('Exemplaires élève'!$Z$200="B",4,IF('Exemplaires élève'!$Z$200="TB",5,"xxxx"))))))</f>
        <v/>
      </c>
    </row>
    <row r="78" spans="1:23" ht="13.8" thickBot="1" x14ac:dyDescent="0.3">
      <c r="A78" s="129"/>
      <c r="D78" s="32" t="str">
        <f>IF(D71="Absent(e)","",IF(D71="Non pr.",2,IF(COUNTIF(D71:D77,"")=7,"",AVERAGE(D71:D77))))</f>
        <v/>
      </c>
      <c r="E78" s="33" t="str">
        <f t="shared" ref="E78:W78" si="7">IF(E71="Absent(e)","",IF(E71="Non pr.",2,IF(COUNTIF(E71:E77,"")=7,"",AVERAGE(E71:E77))))</f>
        <v/>
      </c>
      <c r="F78" s="33" t="str">
        <f t="shared" si="7"/>
        <v/>
      </c>
      <c r="G78" s="33" t="str">
        <f t="shared" si="7"/>
        <v/>
      </c>
      <c r="H78" s="33" t="str">
        <f t="shared" si="7"/>
        <v/>
      </c>
      <c r="I78" s="33" t="str">
        <f t="shared" si="7"/>
        <v/>
      </c>
      <c r="J78" s="33" t="str">
        <f t="shared" si="7"/>
        <v/>
      </c>
      <c r="K78" s="33" t="str">
        <f t="shared" si="7"/>
        <v/>
      </c>
      <c r="L78" s="33" t="str">
        <f t="shared" si="7"/>
        <v/>
      </c>
      <c r="M78" s="33" t="str">
        <f t="shared" si="7"/>
        <v/>
      </c>
      <c r="N78" s="33" t="str">
        <f t="shared" si="7"/>
        <v/>
      </c>
      <c r="O78" s="33" t="str">
        <f t="shared" si="7"/>
        <v/>
      </c>
      <c r="P78" s="33" t="str">
        <f t="shared" si="7"/>
        <v/>
      </c>
      <c r="Q78" s="33" t="str">
        <f t="shared" si="7"/>
        <v/>
      </c>
      <c r="R78" s="33" t="str">
        <f t="shared" si="7"/>
        <v/>
      </c>
      <c r="S78" s="33" t="str">
        <f t="shared" si="7"/>
        <v/>
      </c>
      <c r="T78" s="33" t="str">
        <f t="shared" si="7"/>
        <v/>
      </c>
      <c r="U78" s="33" t="str">
        <f t="shared" si="7"/>
        <v/>
      </c>
      <c r="V78" s="33" t="str">
        <f t="shared" si="7"/>
        <v/>
      </c>
      <c r="W78" s="34" t="str">
        <f t="shared" si="7"/>
        <v/>
      </c>
    </row>
    <row r="79" spans="1:23" x14ac:dyDescent="0.25">
      <c r="A79" s="129"/>
      <c r="D79" s="36"/>
      <c r="E79" s="36"/>
      <c r="F79" s="36"/>
      <c r="G79" s="36"/>
      <c r="H79" s="36"/>
      <c r="I79" s="36"/>
      <c r="J79" s="36"/>
      <c r="K79" s="36"/>
      <c r="L79" s="36"/>
      <c r="M79" s="36"/>
      <c r="N79" s="36"/>
      <c r="O79" s="36"/>
      <c r="P79" s="36"/>
      <c r="Q79" s="36"/>
      <c r="R79" s="36"/>
      <c r="S79" s="36"/>
      <c r="T79" s="36"/>
      <c r="U79" s="36"/>
      <c r="V79" s="36"/>
      <c r="W79" s="36"/>
    </row>
    <row r="80" spans="1:23" x14ac:dyDescent="0.25">
      <c r="A80" s="129"/>
      <c r="C80" s="1" t="s">
        <v>29</v>
      </c>
      <c r="D80" s="77" t="str">
        <f>IF('Exemplaires élève'!$Y$15="np","Non pr.",IF('Exemplaires élève'!$Y$15="a","Absent(e)",IF('Exemplaires élève'!$AA$14="","",IF('Exemplaires élève'!$AA$15="TI",1,IF('Exemplaires élève'!$AA$15="I",2,IF('Exemplaires élève'!$AA$15="S",3,IF('Exemplaires élève'!$AA$15="B",4,IF('Exemplaires élève'!$AA$15="TB",5,"xxxx"))))))))</f>
        <v/>
      </c>
      <c r="E80" s="77" t="str">
        <f>IF('Exemplaires élève'!$Y$23="np","Non pr.",IF('Exemplaires élève'!$Y$23="a","Absent(e)",IF('Exemplaires élève'!$AA$23="","",IF('Exemplaires élève'!$AA$23="TI",1,IF('Exemplaires élève'!$AA$23="I",2,IF('Exemplaires élève'!$AA$23="S",3,IF('Exemplaires élève'!$AA$23="B",4,IF('Exemplaires élève'!$AA$23="TB",5,IF('Exemplaires élève'!$AA$23="np","Non pr.",IF('Exemplaires élève'!$AA$23="A","Absent(e)","xxxx"))))))))))</f>
        <v/>
      </c>
      <c r="F80" s="77" t="str">
        <f>IF('Exemplaires élève'!$Y$31="np","Non pr.",IF('Exemplaires élève'!$Y$31="a","Absent(e)",IF('Exemplaires élève'!$AA$31="","",IF('Exemplaires élève'!$AA$31="TI",1,IF('Exemplaires élève'!$AA$31="I",2,IF('Exemplaires élève'!$AA$31="S",3,IF('Exemplaires élève'!$AA$31="B",4,IF('Exemplaires élève'!$AA$31="TB",5,IF('Exemplaires élève'!$AA$31="np","Non pr.",IF('Exemplaires élève'!$AA$31="A","Absent(e)","xxxx"))))))))))</f>
        <v/>
      </c>
      <c r="G80" s="77" t="str">
        <f>IF('Exemplaires élève'!$Y$39="np","Non pr.",IF('Exemplaires élève'!$Y$39="a","Absent(e)",IF('Exemplaires élève'!$AA$39="","",IF('Exemplaires élève'!$AA$39="TI",1,IF('Exemplaires élève'!$AA$39="I",2,IF('Exemplaires élève'!$AA$39="S",3,IF('Exemplaires élève'!$AA$39="B",4,IF('Exemplaires élève'!$AA$39="TB",5,IF('Exemplaires élève'!$AA$39="np","Non pr.",IF('Exemplaires élève'!$AA$39="A","Absent(e)","xxxx"))))))))))</f>
        <v/>
      </c>
      <c r="H80" s="77" t="str">
        <f>IF('Exemplaires élève'!$Y$47="np","Non pr.",IF('Exemplaires élève'!$Y$47="a","Absent(e)",IF('Exemplaires élève'!$AA$47="","",IF('Exemplaires élève'!$AA$47="TI",1,IF('Exemplaires élève'!$AA$47="I",2,IF('Exemplaires élève'!$AA$47="S",3,IF('Exemplaires élève'!$AA$47="B",4,IF('Exemplaires élève'!$AA$47="TB",5,IF('Exemplaires élève'!$AA$47="np","Non pr.",IF('Exemplaires élève'!$AA$47="A","Absent(e)","xxxx"))))))))))</f>
        <v/>
      </c>
      <c r="I80" s="77" t="str">
        <f>IF('Exemplaires élève'!$Y$64="np","Non pr.",IF('Exemplaires élève'!$Y$64="a","Absent(e)",IF('Exemplaires élève'!$AA$64="","",IF('Exemplaires élève'!$AA$64="TI",1,IF('Exemplaires élève'!$AA$64="I",2,IF('Exemplaires élève'!$AA$64="S",3,IF('Exemplaires élève'!$AA$64="B",4,IF('Exemplaires élève'!$AA$64="TB",5,IF('Exemplaires élève'!$AA$64="np","Non pr.",IF('Exemplaires élève'!$AA$64="A","Absent(e)","xxxx"))))))))))</f>
        <v/>
      </c>
      <c r="J80" s="77" t="str">
        <f>IF('Exemplaires élève'!$Y$72="np","Non pr.",IF('Exemplaires élève'!$Y$72="a","Absent(e)",IF('Exemplaires élève'!$AA$72="","",IF('Exemplaires élève'!$AA$72="TI",1,IF('Exemplaires élève'!$AA$72="I",2,IF('Exemplaires élève'!$AA$72="S",3,IF('Exemplaires élève'!$AA$72="B",4,IF('Exemplaires élève'!$AA$72="TB",5,IF('Exemplaires élève'!$AA$72="np","Non pr.",IF('Exemplaires élève'!$AA$72="A","Absent(e)","xxxx"))))))))))</f>
        <v/>
      </c>
      <c r="K80" s="77" t="str">
        <f>IF('Exemplaires élève'!$Y$80="np","Non pr.",IF('Exemplaires élève'!$Y$80="a","Absent(e)",IF('Exemplaires élève'!$AA$80="","",IF('Exemplaires élève'!$AA$80="TI",1,IF('Exemplaires élève'!$AA$80="I",2,IF('Exemplaires élève'!$AA$80="S",3,IF('Exemplaires élève'!$AA$80="B",4,IF('Exemplaires élève'!$AA$80="TB",5,IF('Exemplaires élève'!$AA$80="np","Non pr.",IF('Exemplaires élève'!$AA$80="A","Absent(e)","xxxx"))))))))))</f>
        <v/>
      </c>
      <c r="L80" s="77" t="str">
        <f>IF('Exemplaires élève'!$Y$88="np","Non pr.",IF('Exemplaires élève'!$Y$88="a","Absent(e)",IF('Exemplaires élève'!$AA$88="","",IF('Exemplaires élève'!$AA$88="TI",1,IF('Exemplaires élève'!$AA$88="I",2,IF('Exemplaires élève'!$AA$88="S",3,IF('Exemplaires élève'!$AA$88="B",4,IF('Exemplaires élève'!$AA$88="TB",5,IF('Exemplaires élève'!$AA$88="np","Non pr.",IF('Exemplaires élève'!$AA$88="A","Absent(e)","xxxx"))))))))))</f>
        <v/>
      </c>
      <c r="M80" s="77" t="str">
        <f>IF('Exemplaires élève'!$Y$96="np","Non pr.",IF('Exemplaires élève'!$Y$96="a","Absent(e)",IF('Exemplaires élève'!$AA$96="","",IF('Exemplaires élève'!$AA$96="TI",1,IF('Exemplaires élève'!$AA$96="I",2,IF('Exemplaires élève'!$AA$96="S",3,IF('Exemplaires élève'!$AA$96="B",4,IF('Exemplaires élève'!$AA$96="TB",5,IF('Exemplaires élève'!$AA$96="np","Non pr.",IF('Exemplaires élève'!$AA$96="A","Absent(e)","xxxx"))))))))))</f>
        <v/>
      </c>
      <c r="N80" s="77" t="str">
        <f>IF('Exemplaires élève'!$Y$113="np","Non pr.",IF('Exemplaires élève'!$Y$113="a","Absent(e)",IF('Exemplaires élève'!$AA$113="","",IF('Exemplaires élève'!$AA$113="TI",1,IF('Exemplaires élève'!$AA$113="I",2,IF('Exemplaires élève'!$AA$113="S",3,IF('Exemplaires élève'!$AA$113="B",4,IF('Exemplaires élève'!$AA$113="TB",5,IF('Exemplaires élève'!$AA$113="np","Non pr.",IF('Exemplaires élève'!$AA$113="A","Absent(e)","xxxx"))))))))))</f>
        <v/>
      </c>
      <c r="O80" s="77" t="str">
        <f>IF('Exemplaires élève'!$Y$121="np","Non pr.",IF('Exemplaires élève'!$Y$121="a","Absent(e)",IF('Exemplaires élève'!$AA$121="","",IF('Exemplaires élève'!$AA$121="TI",1,IF('Exemplaires élève'!$AA$121="I",2,IF('Exemplaires élève'!$AA$121="S",3,IF('Exemplaires élève'!$AA$121="B",4,IF('Exemplaires élève'!$AA$121="TB",5,IF('Exemplaires élève'!$AA$121="np","Non pr.",IF('Exemplaires élève'!$AA$121="A","Absent(e)","xxxx"))))))))))</f>
        <v/>
      </c>
      <c r="P80" s="77" t="str">
        <f>IF('Exemplaires élève'!$Y$129="np","Non pr.",IF('Exemplaires élève'!$Y$129="a","Absent(e)",IF('Exemplaires élève'!$AA$129="","",IF('Exemplaires élève'!$AA$129="TI",1,IF('Exemplaires élève'!$AA$129="I",2,IF('Exemplaires élève'!$AA$129="S",3,IF('Exemplaires élève'!$AA$129="B",4,IF('Exemplaires élève'!$AA$129="TB",5,IF('Exemplaires élève'!$AA$129="np","Non pr.",IF('Exemplaires élève'!$AA$129="A","Absent(e)","xxxx"))))))))))</f>
        <v/>
      </c>
      <c r="Q80" s="77" t="str">
        <f>IF('Exemplaires élève'!$Y$137="np","Non pr.",IF('Exemplaires élève'!$Y$137="a","Absent(e)",IF('Exemplaires élève'!$AA$137="","",IF('Exemplaires élève'!$AA$137="TI",1,IF('Exemplaires élève'!$AA$137="I",2,IF('Exemplaires élève'!$AA$137="S",3,IF('Exemplaires élève'!$AA$137="B",4,IF('Exemplaires élève'!$AA$137="TB",5,IF('Exemplaires élève'!$AA$137="np","Non pr.",IF('Exemplaires élève'!$AA$137="A","Absent(e)","xxxx"))))))))))</f>
        <v/>
      </c>
      <c r="R80" s="77" t="str">
        <f>IF('Exemplaires élève'!$Y$145="np","Non pr.",IF('Exemplaires élève'!$Y$145="a","Absent(e)",IF('Exemplaires élève'!$AA$145="","",IF('Exemplaires élève'!$AA$145="TI",1,IF('Exemplaires élève'!$AA$145="I",2,IF('Exemplaires élève'!$AA$145="S",3,IF('Exemplaires élève'!$AA$145="B",4,IF('Exemplaires élève'!$AA$145="TB",5,IF('Exemplaires élève'!$AA$145="np","Non pr.",IF('Exemplaires élève'!$AA$145="A","Absent(e)","xxxx"))))))))))</f>
        <v/>
      </c>
      <c r="S80" s="77" t="str">
        <f>IF('Exemplaires élève'!$Y$162="np","Non pr.",IF('Exemplaires élève'!$Y$162="a","Absent(e)",IF('Exemplaires élève'!$AA$162="","",IF('Exemplaires élève'!$AA$162="TI",1,IF('Exemplaires élève'!$AA$162="I",2,IF('Exemplaires élève'!$AA$162="S",3,IF('Exemplaires élève'!$AA$162="B",4,IF('Exemplaires élève'!$AA$162="TB",5,IF('Exemplaires élève'!$AA$162="np","Non pr.",IF('Exemplaires élève'!$AA$162="A","Absent(e)","xxxx"))))))))))</f>
        <v/>
      </c>
      <c r="T80" s="77" t="str">
        <f>IF('Exemplaires élève'!$Y$170="np","Non pr.",IF('Exemplaires élève'!$Y$170="a","Absent(e)",IF('Exemplaires élève'!$AA$170="","",IF('Exemplaires élève'!$AA$170="TI",1,IF('Exemplaires élève'!$AA$170="I",2,IF('Exemplaires élève'!$AA$170="S",3,IF('Exemplaires élève'!$AA$170="B",4,IF('Exemplaires élève'!$AA$170="TB",5,IF('Exemplaires élève'!$AA$170="np","Non pr.",IF('Exemplaires élève'!$AA$170="A","Absent(e)","xxxx"))))))))))</f>
        <v/>
      </c>
      <c r="U80" s="77" t="str">
        <f>IF('Exemplaires élève'!$Y$178="np","Non pr.",IF('Exemplaires élève'!$Y$178="a","Absent(e)",IF('Exemplaires élève'!$AA$178="","",IF('Exemplaires élève'!$AA$178="TI",1,IF('Exemplaires élève'!$AA$178="I",2,IF('Exemplaires élève'!$AA$178="S",3,IF('Exemplaires élève'!$AA$178="B",4,IF('Exemplaires élève'!$AA$178="TB",5,IF('Exemplaires élève'!$AA$178="np","Non pr.",IF('Exemplaires élève'!$AA$178="A","Absent(e)","xxxx"))))))))))</f>
        <v/>
      </c>
      <c r="V80" s="77" t="str">
        <f>IF('Exemplaires élève'!$Y$186="np","Non pr.",IF('Exemplaires élève'!$Y$186="a","Absent(e)",IF('Exemplaires élève'!$AA$186="","",IF('Exemplaires élève'!$AA$186="TI",1,IF('Exemplaires élève'!$AA$186="I",2,IF('Exemplaires élève'!$AA$186="S",3,IF('Exemplaires élève'!$AA$186="B",4,IF('Exemplaires élève'!$AA$186="TB",5,IF('Exemplaires élève'!$AA$186="np","Non pr.",IF('Exemplaires élève'!$AA$186="A","Absent(e)","xxxx"))))))))))</f>
        <v/>
      </c>
      <c r="W80" s="77" t="str">
        <f>IF('Exemplaires élève'!$Y$194="np","Non pr.",IF('Exemplaires élève'!$Y$194="a","Absent(e)",IF('Exemplaires élève'!$AA$194="","",IF('Exemplaires élève'!$AA$194="TI",1,IF('Exemplaires élève'!$AA$194="I",2,IF('Exemplaires élève'!$AA$194="S",3,IF('Exemplaires élève'!$AA$194="B",4,IF('Exemplaires élève'!$AA$194="TB",5,IF('Exemplaires élève'!$AA$194="np","Non pr.",IF('Exemplaires élève'!$AA$194="A","Absent(e)","xxxx"))))))))))</f>
        <v/>
      </c>
    </row>
    <row r="81" spans="1:24" x14ac:dyDescent="0.25">
      <c r="A81" s="129"/>
      <c r="D81" s="78" t="str">
        <f>IF('Exemplaires élève'!$AA$16="","",IF('Exemplaires élève'!$AA$16="TI",1,IF('Exemplaires élève'!$AA$16="I",2,IF('Exemplaires élève'!$AA$16="S",3,IF('Exemplaires élève'!$AA$16="B",4,IF('Exemplaires élève'!$AA$16="TB",5,"xxxx"))))))</f>
        <v/>
      </c>
      <c r="E81" s="78" t="str">
        <f>IF('Exemplaires élève'!$AA$24="","",IF('Exemplaires élève'!$AA$24="TI",1,IF('Exemplaires élève'!$AA$24="I",2,IF('Exemplaires élève'!$AA$24="S",3,IF('Exemplaires élève'!$AA$24="B",4,IF('Exemplaires élève'!$AA$24="TB",5,"xxxx"))))))</f>
        <v/>
      </c>
      <c r="F81" s="78" t="str">
        <f>IF('Exemplaires élève'!$AA$32="","",IF('Exemplaires élève'!$AA$32="TI",1,IF('Exemplaires élève'!$AA$32="I",2,IF('Exemplaires élève'!$AA$32="S",3,IF('Exemplaires élève'!$AA$32="B",4,IF('Exemplaires élève'!$AA$32="TB",5,"xxxx"))))))</f>
        <v/>
      </c>
      <c r="G81" s="78" t="str">
        <f>IF('Exemplaires élève'!$AA$40="","",IF('Exemplaires élève'!$AA$40="TI",1,IF('Exemplaires élève'!$AA$40="I",2,IF('Exemplaires élève'!$AA$40="S",3,IF('Exemplaires élève'!$AA$40="B",4,IF('Exemplaires élève'!$AA$40="TB",5,"xxxx"))))))</f>
        <v/>
      </c>
      <c r="H81" s="78" t="str">
        <f>IF('Exemplaires élève'!$AA$48="","",IF('Exemplaires élève'!$AA$48="TI",1,IF('Exemplaires élève'!$AA$48="I",2,IF('Exemplaires élève'!$AA$48="S",3,IF('Exemplaires élève'!$AA$48="B",4,IF('Exemplaires élève'!$AA$48="TB",5,"xxxx"))))))</f>
        <v/>
      </c>
      <c r="I81" s="78" t="str">
        <f>IF('Exemplaires élève'!$AA$65="","",IF('Exemplaires élève'!$AA$65="TI",1,IF('Exemplaires élève'!$AA$65="I",2,IF('Exemplaires élève'!$AA$65="S",3,IF('Exemplaires élève'!$AA$65="B",4,IF('Exemplaires élève'!$AA$65="TB",5,"xxxx"))))))</f>
        <v/>
      </c>
      <c r="J81" s="78" t="str">
        <f>IF('Exemplaires élève'!$AA$73="","",IF('Exemplaires élève'!$AA$73="TI",1,IF('Exemplaires élève'!$AA$73="I",2,IF('Exemplaires élève'!$AA$73="S",3,IF('Exemplaires élève'!$AA$73="B",4,IF('Exemplaires élève'!$AA$73="TB",5,"xxxx"))))))</f>
        <v/>
      </c>
      <c r="K81" s="78" t="str">
        <f>IF('Exemplaires élève'!$AA$81="","",IF('Exemplaires élève'!$AA$81="TI",1,IF('Exemplaires élève'!$AA$81="I",2,IF('Exemplaires élève'!$AA$81="S",3,IF('Exemplaires élève'!$AA$81="B",4,IF('Exemplaires élève'!$AA$81="TB",5,"xxxx"))))))</f>
        <v/>
      </c>
      <c r="L81" s="78" t="str">
        <f>IF('Exemplaires élève'!$AA$89="","",IF('Exemplaires élève'!$AA$89="TI",1,IF('Exemplaires élève'!$AA$89="I",2,IF('Exemplaires élève'!$AA$89="S",3,IF('Exemplaires élève'!$AA$89="B",4,IF('Exemplaires élève'!$AA$89="TB",5,"xxxx"))))))</f>
        <v/>
      </c>
      <c r="M81" s="78" t="str">
        <f>IF('Exemplaires élève'!$AA$97="","",IF('Exemplaires élève'!$AA$97="TI",1,IF('Exemplaires élève'!$AA$97="I",2,IF('Exemplaires élève'!$AA$97="S",3,IF('Exemplaires élève'!$AA$97="B",4,IF('Exemplaires élève'!$AA$97="TB",5,"xxxx"))))))</f>
        <v/>
      </c>
      <c r="N81" s="78" t="str">
        <f>IF('Exemplaires élève'!$AA$114="","",IF('Exemplaires élève'!$AA$114="TI",1,IF('Exemplaires élève'!$AA$114="I",2,IF('Exemplaires élève'!$AA$114="S",3,IF('Exemplaires élève'!$AA$114="B",4,IF('Exemplaires élève'!$AA$114="TB",5,"xxxx"))))))</f>
        <v/>
      </c>
      <c r="O81" s="78" t="str">
        <f>IF('Exemplaires élève'!$AA$122="","",IF('Exemplaires élève'!$AA$122="TI",1,IF('Exemplaires élève'!$AA$122="I",2,IF('Exemplaires élève'!$AA$122="S",3,IF('Exemplaires élève'!$AA$122="B",4,IF('Exemplaires élève'!$AA$122="TB",5,"xxxx"))))))</f>
        <v/>
      </c>
      <c r="P81" s="78" t="str">
        <f>IF('Exemplaires élève'!$AA$130="","",IF('Exemplaires élève'!$AA$130="TI",1,IF('Exemplaires élève'!$AA$130="I",2,IF('Exemplaires élève'!$AA$130="S",3,IF('Exemplaires élève'!$AA$130="B",4,IF('Exemplaires élève'!$AA$130="TB",5,"xxxx"))))))</f>
        <v/>
      </c>
      <c r="Q81" s="78" t="str">
        <f>IF('Exemplaires élève'!$AA$138="","",IF('Exemplaires élève'!$AA$138="TI",1,IF('Exemplaires élève'!$AA$138="I",2,IF('Exemplaires élève'!$AA$138="S",3,IF('Exemplaires élève'!$AA$138="B",4,IF('Exemplaires élève'!$AA$138="TB",5,"xxxx"))))))</f>
        <v/>
      </c>
      <c r="R81" s="78" t="str">
        <f>IF('Exemplaires élève'!$AA$146="","",IF('Exemplaires élève'!$AA$146="TI",1,IF('Exemplaires élève'!$AA$146="I",2,IF('Exemplaires élève'!$AA$146="S",3,IF('Exemplaires élève'!$AA$146="B",4,IF('Exemplaires élève'!$AA$146="TB",5,"xxxx"))))))</f>
        <v/>
      </c>
      <c r="S81" s="78" t="str">
        <f>IF('Exemplaires élève'!$AA$163="","",IF('Exemplaires élève'!$AA$163="TI",1,IF('Exemplaires élève'!$AA$163="I",2,IF('Exemplaires élève'!$AA$163="S",3,IF('Exemplaires élève'!$AA$163="B",4,IF('Exemplaires élève'!$AA$163="TB",5,"xxxx"))))))</f>
        <v/>
      </c>
      <c r="T81" s="78" t="str">
        <f>IF('Exemplaires élève'!$AA$171="","",IF('Exemplaires élève'!$AA$171="TI",1,IF('Exemplaires élève'!$AA$171="I",2,IF('Exemplaires élève'!$AA$171="S",3,IF('Exemplaires élève'!$AA$171="B",4,IF('Exemplaires élève'!$AA$171="TB",5,"xxxx"))))))</f>
        <v/>
      </c>
      <c r="U81" s="78" t="str">
        <f>IF('Exemplaires élève'!$AA$179="","",IF('Exemplaires élève'!$AA$179="TI",1,IF('Exemplaires élève'!$AA$179="I",2,IF('Exemplaires élève'!$AA$179="S",3,IF('Exemplaires élève'!$AA$179="B",4,IF('Exemplaires élève'!$AA$179="TB",5,"xxxx"))))))</f>
        <v/>
      </c>
      <c r="V81" s="78" t="str">
        <f>IF('Exemplaires élève'!$AA$187="","",IF('Exemplaires élève'!$AA$187="TI",1,IF('Exemplaires élève'!$AA$187="I",2,IF('Exemplaires élève'!$AA$187="S",3,IF('Exemplaires élève'!$AA$187="B",4,IF('Exemplaires élève'!$AA$187="TB",5,"xxxx"))))))</f>
        <v/>
      </c>
      <c r="W81" s="78" t="str">
        <f>IF('Exemplaires élève'!$AA$195="","",IF('Exemplaires élève'!$AA$195="TI",1,IF('Exemplaires élève'!$AA$195="I",2,IF('Exemplaires élève'!$AA$195="S",3,IF('Exemplaires élève'!$AA$195="B",4,IF('Exemplaires élève'!$AA$195="TB",5,"xxxx"))))))</f>
        <v/>
      </c>
    </row>
    <row r="82" spans="1:24" x14ac:dyDescent="0.25">
      <c r="A82" s="129"/>
      <c r="D82" s="78" t="str">
        <f>IF('Exemplaires élève'!$AA$17="","",IF('Exemplaires élève'!$AA$17="TI",1,IF('Exemplaires élève'!$AA$17="I",2,IF('Exemplaires élève'!$AA$17="S",3,IF('Exemplaires élève'!$AA$17="B",4,IF('Exemplaires élève'!$AA$17="TB",5,"xxxx"))))))</f>
        <v/>
      </c>
      <c r="E82" s="78" t="str">
        <f>IF('Exemplaires élève'!$AA$25="","",IF('Exemplaires élève'!$AA$25="TI",1,IF('Exemplaires élève'!$AA$25="I",2,IF('Exemplaires élève'!$AA$25="S",3,IF('Exemplaires élève'!$AA$25="B",4,IF('Exemplaires élève'!$AA$25="TB",5,"xxxx"))))))</f>
        <v/>
      </c>
      <c r="F82" s="78" t="str">
        <f>IF('Exemplaires élève'!$AA$33="","",IF('Exemplaires élève'!$AA$33="TI",1,IF('Exemplaires élève'!$AA$33="I",2,IF('Exemplaires élève'!$AA$33="S",3,IF('Exemplaires élève'!$AA$33="B",4,IF('Exemplaires élève'!$AA$33="TB",5,"xxxx"))))))</f>
        <v/>
      </c>
      <c r="G82" s="78" t="str">
        <f>IF('Exemplaires élève'!$AA$41="","",IF('Exemplaires élève'!$AA$41="TI",1,IF('Exemplaires élève'!$AA$41="I",2,IF('Exemplaires élève'!$AA$41="S",3,IF('Exemplaires élève'!$AA$41="B",4,IF('Exemplaires élève'!$AA$41="TB",5,"xxxx"))))))</f>
        <v/>
      </c>
      <c r="H82" s="78" t="str">
        <f>IF('Exemplaires élève'!$AA$49="","",IF('Exemplaires élève'!$AA$49="TI",1,IF('Exemplaires élève'!$AA$49="I",2,IF('Exemplaires élève'!$AA$49="S",3,IF('Exemplaires élève'!$AA$49="B",4,IF('Exemplaires élève'!$AA$49="TB",5,"xxxx"))))))</f>
        <v/>
      </c>
      <c r="I82" s="78" t="str">
        <f>IF('Exemplaires élève'!$AA$66="","",IF('Exemplaires élève'!$AA$66="TI",1,IF('Exemplaires élève'!$AA$66="I",2,IF('Exemplaires élève'!$AA$66="S",3,IF('Exemplaires élève'!$AA$66="B",4,IF('Exemplaires élève'!$AA$66="TB",5,"xxxx"))))))</f>
        <v/>
      </c>
      <c r="J82" s="78" t="str">
        <f>IF('Exemplaires élève'!$AA$74="","",IF('Exemplaires élève'!$AA$74="TI",1,IF('Exemplaires élève'!$AA$74="I",2,IF('Exemplaires élève'!$AA$74="S",3,IF('Exemplaires élève'!$AA$74="B",4,IF('Exemplaires élève'!$AA$74="TB",5,"xxxx"))))))</f>
        <v/>
      </c>
      <c r="K82" s="78" t="str">
        <f>IF('Exemplaires élève'!$AA$82="","",IF('Exemplaires élève'!$AA$82="TI",1,IF('Exemplaires élève'!$AA$82="I",2,IF('Exemplaires élève'!$AA$82="S",3,IF('Exemplaires élève'!$AA$82="B",4,IF('Exemplaires élève'!$AA$82="TB",5,"xxxx"))))))</f>
        <v/>
      </c>
      <c r="L82" s="78" t="str">
        <f>IF('Exemplaires élève'!$AA$90="","",IF('Exemplaires élève'!$AA$90="TI",1,IF('Exemplaires élève'!$AA$90="I",2,IF('Exemplaires élève'!$AA$90="S",3,IF('Exemplaires élève'!$AA$90="B",4,IF('Exemplaires élève'!$AA$90="TB",5,"xxxx"))))))</f>
        <v/>
      </c>
      <c r="M82" s="78" t="str">
        <f>IF('Exemplaires élève'!$AA$98="","",IF('Exemplaires élève'!$AA$98="TI",1,IF('Exemplaires élève'!$AA$98="I",2,IF('Exemplaires élève'!$AA$98="S",3,IF('Exemplaires élève'!$AA$98="B",4,IF('Exemplaires élève'!$AA$98="TB",5,"xxxx"))))))</f>
        <v/>
      </c>
      <c r="N82" s="78" t="str">
        <f>IF('Exemplaires élève'!$AA$115="","",IF('Exemplaires élève'!$AA$115="TI",1,IF('Exemplaires élève'!$AA$115="I",2,IF('Exemplaires élève'!$AA$115="S",3,IF('Exemplaires élève'!$AA$115="B",4,IF('Exemplaires élève'!$AA$115="TB",5,"xxxx"))))))</f>
        <v/>
      </c>
      <c r="O82" s="78" t="str">
        <f>IF('Exemplaires élève'!$AA$123="","",IF('Exemplaires élève'!$AA$123="TI",1,IF('Exemplaires élève'!$AA$123="I",2,IF('Exemplaires élève'!$AA$123="S",3,IF('Exemplaires élève'!$AA$123="B",4,IF('Exemplaires élève'!$AA$123="TB",5,"xxxx"))))))</f>
        <v/>
      </c>
      <c r="P82" s="78" t="str">
        <f>IF('Exemplaires élève'!$AA$131="","",IF('Exemplaires élève'!$AA$131="TI",1,IF('Exemplaires élève'!$AA$131="I",2,IF('Exemplaires élève'!$AA$131="S",3,IF('Exemplaires élève'!$AA$131="B",4,IF('Exemplaires élève'!$AA$131="TB",5,"xxxx"))))))</f>
        <v/>
      </c>
      <c r="Q82" s="78" t="str">
        <f>IF('Exemplaires élève'!$AA$139="","",IF('Exemplaires élève'!$AA$139="TI",1,IF('Exemplaires élève'!$AA$139="I",2,IF('Exemplaires élève'!$AA$139="S",3,IF('Exemplaires élève'!$AA$139="B",4,IF('Exemplaires élève'!$AA$139="TB",5,"xxxx"))))))</f>
        <v/>
      </c>
      <c r="R82" s="78" t="str">
        <f>IF('Exemplaires élève'!$AA$147="","",IF('Exemplaires élève'!$AA$147="TI",1,IF('Exemplaires élève'!$AA$147="I",2,IF('Exemplaires élève'!$AA$147="S",3,IF('Exemplaires élève'!$AA$147="B",4,IF('Exemplaires élève'!$AA$147="TB",5,"xxxx"))))))</f>
        <v/>
      </c>
      <c r="S82" s="78" t="str">
        <f>IF('Exemplaires élève'!$AA$164="","",IF('Exemplaires élève'!$AA$164="TI",1,IF('Exemplaires élève'!$AA$164="I",2,IF('Exemplaires élève'!$AA$164="S",3,IF('Exemplaires élève'!$AA$164="B",4,IF('Exemplaires élève'!$AA$164="TB",5,"xxxx"))))))</f>
        <v/>
      </c>
      <c r="T82" s="78" t="str">
        <f>IF('Exemplaires élève'!$AA$172="","",IF('Exemplaires élève'!$AA$172="TI",1,IF('Exemplaires élève'!$AA$172="I",2,IF('Exemplaires élève'!$AA$172="S",3,IF('Exemplaires élève'!$AA$172="B",4,IF('Exemplaires élève'!$AA$172="TB",5,"xxxx"))))))</f>
        <v/>
      </c>
      <c r="U82" s="78" t="str">
        <f>IF('Exemplaires élève'!$AA$180="","",IF('Exemplaires élève'!$AA$180="TI",1,IF('Exemplaires élève'!$AA$180="I",2,IF('Exemplaires élève'!$AA$180="S",3,IF('Exemplaires élève'!$AA$180="B",4,IF('Exemplaires élève'!$AA$180="TB",5,"xxxx"))))))</f>
        <v/>
      </c>
      <c r="V82" s="78" t="str">
        <f>IF('Exemplaires élève'!$AA$188="","",IF('Exemplaires élève'!$AA$188="TI",1,IF('Exemplaires élève'!$AA$188="I",2,IF('Exemplaires élève'!$AA$188="S",3,IF('Exemplaires élève'!$AA$188="B",4,IF('Exemplaires élève'!$AA$188="TB",5,"xxxx"))))))</f>
        <v/>
      </c>
      <c r="W82" s="78" t="str">
        <f>IF('Exemplaires élève'!$AA$196="","",IF('Exemplaires élève'!$AA$196="TI",1,IF('Exemplaires élève'!$AA$196="I",2,IF('Exemplaires élève'!$AA$196="S",3,IF('Exemplaires élève'!$AA$196="B",4,IF('Exemplaires élève'!$AA$196="TB",5,"xxxx"))))))</f>
        <v/>
      </c>
    </row>
    <row r="83" spans="1:24" x14ac:dyDescent="0.25">
      <c r="A83" s="129"/>
      <c r="D83" s="78" t="str">
        <f>IF('Exemplaires élève'!$AA$18="","",IF('Exemplaires élève'!$AA$18="TI",1,IF('Exemplaires élève'!$AA$18="I",2,IF('Exemplaires élève'!$AA$18="S",3,IF('Exemplaires élève'!$AA$18="B",4,IF('Exemplaires élève'!$AA$18="TB",5,"xxxx"))))))</f>
        <v/>
      </c>
      <c r="E83" s="78" t="str">
        <f>IF('Exemplaires élève'!$AA$26="","",IF('Exemplaires élève'!$AA$26="TI",1,IF('Exemplaires élève'!$AA$26="I",2,IF('Exemplaires élève'!$AA$26="S",3,IF('Exemplaires élève'!$AA$26="B",4,IF('Exemplaires élève'!$AA$26="TB",5,"xxxx"))))))</f>
        <v/>
      </c>
      <c r="F83" s="78" t="str">
        <f>IF('Exemplaires élève'!$AA$34="","",IF('Exemplaires élève'!$AA$34="TI",1,IF('Exemplaires élève'!$AA$34="I",2,IF('Exemplaires élève'!$AA$34="S",3,IF('Exemplaires élève'!$AA$34="B",4,IF('Exemplaires élève'!$AA$34="TB",5,"xxxx"))))))</f>
        <v/>
      </c>
      <c r="G83" s="78" t="str">
        <f>IF('Exemplaires élève'!$AA$42="","",IF('Exemplaires élève'!$AA$42="TI",1,IF('Exemplaires élève'!$AA$42="I",2,IF('Exemplaires élève'!$AA$42="S",3,IF('Exemplaires élève'!$AA$42="B",4,IF('Exemplaires élève'!$AA$42="TB",5,"xxxx"))))))</f>
        <v/>
      </c>
      <c r="H83" s="78" t="str">
        <f>IF('Exemplaires élève'!$AA$50="","",IF('Exemplaires élève'!$AA$50="TI",1,IF('Exemplaires élève'!$AA$50="I",2,IF('Exemplaires élève'!$AA$50="S",3,IF('Exemplaires élève'!$AA$50="B",4,IF('Exemplaires élève'!$AA$50="TB",5,"xxxx"))))))</f>
        <v/>
      </c>
      <c r="I83" s="78" t="str">
        <f>IF('Exemplaires élève'!$AA$67="","",IF('Exemplaires élève'!$AA$67="TI",1,IF('Exemplaires élève'!$AA$67="I",2,IF('Exemplaires élève'!$AA$67="S",3,IF('Exemplaires élève'!$AA$67="B",4,IF('Exemplaires élève'!$AA$67="TB",5,"xxxx"))))))</f>
        <v/>
      </c>
      <c r="J83" s="78" t="str">
        <f>IF('Exemplaires élève'!$AA$75="","",IF('Exemplaires élève'!$AA$75="TI",1,IF('Exemplaires élève'!$AA$75="I",2,IF('Exemplaires élève'!$AA$75="S",3,IF('Exemplaires élève'!$AA$75="B",4,IF('Exemplaires élève'!$AA$75="TB",5,"xxxx"))))))</f>
        <v/>
      </c>
      <c r="K83" s="78" t="str">
        <f>IF('Exemplaires élève'!$AA$83="","",IF('Exemplaires élève'!$AA$83="TI",1,IF('Exemplaires élève'!$AA$83="I",2,IF('Exemplaires élève'!$AA$83="S",3,IF('Exemplaires élève'!$AA$83="B",4,IF('Exemplaires élève'!$AA$83="TB",5,"xxxx"))))))</f>
        <v/>
      </c>
      <c r="L83" s="78" t="str">
        <f>IF('Exemplaires élève'!$AA$91="","",IF('Exemplaires élève'!$AA$91="TI",1,IF('Exemplaires élève'!$AA$91="I",2,IF('Exemplaires élève'!$AA$91="S",3,IF('Exemplaires élève'!$AA$91="B",4,IF('Exemplaires élève'!$AA$91="TB",5,"xxxx"))))))</f>
        <v/>
      </c>
      <c r="M83" s="78" t="str">
        <f>IF('Exemplaires élève'!$AA$99="","",IF('Exemplaires élève'!$AA$99="TI",1,IF('Exemplaires élève'!$AA$99="I",2,IF('Exemplaires élève'!$AA$99="S",3,IF('Exemplaires élève'!$AA$99="B",4,IF('Exemplaires élève'!$AA$99="TB",5,"xxxx"))))))</f>
        <v/>
      </c>
      <c r="N83" s="78" t="str">
        <f>IF('Exemplaires élève'!$AA$116="","",IF('Exemplaires élève'!$AA$116="TI",1,IF('Exemplaires élève'!$AA$116="I",2,IF('Exemplaires élève'!$AA$116="S",3,IF('Exemplaires élève'!$AA$116="B",4,IF('Exemplaires élève'!$AA$116="TB",5,"xxxx"))))))</f>
        <v/>
      </c>
      <c r="O83" s="78" t="str">
        <f>IF('Exemplaires élève'!$AA$124="","",IF('Exemplaires élève'!$AA$124="TI",1,IF('Exemplaires élève'!$AA$124="I",2,IF('Exemplaires élève'!$AA$124="S",3,IF('Exemplaires élève'!$AA$124="B",4,IF('Exemplaires élève'!$AA$124="TB",5,"xxxx"))))))</f>
        <v/>
      </c>
      <c r="P83" s="78" t="str">
        <f>IF('Exemplaires élève'!$AA$132="","",IF('Exemplaires élève'!$AA$132="TI",1,IF('Exemplaires élève'!$AA$132="I",2,IF('Exemplaires élève'!$AA$132="S",3,IF('Exemplaires élève'!$AA$132="B",4,IF('Exemplaires élève'!$AA$132="TB",5,"xxxx"))))))</f>
        <v/>
      </c>
      <c r="Q83" s="78" t="str">
        <f>IF('Exemplaires élève'!$AA$140="","",IF('Exemplaires élève'!$AA$140="TI",1,IF('Exemplaires élève'!$AA$140="I",2,IF('Exemplaires élève'!$AA$140="S",3,IF('Exemplaires élève'!$AA$140="B",4,IF('Exemplaires élève'!$AA$140="TB",5,"xxxx"))))))</f>
        <v/>
      </c>
      <c r="R83" s="78" t="str">
        <f>IF('Exemplaires élève'!$AA$148="","",IF('Exemplaires élève'!$AA$148="TI",1,IF('Exemplaires élève'!$AA$148="I",2,IF('Exemplaires élève'!$AA$148="S",3,IF('Exemplaires élève'!$AA$148="B",4,IF('Exemplaires élève'!$AA$148="TB",5,"xxxx"))))))</f>
        <v/>
      </c>
      <c r="S83" s="78" t="str">
        <f>IF('Exemplaires élève'!$AA$165="","",IF('Exemplaires élève'!$AA$165="TI",1,IF('Exemplaires élève'!$AA$165="I",2,IF('Exemplaires élève'!$AA$165="S",3,IF('Exemplaires élève'!$AA$165="B",4,IF('Exemplaires élève'!$AA$165="TB",5,"xxxx"))))))</f>
        <v/>
      </c>
      <c r="T83" s="78" t="str">
        <f>IF('Exemplaires élève'!$AA$173="","",IF('Exemplaires élève'!$AA$173="TI",1,IF('Exemplaires élève'!$AA$173="I",2,IF('Exemplaires élève'!$AA$173="S",3,IF('Exemplaires élève'!$AA$173="B",4,IF('Exemplaires élève'!$AA$173="TB",5,"xxxx"))))))</f>
        <v/>
      </c>
      <c r="U83" s="78" t="str">
        <f>IF('Exemplaires élève'!$AA$181="","",IF('Exemplaires élève'!$AA$181="TI",1,IF('Exemplaires élève'!$AA$181="I",2,IF('Exemplaires élève'!$AA$181="S",3,IF('Exemplaires élève'!$AA$181="B",4,IF('Exemplaires élève'!$AA$181="TB",5,"xxxx"))))))</f>
        <v/>
      </c>
      <c r="V83" s="78" t="str">
        <f>IF('Exemplaires élève'!$AA$189="","",IF('Exemplaires élève'!$AA$189="TI",1,IF('Exemplaires élève'!$AA$189="I",2,IF('Exemplaires élève'!$AA$189="S",3,IF('Exemplaires élève'!$AA$189="B",4,IF('Exemplaires élève'!$AA$189="TB",5,"xxxx"))))))</f>
        <v/>
      </c>
      <c r="W83" s="78" t="str">
        <f>IF('Exemplaires élève'!$AA$197="","",IF('Exemplaires élève'!$AA$197="TI",1,IF('Exemplaires élève'!$AA$197="I",2,IF('Exemplaires élève'!$AA$197="S",3,IF('Exemplaires élève'!$AA$197="B",4,IF('Exemplaires élève'!$AA$197="TB",5,"xxxx"))))))</f>
        <v/>
      </c>
    </row>
    <row r="84" spans="1:24" x14ac:dyDescent="0.25">
      <c r="A84" s="129"/>
      <c r="D84" s="78" t="str">
        <f>IF('Exemplaires élève'!$AA$19="","",IF('Exemplaires élève'!$AA$19="TI",1,IF('Exemplaires élève'!$AA$19="I",2,IF('Exemplaires élève'!$AA$19="S",3,IF('Exemplaires élève'!$AA$19="B",4,IF('Exemplaires élève'!$AA$19="TB",5,"xxxx"))))))</f>
        <v/>
      </c>
      <c r="E84" s="78" t="str">
        <f>IF('Exemplaires élève'!$AA$27="","",IF('Exemplaires élève'!$AA$27="TI",1,IF('Exemplaires élève'!$AA$27="I",2,IF('Exemplaires élève'!$AA$27="S",3,IF('Exemplaires élève'!$AA$27="B",4,IF('Exemplaires élève'!$AA$27="TB",5,"xxxx"))))))</f>
        <v/>
      </c>
      <c r="F84" s="78" t="str">
        <f>IF('Exemplaires élève'!$AA$35="","",IF('Exemplaires élève'!$AA$35="TI",1,IF('Exemplaires élève'!$AA$35="I",2,IF('Exemplaires élève'!$AA$35="S",3,IF('Exemplaires élève'!$AA$35="B",4,IF('Exemplaires élève'!$AA$35="TB",5,"xxxx"))))))</f>
        <v/>
      </c>
      <c r="G84" s="78" t="str">
        <f>IF('Exemplaires élève'!$AA$43="","",IF('Exemplaires élève'!$AA$43="TI",1,IF('Exemplaires élève'!$AA$43="I",2,IF('Exemplaires élève'!$AA$43="S",3,IF('Exemplaires élève'!$AA$43="B",4,IF('Exemplaires élève'!$AA$43="TB",5,"xxxx"))))))</f>
        <v/>
      </c>
      <c r="H84" s="78" t="str">
        <f>IF('Exemplaires élève'!$AA$51="","",IF('Exemplaires élève'!$AA$51="TI",1,IF('Exemplaires élève'!$AA$51="I",2,IF('Exemplaires élève'!$AA$51="S",3,IF('Exemplaires élève'!$AA$51="B",4,IF('Exemplaires élève'!$AA$51="TB",5,"xxxx"))))))</f>
        <v/>
      </c>
      <c r="I84" s="78" t="str">
        <f>IF('Exemplaires élève'!$AA$68="","",IF('Exemplaires élève'!$AA$68="TI",1,IF('Exemplaires élève'!$AA$68="I",2,IF('Exemplaires élève'!$AA$68="S",3,IF('Exemplaires élève'!$AA$68="B",4,IF('Exemplaires élève'!$AA$68="TB",5,"xxxx"))))))</f>
        <v/>
      </c>
      <c r="J84" s="78" t="str">
        <f>IF('Exemplaires élève'!$AA$76="","",IF('Exemplaires élève'!$AA$76="TI",1,IF('Exemplaires élève'!$AA$76="I",2,IF('Exemplaires élève'!$AA$76="S",3,IF('Exemplaires élève'!$AA$76="B",4,IF('Exemplaires élève'!$AA$76="TB",5,"xxxx"))))))</f>
        <v/>
      </c>
      <c r="K84" s="78" t="str">
        <f>IF('Exemplaires élève'!$AA$84="","",IF('Exemplaires élève'!$AA$84="TI",1,IF('Exemplaires élève'!$AA$84="I",2,IF('Exemplaires élève'!$AA$84="S",3,IF('Exemplaires élève'!$AA$84="B",4,IF('Exemplaires élève'!$AA$84="TB",5,"xxxx"))))))</f>
        <v/>
      </c>
      <c r="L84" s="78" t="str">
        <f>IF('Exemplaires élève'!$AA$92="","",IF('Exemplaires élève'!$AA$92="TI",1,IF('Exemplaires élève'!$AA$92="I",2,IF('Exemplaires élève'!$AA$92="S",3,IF('Exemplaires élève'!$AA$92="B",4,IF('Exemplaires élève'!$AA$92="TB",5,"xxxx"))))))</f>
        <v/>
      </c>
      <c r="M84" s="78" t="str">
        <f>IF('Exemplaires élève'!$AA$100="","",IF('Exemplaires élève'!$AA$100="TI",1,IF('Exemplaires élève'!$AA$100="I",2,IF('Exemplaires élève'!$AA$100="S",3,IF('Exemplaires élève'!$AA$100="B",4,IF('Exemplaires élève'!$AA$100="TB",5,"xxxx"))))))</f>
        <v/>
      </c>
      <c r="N84" s="78" t="str">
        <f>IF('Exemplaires élève'!$AA$117="","",IF('Exemplaires élève'!$AA$117="TI",1,IF('Exemplaires élève'!$AA$117="I",2,IF('Exemplaires élève'!$AA$117="S",3,IF('Exemplaires élève'!$AA$117="B",4,IF('Exemplaires élève'!$AA$117="TB",5,"xxxx"))))))</f>
        <v/>
      </c>
      <c r="O84" s="78" t="str">
        <f>IF('Exemplaires élève'!$AA$125="","",IF('Exemplaires élève'!$AA$125="TI",1,IF('Exemplaires élève'!$AA$125="I",2,IF('Exemplaires élève'!$AA$125="S",3,IF('Exemplaires élève'!$AA$125="B",4,IF('Exemplaires élève'!$AA$125="TB",5,"xxxx"))))))</f>
        <v/>
      </c>
      <c r="P84" s="78" t="str">
        <f>IF('Exemplaires élève'!$AA$133="","",IF('Exemplaires élève'!$AA$133="TI",1,IF('Exemplaires élève'!$AA$133="I",2,IF('Exemplaires élève'!$AA$133="S",3,IF('Exemplaires élève'!$AA$133="B",4,IF('Exemplaires élève'!$AA$133="TB",5,"xxxx"))))))</f>
        <v/>
      </c>
      <c r="Q84" s="78" t="str">
        <f>IF('Exemplaires élève'!$AA$141="","",IF('Exemplaires élève'!$AA$141="TI",1,IF('Exemplaires élève'!$AA$141="I",2,IF('Exemplaires élève'!$AA$141="S",3,IF('Exemplaires élève'!$AA$141="B",4,IF('Exemplaires élève'!$AA$141="TB",5,"xxxx"))))))</f>
        <v/>
      </c>
      <c r="R84" s="78" t="str">
        <f>IF('Exemplaires élève'!$AA$149="","",IF('Exemplaires élève'!$AA$149="TI",1,IF('Exemplaires élève'!$AA$149="I",2,IF('Exemplaires élève'!$AA$149="S",3,IF('Exemplaires élève'!$AA$149="B",4,IF('Exemplaires élève'!$AA$149="TB",5,"xxxx"))))))</f>
        <v/>
      </c>
      <c r="S84" s="78" t="str">
        <f>IF('Exemplaires élève'!$AA$166="","",IF('Exemplaires élève'!$AA$166="TI",1,IF('Exemplaires élève'!$AA$166="I",2,IF('Exemplaires élève'!$AA$166="S",3,IF('Exemplaires élève'!$AA$166="B",4,IF('Exemplaires élève'!$AA$166="TB",5,"xxxx"))))))</f>
        <v/>
      </c>
      <c r="T84" s="78" t="str">
        <f>IF('Exemplaires élève'!$AA$174="","",IF('Exemplaires élève'!$AA$174="TI",1,IF('Exemplaires élève'!$AA$174="I",2,IF('Exemplaires élève'!$AA$174="S",3,IF('Exemplaires élève'!$AA$174="B",4,IF('Exemplaires élève'!$AA$174="TB",5,"xxxx"))))))</f>
        <v/>
      </c>
      <c r="U84" s="78" t="str">
        <f>IF('Exemplaires élève'!$AA$182="","",IF('Exemplaires élève'!$AA$182="TI",1,IF('Exemplaires élève'!$AA$182="I",2,IF('Exemplaires élève'!$AA$182="S",3,IF('Exemplaires élève'!$AA$182="B",4,IF('Exemplaires élève'!$AA$182="TB",5,"xxxx"))))))</f>
        <v/>
      </c>
      <c r="V84" s="78" t="str">
        <f>IF('Exemplaires élève'!$AA$190="","",IF('Exemplaires élève'!$AA$190="TI",1,IF('Exemplaires élève'!$AA$190="I",2,IF('Exemplaires élève'!$AA$190="S",3,IF('Exemplaires élève'!$AA$190="B",4,IF('Exemplaires élève'!$AA$190="TB",5,"xxxx"))))))</f>
        <v/>
      </c>
      <c r="W84" s="78" t="str">
        <f>IF('Exemplaires élève'!$AA$198="","",IF('Exemplaires élève'!$AA$198="TI",1,IF('Exemplaires élève'!$AA$198="I",2,IF('Exemplaires élève'!$AA$198="S",3,IF('Exemplaires élève'!$AA$198="B",4,IF('Exemplaires élève'!$AA$198="TB",5,"xxxx"))))))</f>
        <v/>
      </c>
    </row>
    <row r="85" spans="1:24" x14ac:dyDescent="0.25">
      <c r="A85" s="129"/>
      <c r="D85" s="78" t="str">
        <f>IF('Exemplaires élève'!$AA$20="","",IF('Exemplaires élève'!$AA$20="TI",1,IF('Exemplaires élève'!$AA$20="I",2,IF('Exemplaires élève'!$AA$20="S",3,IF('Exemplaires élève'!$AA$20="B",4,IF('Exemplaires élève'!$AA$20="TB",5,"xxxx"))))))</f>
        <v/>
      </c>
      <c r="E85" s="78" t="str">
        <f>IF('Exemplaires élève'!$AA$28="","",IF('Exemplaires élève'!$AA$28="TI",1,IF('Exemplaires élève'!$AA$28="I",2,IF('Exemplaires élève'!$AA$28="S",3,IF('Exemplaires élève'!$AA$28="B",4,IF('Exemplaires élève'!$AA$28="TB",5,"xxxx"))))))</f>
        <v/>
      </c>
      <c r="F85" s="78" t="str">
        <f>IF('Exemplaires élève'!$AA$36="","",IF('Exemplaires élève'!$AA$36="TI",1,IF('Exemplaires élève'!$AA$36="I",2,IF('Exemplaires élève'!$AA$36="S",3,IF('Exemplaires élève'!$AA$36="B",4,IF('Exemplaires élève'!$AA$36="TB",5,"xxxx"))))))</f>
        <v/>
      </c>
      <c r="G85" s="78" t="str">
        <f>IF('Exemplaires élève'!$AA$44="","",IF('Exemplaires élève'!$AA$44="TI",1,IF('Exemplaires élève'!$AA$44="I",2,IF('Exemplaires élève'!$AA$44="S",3,IF('Exemplaires élève'!$AA$44="B",4,IF('Exemplaires élève'!$AA$44="TB",5,"xxxx"))))))</f>
        <v/>
      </c>
      <c r="H85" s="78" t="str">
        <f>IF('Exemplaires élève'!$AA$52="","",IF('Exemplaires élève'!$AA$52="TI",1,IF('Exemplaires élève'!$AA$52="I",2,IF('Exemplaires élève'!$AA$52="S",3,IF('Exemplaires élève'!$AA$52="B",4,IF('Exemplaires élève'!$AA$52="TB",5,"xxxx"))))))</f>
        <v/>
      </c>
      <c r="I85" s="78" t="str">
        <f>IF('Exemplaires élève'!$AA$69="","",IF('Exemplaires élève'!$AA$69="TI",1,IF('Exemplaires élève'!$AA$69="I",2,IF('Exemplaires élève'!$AA$69="S",3,IF('Exemplaires élève'!$AA$69="B",4,IF('Exemplaires élève'!$AA$69="TB",5,"xxxx"))))))</f>
        <v/>
      </c>
      <c r="J85" s="78" t="str">
        <f>IF('Exemplaires élève'!$AA$77="","",IF('Exemplaires élève'!$AA$77="TI",1,IF('Exemplaires élève'!$AA$77="I",2,IF('Exemplaires élève'!$AA$77="S",3,IF('Exemplaires élève'!$AA$77="B",4,IF('Exemplaires élève'!$AA$77="TB",5,"xxxx"))))))</f>
        <v/>
      </c>
      <c r="K85" s="78" t="str">
        <f>IF('Exemplaires élève'!$AA$85="","",IF('Exemplaires élève'!$AA$85="TI",1,IF('Exemplaires élève'!$AA$85="I",2,IF('Exemplaires élève'!$AA$85="S",3,IF('Exemplaires élève'!$AA$85="B",4,IF('Exemplaires élève'!$AA$85="TB",5,"xxxx"))))))</f>
        <v/>
      </c>
      <c r="L85" s="78" t="str">
        <f>IF('Exemplaires élève'!$AA$93="","",IF('Exemplaires élève'!$AA$93="TI",1,IF('Exemplaires élève'!$AA$93="I",2,IF('Exemplaires élève'!$AA$93="S",3,IF('Exemplaires élève'!$AA$93="B",4,IF('Exemplaires élève'!$AA$93="TB",5,"xxxx"))))))</f>
        <v/>
      </c>
      <c r="M85" s="78" t="str">
        <f>IF('Exemplaires élève'!$AA$101="","",IF('Exemplaires élève'!$AA$101="TI",1,IF('Exemplaires élève'!$AA$101="I",2,IF('Exemplaires élève'!$AA$101="S",3,IF('Exemplaires élève'!$AA$101="B",4,IF('Exemplaires élève'!$AA$101="TB",5,"xxxx"))))))</f>
        <v/>
      </c>
      <c r="N85" s="78" t="str">
        <f>IF('Exemplaires élève'!$AA$118="","",IF('Exemplaires élève'!$AA$118="TI",1,IF('Exemplaires élève'!$AA$118="I",2,IF('Exemplaires élève'!$AA$118="S",3,IF('Exemplaires élève'!$AA$118="B",4,IF('Exemplaires élève'!$AA$118="TB",5,"xxxx"))))))</f>
        <v/>
      </c>
      <c r="O85" s="78" t="str">
        <f>IF('Exemplaires élève'!$AA$126="","",IF('Exemplaires élève'!$AA$126="TI",1,IF('Exemplaires élève'!$AA$126="I",2,IF('Exemplaires élève'!$AA$126="S",3,IF('Exemplaires élève'!$AA$126="B",4,IF('Exemplaires élève'!$AA$126="TB",5,"xxxx"))))))</f>
        <v/>
      </c>
      <c r="P85" s="78" t="str">
        <f>IF('Exemplaires élève'!$AA$134="","",IF('Exemplaires élève'!$AA$134="TI",1,IF('Exemplaires élève'!$AA$134="I",2,IF('Exemplaires élève'!$AA$134="S",3,IF('Exemplaires élève'!$AA$134="B",4,IF('Exemplaires élève'!$AA$134="TB",5,"xxxx"))))))</f>
        <v/>
      </c>
      <c r="Q85" s="78" t="str">
        <f>IF('Exemplaires élève'!$AA$142="","",IF('Exemplaires élève'!$AA$142="TI",1,IF('Exemplaires élève'!$AA$142="I",2,IF('Exemplaires élève'!$AA$142="S",3,IF('Exemplaires élève'!$AA$142="B",4,IF('Exemplaires élève'!$AA$142="TB",5,"xxxx"))))))</f>
        <v/>
      </c>
      <c r="R85" s="78" t="str">
        <f>IF('Exemplaires élève'!$AA$150="","",IF('Exemplaires élève'!$AA$150="TI",1,IF('Exemplaires élève'!$AA$150="I",2,IF('Exemplaires élève'!$AA$150="S",3,IF('Exemplaires élève'!$AA$150="B",4,IF('Exemplaires élève'!$AA$150="TB",5,"xxxx"))))))</f>
        <v/>
      </c>
      <c r="S85" s="78" t="str">
        <f>IF('Exemplaires élève'!$AA$167="","",IF('Exemplaires élève'!$AA$167="TI",1,IF('Exemplaires élève'!$AA$167="I",2,IF('Exemplaires élève'!$AA$167="S",3,IF('Exemplaires élève'!$AA$167="B",4,IF('Exemplaires élève'!$AA$167="TB",5,"xxxx"))))))</f>
        <v/>
      </c>
      <c r="T85" s="78" t="str">
        <f>IF('Exemplaires élève'!$AA$175="","",IF('Exemplaires élève'!$AA$175="TI",1,IF('Exemplaires élève'!$AA$175="I",2,IF('Exemplaires élève'!$AA$175="S",3,IF('Exemplaires élève'!$AA$175="B",4,IF('Exemplaires élève'!$AA$175="TB",5,"xxxx"))))))</f>
        <v/>
      </c>
      <c r="U85" s="78" t="str">
        <f>IF('Exemplaires élève'!$AA$183="","",IF('Exemplaires élève'!$AA$183="TI",1,IF('Exemplaires élève'!$AA$183="I",2,IF('Exemplaires élève'!$AA$183="S",3,IF('Exemplaires élève'!$AA$183="B",4,IF('Exemplaires élève'!$AA$183="TB",5,"xxxx"))))))</f>
        <v/>
      </c>
      <c r="V85" s="78" t="str">
        <f>IF('Exemplaires élève'!$AA$191="","",IF('Exemplaires élève'!$AA$191="TI",1,IF('Exemplaires élève'!$AA$191="I",2,IF('Exemplaires élève'!$AA$191="S",3,IF('Exemplaires élève'!$AA$191="B",4,IF('Exemplaires élève'!$AA$191="TB",5,"xxxx"))))))</f>
        <v/>
      </c>
      <c r="W85" s="78" t="str">
        <f>IF('Exemplaires élève'!$AA$199="","",IF('Exemplaires élève'!$AA$199="TI",1,IF('Exemplaires élève'!$AA$199="I",2,IF('Exemplaires élève'!$AA$199="S",3,IF('Exemplaires élève'!$AA$199="B",4,IF('Exemplaires élève'!$AA$199="TB",5,"xxxx"))))))</f>
        <v/>
      </c>
    </row>
    <row r="86" spans="1:24" ht="13.8" thickBot="1" x14ac:dyDescent="0.3">
      <c r="A86" s="129"/>
      <c r="D86" s="78" t="str">
        <f>IF('Exemplaires élève'!$AA$21="","",IF('Exemplaires élève'!$AA$21="TI",1,IF('Exemplaires élève'!$AA$21="I",2,IF('Exemplaires élève'!$AA$21="S",3,IF('Exemplaires élève'!$AA$21="B",4,IF('Exemplaires élève'!$AA$21="TB",5,"xxxx"))))))</f>
        <v/>
      </c>
      <c r="E86" s="78" t="str">
        <f>IF('Exemplaires élève'!$AA$29="","",IF('Exemplaires élève'!$AA$29="TI",1,IF('Exemplaires élève'!$AA$29="I",2,IF('Exemplaires élève'!$AA$29="S",3,IF('Exemplaires élève'!$AA$29="B",4,IF('Exemplaires élève'!$AA$29="TB",5,"xxxx"))))))</f>
        <v/>
      </c>
      <c r="F86" s="78" t="str">
        <f>IF('Exemplaires élève'!$AA$37="","",IF('Exemplaires élève'!$AA$37="TI",1,IF('Exemplaires élève'!$AA$37="I",2,IF('Exemplaires élève'!$AA$37="S",3,IF('Exemplaires élève'!$AA$37="B",4,IF('Exemplaires élève'!$AA$37="TB",5,"xxxx"))))))</f>
        <v/>
      </c>
      <c r="G86" s="78" t="str">
        <f>IF('Exemplaires élève'!$AA$45="","",IF('Exemplaires élève'!$AA$45="TI",1,IF('Exemplaires élève'!$AA$45="I",2,IF('Exemplaires élève'!$AA$45="S",3,IF('Exemplaires élève'!$AA$45="B",4,IF('Exemplaires élève'!$AA$45="TB",5,"xxxx"))))))</f>
        <v/>
      </c>
      <c r="H86" s="78" t="str">
        <f>IF('Exemplaires élève'!$AA$53="","",IF('Exemplaires élève'!$AA$53="TI",1,IF('Exemplaires élève'!$AA$53="I",2,IF('Exemplaires élève'!$AA$53="S",3,IF('Exemplaires élève'!$AA$53="B",4,IF('Exemplaires élève'!$AA$53="TB",5,"xxxx"))))))</f>
        <v/>
      </c>
      <c r="I86" s="78" t="str">
        <f>IF('Exemplaires élève'!$AA$70="","",IF('Exemplaires élève'!$AA$70="TI",1,IF('Exemplaires élève'!$AA$70="I",2,IF('Exemplaires élève'!$AA$70="S",3,IF('Exemplaires élève'!$AA$70="B",4,IF('Exemplaires élève'!$AA$70="TB",5,"xxxx"))))))</f>
        <v/>
      </c>
      <c r="J86" s="78" t="str">
        <f>IF('Exemplaires élève'!$AA$78="","",IF('Exemplaires élève'!$AA$78="TI",1,IF('Exemplaires élève'!$AA$78="I",2,IF('Exemplaires élève'!$AA$78="S",3,IF('Exemplaires élève'!$AA$78="B",4,IF('Exemplaires élève'!$AA$78="TB",5,"xxxx"))))))</f>
        <v/>
      </c>
      <c r="K86" s="78" t="str">
        <f>IF('Exemplaires élève'!$AA$86="","",IF('Exemplaires élève'!$AA$86="TI",1,IF('Exemplaires élève'!$AA$86="I",2,IF('Exemplaires élève'!$AA$86="S",3,IF('Exemplaires élève'!$AA$86="B",4,IF('Exemplaires élève'!$AA$86="TB",5,"xxxx"))))))</f>
        <v/>
      </c>
      <c r="L86" s="78" t="str">
        <f>IF('Exemplaires élève'!$AA$94="","",IF('Exemplaires élève'!$AA$94="TI",1,IF('Exemplaires élève'!$AA$94="I",2,IF('Exemplaires élève'!$AA$94="S",3,IF('Exemplaires élève'!$AA$94="B",4,IF('Exemplaires élève'!$AA$94="TB",5,"xxxx"))))))</f>
        <v/>
      </c>
      <c r="M86" s="78" t="str">
        <f>IF('Exemplaires élève'!$AA$102="","",IF('Exemplaires élève'!$AA$102="TI",1,IF('Exemplaires élève'!$AA$102="I",2,IF('Exemplaires élève'!$AA$102="S",3,IF('Exemplaires élève'!$AA$102="B",4,IF('Exemplaires élève'!$AA$102="TB",5,"xxxx"))))))</f>
        <v/>
      </c>
      <c r="N86" s="78" t="str">
        <f>IF('Exemplaires élève'!$AA$119="","",IF('Exemplaires élève'!$AA$119="TI",1,IF('Exemplaires élève'!$AA$119="I",2,IF('Exemplaires élève'!$AA$119="S",3,IF('Exemplaires élève'!$AA$119="B",4,IF('Exemplaires élève'!$AA$119="TB",5,"xxxx"))))))</f>
        <v/>
      </c>
      <c r="O86" s="78" t="str">
        <f>IF('Exemplaires élève'!$AA$127="","",IF('Exemplaires élève'!$AA$127="TI",1,IF('Exemplaires élève'!$AA$127="I",2,IF('Exemplaires élève'!$AA$127="S",3,IF('Exemplaires élève'!$AA$127="B",4,IF('Exemplaires élève'!$AA$127="TB",5,"xxxx"))))))</f>
        <v/>
      </c>
      <c r="P86" s="78" t="str">
        <f>IF('Exemplaires élève'!$AA$135="","",IF('Exemplaires élève'!$AA$135="TI",1,IF('Exemplaires élève'!$AA$135="I",2,IF('Exemplaires élève'!$AA$135="S",3,IF('Exemplaires élève'!$AA$135="B",4,IF('Exemplaires élève'!$AA$135="TB",5,"xxxx"))))))</f>
        <v/>
      </c>
      <c r="Q86" s="78" t="str">
        <f>IF('Exemplaires élève'!$AA$143="","",IF('Exemplaires élève'!$AA$143="TI",1,IF('Exemplaires élève'!$AA$143="I",2,IF('Exemplaires élève'!$AA$143="S",3,IF('Exemplaires élève'!$AA$143="B",4,IF('Exemplaires élève'!$AA$143="TB",5,"xxxx"))))))</f>
        <v/>
      </c>
      <c r="R86" s="78" t="str">
        <f>IF('Exemplaires élève'!$AA$151="","",IF('Exemplaires élève'!$AA$151="TI",1,IF('Exemplaires élève'!$AA$151="I",2,IF('Exemplaires élève'!$AA$151="S",3,IF('Exemplaires élève'!$AA$151="B",4,IF('Exemplaires élève'!$AA$151="TB",5,"xxxx"))))))</f>
        <v/>
      </c>
      <c r="S86" s="78" t="str">
        <f>IF('Exemplaires élève'!$AA$168="","",IF('Exemplaires élève'!$AA$168="TI",1,IF('Exemplaires élève'!$AA$168="I",2,IF('Exemplaires élève'!$AA$168="S",3,IF('Exemplaires élève'!$AA$168="B",4,IF('Exemplaires élève'!$AA$168="TB",5,"xxxx"))))))</f>
        <v/>
      </c>
      <c r="T86" s="78" t="str">
        <f>IF('Exemplaires élève'!$AA$176="","",IF('Exemplaires élève'!$AA$176="TI",1,IF('Exemplaires élève'!$AA$176="I",2,IF('Exemplaires élève'!$AA$176="S",3,IF('Exemplaires élève'!$AA$176="B",4,IF('Exemplaires élève'!$AA$176="TB",5,"xxxx"))))))</f>
        <v/>
      </c>
      <c r="U86" s="78" t="str">
        <f>IF('Exemplaires élève'!$AA$184="","",IF('Exemplaires élève'!$AA$184="TI",1,IF('Exemplaires élève'!$AA$184="I",2,IF('Exemplaires élève'!$AA$184="S",3,IF('Exemplaires élève'!$AA$184="B",4,IF('Exemplaires élève'!$AA$184="TB",5,"xxxx"))))))</f>
        <v/>
      </c>
      <c r="V86" s="78" t="str">
        <f>IF('Exemplaires élève'!$AA$192="","",IF('Exemplaires élève'!$AA$192="TI",1,IF('Exemplaires élève'!$AA$192="I",2,IF('Exemplaires élève'!$AA$192="S",3,IF('Exemplaires élève'!$AA$192="B",4,IF('Exemplaires élève'!$AA$192="TB",5,"xxxx"))))))</f>
        <v/>
      </c>
      <c r="W86" s="78" t="str">
        <f>IF('Exemplaires élève'!$AA$200="","",IF('Exemplaires élève'!$AA$200="TI",1,IF('Exemplaires élève'!$AA$200="I",2,IF('Exemplaires élève'!$AA$200="S",3,IF('Exemplaires élève'!$AA$200="B",4,IF('Exemplaires élève'!$AA$200="TB",5,"xxxx"))))))</f>
        <v/>
      </c>
    </row>
    <row r="87" spans="1:24" ht="13.8" thickBot="1" x14ac:dyDescent="0.3">
      <c r="A87" s="129"/>
      <c r="D87" s="32" t="str">
        <f>IF(D80="Absent(e)","",IF(D80="Non pr.",2,IF(COUNTIF(D80:D86,"")=7,"",AVERAGE(D80:D86))))</f>
        <v/>
      </c>
      <c r="E87" s="33" t="str">
        <f t="shared" ref="E87:W87" si="8">IF(E80="Absent(e)","",IF(E80="Non pr.",2,IF(COUNTIF(E80:E86,"")=7,"",AVERAGE(E80:E86))))</f>
        <v/>
      </c>
      <c r="F87" s="33" t="str">
        <f t="shared" si="8"/>
        <v/>
      </c>
      <c r="G87" s="33" t="str">
        <f t="shared" si="8"/>
        <v/>
      </c>
      <c r="H87" s="33" t="str">
        <f t="shared" si="8"/>
        <v/>
      </c>
      <c r="I87" s="33" t="str">
        <f t="shared" si="8"/>
        <v/>
      </c>
      <c r="J87" s="33" t="str">
        <f t="shared" si="8"/>
        <v/>
      </c>
      <c r="K87" s="33" t="str">
        <f t="shared" si="8"/>
        <v/>
      </c>
      <c r="L87" s="33" t="str">
        <f t="shared" si="8"/>
        <v/>
      </c>
      <c r="M87" s="33" t="str">
        <f t="shared" si="8"/>
        <v/>
      </c>
      <c r="N87" s="33" t="str">
        <f t="shared" si="8"/>
        <v/>
      </c>
      <c r="O87" s="33" t="str">
        <f t="shared" si="8"/>
        <v/>
      </c>
      <c r="P87" s="33" t="str">
        <f t="shared" si="8"/>
        <v/>
      </c>
      <c r="Q87" s="33" t="str">
        <f t="shared" si="8"/>
        <v/>
      </c>
      <c r="R87" s="33" t="str">
        <f t="shared" si="8"/>
        <v/>
      </c>
      <c r="S87" s="33" t="str">
        <f t="shared" si="8"/>
        <v/>
      </c>
      <c r="T87" s="33" t="str">
        <f t="shared" si="8"/>
        <v/>
      </c>
      <c r="U87" s="33" t="str">
        <f t="shared" si="8"/>
        <v/>
      </c>
      <c r="V87" s="33" t="str">
        <f t="shared" si="8"/>
        <v/>
      </c>
      <c r="W87" s="34" t="str">
        <f t="shared" si="8"/>
        <v/>
      </c>
    </row>
    <row r="88" spans="1:24" x14ac:dyDescent="0.25">
      <c r="A88" s="129"/>
    </row>
    <row r="89" spans="1:24" ht="25.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row>
    <row r="90" spans="1:24" ht="12.75" customHeight="1" x14ac:dyDescent="0.25">
      <c r="A90" s="129" t="s">
        <v>19</v>
      </c>
      <c r="D90" s="54">
        <f>IF(Paramètres!$B$88="","",Paramètres!$B$88)</f>
        <v>42705</v>
      </c>
      <c r="E90" s="54">
        <f>IF(Paramètres!$B$89="","",Paramètres!$B$89)</f>
        <v>42706</v>
      </c>
      <c r="F90" s="54">
        <f>IF(Paramètres!$B$90="","",Paramètres!$B$90)</f>
        <v>42709</v>
      </c>
      <c r="G90" s="54">
        <f>IF(Paramètres!$B$91="","",Paramètres!$B$91)</f>
        <v>42710</v>
      </c>
      <c r="H90" s="54">
        <f>IF(Paramètres!$B$92="","",Paramètres!$B$92)</f>
        <v>42711</v>
      </c>
      <c r="I90" s="54">
        <f>IF(Paramètres!$B$93="","",Paramètres!$B$93)</f>
        <v>42712</v>
      </c>
      <c r="J90" s="54">
        <f>IF(Paramètres!$B$94="","",Paramètres!$B$94)</f>
        <v>42713</v>
      </c>
      <c r="K90" s="54">
        <f>IF(Paramètres!$B$95="","",Paramètres!$B$95)</f>
        <v>42716</v>
      </c>
      <c r="L90" s="54">
        <f>IF(Paramètres!$B$96="","",Paramètres!$B$96)</f>
        <v>42717</v>
      </c>
      <c r="M90" s="54">
        <f>IF(Paramètres!$B$97="","",Paramètres!$B$97)</f>
        <v>42718</v>
      </c>
      <c r="N90" s="54">
        <f>IF(Paramètres!$B$98="","",Paramètres!$B$98)</f>
        <v>42719</v>
      </c>
      <c r="O90" s="54">
        <f>IF(Paramètres!$B$99="","",Paramètres!$B$99)</f>
        <v>42720</v>
      </c>
      <c r="P90" s="54">
        <f>IF(Paramètres!$B$100="","",Paramètres!$B$100)</f>
        <v>42723</v>
      </c>
      <c r="Q90" s="54">
        <f>IF(Paramètres!$B$101="","",Paramètres!$B$101)</f>
        <v>42727</v>
      </c>
      <c r="R90" s="54" t="str">
        <f>IF(Paramètres!$B$102="","",Paramètres!$B$102)</f>
        <v/>
      </c>
      <c r="S90" s="54" t="str">
        <f>IF(Paramètres!$B$103="","",Paramètres!$B$103)</f>
        <v/>
      </c>
      <c r="T90" s="54" t="str">
        <f>IF(Paramètres!$B$104="","",Paramètres!$B$104)</f>
        <v/>
      </c>
      <c r="U90" s="54" t="str">
        <f>IF(Paramètres!$B$105="","",Paramètres!$B$105)</f>
        <v/>
      </c>
      <c r="V90" s="54" t="str">
        <f>IF(Paramètres!$B$106="","",Paramètres!$B$106)</f>
        <v/>
      </c>
      <c r="W90" s="54" t="str">
        <f>IF(Paramètres!$B$107="","",Paramètres!$B$107)</f>
        <v/>
      </c>
      <c r="X90" s="31" t="str">
        <f>IF(Paramètres!$B$108="","",Paramètres!$B$108)</f>
        <v/>
      </c>
    </row>
    <row r="91" spans="1:24" x14ac:dyDescent="0.25">
      <c r="A91" s="129"/>
      <c r="C91" s="1" t="s">
        <v>27</v>
      </c>
      <c r="D91" s="77" t="str">
        <f>IF('Exemplaires élève'!$AJ$15="","",IF('Exemplaires élève'!$AJ$15="TI",1,IF('Exemplaires élève'!$AJ$15="I",2,IF('Exemplaires élève'!$AJ$15="S",3,IF('Exemplaires élève'!$AJ$15="B",4,IF('Exemplaires élève'!$AJ$15="TB",5,IF('Exemplaires élève'!$AJ$15="np","Non pr.",IF('Exemplaires élève'!$AJ$15="A","Absent(e)","xxxx"))))))))</f>
        <v/>
      </c>
      <c r="E91" s="77" t="str">
        <f>IF('Exemplaires élève'!$AJ$23="","",IF('Exemplaires élève'!$AJ$23="TI",1,IF('Exemplaires élève'!$AJ$23="I",2,IF('Exemplaires élève'!$AJ$23="S",3,IF('Exemplaires élève'!$AJ$23="B",4,IF('Exemplaires élève'!$AJ$23="TB",5,IF('Exemplaires élève'!$AJ$23="np","Non pr.",IF('Exemplaires élève'!$AJ$23="A","Absent(e)","xxxx"))))))))</f>
        <v/>
      </c>
      <c r="F91" s="77" t="str">
        <f>IF('Exemplaires élève'!$AJ$31="","",IF('Exemplaires élève'!$AJ$31="TI",1,IF('Exemplaires élève'!$AJ$31="I",2,IF('Exemplaires élève'!$AJ$31="S",3,IF('Exemplaires élève'!$AJ$31="B",4,IF('Exemplaires élève'!$AJ$31="TB",5,IF('Exemplaires élève'!$AJ$31="np","Non pr.",IF('Exemplaires élève'!$AJ$31="A","Absent(e)","xxxx"))))))))</f>
        <v/>
      </c>
      <c r="G91" s="77" t="str">
        <f>IF('Exemplaires élève'!$AJ$39="","",IF('Exemplaires élève'!$AJ$39="TI",1,IF('Exemplaires élève'!$AJ$39="I",2,IF('Exemplaires élève'!$AJ$39="S",3,IF('Exemplaires élève'!$AJ$39="B",4,IF('Exemplaires élève'!$AJ$39="TB",5,IF('Exemplaires élève'!$AJ$39="np","Non pr.",IF('Exemplaires élève'!$AJ$39="A","Absent(e)","xxxx"))))))))</f>
        <v/>
      </c>
      <c r="H91" s="77" t="str">
        <f>IF('Exemplaires élève'!$AJ$47="","",IF('Exemplaires élève'!$AJ$47="TI",1,IF('Exemplaires élève'!$AJ$47="I",2,IF('Exemplaires élève'!$AJ$47="S",3,IF('Exemplaires élève'!$AJ$47="B",4,IF('Exemplaires élève'!$AJ$47="TB",5,IF('Exemplaires élève'!$AJ$47="np","Non pr.",IF('Exemplaires élève'!$AJ$47="A","Absent(e)","xxxx"))))))))</f>
        <v/>
      </c>
      <c r="I91" s="77" t="str">
        <f>IF('Exemplaires élève'!$AJ$64="","",IF('Exemplaires élève'!$AJ$64="TI",1,IF('Exemplaires élève'!$AJ$64="I",2,IF('Exemplaires élève'!$AJ$64="S",3,IF('Exemplaires élève'!$AJ$64="B",4,IF('Exemplaires élève'!$AJ$64="TB",5,IF('Exemplaires élève'!$AJ$64="np","Non pr.",IF('Exemplaires élève'!$AJ$64="A","Absent(e)","xxxx"))))))))</f>
        <v/>
      </c>
      <c r="J91" s="77" t="str">
        <f>IF('Exemplaires élève'!$AJ$72="","",IF('Exemplaires élève'!$AJ$72="TI",1,IF('Exemplaires élève'!$AJ$72="I",2,IF('Exemplaires élève'!$AJ$72="S",3,IF('Exemplaires élève'!$AJ$72="B",4,IF('Exemplaires élève'!$AJ$72="TB",5,IF('Exemplaires élève'!$AJ$72="np","Non pr.",IF('Exemplaires élève'!$AJ$72="A","Absent(e)","xxxx"))))))))</f>
        <v/>
      </c>
      <c r="K91" s="77" t="str">
        <f>IF('Exemplaires élève'!$AJ$80="","",IF('Exemplaires élève'!$AJ$80="TI",1,IF('Exemplaires élève'!$AJ$80="I",2,IF('Exemplaires élève'!$AJ$80="S",3,IF('Exemplaires élève'!$AJ$80="B",4,IF('Exemplaires élève'!$AJ$80="TB",5,IF('Exemplaires élève'!$AJ$80="np","Non pr.",IF('Exemplaires élève'!$AJ$80="A","Absent(e)","xxxx"))))))))</f>
        <v/>
      </c>
      <c r="L91" s="77" t="str">
        <f>IF('Exemplaires élève'!$AJ$88="","",IF('Exemplaires élève'!$AJ$88="TI",1,IF('Exemplaires élève'!$AJ$88="I",2,IF('Exemplaires élève'!$AJ$88="S",3,IF('Exemplaires élève'!$AJ$88="B",4,IF('Exemplaires élève'!$AJ$88="TB",5,IF('Exemplaires élève'!$AJ$88="np","Non pr.",IF('Exemplaires élève'!$AJ$88="A","Absent(e)","xxxx"))))))))</f>
        <v/>
      </c>
      <c r="M91" s="77" t="str">
        <f>IF('Exemplaires élève'!$AJ$96="","",IF('Exemplaires élève'!$AJ$96="TI",1,IF('Exemplaires élève'!$AJ$96="I",2,IF('Exemplaires élève'!$AJ$96="S",3,IF('Exemplaires élève'!$AJ$96="B",4,IF('Exemplaires élève'!$AJ$96="TB",5,IF('Exemplaires élève'!$AJ$96="np","Non pr.",IF('Exemplaires élève'!$AJ$96="A","Absent(e)","xxxx"))))))))</f>
        <v/>
      </c>
      <c r="N91" s="77" t="str">
        <f>IF('Exemplaires élève'!$AJ$113="","",IF('Exemplaires élève'!$AJ$113="TI",1,IF('Exemplaires élève'!$AJ$113="I",2,IF('Exemplaires élève'!$AJ$113="S",3,IF('Exemplaires élève'!$AJ$113="B",4,IF('Exemplaires élève'!$AJ$113="TB",5,IF('Exemplaires élève'!$AJ$113="np","Non pr.",IF('Exemplaires élève'!$AJ$113="A","Absent(e)","xxxx"))))))))</f>
        <v/>
      </c>
      <c r="O91" s="77" t="str">
        <f>IF('Exemplaires élève'!$AJ$121="","",IF('Exemplaires élève'!$AJ$121="TI",1,IF('Exemplaires élève'!$AJ$121="I",2,IF('Exemplaires élève'!$AJ$121="S",3,IF('Exemplaires élève'!$AJ$121="B",4,IF('Exemplaires élève'!$AJ$121="TB",5,IF('Exemplaires élève'!$AJ$121="np","Non pr.",IF('Exemplaires élève'!$AJ$121="A","Absent(e)","xxxx"))))))))</f>
        <v/>
      </c>
      <c r="P91" s="77" t="str">
        <f>IF('Exemplaires élève'!$AJ$129="","",IF('Exemplaires élève'!$AJ$129="TI",1,IF('Exemplaires élève'!$AJ$129="I",2,IF('Exemplaires élève'!$AJ$129="S",3,IF('Exemplaires élève'!$AJ$129="B",4,IF('Exemplaires élève'!$AJ$129="TB",5,IF('Exemplaires élève'!$AJ$129="np","Non pr.",IF('Exemplaires élève'!$AJ$129="A","Absent(e)","xxxx"))))))))</f>
        <v/>
      </c>
      <c r="Q91" s="77" t="str">
        <f>IF('Exemplaires élève'!$AJ$137="","",IF('Exemplaires élève'!$AJ$137="TI",1,IF('Exemplaires élève'!$AJ$137="I",2,IF('Exemplaires élève'!$AJ$137="S",3,IF('Exemplaires élève'!$AJ$137="B",4,IF('Exemplaires élève'!$AJ$137="TB",5,IF('Exemplaires élève'!$AJ$137="np","Non pr.",IF('Exemplaires élève'!$AJ$137="A","Absent(e)","xxxx"))))))))</f>
        <v/>
      </c>
      <c r="R91" s="77" t="str">
        <f>IF('Exemplaires élève'!$AJ$145="","",IF('Exemplaires élève'!$AJ$145="TI",1,IF('Exemplaires élève'!$AJ$145="I",2,IF('Exemplaires élève'!$AJ$145="S",3,IF('Exemplaires élève'!$AJ$145="B",4,IF('Exemplaires élève'!$AJ$145="TB",5,IF('Exemplaires élève'!$AJ$145="np","Non pr.",IF('Exemplaires élève'!$AJ$145="A","Absent(e)","xxxx"))))))))</f>
        <v/>
      </c>
      <c r="S91" s="77" t="str">
        <f>IF('Exemplaires élève'!$AJ$162="","",IF('Exemplaires élève'!$AJ$162="TI",1,IF('Exemplaires élève'!$AJ$162="I",2,IF('Exemplaires élève'!$AJ$162="S",3,IF('Exemplaires élève'!$AJ$162="B",4,IF('Exemplaires élève'!$AJ$162="TB",5,IF('Exemplaires élève'!$AJ$162="np","Non pr.",IF('Exemplaires élève'!$AJ$162="A","Absent(e)","xxxx"))))))))</f>
        <v/>
      </c>
      <c r="T91" s="77" t="str">
        <f>IF('Exemplaires élève'!$AJ$170="","",IF('Exemplaires élève'!$AJ$170="TI",1,IF('Exemplaires élève'!$AJ$170="I",2,IF('Exemplaires élève'!$AJ$170="S",3,IF('Exemplaires élève'!$AJ$170="B",4,IF('Exemplaires élève'!$AJ$170="TB",5,IF('Exemplaires élève'!$AJ$170="np","Non pr.",IF('Exemplaires élève'!$AJ$170="A","Absent(e)","xxxx"))))))))</f>
        <v/>
      </c>
      <c r="U91" s="77" t="str">
        <f>IF('Exemplaires élève'!$AJ$178="","",IF('Exemplaires élève'!$AJ$178="TI",1,IF('Exemplaires élève'!$AJ$178="I",2,IF('Exemplaires élève'!$AJ$178="S",3,IF('Exemplaires élève'!$AJ$178="B",4,IF('Exemplaires élève'!$AJ$178="TB",5,IF('Exemplaires élève'!$AJ$178="np","Non pr.",IF('Exemplaires élève'!$AJ$178="A","Absent(e)","xxxx"))))))))</f>
        <v/>
      </c>
      <c r="V91" s="77" t="str">
        <f>IF('Exemplaires élève'!$AJ$186="","",IF('Exemplaires élève'!$AJ$186="TI",1,IF('Exemplaires élève'!$AJ$186="I",2,IF('Exemplaires élève'!$AJ$186="S",3,IF('Exemplaires élève'!$AJ$186="B",4,IF('Exemplaires élève'!$AJ$186="TB",5,IF('Exemplaires élève'!$AJ$186="np","Non pr.",IF('Exemplaires élève'!$AJ$186="A","Absent(e)","xxxx"))))))))</f>
        <v/>
      </c>
      <c r="W91" s="77" t="str">
        <f>IF('Exemplaires élève'!$AJ$194="","",IF('Exemplaires élève'!$AJ$194="TI",1,IF('Exemplaires élève'!$AJ$194="I",2,IF('Exemplaires élève'!$AJ$194="S",3,IF('Exemplaires élève'!$AJ$194="B",4,IF('Exemplaires élève'!$AJ$194="TB",5,IF('Exemplaires élève'!$AJ$194="np","Non pr.",IF('Exemplaires élève'!$AJ$194="A","Absent(e)","xxxx"))))))))</f>
        <v/>
      </c>
    </row>
    <row r="92" spans="1:24" x14ac:dyDescent="0.25">
      <c r="A92" s="129"/>
      <c r="D92" s="78" t="str">
        <f>IF('Exemplaires élève'!$AJ$16="","",IF('Exemplaires élève'!$AJ$16="TI",1,IF('Exemplaires élève'!$AJ$16="I",2,IF('Exemplaires élève'!$AJ$16="S",3,IF('Exemplaires élève'!$AJ$16="B",4,IF('Exemplaires élève'!$AJ$16="TB",5,"xxxx"))))))</f>
        <v/>
      </c>
      <c r="E92" s="78" t="str">
        <f>IF('Exemplaires élève'!$AJ$24="","",IF('Exemplaires élève'!$AJ$24="TI",1,IF('Exemplaires élève'!$AJ$24="I",2,IF('Exemplaires élève'!$AJ$24="S",3,IF('Exemplaires élève'!$AJ$24="B",4,IF('Exemplaires élève'!$AJ$24="TB",5,"xxxx"))))))</f>
        <v/>
      </c>
      <c r="F92" s="78" t="str">
        <f>IF('Exemplaires élève'!$AJ$32="","",IF('Exemplaires élève'!$AJ$32="TI",1,IF('Exemplaires élève'!$AJ$32="I",2,IF('Exemplaires élève'!$AJ$32="S",3,IF('Exemplaires élève'!$AJ$32="B",4,IF('Exemplaires élève'!$AJ$32="TB",5,"xxxx"))))))</f>
        <v/>
      </c>
      <c r="G92" s="78" t="str">
        <f>IF('Exemplaires élève'!$AJ$40="","",IF('Exemplaires élève'!$AJ$40="TI",1,IF('Exemplaires élève'!$AJ$40="I",2,IF('Exemplaires élève'!$AJ$40="S",3,IF('Exemplaires élève'!$AJ$40="B",4,IF('Exemplaires élève'!$AJ$40="TB",5,"xxxx"))))))</f>
        <v/>
      </c>
      <c r="H92" s="78" t="str">
        <f>IF('Exemplaires élève'!$AJ$48="","",IF('Exemplaires élève'!$AJ$48="TI",1,IF('Exemplaires élève'!$AJ$48="I",2,IF('Exemplaires élève'!$AJ$48="S",3,IF('Exemplaires élève'!$AJ$48="B",4,IF('Exemplaires élève'!$AJ$48="TB",5,"xxxx"))))))</f>
        <v/>
      </c>
      <c r="I92" s="78" t="str">
        <f>IF('Exemplaires élève'!$AJ$65="","",IF('Exemplaires élève'!$AJ$65="TI",1,IF('Exemplaires élève'!$AJ$65="I",2,IF('Exemplaires élève'!$AJ$65="S",3,IF('Exemplaires élève'!$AJ$65="B",4,IF('Exemplaires élève'!$AJ$65="TB",5,"xxxx"))))))</f>
        <v/>
      </c>
      <c r="J92" s="78" t="str">
        <f>IF('Exemplaires élève'!$AJ$73="","",IF('Exemplaires élève'!$AJ$73="TI",1,IF('Exemplaires élève'!$AJ$73="I",2,IF('Exemplaires élève'!$AJ$73="S",3,IF('Exemplaires élève'!$AJ$73="B",4,IF('Exemplaires élève'!$AJ$73="TB",5,"xxxx"))))))</f>
        <v/>
      </c>
      <c r="K92" s="78" t="str">
        <f>IF('Exemplaires élève'!$AJ$81="","",IF('Exemplaires élève'!$AJ$81="TI",1,IF('Exemplaires élève'!$AJ$81="I",2,IF('Exemplaires élève'!$AJ$81="S",3,IF('Exemplaires élève'!$AJ$81="B",4,IF('Exemplaires élève'!$AJ$81="TB",5,"xxxx"))))))</f>
        <v/>
      </c>
      <c r="L92" s="78" t="str">
        <f>IF('Exemplaires élève'!$AJ$89="","",IF('Exemplaires élève'!$AJ$89="TI",1,IF('Exemplaires élève'!$AJ$89="I",2,IF('Exemplaires élève'!$AJ$89="S",3,IF('Exemplaires élève'!$AJ$89="B",4,IF('Exemplaires élève'!$AJ$89="TB",5,"xxxx"))))))</f>
        <v/>
      </c>
      <c r="M92" s="78" t="str">
        <f>IF('Exemplaires élève'!$AJ$97="","",IF('Exemplaires élève'!$AJ$97="TI",1,IF('Exemplaires élève'!$AJ$97="I",2,IF('Exemplaires élève'!$AJ$97="S",3,IF('Exemplaires élève'!$AJ$97="B",4,IF('Exemplaires élève'!$AJ$97="TB",5,"xxxx"))))))</f>
        <v/>
      </c>
      <c r="N92" s="78" t="str">
        <f>IF('Exemplaires élève'!$AJ$114="","",IF('Exemplaires élève'!$AJ$114="TI",1,IF('Exemplaires élève'!$AJ$114="I",2,IF('Exemplaires élève'!$AJ$114="S",3,IF('Exemplaires élève'!$AJ$114="B",4,IF('Exemplaires élève'!$AJ$114="TB",5,"xxxx"))))))</f>
        <v/>
      </c>
      <c r="O92" s="78" t="str">
        <f>IF('Exemplaires élève'!$AJ$122="","",IF('Exemplaires élève'!$AJ$122="TI",1,IF('Exemplaires élève'!$AJ$122="I",2,IF('Exemplaires élève'!$AJ$122="S",3,IF('Exemplaires élève'!$AJ$122="B",4,IF('Exemplaires élève'!$AJ$122="TB",5,"xxxx"))))))</f>
        <v/>
      </c>
      <c r="P92" s="78" t="str">
        <f>IF('Exemplaires élève'!$AJ$130="","",IF('Exemplaires élève'!$AJ$130="TI",1,IF('Exemplaires élève'!$AJ$130="I",2,IF('Exemplaires élève'!$AJ$130="S",3,IF('Exemplaires élève'!$AJ$130="B",4,IF('Exemplaires élève'!$AJ$130="TB",5,"xxxx"))))))</f>
        <v/>
      </c>
      <c r="Q92" s="78" t="str">
        <f>IF('Exemplaires élève'!$AJ$138="","",IF('Exemplaires élève'!$AJ$138="TI",1,IF('Exemplaires élève'!$AJ$138="I",2,IF('Exemplaires élève'!$AJ$138="S",3,IF('Exemplaires élève'!$AJ$138="B",4,IF('Exemplaires élève'!$AJ$138="TB",5,"xxxx"))))))</f>
        <v/>
      </c>
      <c r="R92" s="78" t="str">
        <f>IF('Exemplaires élève'!$AJ$146="","",IF('Exemplaires élève'!$AJ$146="TI",1,IF('Exemplaires élève'!$AJ$146="I",2,IF('Exemplaires élève'!$AJ$146="S",3,IF('Exemplaires élève'!$AJ$146="B",4,IF('Exemplaires élève'!$AJ$146="TB",5,"xxxx"))))))</f>
        <v/>
      </c>
      <c r="S92" s="78" t="str">
        <f>IF('Exemplaires élève'!$AJ$163="","",IF('Exemplaires élève'!$AJ$163="TI",1,IF('Exemplaires élève'!$AJ$163="I",2,IF('Exemplaires élève'!$AJ$163="S",3,IF('Exemplaires élève'!$AJ$163="B",4,IF('Exemplaires élève'!$AJ$163="TB",5,"xxxx"))))))</f>
        <v/>
      </c>
      <c r="T92" s="78" t="str">
        <f>IF('Exemplaires élève'!$AJ$171="","",IF('Exemplaires élève'!$AJ$171="TI",1,IF('Exemplaires élève'!$AJ$171="I",2,IF('Exemplaires élève'!$AJ$171="S",3,IF('Exemplaires élève'!$AJ$171="B",4,IF('Exemplaires élève'!$AJ$171="TB",5,"xxxx"))))))</f>
        <v/>
      </c>
      <c r="U92" s="78" t="str">
        <f>IF('Exemplaires élève'!$AJ$179="","",IF('Exemplaires élève'!$AJ$179="TI",1,IF('Exemplaires élève'!$AJ$179="I",2,IF('Exemplaires élève'!$AJ$179="S",3,IF('Exemplaires élève'!$AJ$179="B",4,IF('Exemplaires élève'!$AJ$179="TB",5,"xxxx"))))))</f>
        <v/>
      </c>
      <c r="V92" s="78" t="str">
        <f>IF('Exemplaires élève'!$AJ$187="","",IF('Exemplaires élève'!$AJ$187="TI",1,IF('Exemplaires élève'!$AJ$187="I",2,IF('Exemplaires élève'!$AJ$187="S",3,IF('Exemplaires élève'!$AJ$187="B",4,IF('Exemplaires élève'!$AJ$187="TB",5,"xxxx"))))))</f>
        <v/>
      </c>
      <c r="W92" s="78" t="str">
        <f>IF('Exemplaires élève'!$AJ$195="","",IF('Exemplaires élève'!$AJ$195="TI",1,IF('Exemplaires élève'!$AJ$195="I",2,IF('Exemplaires élève'!$AJ$195="S",3,IF('Exemplaires élève'!$AJ$195="B",4,IF('Exemplaires élève'!$AJ$195="TB",5,"xxxx"))))))</f>
        <v/>
      </c>
    </row>
    <row r="93" spans="1:24" x14ac:dyDescent="0.25">
      <c r="A93" s="129"/>
      <c r="D93" s="78" t="str">
        <f>IF('Exemplaires élève'!$AJ$17="","",IF('Exemplaires élève'!$AJ$17="TI",1,IF('Exemplaires élève'!$AJ$17="I",2,IF('Exemplaires élève'!$AJ$17="S",3,IF('Exemplaires élève'!$AJ$17="B",4,IF('Exemplaires élève'!$AJ$17="TB",5,"xxxx"))))))</f>
        <v/>
      </c>
      <c r="E93" s="78" t="str">
        <f>IF('Exemplaires élève'!$AJ$25="","",IF('Exemplaires élève'!$AJ$25="TI",1,IF('Exemplaires élève'!$AJ$25="I",2,IF('Exemplaires élève'!$AJ$25="S",3,IF('Exemplaires élève'!$AJ$25="B",4,IF('Exemplaires élève'!$AJ$25="TB",5,"xxxx"))))))</f>
        <v/>
      </c>
      <c r="F93" s="78" t="str">
        <f>IF('Exemplaires élève'!$AJ$33="","",IF('Exemplaires élève'!$AJ$33="TI",1,IF('Exemplaires élève'!$AJ$33="I",2,IF('Exemplaires élève'!$AJ$33="S",3,IF('Exemplaires élève'!$AJ$33="B",4,IF('Exemplaires élève'!$AJ$33="TB",5,"xxxx"))))))</f>
        <v/>
      </c>
      <c r="G93" s="78" t="str">
        <f>IF('Exemplaires élève'!$AJ$41="","",IF('Exemplaires élève'!$AJ$41="TI",1,IF('Exemplaires élève'!$AJ$41="I",2,IF('Exemplaires élève'!$AJ$41="S",3,IF('Exemplaires élève'!$AJ$41="B",4,IF('Exemplaires élève'!$AJ$41="TB",5,"xxxx"))))))</f>
        <v/>
      </c>
      <c r="H93" s="78" t="str">
        <f>IF('Exemplaires élève'!$AJ$49="","",IF('Exemplaires élève'!$AJ$49="TI",1,IF('Exemplaires élève'!$AJ$49="I",2,IF('Exemplaires élève'!$AJ$49="S",3,IF('Exemplaires élève'!$AJ$49="B",4,IF('Exemplaires élève'!$AJ$49="TB",5,"xxxx"))))))</f>
        <v/>
      </c>
      <c r="I93" s="78" t="str">
        <f>IF('Exemplaires élève'!$AJ$66="","",IF('Exemplaires élève'!$AJ$66="TI",1,IF('Exemplaires élève'!$AJ$66="I",2,IF('Exemplaires élève'!$AJ$66="S",3,IF('Exemplaires élève'!$AJ$66="B",4,IF('Exemplaires élève'!$AJ$66="TB",5,"xxxx"))))))</f>
        <v/>
      </c>
      <c r="J93" s="78" t="str">
        <f>IF('Exemplaires élève'!$AJ$74="","",IF('Exemplaires élève'!$AJ$74="TI",1,IF('Exemplaires élève'!$AJ$74="I",2,IF('Exemplaires élève'!$AJ$74="S",3,IF('Exemplaires élève'!$AJ$74="B",4,IF('Exemplaires élève'!$AJ$74="TB",5,"xxxx"))))))</f>
        <v/>
      </c>
      <c r="K93" s="78" t="str">
        <f>IF('Exemplaires élève'!$AJ$82="","",IF('Exemplaires élève'!$AJ$82="TI",1,IF('Exemplaires élève'!$AJ$82="I",2,IF('Exemplaires élève'!$AJ$82="S",3,IF('Exemplaires élève'!$AJ$82="B",4,IF('Exemplaires élève'!$AJ$82="TB",5,"xxxx"))))))</f>
        <v/>
      </c>
      <c r="L93" s="78" t="str">
        <f>IF('Exemplaires élève'!$AJ$90="","",IF('Exemplaires élève'!$AJ$90="TI",1,IF('Exemplaires élève'!$AJ$90="I",2,IF('Exemplaires élève'!$AJ$90="S",3,IF('Exemplaires élève'!$AJ$90="B",4,IF('Exemplaires élève'!$AJ$90="TB",5,"xxxx"))))))</f>
        <v/>
      </c>
      <c r="M93" s="78" t="str">
        <f>IF('Exemplaires élève'!$AJ$98="","",IF('Exemplaires élève'!$AJ$98="TI",1,IF('Exemplaires élève'!$AJ$98="I",2,IF('Exemplaires élève'!$AJ$98="S",3,IF('Exemplaires élève'!$AJ$98="B",4,IF('Exemplaires élève'!$AJ$98="TB",5,"xxxx"))))))</f>
        <v/>
      </c>
      <c r="N93" s="78" t="str">
        <f>IF('Exemplaires élève'!$AJ$115="","",IF('Exemplaires élève'!$AJ$115="TI",1,IF('Exemplaires élève'!$AJ$115="I",2,IF('Exemplaires élève'!$AJ$115="S",3,IF('Exemplaires élève'!$AJ$115="B",4,IF('Exemplaires élève'!$AJ$115="TB",5,"xxxx"))))))</f>
        <v/>
      </c>
      <c r="O93" s="78" t="str">
        <f>IF('Exemplaires élève'!$AJ$123="","",IF('Exemplaires élève'!$AJ$123="TI",1,IF('Exemplaires élève'!$AJ$123="I",2,IF('Exemplaires élève'!$AJ$123="S",3,IF('Exemplaires élève'!$AJ$123="B",4,IF('Exemplaires élève'!$AJ$123="TB",5,"xxxx"))))))</f>
        <v/>
      </c>
      <c r="P93" s="78" t="str">
        <f>IF('Exemplaires élève'!$AJ$131="","",IF('Exemplaires élève'!$AJ$131="TI",1,IF('Exemplaires élève'!$AJ$131="I",2,IF('Exemplaires élève'!$AJ$131="S",3,IF('Exemplaires élève'!$AJ$131="B",4,IF('Exemplaires élève'!$AJ$131="TB",5,"xxxx"))))))</f>
        <v/>
      </c>
      <c r="Q93" s="78" t="str">
        <f>IF('Exemplaires élève'!$AJ$139="","",IF('Exemplaires élève'!$AJ$139="TI",1,IF('Exemplaires élève'!$AJ$139="I",2,IF('Exemplaires élève'!$AJ$139="S",3,IF('Exemplaires élève'!$AJ$139="B",4,IF('Exemplaires élève'!$AJ$139="TB",5,"xxxx"))))))</f>
        <v/>
      </c>
      <c r="R93" s="78" t="str">
        <f>IF('Exemplaires élève'!$AJ$147="","",IF('Exemplaires élève'!$AJ$147="TI",1,IF('Exemplaires élève'!$AJ$147="I",2,IF('Exemplaires élève'!$AJ$147="S",3,IF('Exemplaires élève'!$AJ$147="B",4,IF('Exemplaires élève'!$AJ$147="TB",5,"xxxx"))))))</f>
        <v/>
      </c>
      <c r="S93" s="78" t="str">
        <f>IF('Exemplaires élève'!$AJ$164="","",IF('Exemplaires élève'!$AJ$164="TI",1,IF('Exemplaires élève'!$AJ$164="I",2,IF('Exemplaires élève'!$AJ$164="S",3,IF('Exemplaires élève'!$AJ$164="B",4,IF('Exemplaires élève'!$AJ$164="TB",5,"xxxx"))))))</f>
        <v/>
      </c>
      <c r="T93" s="78" t="str">
        <f>IF('Exemplaires élève'!$AJ$172="","",IF('Exemplaires élève'!$AJ$172="TI",1,IF('Exemplaires élève'!$AJ$172="I",2,IF('Exemplaires élève'!$AJ$172="S",3,IF('Exemplaires élève'!$AJ$172="B",4,IF('Exemplaires élève'!$AJ$172="TB",5,"xxxx"))))))</f>
        <v/>
      </c>
      <c r="U93" s="78" t="str">
        <f>IF('Exemplaires élève'!$AJ$180="","",IF('Exemplaires élève'!$AJ$180="TI",1,IF('Exemplaires élève'!$AJ$180="I",2,IF('Exemplaires élève'!$AJ$180="S",3,IF('Exemplaires élève'!$AJ$180="B",4,IF('Exemplaires élève'!$AJ$180="TB",5,"xxxx"))))))</f>
        <v/>
      </c>
      <c r="V93" s="78" t="str">
        <f>IF('Exemplaires élève'!$AJ$188="","",IF('Exemplaires élève'!$AJ$188="TI",1,IF('Exemplaires élève'!$AJ$188="I",2,IF('Exemplaires élève'!$AJ$188="S",3,IF('Exemplaires élève'!$AJ$188="B",4,IF('Exemplaires élève'!$AJ$188="TB",5,"xxxx"))))))</f>
        <v/>
      </c>
      <c r="W93" s="78" t="str">
        <f>IF('Exemplaires élève'!$AJ$196="","",IF('Exemplaires élève'!$AJ$196="TI",1,IF('Exemplaires élève'!$AJ$196="I",2,IF('Exemplaires élève'!$AJ$196="S",3,IF('Exemplaires élève'!$AJ$196="B",4,IF('Exemplaires élève'!$AJ$196="TB",5,"xxxx"))))))</f>
        <v/>
      </c>
    </row>
    <row r="94" spans="1:24" x14ac:dyDescent="0.25">
      <c r="A94" s="129"/>
      <c r="D94" s="78" t="str">
        <f>IF('Exemplaires élève'!$AJ$18="","",IF('Exemplaires élève'!$AJ$18="TI",1,IF('Exemplaires élève'!$AJ$18="I",2,IF('Exemplaires élève'!$AJ$18="S",3,IF('Exemplaires élève'!$AJ$18="B",4,IF('Exemplaires élève'!$AJ$18="TB",5,"xxxx"))))))</f>
        <v/>
      </c>
      <c r="E94" s="78" t="str">
        <f>IF('Exemplaires élève'!$AJ$26="","",IF('Exemplaires élève'!$AJ$26="TI",1,IF('Exemplaires élève'!$AJ$26="I",2,IF('Exemplaires élève'!$AJ$26="S",3,IF('Exemplaires élève'!$AJ$26="B",4,IF('Exemplaires élève'!$AJ$26="TB",5,"xxxx"))))))</f>
        <v/>
      </c>
      <c r="F94" s="78" t="str">
        <f>IF('Exemplaires élève'!$AJ$34="","",IF('Exemplaires élève'!$AJ$34="TI",1,IF('Exemplaires élève'!$AJ$34="I",2,IF('Exemplaires élève'!$AJ$34="S",3,IF('Exemplaires élève'!$AJ$34="B",4,IF('Exemplaires élève'!$AJ$34="TB",5,"xxxx"))))))</f>
        <v/>
      </c>
      <c r="G94" s="78" t="str">
        <f>IF('Exemplaires élève'!$AJ$42="","",IF('Exemplaires élève'!$AJ$42="TI",1,IF('Exemplaires élève'!$AJ$42="I",2,IF('Exemplaires élève'!$AJ$42="S",3,IF('Exemplaires élève'!$AJ$42="B",4,IF('Exemplaires élève'!$AJ$42="TB",5,"xxxx"))))))</f>
        <v/>
      </c>
      <c r="H94" s="78" t="str">
        <f>IF('Exemplaires élève'!$AJ$50="","",IF('Exemplaires élève'!$AJ$50="TI",1,IF('Exemplaires élève'!$AJ$50="I",2,IF('Exemplaires élève'!$AJ$50="S",3,IF('Exemplaires élève'!$AJ$50="B",4,IF('Exemplaires élève'!$AJ$50="TB",5,"xxxx"))))))</f>
        <v/>
      </c>
      <c r="I94" s="78" t="str">
        <f>IF('Exemplaires élève'!$AJ$67="","",IF('Exemplaires élève'!$AJ$67="TI",1,IF('Exemplaires élève'!$AJ$67="I",2,IF('Exemplaires élève'!$AJ$67="S",3,IF('Exemplaires élève'!$AJ$67="B",4,IF('Exemplaires élève'!$AJ$67="TB",5,"xxxx"))))))</f>
        <v/>
      </c>
      <c r="J94" s="78" t="str">
        <f>IF('Exemplaires élève'!$AJ$75="","",IF('Exemplaires élève'!$AJ$75="TI",1,IF('Exemplaires élève'!$AJ$75="I",2,IF('Exemplaires élève'!$AJ$75="S",3,IF('Exemplaires élève'!$AJ$75="B",4,IF('Exemplaires élève'!$AJ$75="TB",5,"xxxx"))))))</f>
        <v/>
      </c>
      <c r="K94" s="78" t="str">
        <f>IF('Exemplaires élève'!$AJ$83="","",IF('Exemplaires élève'!$AJ$83="TI",1,IF('Exemplaires élève'!$AJ$83="I",2,IF('Exemplaires élève'!$AJ$83="S",3,IF('Exemplaires élève'!$AJ$83="B",4,IF('Exemplaires élève'!$AJ$83="TB",5,"xxxx"))))))</f>
        <v/>
      </c>
      <c r="L94" s="78" t="str">
        <f>IF('Exemplaires élève'!$AJ$91="","",IF('Exemplaires élève'!$AJ$91="TI",1,IF('Exemplaires élève'!$AJ$91="I",2,IF('Exemplaires élève'!$AJ$91="S",3,IF('Exemplaires élève'!$AJ$91="B",4,IF('Exemplaires élève'!$AJ$91="TB",5,"xxxx"))))))</f>
        <v/>
      </c>
      <c r="M94" s="78" t="str">
        <f>IF('Exemplaires élève'!$AJ$99="","",IF('Exemplaires élève'!$AJ$99="TI",1,IF('Exemplaires élève'!$AJ$99="I",2,IF('Exemplaires élève'!$AJ$99="S",3,IF('Exemplaires élève'!$AJ$99="B",4,IF('Exemplaires élève'!$AJ$99="TB",5,"xxxx"))))))</f>
        <v/>
      </c>
      <c r="N94" s="78" t="str">
        <f>IF('Exemplaires élève'!$AJ$116="","",IF('Exemplaires élève'!$AJ$116="TI",1,IF('Exemplaires élève'!$AJ$116="I",2,IF('Exemplaires élève'!$AJ$116="S",3,IF('Exemplaires élève'!$AJ$116="B",4,IF('Exemplaires élève'!$AJ$116="TB",5,"xxxx"))))))</f>
        <v/>
      </c>
      <c r="O94" s="78" t="str">
        <f>IF('Exemplaires élève'!$AJ$124="","",IF('Exemplaires élève'!$AJ$124="TI",1,IF('Exemplaires élève'!$AJ$124="I",2,IF('Exemplaires élève'!$AJ$124="S",3,IF('Exemplaires élève'!$AJ$124="B",4,IF('Exemplaires élève'!$AJ$124="TB",5,"xxxx"))))))</f>
        <v/>
      </c>
      <c r="P94" s="78" t="str">
        <f>IF('Exemplaires élève'!$AJ$132="","",IF('Exemplaires élève'!$AJ$132="TI",1,IF('Exemplaires élève'!$AJ$132="I",2,IF('Exemplaires élève'!$AJ$132="S",3,IF('Exemplaires élève'!$AJ$132="B",4,IF('Exemplaires élève'!$AJ$132="TB",5,"xxxx"))))))</f>
        <v/>
      </c>
      <c r="Q94" s="78" t="str">
        <f>IF('Exemplaires élève'!$AJ$140="","",IF('Exemplaires élève'!$AJ$140="TI",1,IF('Exemplaires élève'!$AJ$140="I",2,IF('Exemplaires élève'!$AJ$140="S",3,IF('Exemplaires élève'!$AJ$140="B",4,IF('Exemplaires élève'!$AJ$140="TB",5,"xxxx"))))))</f>
        <v/>
      </c>
      <c r="R94" s="78" t="str">
        <f>IF('Exemplaires élève'!$AJ$148="","",IF('Exemplaires élève'!$AJ$148="TI",1,IF('Exemplaires élève'!$AJ$148="I",2,IF('Exemplaires élève'!$AJ$148="S",3,IF('Exemplaires élève'!$AJ$148="B",4,IF('Exemplaires élève'!$AJ$148="TB",5,"xxxx"))))))</f>
        <v/>
      </c>
      <c r="S94" s="78" t="str">
        <f>IF('Exemplaires élève'!$AJ$165="","",IF('Exemplaires élève'!$AJ$165="TI",1,IF('Exemplaires élève'!$AJ$165="I",2,IF('Exemplaires élève'!$AJ$165="S",3,IF('Exemplaires élève'!$AJ$165="B",4,IF('Exemplaires élève'!$AJ$165="TB",5,"xxxx"))))))</f>
        <v/>
      </c>
      <c r="T94" s="78" t="str">
        <f>IF('Exemplaires élève'!$AJ$173="","",IF('Exemplaires élève'!$AJ$173="TI",1,IF('Exemplaires élève'!$AJ$173="I",2,IF('Exemplaires élève'!$AJ$173="S",3,IF('Exemplaires élève'!$AJ$173="B",4,IF('Exemplaires élève'!$AJ$173="TB",5,"xxxx"))))))</f>
        <v/>
      </c>
      <c r="U94" s="78" t="str">
        <f>IF('Exemplaires élève'!$AJ$181="","",IF('Exemplaires élève'!$AJ$181="TI",1,IF('Exemplaires élève'!$AJ$181="I",2,IF('Exemplaires élève'!$AJ$181="S",3,IF('Exemplaires élève'!$AJ$181="B",4,IF('Exemplaires élève'!$AJ$181="TB",5,"xxxx"))))))</f>
        <v/>
      </c>
      <c r="V94" s="78" t="str">
        <f>IF('Exemplaires élève'!$AJ$189="","",IF('Exemplaires élève'!$AJ$189="TI",1,IF('Exemplaires élève'!$AJ$189="I",2,IF('Exemplaires élève'!$AJ$189="S",3,IF('Exemplaires élève'!$AJ$189="B",4,IF('Exemplaires élève'!$AJ$189="TB",5,"xxxx"))))))</f>
        <v/>
      </c>
      <c r="W94" s="78" t="str">
        <f>IF('Exemplaires élève'!$AJ$197="","",IF('Exemplaires élève'!$AJ$197="TI",1,IF('Exemplaires élève'!$AJ$197="I",2,IF('Exemplaires élève'!$AJ$197="S",3,IF('Exemplaires élève'!$AJ$197="B",4,IF('Exemplaires élève'!$AJ$197="TB",5,"xxxx"))))))</f>
        <v/>
      </c>
    </row>
    <row r="95" spans="1:24" x14ac:dyDescent="0.25">
      <c r="A95" s="129"/>
      <c r="D95" s="78" t="str">
        <f>IF('Exemplaires élève'!$AJ$19="","",IF('Exemplaires élève'!$AJ$19="TI",1,IF('Exemplaires élève'!$AJ$19="I",2,IF('Exemplaires élève'!$AJ$19="S",3,IF('Exemplaires élève'!$AJ$19="B",4,IF('Exemplaires élève'!$AJ$19="TB",5,"xxxx"))))))</f>
        <v/>
      </c>
      <c r="E95" s="78" t="str">
        <f>IF('Exemplaires élève'!$AJ$27="","",IF('Exemplaires élève'!$AJ$27="TI",1,IF('Exemplaires élève'!$AJ$27="I",2,IF('Exemplaires élève'!$AJ$27="S",3,IF('Exemplaires élève'!$AJ$27="B",4,IF('Exemplaires élève'!$AJ$27="TB",5,"xxxx"))))))</f>
        <v/>
      </c>
      <c r="F95" s="78" t="str">
        <f>IF('Exemplaires élève'!$AJ$35="","",IF('Exemplaires élève'!$AJ$35="TI",1,IF('Exemplaires élève'!$AJ$35="I",2,IF('Exemplaires élève'!$AJ$35="S",3,IF('Exemplaires élève'!$AJ$35="B",4,IF('Exemplaires élève'!$AJ$35="TB",5,"xxxx"))))))</f>
        <v/>
      </c>
      <c r="G95" s="78" t="str">
        <f>IF('Exemplaires élève'!$AJ$43="","",IF('Exemplaires élève'!$AJ$43="TI",1,IF('Exemplaires élève'!$AJ$43="I",2,IF('Exemplaires élève'!$AJ$43="S",3,IF('Exemplaires élève'!$AJ$43="B",4,IF('Exemplaires élève'!$AJ$43="TB",5,"xxxx"))))))</f>
        <v/>
      </c>
      <c r="H95" s="78" t="str">
        <f>IF('Exemplaires élève'!$AJ$51="","",IF('Exemplaires élève'!$AJ$51="TI",1,IF('Exemplaires élève'!$AJ$51="I",2,IF('Exemplaires élève'!$AJ$51="S",3,IF('Exemplaires élève'!$AJ$51="B",4,IF('Exemplaires élève'!$AJ$51="TB",5,"xxxx"))))))</f>
        <v/>
      </c>
      <c r="I95" s="78" t="str">
        <f>IF('Exemplaires élève'!$AJ$68="","",IF('Exemplaires élève'!$AJ$68="TI",1,IF('Exemplaires élève'!$AJ$68="I",2,IF('Exemplaires élève'!$AJ$68="S",3,IF('Exemplaires élève'!$AJ$68="B",4,IF('Exemplaires élève'!$AJ$68="TB",5,"xxxx"))))))</f>
        <v/>
      </c>
      <c r="J95" s="78" t="str">
        <f>IF('Exemplaires élève'!$AJ$76="","",IF('Exemplaires élève'!$AJ$76="TI",1,IF('Exemplaires élève'!$AJ$76="I",2,IF('Exemplaires élève'!$AJ$76="S",3,IF('Exemplaires élève'!$AJ$76="B",4,IF('Exemplaires élève'!$AJ$76="TB",5,"xxxx"))))))</f>
        <v/>
      </c>
      <c r="K95" s="78" t="str">
        <f>IF('Exemplaires élève'!$AJ$84="","",IF('Exemplaires élève'!$AJ$84="TI",1,IF('Exemplaires élève'!$AJ$84="I",2,IF('Exemplaires élève'!$AJ$84="S",3,IF('Exemplaires élève'!$AJ$84="B",4,IF('Exemplaires élève'!$AJ$84="TB",5,"xxxx"))))))</f>
        <v/>
      </c>
      <c r="L95" s="78" t="str">
        <f>IF('Exemplaires élève'!$AJ$92="","",IF('Exemplaires élève'!$AJ$92="TI",1,IF('Exemplaires élève'!$AJ$92="I",2,IF('Exemplaires élève'!$AJ$92="S",3,IF('Exemplaires élève'!$AJ$92="B",4,IF('Exemplaires élève'!$AJ$92="TB",5,"xxxx"))))))</f>
        <v/>
      </c>
      <c r="M95" s="78" t="str">
        <f>IF('Exemplaires élève'!$AJ$100="","",IF('Exemplaires élève'!$AJ$100="TI",1,IF('Exemplaires élève'!$AJ$100="I",2,IF('Exemplaires élève'!$AJ$100="S",3,IF('Exemplaires élève'!$AJ$100="B",4,IF('Exemplaires élève'!$AJ$100="TB",5,"xxxx"))))))</f>
        <v/>
      </c>
      <c r="N95" s="78" t="str">
        <f>IF('Exemplaires élève'!$AJ$117="","",IF('Exemplaires élève'!$AJ$117="TI",1,IF('Exemplaires élève'!$AJ$117="I",2,IF('Exemplaires élève'!$AJ$117="S",3,IF('Exemplaires élève'!$AJ$117="B",4,IF('Exemplaires élève'!$AJ$117="TB",5,"xxxx"))))))</f>
        <v/>
      </c>
      <c r="O95" s="78" t="str">
        <f>IF('Exemplaires élève'!$AJ$125="","",IF('Exemplaires élève'!$AJ$125="TI",1,IF('Exemplaires élève'!$AJ$125="I",2,IF('Exemplaires élève'!$AJ$125="S",3,IF('Exemplaires élève'!$AJ$125="B",4,IF('Exemplaires élève'!$AJ$125="TB",5,"xxxx"))))))</f>
        <v/>
      </c>
      <c r="P95" s="78" t="str">
        <f>IF('Exemplaires élève'!$AJ$133="","",IF('Exemplaires élève'!$AJ$133="TI",1,IF('Exemplaires élève'!$AJ$133="I",2,IF('Exemplaires élève'!$AJ$133="S",3,IF('Exemplaires élève'!$AJ$133="B",4,IF('Exemplaires élève'!$AJ$133="TB",5,"xxxx"))))))</f>
        <v/>
      </c>
      <c r="Q95" s="78" t="str">
        <f>IF('Exemplaires élève'!$AJ$141="","",IF('Exemplaires élève'!$AJ$141="TI",1,IF('Exemplaires élève'!$AJ$141="I",2,IF('Exemplaires élève'!$AJ$141="S",3,IF('Exemplaires élève'!$AJ$141="B",4,IF('Exemplaires élève'!$AJ$141="TB",5,"xxxx"))))))</f>
        <v/>
      </c>
      <c r="R95" s="78" t="str">
        <f>IF('Exemplaires élève'!$AJ$149="","",IF('Exemplaires élève'!$AJ$149="TI",1,IF('Exemplaires élève'!$AJ$149="I",2,IF('Exemplaires élève'!$AJ$149="S",3,IF('Exemplaires élève'!$AJ$149="B",4,IF('Exemplaires élève'!$AJ$149="TB",5,"xxxx"))))))</f>
        <v/>
      </c>
      <c r="S95" s="78" t="str">
        <f>IF('Exemplaires élève'!$AJ$166="","",IF('Exemplaires élève'!$AJ$166="TI",1,IF('Exemplaires élève'!$AJ$166="I",2,IF('Exemplaires élève'!$AJ$166="S",3,IF('Exemplaires élève'!$AJ$166="B",4,IF('Exemplaires élève'!$AJ$166="TB",5,"xxxx"))))))</f>
        <v/>
      </c>
      <c r="T95" s="78" t="str">
        <f>IF('Exemplaires élève'!$AJ$174="","",IF('Exemplaires élève'!$AJ$174="TI",1,IF('Exemplaires élève'!$AJ$174="I",2,IF('Exemplaires élève'!$AJ$174="S",3,IF('Exemplaires élève'!$AJ$174="B",4,IF('Exemplaires élève'!$AJ$174="TB",5,"xxxx"))))))</f>
        <v/>
      </c>
      <c r="U95" s="78" t="str">
        <f>IF('Exemplaires élève'!$AJ$182="","",IF('Exemplaires élève'!$AJ$182="TI",1,IF('Exemplaires élève'!$AJ$182="I",2,IF('Exemplaires élève'!$AJ$182="S",3,IF('Exemplaires élève'!$AJ$182="B",4,IF('Exemplaires élève'!$AJ$182="TB",5,"xxxx"))))))</f>
        <v/>
      </c>
      <c r="V95" s="78" t="str">
        <f>IF('Exemplaires élève'!$AJ$190="","",IF('Exemplaires élève'!$AJ$190="TI",1,IF('Exemplaires élève'!$AJ$190="I",2,IF('Exemplaires élève'!$AJ$190="S",3,IF('Exemplaires élève'!$AJ$190="B",4,IF('Exemplaires élève'!$AJ$190="TB",5,"xxxx"))))))</f>
        <v/>
      </c>
      <c r="W95" s="78" t="str">
        <f>IF('Exemplaires élève'!$AJ$198="","",IF('Exemplaires élève'!$AJ$198="TI",1,IF('Exemplaires élève'!$AJ$198="I",2,IF('Exemplaires élève'!$AJ$198="S",3,IF('Exemplaires élève'!$AJ$198="B",4,IF('Exemplaires élève'!$AJ$198="TB",5,"xxxx"))))))</f>
        <v/>
      </c>
    </row>
    <row r="96" spans="1:24" x14ac:dyDescent="0.25">
      <c r="A96" s="129"/>
      <c r="D96" s="78" t="str">
        <f>IF('Exemplaires élève'!$AJ$20="","",IF('Exemplaires élève'!$AJ$20="TI",1,IF('Exemplaires élève'!$AJ$20="I",2,IF('Exemplaires élève'!$AJ$20="S",3,IF('Exemplaires élève'!$AJ$20="B",4,IF('Exemplaires élève'!$AJ$20="TB",5,"xxxx"))))))</f>
        <v/>
      </c>
      <c r="E96" s="78" t="str">
        <f>IF('Exemplaires élève'!$AJ$28="","",IF('Exemplaires élève'!$AJ$28="TI",1,IF('Exemplaires élève'!$AJ$28="I",2,IF('Exemplaires élève'!$AJ$28="S",3,IF('Exemplaires élève'!$AJ$28="B",4,IF('Exemplaires élève'!$AJ$28="TB",5,"xxxx"))))))</f>
        <v/>
      </c>
      <c r="F96" s="78" t="str">
        <f>IF('Exemplaires élève'!$AJ$36="","",IF('Exemplaires élève'!$AJ$36="TI",1,IF('Exemplaires élève'!$AJ$36="I",2,IF('Exemplaires élève'!$AJ$36="S",3,IF('Exemplaires élève'!$AJ$36="B",4,IF('Exemplaires élève'!$AJ$36="TB",5,"xxxx"))))))</f>
        <v/>
      </c>
      <c r="G96" s="78" t="str">
        <f>IF('Exemplaires élève'!$AJ$44="","",IF('Exemplaires élève'!$AJ$44="TI",1,IF('Exemplaires élève'!$AJ$44="I",2,IF('Exemplaires élève'!$AJ$44="S",3,IF('Exemplaires élève'!$AJ$44="B",4,IF('Exemplaires élève'!$AJ$44="TB",5,"xxxx"))))))</f>
        <v/>
      </c>
      <c r="H96" s="78" t="str">
        <f>IF('Exemplaires élève'!$AJ$52="","",IF('Exemplaires élève'!$AJ$52="TI",1,IF('Exemplaires élève'!$AJ$52="I",2,IF('Exemplaires élève'!$AJ$52="S",3,IF('Exemplaires élève'!$AJ$52="B",4,IF('Exemplaires élève'!$AJ$52="TB",5,"xxxx"))))))</f>
        <v/>
      </c>
      <c r="I96" s="78" t="str">
        <f>IF('Exemplaires élève'!$AJ$69="","",IF('Exemplaires élève'!$AJ$69="TI",1,IF('Exemplaires élève'!$AJ$69="I",2,IF('Exemplaires élève'!$AJ$69="S",3,IF('Exemplaires élève'!$AJ$69="B",4,IF('Exemplaires élève'!$AJ$69="TB",5,"xxxx"))))))</f>
        <v/>
      </c>
      <c r="J96" s="78" t="str">
        <f>IF('Exemplaires élève'!$AJ$77="","",IF('Exemplaires élève'!$AJ$77="TI",1,IF('Exemplaires élève'!$AJ$77="I",2,IF('Exemplaires élève'!$AJ$77="S",3,IF('Exemplaires élève'!$AJ$77="B",4,IF('Exemplaires élève'!$AJ$77="TB",5,"xxxx"))))))</f>
        <v/>
      </c>
      <c r="K96" s="78" t="str">
        <f>IF('Exemplaires élève'!$AJ$85="","",IF('Exemplaires élève'!$AJ$85="TI",1,IF('Exemplaires élève'!$AJ$85="I",2,IF('Exemplaires élève'!$AJ$85="S",3,IF('Exemplaires élève'!$AJ$85="B",4,IF('Exemplaires élève'!$AJ$85="TB",5,"xxxx"))))))</f>
        <v/>
      </c>
      <c r="L96" s="78" t="str">
        <f>IF('Exemplaires élève'!$AJ$93="","",IF('Exemplaires élève'!$AJ$93="TI",1,IF('Exemplaires élève'!$AJ$93="I",2,IF('Exemplaires élève'!$AJ$93="S",3,IF('Exemplaires élève'!$AJ$93="B",4,IF('Exemplaires élève'!$AJ$93="TB",5,"xxxx"))))))</f>
        <v/>
      </c>
      <c r="M96" s="78" t="str">
        <f>IF('Exemplaires élève'!$AJ$101="","",IF('Exemplaires élève'!$AJ$101="TI",1,IF('Exemplaires élève'!$AJ$101="I",2,IF('Exemplaires élève'!$AJ$101="S",3,IF('Exemplaires élève'!$AJ$101="B",4,IF('Exemplaires élève'!$AJ$101="TB",5,"xxxx"))))))</f>
        <v/>
      </c>
      <c r="N96" s="78" t="str">
        <f>IF('Exemplaires élève'!$AJ$118="","",IF('Exemplaires élève'!$AJ$118="TI",1,IF('Exemplaires élève'!$AJ$118="I",2,IF('Exemplaires élève'!$AJ$118="S",3,IF('Exemplaires élève'!$AJ$118="B",4,IF('Exemplaires élève'!$AJ$118="TB",5,"xxxx"))))))</f>
        <v/>
      </c>
      <c r="O96" s="78" t="str">
        <f>IF('Exemplaires élève'!$AJ$126="","",IF('Exemplaires élève'!$AJ$126="TI",1,IF('Exemplaires élève'!$AJ$126="I",2,IF('Exemplaires élève'!$AJ$126="S",3,IF('Exemplaires élève'!$AJ$126="B",4,IF('Exemplaires élève'!$AJ$126="TB",5,"xxxx"))))))</f>
        <v/>
      </c>
      <c r="P96" s="78" t="str">
        <f>IF('Exemplaires élève'!$AJ$134="","",IF('Exemplaires élève'!$AJ$134="TI",1,IF('Exemplaires élève'!$AJ$134="I",2,IF('Exemplaires élève'!$AJ$134="S",3,IF('Exemplaires élève'!$AJ$134="B",4,IF('Exemplaires élève'!$AJ$134="TB",5,"xxxx"))))))</f>
        <v/>
      </c>
      <c r="Q96" s="78" t="str">
        <f>IF('Exemplaires élève'!$AJ$142="","",IF('Exemplaires élève'!$AJ$142="TI",1,IF('Exemplaires élève'!$AJ$142="I",2,IF('Exemplaires élève'!$AJ$142="S",3,IF('Exemplaires élève'!$AJ$142="B",4,IF('Exemplaires élève'!$AJ$142="TB",5,"xxxx"))))))</f>
        <v/>
      </c>
      <c r="R96" s="78" t="str">
        <f>IF('Exemplaires élève'!$AJ$150="","",IF('Exemplaires élève'!$AJ$150="TI",1,IF('Exemplaires élève'!$AJ$150="I",2,IF('Exemplaires élève'!$AJ$150="S",3,IF('Exemplaires élève'!$AJ$150="B",4,IF('Exemplaires élève'!$AJ$150="TB",5,"xxxx"))))))</f>
        <v/>
      </c>
      <c r="S96" s="78" t="str">
        <f>IF('Exemplaires élève'!$AJ$167="","",IF('Exemplaires élève'!$AJ$167="TI",1,IF('Exemplaires élève'!$AJ$167="I",2,IF('Exemplaires élève'!$AJ$167="S",3,IF('Exemplaires élève'!$AJ$167="B",4,IF('Exemplaires élève'!$AJ$167="TB",5,"xxxx"))))))</f>
        <v/>
      </c>
      <c r="T96" s="78" t="str">
        <f>IF('Exemplaires élève'!$AJ$175="","",IF('Exemplaires élève'!$AJ$175="TI",1,IF('Exemplaires élève'!$AJ$175="I",2,IF('Exemplaires élève'!$AJ$175="S",3,IF('Exemplaires élève'!$AJ$175="B",4,IF('Exemplaires élève'!$AJ$175="TB",5,"xxxx"))))))</f>
        <v/>
      </c>
      <c r="U96" s="78" t="str">
        <f>IF('Exemplaires élève'!$AJ$183="","",IF('Exemplaires élève'!$AJ$183="TI",1,IF('Exemplaires élève'!$AJ$183="I",2,IF('Exemplaires élève'!$AJ$183="S",3,IF('Exemplaires élève'!$AJ$183="B",4,IF('Exemplaires élève'!$AJ$183="TB",5,"xxxx"))))))</f>
        <v/>
      </c>
      <c r="V96" s="78" t="str">
        <f>IF('Exemplaires élève'!$AJ$191="","",IF('Exemplaires élève'!$AJ$191="TI",1,IF('Exemplaires élève'!$AJ$191="I",2,IF('Exemplaires élève'!$AJ$191="S",3,IF('Exemplaires élève'!$AJ$191="B",4,IF('Exemplaires élève'!$AJ$191="TB",5,"xxxx"))))))</f>
        <v/>
      </c>
      <c r="W96" s="78" t="str">
        <f>IF('Exemplaires élève'!$AJ$199="","",IF('Exemplaires élève'!$AJ$199="TI",1,IF('Exemplaires élève'!$AJ$199="I",2,IF('Exemplaires élève'!$AJ$199="S",3,IF('Exemplaires élève'!$AJ$199="B",4,IF('Exemplaires élève'!$AJ$199="TB",5,"xxxx"))))))</f>
        <v/>
      </c>
    </row>
    <row r="97" spans="1:23" ht="13.8" thickBot="1" x14ac:dyDescent="0.3">
      <c r="A97" s="129"/>
      <c r="D97" s="78" t="str">
        <f>IF('Exemplaires élève'!$AJ$21="","",IF('Exemplaires élève'!$AJ$21="TI",1,IF('Exemplaires élève'!$AJ$21="I",2,IF('Exemplaires élève'!$AJ$21="S",3,IF('Exemplaires élève'!$AJ$21="B",4,IF('Exemplaires élève'!$AJ$21="TB",5,"xxxx"))))))</f>
        <v/>
      </c>
      <c r="E97" s="78" t="str">
        <f>IF('Exemplaires élève'!$AJ$29="","",IF('Exemplaires élève'!$AJ$29="TI",1,IF('Exemplaires élève'!$AJ$29="I",2,IF('Exemplaires élève'!$AJ$29="S",3,IF('Exemplaires élève'!$AJ$29="B",4,IF('Exemplaires élève'!$AJ$29="TB",5,"xxxx"))))))</f>
        <v/>
      </c>
      <c r="F97" s="78" t="str">
        <f>IF('Exemplaires élève'!$AJ$37="","",IF('Exemplaires élève'!$AJ$37="TI",1,IF('Exemplaires élève'!$AJ$37="I",2,IF('Exemplaires élève'!$AJ$37="S",3,IF('Exemplaires élève'!$AJ$37="B",4,IF('Exemplaires élève'!$AJ$37="TB",5,"xxxx"))))))</f>
        <v/>
      </c>
      <c r="G97" s="78" t="str">
        <f>IF('Exemplaires élève'!$AJ$45="","",IF('Exemplaires élève'!$AJ$45="TI",1,IF('Exemplaires élève'!$AJ$45="I",2,IF('Exemplaires élève'!$AJ$45="S",3,IF('Exemplaires élève'!$AJ$45="B",4,IF('Exemplaires élève'!$AJ$45="TB",5,"xxxx"))))))</f>
        <v/>
      </c>
      <c r="H97" s="78" t="str">
        <f>IF('Exemplaires élève'!$AJ$53="","",IF('Exemplaires élève'!$AJ$53="TI",1,IF('Exemplaires élève'!$AJ$53="I",2,IF('Exemplaires élève'!$AJ$53="S",3,IF('Exemplaires élève'!$AJ$53="B",4,IF('Exemplaires élève'!$AJ$53="TB",5,"xxxx"))))))</f>
        <v/>
      </c>
      <c r="I97" s="78" t="str">
        <f>IF('Exemplaires élève'!$AJ$70="","",IF('Exemplaires élève'!$AJ$70="TI",1,IF('Exemplaires élève'!$AJ$70="I",2,IF('Exemplaires élève'!$AJ$70="S",3,IF('Exemplaires élève'!$AJ$70="B",4,IF('Exemplaires élève'!$AJ$70="TB",5,"xxxx"))))))</f>
        <v/>
      </c>
      <c r="J97" s="78" t="str">
        <f>IF('Exemplaires élève'!$AJ$78="","",IF('Exemplaires élève'!$AJ$78="TI",1,IF('Exemplaires élève'!$AJ$78="I",2,IF('Exemplaires élève'!$AJ$78="S",3,IF('Exemplaires élève'!$AJ$78="B",4,IF('Exemplaires élève'!$AJ$78="TB",5,"xxxx"))))))</f>
        <v/>
      </c>
      <c r="K97" s="78" t="str">
        <f>IF('Exemplaires élève'!$AJ$86="","",IF('Exemplaires élève'!$AJ$86="TI",1,IF('Exemplaires élève'!$AJ$86="I",2,IF('Exemplaires élève'!$AJ$86="S",3,IF('Exemplaires élève'!$AJ$86="B",4,IF('Exemplaires élève'!$AJ$86="TB",5,"xxxx"))))))</f>
        <v/>
      </c>
      <c r="L97" s="78" t="str">
        <f>IF('Exemplaires élève'!$AJ$94="","",IF('Exemplaires élève'!$AJ$94="TI",1,IF('Exemplaires élève'!$AJ$94="I",2,IF('Exemplaires élève'!$AJ$94="S",3,IF('Exemplaires élève'!$AJ$94="B",4,IF('Exemplaires élève'!$AJ$94="TB",5,"xxxx"))))))</f>
        <v/>
      </c>
      <c r="M97" s="78" t="str">
        <f>IF('Exemplaires élève'!$AJ$102="","",IF('Exemplaires élève'!$AJ$102="TI",1,IF('Exemplaires élève'!$AJ$102="I",2,IF('Exemplaires élève'!$AJ$102="S",3,IF('Exemplaires élève'!$AJ$102="B",4,IF('Exemplaires élève'!$AJ$102="TB",5,"xxxx"))))))</f>
        <v/>
      </c>
      <c r="N97" s="78" t="str">
        <f>IF('Exemplaires élève'!$AJ$119="","",IF('Exemplaires élève'!$AJ$119="TI",1,IF('Exemplaires élève'!$AJ$119="I",2,IF('Exemplaires élève'!$AJ$119="S",3,IF('Exemplaires élève'!$AJ$119="B",4,IF('Exemplaires élève'!$AJ$119="TB",5,"xxxx"))))))</f>
        <v/>
      </c>
      <c r="O97" s="78" t="str">
        <f>IF('Exemplaires élève'!$AJ$127="","",IF('Exemplaires élève'!$AJ$127="TI",1,IF('Exemplaires élève'!$AJ$127="I",2,IF('Exemplaires élève'!$AJ$127="S",3,IF('Exemplaires élève'!$AJ$127="B",4,IF('Exemplaires élève'!$AJ$127="TB",5,"xxxx"))))))</f>
        <v/>
      </c>
      <c r="P97" s="78" t="str">
        <f>IF('Exemplaires élève'!$AJ$135="","",IF('Exemplaires élève'!$AJ$135="TI",1,IF('Exemplaires élève'!$AJ$135="I",2,IF('Exemplaires élève'!$AJ$135="S",3,IF('Exemplaires élève'!$AJ$135="B",4,IF('Exemplaires élève'!$AJ$135="TB",5,"xxxx"))))))</f>
        <v/>
      </c>
      <c r="Q97" s="78" t="str">
        <f>IF('Exemplaires élève'!$AJ$143="","",IF('Exemplaires élève'!$AJ$143="TI",1,IF('Exemplaires élève'!$AJ$143="I",2,IF('Exemplaires élève'!$AJ$143="S",3,IF('Exemplaires élève'!$AJ$143="B",4,IF('Exemplaires élève'!$AJ$143="TB",5,"xxxx"))))))</f>
        <v/>
      </c>
      <c r="R97" s="78" t="str">
        <f>IF('Exemplaires élève'!$AJ$151="","",IF('Exemplaires élève'!$AJ$151="TI",1,IF('Exemplaires élève'!$AJ$151="I",2,IF('Exemplaires élève'!$AJ$151="S",3,IF('Exemplaires élève'!$AJ$151="B",4,IF('Exemplaires élève'!$AJ$151="TB",5,"xxxx"))))))</f>
        <v/>
      </c>
      <c r="S97" s="78" t="str">
        <f>IF('Exemplaires élève'!$AJ$168="","",IF('Exemplaires élève'!$AJ$168="TI",1,IF('Exemplaires élève'!$AJ$168="I",2,IF('Exemplaires élève'!$AJ$168="S",3,IF('Exemplaires élève'!$AJ$168="B",4,IF('Exemplaires élève'!$AJ$168="TB",5,"xxxx"))))))</f>
        <v/>
      </c>
      <c r="T97" s="78" t="str">
        <f>IF('Exemplaires élève'!$AJ$176="","",IF('Exemplaires élève'!$AJ$176="TI",1,IF('Exemplaires élève'!$AJ$176="I",2,IF('Exemplaires élève'!$AJ$176="S",3,IF('Exemplaires élève'!$AJ$176="B",4,IF('Exemplaires élève'!$AJ$176="TB",5,"xxxx"))))))</f>
        <v/>
      </c>
      <c r="U97" s="78" t="str">
        <f>IF('Exemplaires élève'!$AJ$184="","",IF('Exemplaires élève'!$AJ$184="TI",1,IF('Exemplaires élève'!$AJ$184="I",2,IF('Exemplaires élève'!$AJ$184="S",3,IF('Exemplaires élève'!$AJ$184="B",4,IF('Exemplaires élève'!$AJ$184="TB",5,"xxxx"))))))</f>
        <v/>
      </c>
      <c r="V97" s="78" t="str">
        <f>IF('Exemplaires élève'!$AJ$192="","",IF('Exemplaires élève'!$AJ$192="TI",1,IF('Exemplaires élève'!$AJ$192="I",2,IF('Exemplaires élève'!$AJ$192="S",3,IF('Exemplaires élève'!$AJ$192="B",4,IF('Exemplaires élève'!$AJ$192="TB",5,"xxxx"))))))</f>
        <v/>
      </c>
      <c r="W97" s="78" t="str">
        <f>IF('Exemplaires élève'!$AJ$200="","",IF('Exemplaires élève'!$AJ$200="TI",1,IF('Exemplaires élève'!$AJ$200="I",2,IF('Exemplaires élève'!$AJ$200="S",3,IF('Exemplaires élève'!$AJ$200="B",4,IF('Exemplaires élève'!$AJ$200="TB",5,"xxxx"))))))</f>
        <v/>
      </c>
    </row>
    <row r="98" spans="1:23" ht="13.8" thickBot="1" x14ac:dyDescent="0.3">
      <c r="A98" s="129"/>
      <c r="D98" s="32" t="str">
        <f>IF(D91="Absent(e)","",IF(D91="Non pr.",2,IF(COUNTIF(D91:D97,"")=7,"",AVERAGE(D91:D97))))</f>
        <v/>
      </c>
      <c r="E98" s="33" t="str">
        <f t="shared" ref="E98:W98" si="9">IF(E91="Absent(e)","",IF(E91="Non pr.",2,IF(COUNTIF(E91:E97,"")=7,"",AVERAGE(E91:E97))))</f>
        <v/>
      </c>
      <c r="F98" s="33" t="str">
        <f t="shared" si="9"/>
        <v/>
      </c>
      <c r="G98" s="33" t="str">
        <f t="shared" si="9"/>
        <v/>
      </c>
      <c r="H98" s="33" t="str">
        <f t="shared" si="9"/>
        <v/>
      </c>
      <c r="I98" s="33" t="str">
        <f t="shared" si="9"/>
        <v/>
      </c>
      <c r="J98" s="33" t="str">
        <f t="shared" si="9"/>
        <v/>
      </c>
      <c r="K98" s="33" t="str">
        <f t="shared" si="9"/>
        <v/>
      </c>
      <c r="L98" s="33" t="str">
        <f t="shared" si="9"/>
        <v/>
      </c>
      <c r="M98" s="33" t="str">
        <f t="shared" si="9"/>
        <v/>
      </c>
      <c r="N98" s="33" t="str">
        <f t="shared" si="9"/>
        <v/>
      </c>
      <c r="O98" s="33" t="str">
        <f t="shared" si="9"/>
        <v/>
      </c>
      <c r="P98" s="33" t="str">
        <f t="shared" si="9"/>
        <v/>
      </c>
      <c r="Q98" s="33" t="str">
        <f t="shared" si="9"/>
        <v/>
      </c>
      <c r="R98" s="33" t="str">
        <f t="shared" si="9"/>
        <v/>
      </c>
      <c r="S98" s="33" t="str">
        <f t="shared" si="9"/>
        <v/>
      </c>
      <c r="T98" s="33" t="str">
        <f t="shared" si="9"/>
        <v/>
      </c>
      <c r="U98" s="33" t="str">
        <f t="shared" si="9"/>
        <v/>
      </c>
      <c r="V98" s="33" t="str">
        <f t="shared" si="9"/>
        <v/>
      </c>
      <c r="W98" s="34" t="str">
        <f t="shared" si="9"/>
        <v/>
      </c>
    </row>
    <row r="99" spans="1:23" x14ac:dyDescent="0.25">
      <c r="A99" s="129"/>
      <c r="D99" s="36"/>
      <c r="E99" s="36"/>
      <c r="F99" s="36"/>
      <c r="G99" s="36"/>
      <c r="H99" s="36"/>
      <c r="I99" s="36"/>
      <c r="J99" s="36"/>
      <c r="K99" s="36"/>
      <c r="L99" s="36"/>
      <c r="M99" s="36"/>
      <c r="N99" s="36"/>
      <c r="O99" s="36"/>
      <c r="P99" s="36"/>
      <c r="Q99" s="36"/>
      <c r="R99" s="36"/>
      <c r="S99" s="36"/>
      <c r="T99" s="36"/>
      <c r="U99" s="36"/>
      <c r="V99" s="36"/>
      <c r="W99" s="36"/>
    </row>
    <row r="100" spans="1:23" x14ac:dyDescent="0.25">
      <c r="A100" s="129"/>
      <c r="C100" s="1" t="s">
        <v>28</v>
      </c>
      <c r="D100" s="77" t="str">
        <f>IF('Exemplaires élève'!$AJ$15="np","Non pr.",IF('Exemplaires élève'!$AJ$15="a","Absent(e)",IF('Exemplaires élève'!$AK$14="","",IF('Exemplaires élève'!$AK$15="TI",1,IF('Exemplaires élève'!$AK$15="I",2,IF('Exemplaires élève'!$AK$15="S",3,IF('Exemplaires élève'!$AK$15="B",4,IF('Exemplaires élève'!$AK$15="TB",5,"xxxx"))))))))</f>
        <v/>
      </c>
      <c r="E100" s="77" t="str">
        <f>IF('Exemplaires élève'!$AJ$23="np","Non pr.",IF('Exemplaires élève'!$AJ$23="a","Absent(e)",IF('Exemplaires élève'!$AK$23="","",IF('Exemplaires élève'!$AK$23="TI",1,IF('Exemplaires élève'!$AK$23="I",2,IF('Exemplaires élève'!$AK$23="S",3,IF('Exemplaires élève'!$AK$23="B",4,IF('Exemplaires élève'!$AK$23="TB",5,IF('Exemplaires élève'!$AK$23="np","Non pr.",IF('Exemplaires élève'!$AK$23="A","Absent(e)","xxxx"))))))))))</f>
        <v/>
      </c>
      <c r="F100" s="77" t="str">
        <f>IF('Exemplaires élève'!$AJ$31="np","Non pr.",IF('Exemplaires élève'!$AJ$31="a","Absent(e)",IF('Exemplaires élève'!$AK$31="","",IF('Exemplaires élève'!$AK$31="TI",1,IF('Exemplaires élève'!$AK$31="I",2,IF('Exemplaires élève'!$AK$31="S",3,IF('Exemplaires élève'!$AK$31="B",4,IF('Exemplaires élève'!$AK$31="TB",5,IF('Exemplaires élève'!$AK$31="np","Non pr.",IF('Exemplaires élève'!$AK$31="A","Absent(e)","xxxx"))))))))))</f>
        <v/>
      </c>
      <c r="G100" s="77" t="str">
        <f>IF('Exemplaires élève'!$AJ$39="np","Non pr.",IF('Exemplaires élève'!$AJ$39="a","Absent(e)",IF('Exemplaires élève'!$AK$39="","",IF('Exemplaires élève'!$AK$39="TI",1,IF('Exemplaires élève'!$AK$39="I",2,IF('Exemplaires élève'!$AK$39="S",3,IF('Exemplaires élève'!$AK$39="B",4,IF('Exemplaires élève'!$AK$39="TB",5,IF('Exemplaires élève'!$AK$39="np","Non pr.",IF('Exemplaires élève'!$AK$39="A","Absent(e)","xxxx"))))))))))</f>
        <v/>
      </c>
      <c r="H100" s="77" t="str">
        <f>IF('Exemplaires élève'!$AJ$47="np","Non pr.",IF('Exemplaires élève'!$AJ$47="a","Absent(e)",IF('Exemplaires élève'!$AK$47="","",IF('Exemplaires élève'!$AK$47="TI",1,IF('Exemplaires élève'!$AK$47="I",2,IF('Exemplaires élève'!$AK$47="S",3,IF('Exemplaires élève'!$AK$47="B",4,IF('Exemplaires élève'!$AK$47="TB",5,IF('Exemplaires élève'!$AK$47="np","Non pr.",IF('Exemplaires élève'!$AK$47="A","Absent(e)","xxxx"))))))))))</f>
        <v/>
      </c>
      <c r="I100" s="77" t="str">
        <f>IF('Exemplaires élève'!$AJ$64="np","Non pr.",IF('Exemplaires élève'!$AJ$64="a","Absent(e)",IF('Exemplaires élève'!$AK$64="","",IF('Exemplaires élève'!$AK$64="TI",1,IF('Exemplaires élève'!$AK$64="I",2,IF('Exemplaires élève'!$AK$64="S",3,IF('Exemplaires élève'!$AK$64="B",4,IF('Exemplaires élève'!$AK$64="TB",5,IF('Exemplaires élève'!$AK$64="np","Non pr.",IF('Exemplaires élève'!$AK$64="A","Absent(e)","xxxx"))))))))))</f>
        <v/>
      </c>
      <c r="J100" s="77" t="str">
        <f>IF('Exemplaires élève'!$AJ$72="np","Non pr.",IF('Exemplaires élève'!$AJ$72="a","Absent(e)",IF('Exemplaires élève'!$AK$72="","",IF('Exemplaires élève'!$AK$72="TI",1,IF('Exemplaires élève'!$AK$72="I",2,IF('Exemplaires élève'!$AK$72="S",3,IF('Exemplaires élève'!$AK$72="B",4,IF('Exemplaires élève'!$AK$72="TB",5,IF('Exemplaires élève'!$AK$72="np","Non pr.",IF('Exemplaires élève'!$AK$72="A","Absent(e)","xxxx"))))))))))</f>
        <v/>
      </c>
      <c r="K100" s="77" t="str">
        <f>IF('Exemplaires élève'!$AJ$80="np","Non pr.",IF('Exemplaires élève'!$AJ$80="a","Absent(e)",IF('Exemplaires élève'!$AK$80="","",IF('Exemplaires élève'!$AK$80="TI",1,IF('Exemplaires élève'!$AK$80="I",2,IF('Exemplaires élève'!$AK$80="S",3,IF('Exemplaires élève'!$AK$80="B",4,IF('Exemplaires élève'!$AK$80="TB",5,IF('Exemplaires élève'!$AK$80="np","Non pr.",IF('Exemplaires élève'!$AK$80="A","Absent(e)","xxxx"))))))))))</f>
        <v/>
      </c>
      <c r="L100" s="77" t="str">
        <f>IF('Exemplaires élève'!$AJ$88="np","Non pr.",IF('Exemplaires élève'!$AJ$88="a","Absent(e)",IF('Exemplaires élève'!$AK$88="","",IF('Exemplaires élève'!$AK$88="TI",1,IF('Exemplaires élève'!$AK$88="I",2,IF('Exemplaires élève'!$AK$88="S",3,IF('Exemplaires élève'!$AK$88="B",4,IF('Exemplaires élève'!$AK$88="TB",5,IF('Exemplaires élève'!$AK$88="np","Non pr.",IF('Exemplaires élève'!$AK$88="A","Absent(e)","xxxx"))))))))))</f>
        <v/>
      </c>
      <c r="M100" s="77" t="str">
        <f>IF('Exemplaires élève'!$AJ$96="np","Non pr.",IF('Exemplaires élève'!$AJ$96="a","Absent(e)",IF('Exemplaires élève'!$AK$96="","",IF('Exemplaires élève'!$AK$96="TI",1,IF('Exemplaires élève'!$AK$96="I",2,IF('Exemplaires élève'!$AK$96="S",3,IF('Exemplaires élève'!$AK$96="B",4,IF('Exemplaires élève'!$AK$96="TB",5,IF('Exemplaires élève'!$AK$96="np","Non pr.",IF('Exemplaires élève'!$AK$96="A","Absent(e)","xxxx"))))))))))</f>
        <v/>
      </c>
      <c r="N100" s="77" t="str">
        <f>IF('Exemplaires élève'!$AJ$113="np","Non pr.",IF('Exemplaires élève'!$AJ$113="a","Absent(e)",IF('Exemplaires élève'!$AK$113="","",IF('Exemplaires élève'!$AK$113="TI",1,IF('Exemplaires élève'!$AK$113="I",2,IF('Exemplaires élève'!$AK$113="S",3,IF('Exemplaires élève'!$AK$113="B",4,IF('Exemplaires élève'!$AK$113="TB",5,IF('Exemplaires élève'!$AK$113="np","Non pr.",IF('Exemplaires élève'!$AK$113="A","Absent(e)","xxxx"))))))))))</f>
        <v/>
      </c>
      <c r="O100" s="77" t="str">
        <f>IF('Exemplaires élève'!$AJ$121="np","Non pr.",IF('Exemplaires élève'!$AJ$121="a","Absent(e)",IF('Exemplaires élève'!$AK$121="","",IF('Exemplaires élève'!$AK$121="TI",1,IF('Exemplaires élève'!$AK$121="I",2,IF('Exemplaires élève'!$AK$121="S",3,IF('Exemplaires élève'!$AK$121="B",4,IF('Exemplaires élève'!$AK$121="TB",5,IF('Exemplaires élève'!$AK$121="np","Non pr.",IF('Exemplaires élève'!$AK$121="A","Absent(e)","xxxx"))))))))))</f>
        <v/>
      </c>
      <c r="P100" s="77" t="str">
        <f>IF('Exemplaires élève'!$AJ$129="np","Non pr.",IF('Exemplaires élève'!$AJ$129="a","Absent(e)",IF('Exemplaires élève'!$AK$129="","",IF('Exemplaires élève'!$AK$129="TI",1,IF('Exemplaires élève'!$AK$129="I",2,IF('Exemplaires élève'!$AK$129="S",3,IF('Exemplaires élève'!$AK$129="B",4,IF('Exemplaires élève'!$AK$129="TB",5,IF('Exemplaires élève'!$AK$129="np","Non pr.",IF('Exemplaires élève'!$AK$129="A","Absent(e)","xxxx"))))))))))</f>
        <v/>
      </c>
      <c r="Q100" s="77" t="str">
        <f>IF('Exemplaires élève'!$AJ$137="np","Non pr.",IF('Exemplaires élève'!$AJ$137="a","Absent(e)",IF('Exemplaires élève'!$AK$137="","",IF('Exemplaires élève'!$AK$137="TI",1,IF('Exemplaires élève'!$AK$137="I",2,IF('Exemplaires élève'!$AK$137="S",3,IF('Exemplaires élève'!$AK$137="B",4,IF('Exemplaires élève'!$AK$137="TB",5,IF('Exemplaires élève'!$AK$137="np","Non pr.",IF('Exemplaires élève'!$AK$137="A","Absent(e)","xxxx"))))))))))</f>
        <v/>
      </c>
      <c r="R100" s="77" t="str">
        <f>IF('Exemplaires élève'!$AJ$145="np","Non pr.",IF('Exemplaires élève'!$AJ$145="a","Absent(e)",IF('Exemplaires élève'!$AK$145="","",IF('Exemplaires élève'!$AK$145="TI",1,IF('Exemplaires élève'!$AK$145="I",2,IF('Exemplaires élève'!$AK$145="S",3,IF('Exemplaires élève'!$AK$145="B",4,IF('Exemplaires élève'!$AK$145="TB",5,IF('Exemplaires élève'!$AK$145="np","Non pr.",IF('Exemplaires élève'!$AK$145="A","Absent(e)","xxxx"))))))))))</f>
        <v/>
      </c>
      <c r="S100" s="77" t="str">
        <f>IF('Exemplaires élève'!$AJ$162="np","Non pr.",IF('Exemplaires élève'!$AJ$162="a","Absent(e)",IF('Exemplaires élève'!$AK$162="","",IF('Exemplaires élève'!$AK$162="TI",1,IF('Exemplaires élève'!$AK$162="I",2,IF('Exemplaires élève'!$AK$162="S",3,IF('Exemplaires élève'!$AK$162="B",4,IF('Exemplaires élève'!$AK$162="TB",5,IF('Exemplaires élève'!$AK$162="np","Non pr.",IF('Exemplaires élève'!$AK$162="A","Absent(e)","xxxx"))))))))))</f>
        <v/>
      </c>
      <c r="T100" s="77" t="str">
        <f>IF('Exemplaires élève'!$AJ$170="np","Non pr.",IF('Exemplaires élève'!$AJ$170="a","Absent(e)",IF('Exemplaires élève'!$AK$170="","",IF('Exemplaires élève'!$AK$170="TI",1,IF('Exemplaires élève'!$AK$170="I",2,IF('Exemplaires élève'!$AK$170="S",3,IF('Exemplaires élève'!$AK$170="B",4,IF('Exemplaires élève'!$AK$170="TB",5,IF('Exemplaires élève'!$AK$170="np","Non pr.",IF('Exemplaires élève'!$AK$170="A","Absent(e)","xxxx"))))))))))</f>
        <v/>
      </c>
      <c r="U100" s="77" t="str">
        <f>IF('Exemplaires élève'!$AJ$178="np","Non pr.",IF('Exemplaires élève'!$AJ$178="a","Absent(e)",IF('Exemplaires élève'!$AK$178="","",IF('Exemplaires élève'!$AK$178="TI",1,IF('Exemplaires élève'!$AK$178="I",2,IF('Exemplaires élève'!$AK$178="S",3,IF('Exemplaires élève'!$AK$178="B",4,IF('Exemplaires élève'!$AK$178="TB",5,IF('Exemplaires élève'!$AK$178="np","Non pr.",IF('Exemplaires élève'!$AK$178="A","Absent(e)","xxxx"))))))))))</f>
        <v/>
      </c>
      <c r="V100" s="77" t="str">
        <f>IF('Exemplaires élève'!$AJ$186="np","Non pr.",IF('Exemplaires élève'!$AJ$186="a","Absent(e)",IF('Exemplaires élève'!$AK$186="","",IF('Exemplaires élève'!$AK$186="TI",1,IF('Exemplaires élève'!$AK$186="I",2,IF('Exemplaires élève'!$AK$186="S",3,IF('Exemplaires élève'!$AK$186="B",4,IF('Exemplaires élève'!$AK$186="TB",5,IF('Exemplaires élève'!$AK$186="np","Non pr.",IF('Exemplaires élève'!$AK$186="A","Absent(e)","xxxx"))))))))))</f>
        <v/>
      </c>
      <c r="W100" s="77" t="str">
        <f>IF('Exemplaires élève'!$AJ$194="np","Non pr.",IF('Exemplaires élève'!$AJ$194="a","Absent(e)",IF('Exemplaires élève'!$AK$194="","",IF('Exemplaires élève'!$AK$194="TI",1,IF('Exemplaires élève'!$AK$194="I",2,IF('Exemplaires élève'!$AK$194="S",3,IF('Exemplaires élève'!$AK$194="B",4,IF('Exemplaires élève'!$AK$194="TB",5,IF('Exemplaires élève'!$AK$194="np","Non pr.",IF('Exemplaires élève'!$AK$194="A","Absent(e)","xxxx"))))))))))</f>
        <v/>
      </c>
    </row>
    <row r="101" spans="1:23" x14ac:dyDescent="0.25">
      <c r="A101" s="129"/>
      <c r="D101" s="78" t="str">
        <f>IF('Exemplaires élève'!$AK$16="","",IF('Exemplaires élève'!$AK$16="TI",1,IF('Exemplaires élève'!$AK$16="I",2,IF('Exemplaires élève'!$AK$16="S",3,IF('Exemplaires élève'!$AK$16="B",4,IF('Exemplaires élève'!$AK$16="TB",5,"xxxx"))))))</f>
        <v/>
      </c>
      <c r="E101" s="78" t="str">
        <f>IF('Exemplaires élève'!$AK$24="","",IF('Exemplaires élève'!$AK$24="TI",1,IF('Exemplaires élève'!$AK$24="I",2,IF('Exemplaires élève'!$AK$24="S",3,IF('Exemplaires élève'!$AK$24="B",4,IF('Exemplaires élève'!$AK$24="TB",5,"xxxx"))))))</f>
        <v/>
      </c>
      <c r="F101" s="78" t="str">
        <f>IF('Exemplaires élève'!$AK$32="","",IF('Exemplaires élève'!$AK$32="TI",1,IF('Exemplaires élève'!$AK$32="I",2,IF('Exemplaires élève'!$AK$32="S",3,IF('Exemplaires élève'!$AK$32="B",4,IF('Exemplaires élève'!$AK$32="TB",5,"xxxx"))))))</f>
        <v/>
      </c>
      <c r="G101" s="78" t="str">
        <f>IF('Exemplaires élève'!$AK$40="","",IF('Exemplaires élève'!$AK$40="TI",1,IF('Exemplaires élève'!$AK$40="I",2,IF('Exemplaires élève'!$AK$40="S",3,IF('Exemplaires élève'!$AK$40="B",4,IF('Exemplaires élève'!$AK$40="TB",5,"xxxx"))))))</f>
        <v/>
      </c>
      <c r="H101" s="78" t="str">
        <f>IF('Exemplaires élève'!$AK$48="","",IF('Exemplaires élève'!$AK$48="TI",1,IF('Exemplaires élève'!$AK$48="I",2,IF('Exemplaires élève'!$AK$48="S",3,IF('Exemplaires élève'!$AK$48="B",4,IF('Exemplaires élève'!$AK$48="TB",5,"xxxx"))))))</f>
        <v/>
      </c>
      <c r="I101" s="78" t="str">
        <f>IF('Exemplaires élève'!$AK$65="","",IF('Exemplaires élève'!$AK$65="TI",1,IF('Exemplaires élève'!$AK$65="I",2,IF('Exemplaires élève'!$AK$65="S",3,IF('Exemplaires élève'!$AK$65="B",4,IF('Exemplaires élève'!$AK$65="TB",5,"xxxx"))))))</f>
        <v/>
      </c>
      <c r="J101" s="78" t="str">
        <f>IF('Exemplaires élève'!$AK$73="","",IF('Exemplaires élève'!$AK$73="TI",1,IF('Exemplaires élève'!$AK$73="I",2,IF('Exemplaires élève'!$AK$73="S",3,IF('Exemplaires élève'!$AK$73="B",4,IF('Exemplaires élève'!$AK$73="TB",5,"xxxx"))))))</f>
        <v/>
      </c>
      <c r="K101" s="78" t="str">
        <f>IF('Exemplaires élève'!$AK$81="","",IF('Exemplaires élève'!$AK$81="TI",1,IF('Exemplaires élève'!$AK$81="I",2,IF('Exemplaires élève'!$AK$81="S",3,IF('Exemplaires élève'!$AK$81="B",4,IF('Exemplaires élève'!$AK$81="TB",5,"xxxx"))))))</f>
        <v/>
      </c>
      <c r="L101" s="78" t="str">
        <f>IF('Exemplaires élève'!$AK$89="","",IF('Exemplaires élève'!$AK$89="TI",1,IF('Exemplaires élève'!$AK$89="I",2,IF('Exemplaires élève'!$AK$89="S",3,IF('Exemplaires élève'!$AK$89="B",4,IF('Exemplaires élève'!$AK$89="TB",5,"xxxx"))))))</f>
        <v/>
      </c>
      <c r="M101" s="78" t="str">
        <f>IF('Exemplaires élève'!$AK$97="","",IF('Exemplaires élève'!$AK$97="TI",1,IF('Exemplaires élève'!$AK$97="I",2,IF('Exemplaires élève'!$AK$97="S",3,IF('Exemplaires élève'!$AK$97="B",4,IF('Exemplaires élève'!$AK$97="TB",5,"xxxx"))))))</f>
        <v/>
      </c>
      <c r="N101" s="78" t="str">
        <f>IF('Exemplaires élève'!$AK$114="","",IF('Exemplaires élève'!$AK$114="TI",1,IF('Exemplaires élève'!$AK$114="I",2,IF('Exemplaires élève'!$AK$114="S",3,IF('Exemplaires élève'!$AK$114="B",4,IF('Exemplaires élève'!$AK$114="TB",5,"xxxx"))))))</f>
        <v/>
      </c>
      <c r="O101" s="78" t="str">
        <f>IF('Exemplaires élève'!$AK$122="","",IF('Exemplaires élève'!$AK$122="TI",1,IF('Exemplaires élève'!$AK$122="I",2,IF('Exemplaires élève'!$AK$122="S",3,IF('Exemplaires élève'!$AK$122="B",4,IF('Exemplaires élève'!$AK$122="TB",5,"xxxx"))))))</f>
        <v/>
      </c>
      <c r="P101" s="78" t="str">
        <f>IF('Exemplaires élève'!$AK$130="","",IF('Exemplaires élève'!$AK$130="TI",1,IF('Exemplaires élève'!$AK$130="I",2,IF('Exemplaires élève'!$AK$130="S",3,IF('Exemplaires élève'!$AK$130="B",4,IF('Exemplaires élève'!$AK$130="TB",5,"xxxx"))))))</f>
        <v/>
      </c>
      <c r="Q101" s="78" t="str">
        <f>IF('Exemplaires élève'!$AK$138="","",IF('Exemplaires élève'!$AK$138="TI",1,IF('Exemplaires élève'!$AK$138="I",2,IF('Exemplaires élève'!$AK$138="S",3,IF('Exemplaires élève'!$AK$138="B",4,IF('Exemplaires élève'!$AK$138="TB",5,"xxxx"))))))</f>
        <v/>
      </c>
      <c r="R101" s="78" t="str">
        <f>IF('Exemplaires élève'!$AK$146="","",IF('Exemplaires élève'!$AK$146="TI",1,IF('Exemplaires élève'!$AK$146="I",2,IF('Exemplaires élève'!$AK$146="S",3,IF('Exemplaires élève'!$AK$146="B",4,IF('Exemplaires élève'!$AK$146="TB",5,"xxxx"))))))</f>
        <v/>
      </c>
      <c r="S101" s="78" t="str">
        <f>IF('Exemplaires élève'!$AK$163="","",IF('Exemplaires élève'!$AK$163="TI",1,IF('Exemplaires élève'!$AK$163="I",2,IF('Exemplaires élève'!$AK$163="S",3,IF('Exemplaires élève'!$AK$163="B",4,IF('Exemplaires élève'!$AK$163="TB",5,"xxxx"))))))</f>
        <v/>
      </c>
      <c r="T101" s="78" t="str">
        <f>IF('Exemplaires élève'!$AK$171="","",IF('Exemplaires élève'!$AK$171="TI",1,IF('Exemplaires élève'!$AK$171="I",2,IF('Exemplaires élève'!$AK$171="S",3,IF('Exemplaires élève'!$AK$171="B",4,IF('Exemplaires élève'!$AK$171="TB",5,"xxxx"))))))</f>
        <v/>
      </c>
      <c r="U101" s="78" t="str">
        <f>IF('Exemplaires élève'!$AK$179="","",IF('Exemplaires élève'!$AK$179="TI",1,IF('Exemplaires élève'!$AK$179="I",2,IF('Exemplaires élève'!$AK$179="S",3,IF('Exemplaires élève'!$AK$179="B",4,IF('Exemplaires élève'!$AK$179="TB",5,"xxxx"))))))</f>
        <v/>
      </c>
      <c r="V101" s="78" t="str">
        <f>IF('Exemplaires élève'!$AK$187="","",IF('Exemplaires élève'!$AK$187="TI",1,IF('Exemplaires élève'!$AK$187="I",2,IF('Exemplaires élève'!$AK$187="S",3,IF('Exemplaires élève'!$AK$187="B",4,IF('Exemplaires élève'!$AK$187="TB",5,"xxxx"))))))</f>
        <v/>
      </c>
      <c r="W101" s="78" t="str">
        <f>IF('Exemplaires élève'!$AK$195="","",IF('Exemplaires élève'!$AK$195="TI",1,IF('Exemplaires élève'!$AK$195="I",2,IF('Exemplaires élève'!$AK$195="S",3,IF('Exemplaires élève'!$AK$195="B",4,IF('Exemplaires élève'!$AK$195="TB",5,"xxxx"))))))</f>
        <v/>
      </c>
    </row>
    <row r="102" spans="1:23" x14ac:dyDescent="0.25">
      <c r="A102" s="129"/>
      <c r="D102" s="78" t="str">
        <f>IF('Exemplaires élève'!$AK$17="","",IF('Exemplaires élève'!$AK$17="TI",1,IF('Exemplaires élève'!$AK$17="I",2,IF('Exemplaires élève'!$AK$17="S",3,IF('Exemplaires élève'!$AK$17="B",4,IF('Exemplaires élève'!$AK$17="TB",5,"xxxx"))))))</f>
        <v/>
      </c>
      <c r="E102" s="78" t="str">
        <f>IF('Exemplaires élève'!$AK$25="","",IF('Exemplaires élève'!$AK$25="TI",1,IF('Exemplaires élève'!$AK$25="I",2,IF('Exemplaires élève'!$AK$25="S",3,IF('Exemplaires élève'!$AK$25="B",4,IF('Exemplaires élève'!$AK$25="TB",5,"xxxx"))))))</f>
        <v/>
      </c>
      <c r="F102" s="78" t="str">
        <f>IF('Exemplaires élève'!$AK$33="","",IF('Exemplaires élève'!$AK$33="TI",1,IF('Exemplaires élève'!$AK$33="I",2,IF('Exemplaires élève'!$AK$33="S",3,IF('Exemplaires élève'!$AK$33="B",4,IF('Exemplaires élève'!$AK$33="TB",5,"xxxx"))))))</f>
        <v/>
      </c>
      <c r="G102" s="78" t="str">
        <f>IF('Exemplaires élève'!$AK$41="","",IF('Exemplaires élève'!$AK$41="TI",1,IF('Exemplaires élève'!$AK$41="I",2,IF('Exemplaires élève'!$AK$41="S",3,IF('Exemplaires élève'!$AK$41="B",4,IF('Exemplaires élève'!$AK$41="TB",5,"xxxx"))))))</f>
        <v/>
      </c>
      <c r="H102" s="78" t="str">
        <f>IF('Exemplaires élève'!$AK$49="","",IF('Exemplaires élève'!$AK$49="TI",1,IF('Exemplaires élève'!$AK$49="I",2,IF('Exemplaires élève'!$AK$49="S",3,IF('Exemplaires élève'!$AK$49="B",4,IF('Exemplaires élève'!$AK$49="TB",5,"xxxx"))))))</f>
        <v/>
      </c>
      <c r="I102" s="78" t="str">
        <f>IF('Exemplaires élève'!$AK$66="","",IF('Exemplaires élève'!$AK$66="TI",1,IF('Exemplaires élève'!$AK$66="I",2,IF('Exemplaires élève'!$AK$66="S",3,IF('Exemplaires élève'!$AK$66="B",4,IF('Exemplaires élève'!$AK$66="TB",5,"xxxx"))))))</f>
        <v/>
      </c>
      <c r="J102" s="78" t="str">
        <f>IF('Exemplaires élève'!$AK$74="","",IF('Exemplaires élève'!$AK$74="TI",1,IF('Exemplaires élève'!$AK$74="I",2,IF('Exemplaires élève'!$AK$74="S",3,IF('Exemplaires élève'!$AK$74="B",4,IF('Exemplaires élève'!$AK$74="TB",5,"xxxx"))))))</f>
        <v/>
      </c>
      <c r="K102" s="78" t="str">
        <f>IF('Exemplaires élève'!$AK$82="","",IF('Exemplaires élève'!$AK$82="TI",1,IF('Exemplaires élève'!$AK$82="I",2,IF('Exemplaires élève'!$AK$82="S",3,IF('Exemplaires élève'!$AK$82="B",4,IF('Exemplaires élève'!$AK$82="TB",5,"xxxx"))))))</f>
        <v/>
      </c>
      <c r="L102" s="78" t="str">
        <f>IF('Exemplaires élève'!$AK$90="","",IF('Exemplaires élève'!$AK$90="TI",1,IF('Exemplaires élève'!$AK$90="I",2,IF('Exemplaires élève'!$AK$90="S",3,IF('Exemplaires élève'!$AK$90="B",4,IF('Exemplaires élève'!$AK$90="TB",5,"xxxx"))))))</f>
        <v/>
      </c>
      <c r="M102" s="78" t="str">
        <f>IF('Exemplaires élève'!$AK$98="","",IF('Exemplaires élève'!$AK$98="TI",1,IF('Exemplaires élève'!$AK$98="I",2,IF('Exemplaires élève'!$AK$98="S",3,IF('Exemplaires élève'!$AK$98="B",4,IF('Exemplaires élève'!$AK$98="TB",5,"xxxx"))))))</f>
        <v/>
      </c>
      <c r="N102" s="78" t="str">
        <f>IF('Exemplaires élève'!$AK$115="","",IF('Exemplaires élève'!$AK$115="TI",1,IF('Exemplaires élève'!$AK$115="I",2,IF('Exemplaires élève'!$AK$115="S",3,IF('Exemplaires élève'!$AK$115="B",4,IF('Exemplaires élève'!$AK$115="TB",5,"xxxx"))))))</f>
        <v/>
      </c>
      <c r="O102" s="78" t="str">
        <f>IF('Exemplaires élève'!$AK$123="","",IF('Exemplaires élève'!$AK$123="TI",1,IF('Exemplaires élève'!$AK$123="I",2,IF('Exemplaires élève'!$AK$123="S",3,IF('Exemplaires élève'!$AK$123="B",4,IF('Exemplaires élève'!$AK$123="TB",5,"xxxx"))))))</f>
        <v/>
      </c>
      <c r="P102" s="78" t="str">
        <f>IF('Exemplaires élève'!$AK$131="","",IF('Exemplaires élève'!$AK$131="TI",1,IF('Exemplaires élève'!$AK$131="I",2,IF('Exemplaires élève'!$AK$131="S",3,IF('Exemplaires élève'!$AK$131="B",4,IF('Exemplaires élève'!$AK$131="TB",5,"xxxx"))))))</f>
        <v/>
      </c>
      <c r="Q102" s="78" t="str">
        <f>IF('Exemplaires élève'!$AK$139="","",IF('Exemplaires élève'!$AK$139="TI",1,IF('Exemplaires élève'!$AK$139="I",2,IF('Exemplaires élève'!$AK$139="S",3,IF('Exemplaires élève'!$AK$139="B",4,IF('Exemplaires élève'!$AK$139="TB",5,"xxxx"))))))</f>
        <v/>
      </c>
      <c r="R102" s="78" t="str">
        <f>IF('Exemplaires élève'!$AK$147="","",IF('Exemplaires élève'!$AK$147="TI",1,IF('Exemplaires élève'!$AK$147="I",2,IF('Exemplaires élève'!$AK$147="S",3,IF('Exemplaires élève'!$AK$147="B",4,IF('Exemplaires élève'!$AK$147="TB",5,"xxxx"))))))</f>
        <v/>
      </c>
      <c r="S102" s="78" t="str">
        <f>IF('Exemplaires élève'!$AK$164="","",IF('Exemplaires élève'!$AK$164="TI",1,IF('Exemplaires élève'!$AK$164="I",2,IF('Exemplaires élève'!$AK$164="S",3,IF('Exemplaires élève'!$AK$164="B",4,IF('Exemplaires élève'!$AK$164="TB",5,"xxxx"))))))</f>
        <v/>
      </c>
      <c r="T102" s="78" t="str">
        <f>IF('Exemplaires élève'!$AK$172="","",IF('Exemplaires élève'!$AK$172="TI",1,IF('Exemplaires élève'!$AK$172="I",2,IF('Exemplaires élève'!$AK$172="S",3,IF('Exemplaires élève'!$AK$172="B",4,IF('Exemplaires élève'!$AK$172="TB",5,"xxxx"))))))</f>
        <v/>
      </c>
      <c r="U102" s="78" t="str">
        <f>IF('Exemplaires élève'!$AK$180="","",IF('Exemplaires élève'!$AK$180="TI",1,IF('Exemplaires élève'!$AK$180="I",2,IF('Exemplaires élève'!$AK$180="S",3,IF('Exemplaires élève'!$AK$180="B",4,IF('Exemplaires élève'!$AK$180="TB",5,"xxxx"))))))</f>
        <v/>
      </c>
      <c r="V102" s="78" t="str">
        <f>IF('Exemplaires élève'!$AK$188="","",IF('Exemplaires élève'!$AK$188="TI",1,IF('Exemplaires élève'!$AK$188="I",2,IF('Exemplaires élève'!$AK$188="S",3,IF('Exemplaires élève'!$AK$188="B",4,IF('Exemplaires élève'!$AK$188="TB",5,"xxxx"))))))</f>
        <v/>
      </c>
      <c r="W102" s="78" t="str">
        <f>IF('Exemplaires élève'!$AK$196="","",IF('Exemplaires élève'!$AK$196="TI",1,IF('Exemplaires élève'!$AK$196="I",2,IF('Exemplaires élève'!$AK$196="S",3,IF('Exemplaires élève'!$AK$196="B",4,IF('Exemplaires élève'!$AK$196="TB",5,"xxxx"))))))</f>
        <v/>
      </c>
    </row>
    <row r="103" spans="1:23" x14ac:dyDescent="0.25">
      <c r="A103" s="129"/>
      <c r="D103" s="78" t="str">
        <f>IF('Exemplaires élève'!$AK$18="","",IF('Exemplaires élève'!$AK$18="TI",1,IF('Exemplaires élève'!$AK$18="I",2,IF('Exemplaires élève'!$AK$18="S",3,IF('Exemplaires élève'!$AK$18="B",4,IF('Exemplaires élève'!$AK$18="TB",5,"xxxx"))))))</f>
        <v/>
      </c>
      <c r="E103" s="78" t="str">
        <f>IF('Exemplaires élève'!$AK$26="","",IF('Exemplaires élève'!$AK$26="TI",1,IF('Exemplaires élève'!$AK$26="I",2,IF('Exemplaires élève'!$AK$26="S",3,IF('Exemplaires élève'!$AK$26="B",4,IF('Exemplaires élève'!$AK$26="TB",5,"xxxx"))))))</f>
        <v/>
      </c>
      <c r="F103" s="78" t="str">
        <f>IF('Exemplaires élève'!$AK$34="","",IF('Exemplaires élève'!$AK$34="TI",1,IF('Exemplaires élève'!$AK$34="I",2,IF('Exemplaires élève'!$AK$34="S",3,IF('Exemplaires élève'!$AK$34="B",4,IF('Exemplaires élève'!$AK$34="TB",5,"xxxx"))))))</f>
        <v/>
      </c>
      <c r="G103" s="78" t="str">
        <f>IF('Exemplaires élève'!$AK$42="","",IF('Exemplaires élève'!$AK$42="TI",1,IF('Exemplaires élève'!$AK$42="I",2,IF('Exemplaires élève'!$AK$42="S",3,IF('Exemplaires élève'!$AK$42="B",4,IF('Exemplaires élève'!$AK$42="TB",5,"xxxx"))))))</f>
        <v/>
      </c>
      <c r="H103" s="78" t="str">
        <f>IF('Exemplaires élève'!$AK$50="","",IF('Exemplaires élève'!$AK$50="TI",1,IF('Exemplaires élève'!$AK$50="I",2,IF('Exemplaires élève'!$AK$50="S",3,IF('Exemplaires élève'!$AK$50="B",4,IF('Exemplaires élève'!$AK$50="TB",5,"xxxx"))))))</f>
        <v/>
      </c>
      <c r="I103" s="78" t="str">
        <f>IF('Exemplaires élève'!$AK$67="","",IF('Exemplaires élève'!$AK$67="TI",1,IF('Exemplaires élève'!$AK$67="I",2,IF('Exemplaires élève'!$AK$67="S",3,IF('Exemplaires élève'!$AK$67="B",4,IF('Exemplaires élève'!$AK$67="TB",5,"xxxx"))))))</f>
        <v/>
      </c>
      <c r="J103" s="78" t="str">
        <f>IF('Exemplaires élève'!$AK$75="","",IF('Exemplaires élève'!$AK$75="TI",1,IF('Exemplaires élève'!$AK$75="I",2,IF('Exemplaires élève'!$AK$75="S",3,IF('Exemplaires élève'!$AK$75="B",4,IF('Exemplaires élève'!$AK$75="TB",5,"xxxx"))))))</f>
        <v/>
      </c>
      <c r="K103" s="78" t="str">
        <f>IF('Exemplaires élève'!$AK$83="","",IF('Exemplaires élève'!$AK$83="TI",1,IF('Exemplaires élève'!$AK$83="I",2,IF('Exemplaires élève'!$AK$83="S",3,IF('Exemplaires élève'!$AK$83="B",4,IF('Exemplaires élève'!$AK$83="TB",5,"xxxx"))))))</f>
        <v/>
      </c>
      <c r="L103" s="78" t="str">
        <f>IF('Exemplaires élève'!$AK$91="","",IF('Exemplaires élève'!$AK$91="TI",1,IF('Exemplaires élève'!$AK$91="I",2,IF('Exemplaires élève'!$AK$91="S",3,IF('Exemplaires élève'!$AK$91="B",4,IF('Exemplaires élève'!$AK$91="TB",5,"xxxx"))))))</f>
        <v/>
      </c>
      <c r="M103" s="78" t="str">
        <f>IF('Exemplaires élève'!$AK$99="","",IF('Exemplaires élève'!$AK$99="TI",1,IF('Exemplaires élève'!$AK$99="I",2,IF('Exemplaires élève'!$AK$99="S",3,IF('Exemplaires élève'!$AK$99="B",4,IF('Exemplaires élève'!$AK$99="TB",5,"xxxx"))))))</f>
        <v/>
      </c>
      <c r="N103" s="78" t="str">
        <f>IF('Exemplaires élève'!$AK$116="","",IF('Exemplaires élève'!$AK$116="TI",1,IF('Exemplaires élève'!$AK$116="I",2,IF('Exemplaires élève'!$AK$116="S",3,IF('Exemplaires élève'!$AK$116="B",4,IF('Exemplaires élève'!$AK$116="TB",5,"xxxx"))))))</f>
        <v/>
      </c>
      <c r="O103" s="78" t="str">
        <f>IF('Exemplaires élève'!$AK$124="","",IF('Exemplaires élève'!$AK$124="TI",1,IF('Exemplaires élève'!$AK$124="I",2,IF('Exemplaires élève'!$AK$124="S",3,IF('Exemplaires élève'!$AK$124="B",4,IF('Exemplaires élève'!$AK$124="TB",5,"xxxx"))))))</f>
        <v/>
      </c>
      <c r="P103" s="78" t="str">
        <f>IF('Exemplaires élève'!$AK$132="","",IF('Exemplaires élève'!$AK$132="TI",1,IF('Exemplaires élève'!$AK$132="I",2,IF('Exemplaires élève'!$AK$132="S",3,IF('Exemplaires élève'!$AK$132="B",4,IF('Exemplaires élève'!$AK$132="TB",5,"xxxx"))))))</f>
        <v/>
      </c>
      <c r="Q103" s="78" t="str">
        <f>IF('Exemplaires élève'!$AK$140="","",IF('Exemplaires élève'!$AK$140="TI",1,IF('Exemplaires élève'!$AK$140="I",2,IF('Exemplaires élève'!$AK$140="S",3,IF('Exemplaires élève'!$AK$140="B",4,IF('Exemplaires élève'!$AK$140="TB",5,"xxxx"))))))</f>
        <v/>
      </c>
      <c r="R103" s="78" t="str">
        <f>IF('Exemplaires élève'!$AK$148="","",IF('Exemplaires élève'!$AK$148="TI",1,IF('Exemplaires élève'!$AK$148="I",2,IF('Exemplaires élève'!$AK$148="S",3,IF('Exemplaires élève'!$AK$148="B",4,IF('Exemplaires élève'!$AK$148="TB",5,"xxxx"))))))</f>
        <v/>
      </c>
      <c r="S103" s="78" t="str">
        <f>IF('Exemplaires élève'!$AK$165="","",IF('Exemplaires élève'!$AK$165="TI",1,IF('Exemplaires élève'!$AK$165="I",2,IF('Exemplaires élève'!$AK$165="S",3,IF('Exemplaires élève'!$AK$165="B",4,IF('Exemplaires élève'!$AK$165="TB",5,"xxxx"))))))</f>
        <v/>
      </c>
      <c r="T103" s="78" t="str">
        <f>IF('Exemplaires élève'!$AK$173="","",IF('Exemplaires élève'!$AK$173="TI",1,IF('Exemplaires élève'!$AK$173="I",2,IF('Exemplaires élève'!$AK$173="S",3,IF('Exemplaires élève'!$AK$173="B",4,IF('Exemplaires élève'!$AK$173="TB",5,"xxxx"))))))</f>
        <v/>
      </c>
      <c r="U103" s="78" t="str">
        <f>IF('Exemplaires élève'!$AK$181="","",IF('Exemplaires élève'!$AK$181="TI",1,IF('Exemplaires élève'!$AK$181="I",2,IF('Exemplaires élève'!$AK$181="S",3,IF('Exemplaires élève'!$AK$181="B",4,IF('Exemplaires élève'!$AK$181="TB",5,"xxxx"))))))</f>
        <v/>
      </c>
      <c r="V103" s="78" t="str">
        <f>IF('Exemplaires élève'!$AK$189="","",IF('Exemplaires élève'!$AK$189="TI",1,IF('Exemplaires élève'!$AK$189="I",2,IF('Exemplaires élève'!$AK$189="S",3,IF('Exemplaires élève'!$AK$189="B",4,IF('Exemplaires élève'!$AK$189="TB",5,"xxxx"))))))</f>
        <v/>
      </c>
      <c r="W103" s="78" t="str">
        <f>IF('Exemplaires élève'!$AK$197="","",IF('Exemplaires élève'!$AK$197="TI",1,IF('Exemplaires élève'!$AK$197="I",2,IF('Exemplaires élève'!$AK$197="S",3,IF('Exemplaires élève'!$AK$197="B",4,IF('Exemplaires élève'!$AK$197="TB",5,"xxxx"))))))</f>
        <v/>
      </c>
    </row>
    <row r="104" spans="1:23" x14ac:dyDescent="0.25">
      <c r="A104" s="129"/>
      <c r="D104" s="78" t="str">
        <f>IF('Exemplaires élève'!$AK$19="","",IF('Exemplaires élève'!$AK$19="TI",1,IF('Exemplaires élève'!$AK$19="I",2,IF('Exemplaires élève'!$AK$19="S",3,IF('Exemplaires élève'!$AK$19="B",4,IF('Exemplaires élève'!$AK$19="TB",5,"xxxx"))))))</f>
        <v/>
      </c>
      <c r="E104" s="78" t="str">
        <f>IF('Exemplaires élève'!$AK$27="","",IF('Exemplaires élève'!$AK$27="TI",1,IF('Exemplaires élève'!$AK$27="I",2,IF('Exemplaires élève'!$AK$27="S",3,IF('Exemplaires élève'!$AK$27="B",4,IF('Exemplaires élève'!$AK$27="TB",5,"xxxx"))))))</f>
        <v/>
      </c>
      <c r="F104" s="78" t="str">
        <f>IF('Exemplaires élève'!$AK$35="","",IF('Exemplaires élève'!$AK$35="TI",1,IF('Exemplaires élève'!$AK$35="I",2,IF('Exemplaires élève'!$AK$35="S",3,IF('Exemplaires élève'!$AK$35="B",4,IF('Exemplaires élève'!$AK$35="TB",5,"xxxx"))))))</f>
        <v/>
      </c>
      <c r="G104" s="78" t="str">
        <f>IF('Exemplaires élève'!$AK$43="","",IF('Exemplaires élève'!$AK$43="TI",1,IF('Exemplaires élève'!$AK$43="I",2,IF('Exemplaires élève'!$AK$43="S",3,IF('Exemplaires élève'!$AK$43="B",4,IF('Exemplaires élève'!$AK$43="TB",5,"xxxx"))))))</f>
        <v/>
      </c>
      <c r="H104" s="78" t="str">
        <f>IF('Exemplaires élève'!$AK$51="","",IF('Exemplaires élève'!$AK$51="TI",1,IF('Exemplaires élève'!$AK$51="I",2,IF('Exemplaires élève'!$AK$51="S",3,IF('Exemplaires élève'!$AK$51="B",4,IF('Exemplaires élève'!$AK$51="TB",5,"xxxx"))))))</f>
        <v/>
      </c>
      <c r="I104" s="78" t="str">
        <f>IF('Exemplaires élève'!$AK$68="","",IF('Exemplaires élève'!$AK$68="TI",1,IF('Exemplaires élève'!$AK$68="I",2,IF('Exemplaires élève'!$AK$68="S",3,IF('Exemplaires élève'!$AK$68="B",4,IF('Exemplaires élève'!$AK$68="TB",5,"xxxx"))))))</f>
        <v/>
      </c>
      <c r="J104" s="78" t="str">
        <f>IF('Exemplaires élève'!$AK$76="","",IF('Exemplaires élève'!$AK$76="TI",1,IF('Exemplaires élève'!$AK$76="I",2,IF('Exemplaires élève'!$AK$76="S",3,IF('Exemplaires élève'!$AK$76="B",4,IF('Exemplaires élève'!$AK$76="TB",5,"xxxx"))))))</f>
        <v/>
      </c>
      <c r="K104" s="78" t="str">
        <f>IF('Exemplaires élève'!$AK$84="","",IF('Exemplaires élève'!$AK$84="TI",1,IF('Exemplaires élève'!$AK$84="I",2,IF('Exemplaires élève'!$AK$84="S",3,IF('Exemplaires élève'!$AK$84="B",4,IF('Exemplaires élève'!$AK$84="TB",5,"xxxx"))))))</f>
        <v/>
      </c>
      <c r="L104" s="78" t="str">
        <f>IF('Exemplaires élève'!$AK$92="","",IF('Exemplaires élève'!$AK$92="TI",1,IF('Exemplaires élève'!$AK$92="I",2,IF('Exemplaires élève'!$AK$92="S",3,IF('Exemplaires élève'!$AK$92="B",4,IF('Exemplaires élève'!$AK$92="TB",5,"xxxx"))))))</f>
        <v/>
      </c>
      <c r="M104" s="78" t="str">
        <f>IF('Exemplaires élève'!$AK$100="","",IF('Exemplaires élève'!$AK$100="TI",1,IF('Exemplaires élève'!$AK$100="I",2,IF('Exemplaires élève'!$AK$100="S",3,IF('Exemplaires élève'!$AK$100="B",4,IF('Exemplaires élève'!$AK$100="TB",5,"xxxx"))))))</f>
        <v/>
      </c>
      <c r="N104" s="78" t="str">
        <f>IF('Exemplaires élève'!$AK$117="","",IF('Exemplaires élève'!$AK$117="TI",1,IF('Exemplaires élève'!$AK$117="I",2,IF('Exemplaires élève'!$AK$117="S",3,IF('Exemplaires élève'!$AK$117="B",4,IF('Exemplaires élève'!$AK$117="TB",5,"xxxx"))))))</f>
        <v/>
      </c>
      <c r="O104" s="78" t="str">
        <f>IF('Exemplaires élève'!$AK$125="","",IF('Exemplaires élève'!$AK$125="TI",1,IF('Exemplaires élève'!$AK$125="I",2,IF('Exemplaires élève'!$AK$125="S",3,IF('Exemplaires élève'!$AK$125="B",4,IF('Exemplaires élève'!$AK$125="TB",5,"xxxx"))))))</f>
        <v/>
      </c>
      <c r="P104" s="78" t="str">
        <f>IF('Exemplaires élève'!$AK$133="","",IF('Exemplaires élève'!$AK$133="TI",1,IF('Exemplaires élève'!$AK$133="I",2,IF('Exemplaires élève'!$AK$133="S",3,IF('Exemplaires élève'!$AK$133="B",4,IF('Exemplaires élève'!$AK$133="TB",5,"xxxx"))))))</f>
        <v/>
      </c>
      <c r="Q104" s="78" t="str">
        <f>IF('Exemplaires élève'!$AK$141="","",IF('Exemplaires élève'!$AK$141="TI",1,IF('Exemplaires élève'!$AK$141="I",2,IF('Exemplaires élève'!$AK$141="S",3,IF('Exemplaires élève'!$AK$141="B",4,IF('Exemplaires élève'!$AK$141="TB",5,"xxxx"))))))</f>
        <v/>
      </c>
      <c r="R104" s="78" t="str">
        <f>IF('Exemplaires élève'!$AK$149="","",IF('Exemplaires élève'!$AK$149="TI",1,IF('Exemplaires élève'!$AK$149="I",2,IF('Exemplaires élève'!$AK$149="S",3,IF('Exemplaires élève'!$AK$149="B",4,IF('Exemplaires élève'!$AK$149="TB",5,"xxxx"))))))</f>
        <v/>
      </c>
      <c r="S104" s="78" t="str">
        <f>IF('Exemplaires élève'!$AK$166="","",IF('Exemplaires élève'!$AK$166="TI",1,IF('Exemplaires élève'!$AK$166="I",2,IF('Exemplaires élève'!$AK$166="S",3,IF('Exemplaires élève'!$AK$166="B",4,IF('Exemplaires élève'!$AK$166="TB",5,"xxxx"))))))</f>
        <v/>
      </c>
      <c r="T104" s="78" t="str">
        <f>IF('Exemplaires élève'!$AK$174="","",IF('Exemplaires élève'!$AK$174="TI",1,IF('Exemplaires élève'!$AK$174="I",2,IF('Exemplaires élève'!$AK$174="S",3,IF('Exemplaires élève'!$AK$174="B",4,IF('Exemplaires élève'!$AK$174="TB",5,"xxxx"))))))</f>
        <v/>
      </c>
      <c r="U104" s="78" t="str">
        <f>IF('Exemplaires élève'!$AK$182="","",IF('Exemplaires élève'!$AK$182="TI",1,IF('Exemplaires élève'!$AK$182="I",2,IF('Exemplaires élève'!$AK$182="S",3,IF('Exemplaires élève'!$AK$182="B",4,IF('Exemplaires élève'!$AK$182="TB",5,"xxxx"))))))</f>
        <v/>
      </c>
      <c r="V104" s="78" t="str">
        <f>IF('Exemplaires élève'!$AK$190="","",IF('Exemplaires élève'!$AK$190="TI",1,IF('Exemplaires élève'!$AK$190="I",2,IF('Exemplaires élève'!$AK$190="S",3,IF('Exemplaires élève'!$AK$190="B",4,IF('Exemplaires élève'!$AK$190="TB",5,"xxxx"))))))</f>
        <v/>
      </c>
      <c r="W104" s="78" t="str">
        <f>IF('Exemplaires élève'!$AK$198="","",IF('Exemplaires élève'!$AK$198="TI",1,IF('Exemplaires élève'!$AK$198="I",2,IF('Exemplaires élève'!$AK$198="S",3,IF('Exemplaires élève'!$AK$198="B",4,IF('Exemplaires élève'!$AK$198="TB",5,"xxxx"))))))</f>
        <v/>
      </c>
    </row>
    <row r="105" spans="1:23" x14ac:dyDescent="0.25">
      <c r="A105" s="129"/>
      <c r="D105" s="78" t="str">
        <f>IF('Exemplaires élève'!$AK$20="","",IF('Exemplaires élève'!$AK$20="TI",1,IF('Exemplaires élève'!$AK$20="I",2,IF('Exemplaires élève'!$AK$20="S",3,IF('Exemplaires élève'!$AK$20="B",4,IF('Exemplaires élève'!$AK$20="TB",5,"xxxx"))))))</f>
        <v/>
      </c>
      <c r="E105" s="78" t="str">
        <f>IF('Exemplaires élève'!$AK$28="","",IF('Exemplaires élève'!$AK$28="TI",1,IF('Exemplaires élève'!$AK$28="I",2,IF('Exemplaires élève'!$AK$28="S",3,IF('Exemplaires élève'!$AK$28="B",4,IF('Exemplaires élève'!$AK$28="TB",5,"xxxx"))))))</f>
        <v/>
      </c>
      <c r="F105" s="78" t="str">
        <f>IF('Exemplaires élève'!$AK$36="","",IF('Exemplaires élève'!$AK$36="TI",1,IF('Exemplaires élève'!$AK$36="I",2,IF('Exemplaires élève'!$AK$36="S",3,IF('Exemplaires élève'!$AK$36="B",4,IF('Exemplaires élève'!$AK$36="TB",5,"xxxx"))))))</f>
        <v/>
      </c>
      <c r="G105" s="78" t="str">
        <f>IF('Exemplaires élève'!$AK$44="","",IF('Exemplaires élève'!$AK$44="TI",1,IF('Exemplaires élève'!$AK$44="I",2,IF('Exemplaires élève'!$AK$44="S",3,IF('Exemplaires élève'!$AK$44="B",4,IF('Exemplaires élève'!$AK$44="TB",5,"xxxx"))))))</f>
        <v/>
      </c>
      <c r="H105" s="78" t="str">
        <f>IF('Exemplaires élève'!$AK$52="","",IF('Exemplaires élève'!$AK$52="TI",1,IF('Exemplaires élève'!$AK$52="I",2,IF('Exemplaires élève'!$AK$52="S",3,IF('Exemplaires élève'!$AK$52="B",4,IF('Exemplaires élève'!$AK$52="TB",5,"xxxx"))))))</f>
        <v/>
      </c>
      <c r="I105" s="78" t="str">
        <f>IF('Exemplaires élève'!$AK$69="","",IF('Exemplaires élève'!$AK$69="TI",1,IF('Exemplaires élève'!$AK$69="I",2,IF('Exemplaires élève'!$AK$69="S",3,IF('Exemplaires élève'!$AK$69="B",4,IF('Exemplaires élève'!$AK$69="TB",5,"xxxx"))))))</f>
        <v/>
      </c>
      <c r="J105" s="78" t="str">
        <f>IF('Exemplaires élève'!$AK$77="","",IF('Exemplaires élève'!$AK$77="TI",1,IF('Exemplaires élève'!$AK$77="I",2,IF('Exemplaires élève'!$AK$77="S",3,IF('Exemplaires élève'!$AK$77="B",4,IF('Exemplaires élève'!$AK$77="TB",5,"xxxx"))))))</f>
        <v/>
      </c>
      <c r="K105" s="78" t="str">
        <f>IF('Exemplaires élève'!$AK$85="","",IF('Exemplaires élève'!$AK$85="TI",1,IF('Exemplaires élève'!$AK$85="I",2,IF('Exemplaires élève'!$AK$85="S",3,IF('Exemplaires élève'!$AK$85="B",4,IF('Exemplaires élève'!$AK$85="TB",5,"xxxx"))))))</f>
        <v/>
      </c>
      <c r="L105" s="78" t="str">
        <f>IF('Exemplaires élève'!$AK$93="","",IF('Exemplaires élève'!$AK$93="TI",1,IF('Exemplaires élève'!$AK$93="I",2,IF('Exemplaires élève'!$AK$93="S",3,IF('Exemplaires élève'!$AK$93="B",4,IF('Exemplaires élève'!$AK$93="TB",5,"xxxx"))))))</f>
        <v/>
      </c>
      <c r="M105" s="78" t="str">
        <f>IF('Exemplaires élève'!$AK$101="","",IF('Exemplaires élève'!$AK$101="TI",1,IF('Exemplaires élève'!$AK$101="I",2,IF('Exemplaires élève'!$AK$101="S",3,IF('Exemplaires élève'!$AK$101="B",4,IF('Exemplaires élève'!$AK$101="TB",5,"xxxx"))))))</f>
        <v/>
      </c>
      <c r="N105" s="78" t="str">
        <f>IF('Exemplaires élève'!$AK$118="","",IF('Exemplaires élève'!$AK$118="TI",1,IF('Exemplaires élève'!$AK$118="I",2,IF('Exemplaires élève'!$AK$118="S",3,IF('Exemplaires élève'!$AK$118="B",4,IF('Exemplaires élève'!$AK$118="TB",5,"xxxx"))))))</f>
        <v/>
      </c>
      <c r="O105" s="78" t="str">
        <f>IF('Exemplaires élève'!$AK$126="","",IF('Exemplaires élève'!$AK$126="TI",1,IF('Exemplaires élève'!$AK$126="I",2,IF('Exemplaires élève'!$AK$126="S",3,IF('Exemplaires élève'!$AK$126="B",4,IF('Exemplaires élève'!$AK$126="TB",5,"xxxx"))))))</f>
        <v/>
      </c>
      <c r="P105" s="78" t="str">
        <f>IF('Exemplaires élève'!$AK$134="","",IF('Exemplaires élève'!$AK$134="TI",1,IF('Exemplaires élève'!$AK$134="I",2,IF('Exemplaires élève'!$AK$134="S",3,IF('Exemplaires élève'!$AK$134="B",4,IF('Exemplaires élève'!$AK$134="TB",5,"xxxx"))))))</f>
        <v/>
      </c>
      <c r="Q105" s="78" t="str">
        <f>IF('Exemplaires élève'!$AK$142="","",IF('Exemplaires élève'!$AK$142="TI",1,IF('Exemplaires élève'!$AK$142="I",2,IF('Exemplaires élève'!$AK$142="S",3,IF('Exemplaires élève'!$AK$142="B",4,IF('Exemplaires élève'!$AK$142="TB",5,"xxxx"))))))</f>
        <v/>
      </c>
      <c r="R105" s="78" t="str">
        <f>IF('Exemplaires élève'!$AK$150="","",IF('Exemplaires élève'!$AK$150="TI",1,IF('Exemplaires élève'!$AK$150="I",2,IF('Exemplaires élève'!$AK$150="S",3,IF('Exemplaires élève'!$AK$150="B",4,IF('Exemplaires élève'!$AK$150="TB",5,"xxxx"))))))</f>
        <v/>
      </c>
      <c r="S105" s="78" t="str">
        <f>IF('Exemplaires élève'!$AK$167="","",IF('Exemplaires élève'!$AK$167="TI",1,IF('Exemplaires élève'!$AK$167="I",2,IF('Exemplaires élève'!$AK$167="S",3,IF('Exemplaires élève'!$AK$167="B",4,IF('Exemplaires élève'!$AK$167="TB",5,"xxxx"))))))</f>
        <v/>
      </c>
      <c r="T105" s="78" t="str">
        <f>IF('Exemplaires élève'!$AK$175="","",IF('Exemplaires élève'!$AK$175="TI",1,IF('Exemplaires élève'!$AK$175="I",2,IF('Exemplaires élève'!$AK$175="S",3,IF('Exemplaires élève'!$AK$175="B",4,IF('Exemplaires élève'!$AK$175="TB",5,"xxxx"))))))</f>
        <v/>
      </c>
      <c r="U105" s="78" t="str">
        <f>IF('Exemplaires élève'!$AK$183="","",IF('Exemplaires élève'!$AK$183="TI",1,IF('Exemplaires élève'!$AK$183="I",2,IF('Exemplaires élève'!$AK$183="S",3,IF('Exemplaires élève'!$AK$183="B",4,IF('Exemplaires élève'!$AK$183="TB",5,"xxxx"))))))</f>
        <v/>
      </c>
      <c r="V105" s="78" t="str">
        <f>IF('Exemplaires élève'!$AK$191="","",IF('Exemplaires élève'!$AK$191="TI",1,IF('Exemplaires élève'!$AK$191="I",2,IF('Exemplaires élève'!$AK$191="S",3,IF('Exemplaires élève'!$AK$191="B",4,IF('Exemplaires élève'!$AK$191="TB",5,"xxxx"))))))</f>
        <v/>
      </c>
      <c r="W105" s="78" t="str">
        <f>IF('Exemplaires élève'!$AK$199="","",IF('Exemplaires élève'!$AK$199="TI",1,IF('Exemplaires élève'!$AK$199="I",2,IF('Exemplaires élève'!$AK$199="S",3,IF('Exemplaires élève'!$AK$199="B",4,IF('Exemplaires élève'!$AK$199="TB",5,"xxxx"))))))</f>
        <v/>
      </c>
    </row>
    <row r="106" spans="1:23" ht="13.8" thickBot="1" x14ac:dyDescent="0.3">
      <c r="A106" s="129"/>
      <c r="D106" s="78" t="str">
        <f>IF('Exemplaires élève'!$AK$21="","",IF('Exemplaires élève'!$AK$21="TI",1,IF('Exemplaires élève'!$AK$21="I",2,IF('Exemplaires élève'!$AK$21="S",3,IF('Exemplaires élève'!$AK$21="B",4,IF('Exemplaires élève'!$AK$21="TB",5,"xxxx"))))))</f>
        <v/>
      </c>
      <c r="E106" s="78" t="str">
        <f>IF('Exemplaires élève'!$AK$29="","",IF('Exemplaires élève'!$AK$29="TI",1,IF('Exemplaires élève'!$AK$29="I",2,IF('Exemplaires élève'!$AK$29="S",3,IF('Exemplaires élève'!$AK$29="B",4,IF('Exemplaires élève'!$AK$29="TB",5,"xxxx"))))))</f>
        <v/>
      </c>
      <c r="F106" s="78" t="str">
        <f>IF('Exemplaires élève'!$AK$37="","",IF('Exemplaires élève'!$AK$37="TI",1,IF('Exemplaires élève'!$AK$37="I",2,IF('Exemplaires élève'!$AK$37="S",3,IF('Exemplaires élève'!$AK$37="B",4,IF('Exemplaires élève'!$AK$37="TB",5,"xxxx"))))))</f>
        <v/>
      </c>
      <c r="G106" s="78" t="str">
        <f>IF('Exemplaires élève'!$AK$45="","",IF('Exemplaires élève'!$AK$45="TI",1,IF('Exemplaires élève'!$AK$45="I",2,IF('Exemplaires élève'!$AK$45="S",3,IF('Exemplaires élève'!$AK$45="B",4,IF('Exemplaires élève'!$AK$45="TB",5,"xxxx"))))))</f>
        <v/>
      </c>
      <c r="H106" s="78" t="str">
        <f>IF('Exemplaires élève'!$AK$53="","",IF('Exemplaires élève'!$AK$53="TI",1,IF('Exemplaires élève'!$AK$53="I",2,IF('Exemplaires élève'!$AK$53="S",3,IF('Exemplaires élève'!$AK$53="B",4,IF('Exemplaires élève'!$AK$53="TB",5,"xxxx"))))))</f>
        <v/>
      </c>
      <c r="I106" s="78" t="str">
        <f>IF('Exemplaires élève'!$AK$70="","",IF('Exemplaires élève'!$AK$70="TI",1,IF('Exemplaires élève'!$AK$70="I",2,IF('Exemplaires élève'!$AK$70="S",3,IF('Exemplaires élève'!$AK$70="B",4,IF('Exemplaires élève'!$AK$70="TB",5,"xxxx"))))))</f>
        <v/>
      </c>
      <c r="J106" s="78" t="str">
        <f>IF('Exemplaires élève'!$AK$78="","",IF('Exemplaires élève'!$AK$78="TI",1,IF('Exemplaires élève'!$AK$78="I",2,IF('Exemplaires élève'!$AK$78="S",3,IF('Exemplaires élève'!$AK$78="B",4,IF('Exemplaires élève'!$AK$78="TB",5,"xxxx"))))))</f>
        <v/>
      </c>
      <c r="K106" s="78" t="str">
        <f>IF('Exemplaires élève'!$AK$86="","",IF('Exemplaires élève'!$AK$86="TI",1,IF('Exemplaires élève'!$AK$86="I",2,IF('Exemplaires élève'!$AK$86="S",3,IF('Exemplaires élève'!$AK$86="B",4,IF('Exemplaires élève'!$AK$86="TB",5,"xxxx"))))))</f>
        <v/>
      </c>
      <c r="L106" s="78" t="str">
        <f>IF('Exemplaires élève'!$AK$94="","",IF('Exemplaires élève'!$AK$94="TI",1,IF('Exemplaires élève'!$AK$94="I",2,IF('Exemplaires élève'!$AK$94="S",3,IF('Exemplaires élève'!$AK$94="B",4,IF('Exemplaires élève'!$AK$94="TB",5,"xxxx"))))))</f>
        <v/>
      </c>
      <c r="M106" s="78" t="str">
        <f>IF('Exemplaires élève'!$AK$102="","",IF('Exemplaires élève'!$AK$102="TI",1,IF('Exemplaires élève'!$AK$102="I",2,IF('Exemplaires élève'!$AK$102="S",3,IF('Exemplaires élève'!$AK$102="B",4,IF('Exemplaires élève'!$AK$102="TB",5,"xxxx"))))))</f>
        <v/>
      </c>
      <c r="N106" s="78" t="str">
        <f>IF('Exemplaires élève'!$AK$119="","",IF('Exemplaires élève'!$AK$119="TI",1,IF('Exemplaires élève'!$AK$119="I",2,IF('Exemplaires élève'!$AK$119="S",3,IF('Exemplaires élève'!$AK$119="B",4,IF('Exemplaires élève'!$AK$119="TB",5,"xxxx"))))))</f>
        <v/>
      </c>
      <c r="O106" s="78" t="str">
        <f>IF('Exemplaires élève'!$AK$127="","",IF('Exemplaires élève'!$AK$127="TI",1,IF('Exemplaires élève'!$AK$127="I",2,IF('Exemplaires élève'!$AK$127="S",3,IF('Exemplaires élève'!$AK$127="B",4,IF('Exemplaires élève'!$AK$127="TB",5,"xxxx"))))))</f>
        <v/>
      </c>
      <c r="P106" s="78" t="str">
        <f>IF('Exemplaires élève'!$AK$135="","",IF('Exemplaires élève'!$AK$135="TI",1,IF('Exemplaires élève'!$AK$135="I",2,IF('Exemplaires élève'!$AK$135="S",3,IF('Exemplaires élève'!$AK$135="B",4,IF('Exemplaires élève'!$AK$135="TB",5,"xxxx"))))))</f>
        <v/>
      </c>
      <c r="Q106" s="78" t="str">
        <f>IF('Exemplaires élève'!$AK$143="","",IF('Exemplaires élève'!$AK$143="TI",1,IF('Exemplaires élève'!$AK$143="I",2,IF('Exemplaires élève'!$AK$143="S",3,IF('Exemplaires élève'!$AK$143="B",4,IF('Exemplaires élève'!$AK$143="TB",5,"xxxx"))))))</f>
        <v/>
      </c>
      <c r="R106" s="78" t="str">
        <f>IF('Exemplaires élève'!$AK$151="","",IF('Exemplaires élève'!$AK$151="TI",1,IF('Exemplaires élève'!$AK$151="I",2,IF('Exemplaires élève'!$AK$151="S",3,IF('Exemplaires élève'!$AK$151="B",4,IF('Exemplaires élève'!$AK$151="TB",5,"xxxx"))))))</f>
        <v/>
      </c>
      <c r="S106" s="78" t="str">
        <f>IF('Exemplaires élève'!$AK$168="","",IF('Exemplaires élève'!$AK$168="TI",1,IF('Exemplaires élève'!$AK$168="I",2,IF('Exemplaires élève'!$AK$168="S",3,IF('Exemplaires élève'!$AK$168="B",4,IF('Exemplaires élève'!$AK$168="TB",5,"xxxx"))))))</f>
        <v/>
      </c>
      <c r="T106" s="78" t="str">
        <f>IF('Exemplaires élève'!$AK$176="","",IF('Exemplaires élève'!$AK$176="TI",1,IF('Exemplaires élève'!$AK$176="I",2,IF('Exemplaires élève'!$AK$176="S",3,IF('Exemplaires élève'!$AK$176="B",4,IF('Exemplaires élève'!$AK$176="TB",5,"xxxx"))))))</f>
        <v/>
      </c>
      <c r="U106" s="78" t="str">
        <f>IF('Exemplaires élève'!$AK$184="","",IF('Exemplaires élève'!$AK$184="TI",1,IF('Exemplaires élève'!$AK$184="I",2,IF('Exemplaires élève'!$AK$184="S",3,IF('Exemplaires élève'!$AK$184="B",4,IF('Exemplaires élève'!$AK$184="TB",5,"xxxx"))))))</f>
        <v/>
      </c>
      <c r="V106" s="78" t="str">
        <f>IF('Exemplaires élève'!$AK$192="","",IF('Exemplaires élève'!$AK$192="TI",1,IF('Exemplaires élève'!$AK$192="I",2,IF('Exemplaires élève'!$AK$192="S",3,IF('Exemplaires élève'!$AK$192="B",4,IF('Exemplaires élève'!$AK$192="TB",5,"xxxx"))))))</f>
        <v/>
      </c>
      <c r="W106" s="78" t="str">
        <f>IF('Exemplaires élève'!$AK$200="","",IF('Exemplaires élève'!$AK$200="TI",1,IF('Exemplaires élève'!$AK$200="I",2,IF('Exemplaires élève'!$AK$200="S",3,IF('Exemplaires élève'!$AK$200="B",4,IF('Exemplaires élève'!$AK$200="TB",5,"xxxx"))))))</f>
        <v/>
      </c>
    </row>
    <row r="107" spans="1:23" ht="13.8" thickBot="1" x14ac:dyDescent="0.3">
      <c r="A107" s="129"/>
      <c r="D107" s="32" t="str">
        <f>IF(D100="Absent(e)","",IF(D100="Non pr.",2,IF(COUNTIF(D100:D106,"")=7,"",AVERAGE(D100:D106))))</f>
        <v/>
      </c>
      <c r="E107" s="33" t="str">
        <f t="shared" ref="E107:W107" si="10">IF(E100="Absent(e)","",IF(E100="Non pr.",2,IF(COUNTIF(E100:E106,"")=7,"",AVERAGE(E100:E106))))</f>
        <v/>
      </c>
      <c r="F107" s="33" t="str">
        <f t="shared" si="10"/>
        <v/>
      </c>
      <c r="G107" s="33" t="str">
        <f t="shared" si="10"/>
        <v/>
      </c>
      <c r="H107" s="33" t="str">
        <f t="shared" si="10"/>
        <v/>
      </c>
      <c r="I107" s="33" t="str">
        <f t="shared" si="10"/>
        <v/>
      </c>
      <c r="J107" s="33" t="str">
        <f t="shared" si="10"/>
        <v/>
      </c>
      <c r="K107" s="33" t="str">
        <f t="shared" si="10"/>
        <v/>
      </c>
      <c r="L107" s="33" t="str">
        <f t="shared" si="10"/>
        <v/>
      </c>
      <c r="M107" s="33" t="str">
        <f t="shared" si="10"/>
        <v/>
      </c>
      <c r="N107" s="33" t="str">
        <f t="shared" si="10"/>
        <v/>
      </c>
      <c r="O107" s="33" t="str">
        <f t="shared" si="10"/>
        <v/>
      </c>
      <c r="P107" s="33" t="str">
        <f t="shared" si="10"/>
        <v/>
      </c>
      <c r="Q107" s="33" t="str">
        <f t="shared" si="10"/>
        <v/>
      </c>
      <c r="R107" s="33" t="str">
        <f t="shared" si="10"/>
        <v/>
      </c>
      <c r="S107" s="33" t="str">
        <f t="shared" si="10"/>
        <v/>
      </c>
      <c r="T107" s="33" t="str">
        <f t="shared" si="10"/>
        <v/>
      </c>
      <c r="U107" s="33" t="str">
        <f t="shared" si="10"/>
        <v/>
      </c>
      <c r="V107" s="33" t="str">
        <f t="shared" si="10"/>
        <v/>
      </c>
      <c r="W107" s="34" t="str">
        <f t="shared" si="10"/>
        <v/>
      </c>
    </row>
    <row r="108" spans="1:23" x14ac:dyDescent="0.25">
      <c r="A108" s="129"/>
      <c r="D108" s="36"/>
      <c r="E108" s="36"/>
      <c r="F108" s="36"/>
      <c r="G108" s="36"/>
      <c r="H108" s="36"/>
      <c r="I108" s="36"/>
      <c r="J108" s="36"/>
      <c r="K108" s="36"/>
      <c r="L108" s="36"/>
      <c r="M108" s="36"/>
      <c r="N108" s="36"/>
      <c r="O108" s="36"/>
      <c r="P108" s="36"/>
      <c r="Q108" s="36"/>
      <c r="R108" s="36"/>
      <c r="S108" s="36"/>
      <c r="T108" s="36"/>
      <c r="U108" s="36"/>
      <c r="V108" s="36"/>
      <c r="W108" s="36"/>
    </row>
    <row r="109" spans="1:23" x14ac:dyDescent="0.25">
      <c r="A109" s="129"/>
      <c r="C109" s="1" t="s">
        <v>29</v>
      </c>
      <c r="D109" s="77" t="str">
        <f>IF('Exemplaires élève'!$AJ$15="np","Non pr.",IF('Exemplaires élève'!$AJ$15="a","Absent(e)",IF('Exemplaires élève'!$AL$14="","",IF('Exemplaires élève'!$AL$15="TI",1,IF('Exemplaires élève'!$AL$15="I",2,IF('Exemplaires élève'!$AL$15="S",3,IF('Exemplaires élève'!$AL$15="B",4,IF('Exemplaires élève'!$AL$15="TB",5,"xxxx"))))))))</f>
        <v/>
      </c>
      <c r="E109" s="77" t="str">
        <f>IF('Exemplaires élève'!$AJ$23="np","Non pr.",IF('Exemplaires élève'!$AJ$23="a","Absent(e)",IF('Exemplaires élève'!$AL$23="","",IF('Exemplaires élève'!$AL$23="TI",1,IF('Exemplaires élève'!$AL$23="I",2,IF('Exemplaires élève'!$AL$23="S",3,IF('Exemplaires élève'!$AL$23="B",4,IF('Exemplaires élève'!$AL$23="TB",5,IF('Exemplaires élève'!$AL$23="np","Non pr.",IF('Exemplaires élève'!$AL$23="A","Absent(e)","xxxx"))))))))))</f>
        <v/>
      </c>
      <c r="F109" s="77" t="str">
        <f>IF('Exemplaires élève'!$AJ$31="np","Non pr.",IF('Exemplaires élève'!$AJ$31="a","Absent(e)",IF('Exemplaires élève'!$AL$31="","",IF('Exemplaires élève'!$AL$31="TI",1,IF('Exemplaires élève'!$AL$31="I",2,IF('Exemplaires élève'!$AL$31="S",3,IF('Exemplaires élève'!$AL$31="B",4,IF('Exemplaires élève'!$AL$31="TB",5,IF('Exemplaires élève'!$AL$31="np","Non pr.",IF('Exemplaires élève'!$AL$31="A","Absent(e)","xxxx"))))))))))</f>
        <v/>
      </c>
      <c r="G109" s="77" t="str">
        <f>IF('Exemplaires élève'!$AJ$39="np","Non pr.",IF('Exemplaires élève'!$AJ$39="a","Absent(e)",IF('Exemplaires élève'!$AL$39="","",IF('Exemplaires élève'!$AL$39="TI",1,IF('Exemplaires élève'!$AL$39="I",2,IF('Exemplaires élève'!$AL$39="S",3,IF('Exemplaires élève'!$AL$39="B",4,IF('Exemplaires élève'!$AL$39="TB",5,IF('Exemplaires élève'!$AL$39="np","Non pr.",IF('Exemplaires élève'!$AL$39="A","Absent(e)","xxxx"))))))))))</f>
        <v/>
      </c>
      <c r="H109" s="77" t="str">
        <f>IF('Exemplaires élève'!$AJ$47="np","Non pr.",IF('Exemplaires élève'!$AJ$47="a","Absent(e)",IF('Exemplaires élève'!$AL$47="","",IF('Exemplaires élève'!$AL$47="TI",1,IF('Exemplaires élève'!$AL$47="I",2,IF('Exemplaires élève'!$AL$47="S",3,IF('Exemplaires élève'!$AL$47="B",4,IF('Exemplaires élève'!$AL$47="TB",5,IF('Exemplaires élève'!$AL$47="np","Non pr.",IF('Exemplaires élève'!$AL$47="A","Absent(e)","xxxx"))))))))))</f>
        <v/>
      </c>
      <c r="I109" s="77" t="str">
        <f>IF('Exemplaires élève'!$AJ$64="np","Non pr.",IF('Exemplaires élève'!$AJ$64="a","Absent(e)",IF('Exemplaires élève'!$AL$64="","",IF('Exemplaires élève'!$AL$64="TI",1,IF('Exemplaires élève'!$AL$64="I",2,IF('Exemplaires élève'!$AL$64="S",3,IF('Exemplaires élève'!$AL$64="B",4,IF('Exemplaires élève'!$AL$64="TB",5,IF('Exemplaires élève'!$AL$64="np","Non pr.",IF('Exemplaires élève'!$AL$64="A","Absent(e)","xxxx"))))))))))</f>
        <v/>
      </c>
      <c r="J109" s="77" t="str">
        <f>IF('Exemplaires élève'!$AJ$72="np","Non pr.",IF('Exemplaires élève'!$AJ$72="a","Absent(e)",IF('Exemplaires élève'!$AL$72="","",IF('Exemplaires élève'!$AL$72="TI",1,IF('Exemplaires élève'!$AL$72="I",2,IF('Exemplaires élève'!$AL$72="S",3,IF('Exemplaires élève'!$AL$72="B",4,IF('Exemplaires élève'!$AL$72="TB",5,IF('Exemplaires élève'!$AL$72="np","Non pr.",IF('Exemplaires élève'!$AL$72="A","Absent(e)","xxxx"))))))))))</f>
        <v/>
      </c>
      <c r="K109" s="77" t="str">
        <f>IF('Exemplaires élève'!$AJ$80="np","Non pr.",IF('Exemplaires élève'!$AJ$80="a","Absent(e)",IF('Exemplaires élève'!$AL$80="","",IF('Exemplaires élève'!$AL$80="TI",1,IF('Exemplaires élève'!$AL$80="I",2,IF('Exemplaires élève'!$AL$80="S",3,IF('Exemplaires élève'!$AL$80="B",4,IF('Exemplaires élève'!$AL$80="TB",5,IF('Exemplaires élève'!$AL$80="np","Non pr.",IF('Exemplaires élève'!$AL$80="A","Absent(e)","xxxx"))))))))))</f>
        <v/>
      </c>
      <c r="L109" s="77" t="str">
        <f>IF('Exemplaires élève'!$AJ$88="np","Non pr.",IF('Exemplaires élève'!$AJ$88="a","Absent(e)",IF('Exemplaires élève'!$AL$88="","",IF('Exemplaires élève'!$AL$88="TI",1,IF('Exemplaires élève'!$AL$88="I",2,IF('Exemplaires élève'!$AL$88="S",3,IF('Exemplaires élève'!$AL$88="B",4,IF('Exemplaires élève'!$AL$88="TB",5,IF('Exemplaires élève'!$AL$88="np","Non pr.",IF('Exemplaires élève'!$AL$88="A","Absent(e)","xxxx"))))))))))</f>
        <v/>
      </c>
      <c r="M109" s="77" t="str">
        <f>IF('Exemplaires élève'!$AJ$96="np","Non pr.",IF('Exemplaires élève'!$AJ$96="a","Absent(e)",IF('Exemplaires élève'!$AL$96="","",IF('Exemplaires élève'!$AL$96="TI",1,IF('Exemplaires élève'!$AL$96="I",2,IF('Exemplaires élève'!$AL$96="S",3,IF('Exemplaires élève'!$AL$96="B",4,IF('Exemplaires élève'!$AL$96="TB",5,IF('Exemplaires élève'!$AL$96="np","Non pr.",IF('Exemplaires élève'!$AL$96="A","Absent(e)","xxxx"))))))))))</f>
        <v/>
      </c>
      <c r="N109" s="77" t="str">
        <f>IF('Exemplaires élève'!$AJ$113="np","Non pr.",IF('Exemplaires élève'!$AJ$113="a","Absent(e)",IF('Exemplaires élève'!$AL$113="","",IF('Exemplaires élève'!$AL$113="TI",1,IF('Exemplaires élève'!$AL$113="I",2,IF('Exemplaires élève'!$AL$113="S",3,IF('Exemplaires élève'!$AL$113="B",4,IF('Exemplaires élève'!$AL$113="TB",5,IF('Exemplaires élève'!$AL$113="np","Non pr.",IF('Exemplaires élève'!$AL$113="A","Absent(e)","xxxx"))))))))))</f>
        <v/>
      </c>
      <c r="O109" s="77" t="str">
        <f>IF('Exemplaires élève'!$AJ$121="np","Non pr.",IF('Exemplaires élève'!$AJ$121="a","Absent(e)",IF('Exemplaires élève'!$AL$121="","",IF('Exemplaires élève'!$AL$121="TI",1,IF('Exemplaires élève'!$AL$121="I",2,IF('Exemplaires élève'!$AL$121="S",3,IF('Exemplaires élève'!$AL$121="B",4,IF('Exemplaires élève'!$AL$121="TB",5,IF('Exemplaires élève'!$AL$121="np","Non pr.",IF('Exemplaires élève'!$AL$121="A","Absent(e)","xxxx"))))))))))</f>
        <v/>
      </c>
      <c r="P109" s="77" t="str">
        <f>IF('Exemplaires élève'!$AJ$129="np","Non pr.",IF('Exemplaires élève'!$AJ$129="a","Absent(e)",IF('Exemplaires élève'!$AL$129="","",IF('Exemplaires élève'!$AL$129="TI",1,IF('Exemplaires élève'!$AL$129="I",2,IF('Exemplaires élève'!$AL$129="S",3,IF('Exemplaires élève'!$AL$129="B",4,IF('Exemplaires élève'!$AL$129="TB",5,IF('Exemplaires élève'!$AL$129="np","Non pr.",IF('Exemplaires élève'!$AL$129="A","Absent(e)","xxxx"))))))))))</f>
        <v/>
      </c>
      <c r="Q109" s="77" t="str">
        <f>IF('Exemplaires élève'!$AJ$137="np","Non pr.",IF('Exemplaires élève'!$AJ$137="a","Absent(e)",IF('Exemplaires élève'!$AL$137="","",IF('Exemplaires élève'!$AL$137="TI",1,IF('Exemplaires élève'!$AL$137="I",2,IF('Exemplaires élève'!$AL$137="S",3,IF('Exemplaires élève'!$AL$137="B",4,IF('Exemplaires élève'!$AL$137="TB",5,IF('Exemplaires élève'!$AL$137="np","Non pr.",IF('Exemplaires élève'!$AL$137="A","Absent(e)","xxxx"))))))))))</f>
        <v/>
      </c>
      <c r="R109" s="77" t="str">
        <f>IF('Exemplaires élève'!$AJ$145="np","Non pr.",IF('Exemplaires élève'!$AJ$145="a","Absent(e)",IF('Exemplaires élève'!$AL$145="","",IF('Exemplaires élève'!$AL$145="TI",1,IF('Exemplaires élève'!$AL$145="I",2,IF('Exemplaires élève'!$AL$145="S",3,IF('Exemplaires élève'!$AL$145="B",4,IF('Exemplaires élève'!$AL$145="TB",5,IF('Exemplaires élève'!$AL$145="np","Non pr.",IF('Exemplaires élève'!$AL$145="A","Absent(e)","xxxx"))))))))))</f>
        <v/>
      </c>
      <c r="S109" s="77" t="str">
        <f>IF('Exemplaires élève'!$AJ$162="np","Non pr.",IF('Exemplaires élève'!$AJ$162="a","Absent(e)",IF('Exemplaires élève'!$AL$162="","",IF('Exemplaires élève'!$AL$162="TI",1,IF('Exemplaires élève'!$AL$162="I",2,IF('Exemplaires élève'!$AL$162="S",3,IF('Exemplaires élève'!$AL$162="B",4,IF('Exemplaires élève'!$AL$162="TB",5,IF('Exemplaires élève'!$AL$162="np","Non pr.",IF('Exemplaires élève'!$AL$162="A","Absent(e)","xxxx"))))))))))</f>
        <v/>
      </c>
      <c r="T109" s="77" t="str">
        <f>IF('Exemplaires élève'!$AJ$170="np","Non pr.",IF('Exemplaires élève'!$AJ$170="a","Absent(e)",IF('Exemplaires élève'!$AL$170="","",IF('Exemplaires élève'!$AL$170="TI",1,IF('Exemplaires élève'!$AL$170="I",2,IF('Exemplaires élève'!$AL$170="S",3,IF('Exemplaires élève'!$AL$170="B",4,IF('Exemplaires élève'!$AL$170="TB",5,IF('Exemplaires élève'!$AL$170="np","Non pr.",IF('Exemplaires élève'!$AL$170="A","Absent(e)","xxxx"))))))))))</f>
        <v/>
      </c>
      <c r="U109" s="77" t="str">
        <f>IF('Exemplaires élève'!$AJ$178="np","Non pr.",IF('Exemplaires élève'!$AJ$178="a","Absent(e)",IF('Exemplaires élève'!$AL$178="","",IF('Exemplaires élève'!$AL$178="TI",1,IF('Exemplaires élève'!$AL$178="I",2,IF('Exemplaires élève'!$AL$178="S",3,IF('Exemplaires élève'!$AL$178="B",4,IF('Exemplaires élève'!$AL$178="TB",5,IF('Exemplaires élève'!$AL$178="np","Non pr.",IF('Exemplaires élève'!$AL$178="A","Absent(e)","xxxx"))))))))))</f>
        <v/>
      </c>
      <c r="V109" s="77" t="str">
        <f>IF('Exemplaires élève'!$AJ$186="np","Non pr.",IF('Exemplaires élève'!$AJ$186="a","Absent(e)",IF('Exemplaires élève'!$AL$186="","",IF('Exemplaires élève'!$AL$186="TI",1,IF('Exemplaires élève'!$AL$186="I",2,IF('Exemplaires élève'!$AL$186="S",3,IF('Exemplaires élève'!$AL$186="B",4,IF('Exemplaires élève'!$AL$186="TB",5,IF('Exemplaires élève'!$AL$186="np","Non pr.",IF('Exemplaires élève'!$AL$186="A","Absent(e)","xxxx"))))))))))</f>
        <v/>
      </c>
      <c r="W109" s="77" t="str">
        <f>IF('Exemplaires élève'!$AJ$194="np","Non pr.",IF('Exemplaires élève'!$AJ$194="a","Absent(e)",IF('Exemplaires élève'!$AL$194="","",IF('Exemplaires élève'!$AL$194="TI",1,IF('Exemplaires élève'!$AL$194="I",2,IF('Exemplaires élève'!$AL$194="S",3,IF('Exemplaires élève'!$AL$194="B",4,IF('Exemplaires élève'!$AL$194="TB",5,IF('Exemplaires élève'!$AL$194="np","Non pr.",IF('Exemplaires élève'!$AL$194="A","Absent(e)","xxxx"))))))))))</f>
        <v/>
      </c>
    </row>
    <row r="110" spans="1:23" x14ac:dyDescent="0.25">
      <c r="A110" s="129"/>
      <c r="D110" s="78" t="str">
        <f>IF('Exemplaires élève'!$AL$16="","",IF('Exemplaires élève'!$AL$16="TI",1,IF('Exemplaires élève'!$AL$16="I",2,IF('Exemplaires élève'!$AL$16="S",3,IF('Exemplaires élève'!$AL$16="B",4,IF('Exemplaires élève'!$AL$16="TB",5,"xxxx"))))))</f>
        <v/>
      </c>
      <c r="E110" s="78" t="str">
        <f>IF('Exemplaires élève'!$AL$24="","",IF('Exemplaires élève'!$AL$24="TI",1,IF('Exemplaires élève'!$AL$24="I",2,IF('Exemplaires élève'!$AL$24="S",3,IF('Exemplaires élève'!$AL$24="B",4,IF('Exemplaires élève'!$AL$24="TB",5,"xxxx"))))))</f>
        <v/>
      </c>
      <c r="F110" s="78" t="str">
        <f>IF('Exemplaires élève'!$AL$32="","",IF('Exemplaires élève'!$AL$32="TI",1,IF('Exemplaires élève'!$AL$32="I",2,IF('Exemplaires élève'!$AL$32="S",3,IF('Exemplaires élève'!$AL$32="B",4,IF('Exemplaires élève'!$AL$32="TB",5,"xxxx"))))))</f>
        <v/>
      </c>
      <c r="G110" s="78" t="str">
        <f>IF('Exemplaires élève'!$AL$40="","",IF('Exemplaires élève'!$AL$40="TI",1,IF('Exemplaires élève'!$AL$40="I",2,IF('Exemplaires élève'!$AL$40="S",3,IF('Exemplaires élève'!$AL$40="B",4,IF('Exemplaires élève'!$AL$40="TB",5,"xxxx"))))))</f>
        <v/>
      </c>
      <c r="H110" s="78" t="str">
        <f>IF('Exemplaires élève'!$AL$48="","",IF('Exemplaires élève'!$AL$48="TI",1,IF('Exemplaires élève'!$AL$48="I",2,IF('Exemplaires élève'!$AL$48="S",3,IF('Exemplaires élève'!$AL$48="B",4,IF('Exemplaires élève'!$AL$48="TB",5,"xxxx"))))))</f>
        <v/>
      </c>
      <c r="I110" s="78" t="str">
        <f>IF('Exemplaires élève'!$AL$65="","",IF('Exemplaires élève'!$AL$65="TI",1,IF('Exemplaires élève'!$AL$65="I",2,IF('Exemplaires élève'!$AL$65="S",3,IF('Exemplaires élève'!$AL$65="B",4,IF('Exemplaires élève'!$AL$65="TB",5,"xxxx"))))))</f>
        <v/>
      </c>
      <c r="J110" s="78" t="str">
        <f>IF('Exemplaires élève'!$AL$73="","",IF('Exemplaires élève'!$AL$73="TI",1,IF('Exemplaires élève'!$AL$73="I",2,IF('Exemplaires élève'!$AL$73="S",3,IF('Exemplaires élève'!$AL$73="B",4,IF('Exemplaires élève'!$AL$73="TB",5,"xxxx"))))))</f>
        <v/>
      </c>
      <c r="K110" s="78" t="str">
        <f>IF('Exemplaires élève'!$AL$81="","",IF('Exemplaires élève'!$AL$81="TI",1,IF('Exemplaires élève'!$AL$81="I",2,IF('Exemplaires élève'!$AL$81="S",3,IF('Exemplaires élève'!$AL$81="B",4,IF('Exemplaires élève'!$AL$81="TB",5,"xxxx"))))))</f>
        <v/>
      </c>
      <c r="L110" s="78" t="str">
        <f>IF('Exemplaires élève'!$AL$89="","",IF('Exemplaires élève'!$AL$89="TI",1,IF('Exemplaires élève'!$AL$89="I",2,IF('Exemplaires élève'!$AL$89="S",3,IF('Exemplaires élève'!$AL$89="B",4,IF('Exemplaires élève'!$AL$89="TB",5,"xxxx"))))))</f>
        <v/>
      </c>
      <c r="M110" s="78" t="str">
        <f>IF('Exemplaires élève'!$AL$97="","",IF('Exemplaires élève'!$AL$97="TI",1,IF('Exemplaires élève'!$AL$97="I",2,IF('Exemplaires élève'!$AL$97="S",3,IF('Exemplaires élève'!$AL$97="B",4,IF('Exemplaires élève'!$AL$97="TB",5,"xxxx"))))))</f>
        <v/>
      </c>
      <c r="N110" s="78" t="str">
        <f>IF('Exemplaires élève'!$AL$114="","",IF('Exemplaires élève'!$AL$114="TI",1,IF('Exemplaires élève'!$AL$114="I",2,IF('Exemplaires élève'!$AL$114="S",3,IF('Exemplaires élève'!$AL$114="B",4,IF('Exemplaires élève'!$AL$114="TB",5,"xxxx"))))))</f>
        <v/>
      </c>
      <c r="O110" s="78" t="str">
        <f>IF('Exemplaires élève'!$AL$122="","",IF('Exemplaires élève'!$AL$122="TI",1,IF('Exemplaires élève'!$AL$122="I",2,IF('Exemplaires élève'!$AL$122="S",3,IF('Exemplaires élève'!$AL$122="B",4,IF('Exemplaires élève'!$AL$122="TB",5,"xxxx"))))))</f>
        <v/>
      </c>
      <c r="P110" s="78" t="str">
        <f>IF('Exemplaires élève'!$AL$130="","",IF('Exemplaires élève'!$AL$130="TI",1,IF('Exemplaires élève'!$AL$130="I",2,IF('Exemplaires élève'!$AL$130="S",3,IF('Exemplaires élève'!$AL$130="B",4,IF('Exemplaires élève'!$AL$130="TB",5,"xxxx"))))))</f>
        <v/>
      </c>
      <c r="Q110" s="78" t="str">
        <f>IF('Exemplaires élève'!$AL$138="","",IF('Exemplaires élève'!$AL$138="TI",1,IF('Exemplaires élève'!$AL$138="I",2,IF('Exemplaires élève'!$AL$138="S",3,IF('Exemplaires élève'!$AL$138="B",4,IF('Exemplaires élève'!$AL$138="TB",5,"xxxx"))))))</f>
        <v/>
      </c>
      <c r="R110" s="78" t="str">
        <f>IF('Exemplaires élève'!$AL$146="","",IF('Exemplaires élève'!$AL$146="TI",1,IF('Exemplaires élève'!$AL$146="I",2,IF('Exemplaires élève'!$AL$146="S",3,IF('Exemplaires élève'!$AL$146="B",4,IF('Exemplaires élève'!$AL$146="TB",5,"xxxx"))))))</f>
        <v/>
      </c>
      <c r="S110" s="78" t="str">
        <f>IF('Exemplaires élève'!$AL$163="","",IF('Exemplaires élève'!$AL$163="TI",1,IF('Exemplaires élève'!$AL$163="I",2,IF('Exemplaires élève'!$AL$163="S",3,IF('Exemplaires élève'!$AL$163="B",4,IF('Exemplaires élève'!$AL$163="TB",5,"xxxx"))))))</f>
        <v/>
      </c>
      <c r="T110" s="78" t="str">
        <f>IF('Exemplaires élève'!$AL$171="","",IF('Exemplaires élève'!$AL$171="TI",1,IF('Exemplaires élève'!$AL$171="I",2,IF('Exemplaires élève'!$AL$171="S",3,IF('Exemplaires élève'!$AL$171="B",4,IF('Exemplaires élève'!$AL$171="TB",5,"xxxx"))))))</f>
        <v/>
      </c>
      <c r="U110" s="78" t="str">
        <f>IF('Exemplaires élève'!$AL$179="","",IF('Exemplaires élève'!$AL$179="TI",1,IF('Exemplaires élève'!$AL$179="I",2,IF('Exemplaires élève'!$AL$179="S",3,IF('Exemplaires élève'!$AL$179="B",4,IF('Exemplaires élève'!$AL$179="TB",5,"xxxx"))))))</f>
        <v/>
      </c>
      <c r="V110" s="78" t="str">
        <f>IF('Exemplaires élève'!$AL$187="","",IF('Exemplaires élève'!$AL$187="TI",1,IF('Exemplaires élève'!$AL$187="I",2,IF('Exemplaires élève'!$AL$187="S",3,IF('Exemplaires élève'!$AL$187="B",4,IF('Exemplaires élève'!$AL$187="TB",5,"xxxx"))))))</f>
        <v/>
      </c>
      <c r="W110" s="78" t="str">
        <f>IF('Exemplaires élève'!$AL$195="","",IF('Exemplaires élève'!$AL$195="TI",1,IF('Exemplaires élève'!$AL$195="I",2,IF('Exemplaires élève'!$AL$195="S",3,IF('Exemplaires élève'!$AL$195="B",4,IF('Exemplaires élève'!$AL$195="TB",5,"xxxx"))))))</f>
        <v/>
      </c>
    </row>
    <row r="111" spans="1:23" x14ac:dyDescent="0.25">
      <c r="A111" s="129"/>
      <c r="D111" s="78" t="str">
        <f>IF('Exemplaires élève'!$AL$17="","",IF('Exemplaires élève'!$AL$17="TI",1,IF('Exemplaires élève'!$AL$17="I",2,IF('Exemplaires élève'!$AL$17="S",3,IF('Exemplaires élève'!$AL$17="B",4,IF('Exemplaires élève'!$AL$17="TB",5,"xxxx"))))))</f>
        <v/>
      </c>
      <c r="E111" s="78" t="str">
        <f>IF('Exemplaires élève'!$AL$25="","",IF('Exemplaires élève'!$AL$25="TI",1,IF('Exemplaires élève'!$AL$25="I",2,IF('Exemplaires élève'!$AL$25="S",3,IF('Exemplaires élève'!$AL$25="B",4,IF('Exemplaires élève'!$AL$25="TB",5,"xxxx"))))))</f>
        <v/>
      </c>
      <c r="F111" s="78" t="str">
        <f>IF('Exemplaires élève'!$AL$33="","",IF('Exemplaires élève'!$AL$33="TI",1,IF('Exemplaires élève'!$AL$33="I",2,IF('Exemplaires élève'!$AL$33="S",3,IF('Exemplaires élève'!$AL$33="B",4,IF('Exemplaires élève'!$AL$33="TB",5,"xxxx"))))))</f>
        <v/>
      </c>
      <c r="G111" s="78" t="str">
        <f>IF('Exemplaires élève'!$AL$41="","",IF('Exemplaires élève'!$AL$41="TI",1,IF('Exemplaires élève'!$AL$41="I",2,IF('Exemplaires élève'!$AL$41="S",3,IF('Exemplaires élève'!$AL$41="B",4,IF('Exemplaires élève'!$AL$41="TB",5,"xxxx"))))))</f>
        <v/>
      </c>
      <c r="H111" s="78" t="str">
        <f>IF('Exemplaires élève'!$AL$49="","",IF('Exemplaires élève'!$AL$49="TI",1,IF('Exemplaires élève'!$AL$49="I",2,IF('Exemplaires élève'!$AL$49="S",3,IF('Exemplaires élève'!$AL$49="B",4,IF('Exemplaires élève'!$AL$49="TB",5,"xxxx"))))))</f>
        <v/>
      </c>
      <c r="I111" s="78" t="str">
        <f>IF('Exemplaires élève'!$AL$66="","",IF('Exemplaires élève'!$AL$66="TI",1,IF('Exemplaires élève'!$AL$66="I",2,IF('Exemplaires élève'!$AL$66="S",3,IF('Exemplaires élève'!$AL$66="B",4,IF('Exemplaires élève'!$AL$66="TB",5,"xxxx"))))))</f>
        <v/>
      </c>
      <c r="J111" s="78" t="str">
        <f>IF('Exemplaires élève'!$AL$74="","",IF('Exemplaires élève'!$AL$74="TI",1,IF('Exemplaires élève'!$AL$74="I",2,IF('Exemplaires élève'!$AL$74="S",3,IF('Exemplaires élève'!$AL$74="B",4,IF('Exemplaires élève'!$AL$74="TB",5,"xxxx"))))))</f>
        <v/>
      </c>
      <c r="K111" s="78" t="str">
        <f>IF('Exemplaires élève'!$AL$82="","",IF('Exemplaires élève'!$AL$82="TI",1,IF('Exemplaires élève'!$AL$82="I",2,IF('Exemplaires élève'!$AL$82="S",3,IF('Exemplaires élève'!$AL$82="B",4,IF('Exemplaires élève'!$AL$82="TB",5,"xxxx"))))))</f>
        <v/>
      </c>
      <c r="L111" s="78" t="str">
        <f>IF('Exemplaires élève'!$AL$90="","",IF('Exemplaires élève'!$AL$90="TI",1,IF('Exemplaires élève'!$AL$90="I",2,IF('Exemplaires élève'!$AL$90="S",3,IF('Exemplaires élève'!$AL$90="B",4,IF('Exemplaires élève'!$AL$90="TB",5,"xxxx"))))))</f>
        <v/>
      </c>
      <c r="M111" s="78" t="str">
        <f>IF('Exemplaires élève'!$AL$98="","",IF('Exemplaires élève'!$AL$98="TI",1,IF('Exemplaires élève'!$AL$98="I",2,IF('Exemplaires élève'!$AL$98="S",3,IF('Exemplaires élève'!$AL$98="B",4,IF('Exemplaires élève'!$AL$98="TB",5,"xxxx"))))))</f>
        <v/>
      </c>
      <c r="N111" s="78" t="str">
        <f>IF('Exemplaires élève'!$AL$115="","",IF('Exemplaires élève'!$AL$115="TI",1,IF('Exemplaires élève'!$AL$115="I",2,IF('Exemplaires élève'!$AL$115="S",3,IF('Exemplaires élève'!$AL$115="B",4,IF('Exemplaires élève'!$AL$115="TB",5,"xxxx"))))))</f>
        <v/>
      </c>
      <c r="O111" s="78" t="str">
        <f>IF('Exemplaires élève'!$AL$123="","",IF('Exemplaires élève'!$AL$123="TI",1,IF('Exemplaires élève'!$AL$123="I",2,IF('Exemplaires élève'!$AL$123="S",3,IF('Exemplaires élève'!$AL$123="B",4,IF('Exemplaires élève'!$AL$123="TB",5,"xxxx"))))))</f>
        <v/>
      </c>
      <c r="P111" s="78" t="str">
        <f>IF('Exemplaires élève'!$AL$131="","",IF('Exemplaires élève'!$AL$131="TI",1,IF('Exemplaires élève'!$AL$131="I",2,IF('Exemplaires élève'!$AL$131="S",3,IF('Exemplaires élève'!$AL$131="B",4,IF('Exemplaires élève'!$AL$131="TB",5,"xxxx"))))))</f>
        <v/>
      </c>
      <c r="Q111" s="78" t="str">
        <f>IF('Exemplaires élève'!$AL$139="","",IF('Exemplaires élève'!$AL$139="TI",1,IF('Exemplaires élève'!$AL$139="I",2,IF('Exemplaires élève'!$AL$139="S",3,IF('Exemplaires élève'!$AL$139="B",4,IF('Exemplaires élève'!$AL$139="TB",5,"xxxx"))))))</f>
        <v/>
      </c>
      <c r="R111" s="78" t="str">
        <f>IF('Exemplaires élève'!$AL$147="","",IF('Exemplaires élève'!$AL$147="TI",1,IF('Exemplaires élève'!$AL$147="I",2,IF('Exemplaires élève'!$AL$147="S",3,IF('Exemplaires élève'!$AL$147="B",4,IF('Exemplaires élève'!$AL$147="TB",5,"xxxx"))))))</f>
        <v/>
      </c>
      <c r="S111" s="78" t="str">
        <f>IF('Exemplaires élève'!$AL$164="","",IF('Exemplaires élève'!$AL$164="TI",1,IF('Exemplaires élève'!$AL$164="I",2,IF('Exemplaires élève'!$AL$164="S",3,IF('Exemplaires élève'!$AL$164="B",4,IF('Exemplaires élève'!$AL$164="TB",5,"xxxx"))))))</f>
        <v/>
      </c>
      <c r="T111" s="78" t="str">
        <f>IF('Exemplaires élève'!$AL$172="","",IF('Exemplaires élève'!$AL$172="TI",1,IF('Exemplaires élève'!$AL$172="I",2,IF('Exemplaires élève'!$AL$172="S",3,IF('Exemplaires élève'!$AL$172="B",4,IF('Exemplaires élève'!$AL$172="TB",5,"xxxx"))))))</f>
        <v/>
      </c>
      <c r="U111" s="78" t="str">
        <f>IF('Exemplaires élève'!$AL$180="","",IF('Exemplaires élève'!$AL$180="TI",1,IF('Exemplaires élève'!$AL$180="I",2,IF('Exemplaires élève'!$AL$180="S",3,IF('Exemplaires élève'!$AL$180="B",4,IF('Exemplaires élève'!$AL$180="TB",5,"xxxx"))))))</f>
        <v/>
      </c>
      <c r="V111" s="78" t="str">
        <f>IF('Exemplaires élève'!$AL$188="","",IF('Exemplaires élève'!$AL$188="TI",1,IF('Exemplaires élève'!$AL$188="I",2,IF('Exemplaires élève'!$AL$188="S",3,IF('Exemplaires élève'!$AL$188="B",4,IF('Exemplaires élève'!$AL$188="TB",5,"xxxx"))))))</f>
        <v/>
      </c>
      <c r="W111" s="78" t="str">
        <f>IF('Exemplaires élève'!$AL$196="","",IF('Exemplaires élève'!$AL$196="TI",1,IF('Exemplaires élève'!$AL$196="I",2,IF('Exemplaires élève'!$AL$196="S",3,IF('Exemplaires élève'!$AL$196="B",4,IF('Exemplaires élève'!$AL$196="TB",5,"xxxx"))))))</f>
        <v/>
      </c>
    </row>
    <row r="112" spans="1:23" x14ac:dyDescent="0.25">
      <c r="A112" s="129"/>
      <c r="D112" s="78" t="str">
        <f>IF('Exemplaires élève'!$AL$18="","",IF('Exemplaires élève'!$AL$18="TI",1,IF('Exemplaires élève'!$AL$18="I",2,IF('Exemplaires élève'!$AL$18="S",3,IF('Exemplaires élève'!$AL$18="B",4,IF('Exemplaires élève'!$AL$18="TB",5,"xxxx"))))))</f>
        <v/>
      </c>
      <c r="E112" s="78" t="str">
        <f>IF('Exemplaires élève'!$AL$26="","",IF('Exemplaires élève'!$AL$26="TI",1,IF('Exemplaires élève'!$AL$26="I",2,IF('Exemplaires élève'!$AL$26="S",3,IF('Exemplaires élève'!$AL$26="B",4,IF('Exemplaires élève'!$AL$26="TB",5,"xxxx"))))))</f>
        <v/>
      </c>
      <c r="F112" s="78" t="str">
        <f>IF('Exemplaires élève'!$AL$34="","",IF('Exemplaires élève'!$AL$34="TI",1,IF('Exemplaires élève'!$AL$34="I",2,IF('Exemplaires élève'!$AL$34="S",3,IF('Exemplaires élève'!$AL$34="B",4,IF('Exemplaires élève'!$AL$34="TB",5,"xxxx"))))))</f>
        <v/>
      </c>
      <c r="G112" s="78" t="str">
        <f>IF('Exemplaires élève'!$AL$42="","",IF('Exemplaires élève'!$AL$42="TI",1,IF('Exemplaires élève'!$AL$42="I",2,IF('Exemplaires élève'!$AL$42="S",3,IF('Exemplaires élève'!$AL$42="B",4,IF('Exemplaires élève'!$AL$42="TB",5,"xxxx"))))))</f>
        <v/>
      </c>
      <c r="H112" s="78" t="str">
        <f>IF('Exemplaires élève'!$AL$50="","",IF('Exemplaires élève'!$AL$50="TI",1,IF('Exemplaires élève'!$AL$50="I",2,IF('Exemplaires élève'!$AL$50="S",3,IF('Exemplaires élève'!$AL$50="B",4,IF('Exemplaires élève'!$AL$50="TB",5,"xxxx"))))))</f>
        <v/>
      </c>
      <c r="I112" s="78" t="str">
        <f>IF('Exemplaires élève'!$AL$67="","",IF('Exemplaires élève'!$AL$67="TI",1,IF('Exemplaires élève'!$AL$67="I",2,IF('Exemplaires élève'!$AL$67="S",3,IF('Exemplaires élève'!$AL$67="B",4,IF('Exemplaires élève'!$AL$67="TB",5,"xxxx"))))))</f>
        <v/>
      </c>
      <c r="J112" s="78" t="str">
        <f>IF('Exemplaires élève'!$AL$75="","",IF('Exemplaires élève'!$AL$75="TI",1,IF('Exemplaires élève'!$AL$75="I",2,IF('Exemplaires élève'!$AL$75="S",3,IF('Exemplaires élève'!$AL$75="B",4,IF('Exemplaires élève'!$AL$75="TB",5,"xxxx"))))))</f>
        <v/>
      </c>
      <c r="K112" s="78" t="str">
        <f>IF('Exemplaires élève'!$AL$83="","",IF('Exemplaires élève'!$AL$83="TI",1,IF('Exemplaires élève'!$AL$83="I",2,IF('Exemplaires élève'!$AL$83="S",3,IF('Exemplaires élève'!$AL$83="B",4,IF('Exemplaires élève'!$AL$83="TB",5,"xxxx"))))))</f>
        <v/>
      </c>
      <c r="L112" s="78" t="str">
        <f>IF('Exemplaires élève'!$AL$91="","",IF('Exemplaires élève'!$AL$91="TI",1,IF('Exemplaires élève'!$AL$91="I",2,IF('Exemplaires élève'!$AL$91="S",3,IF('Exemplaires élève'!$AL$91="B",4,IF('Exemplaires élève'!$AL$91="TB",5,"xxxx"))))))</f>
        <v/>
      </c>
      <c r="M112" s="78" t="str">
        <f>IF('Exemplaires élève'!$AL$99="","",IF('Exemplaires élève'!$AL$99="TI",1,IF('Exemplaires élève'!$AL$99="I",2,IF('Exemplaires élève'!$AL$99="S",3,IF('Exemplaires élève'!$AL$99="B",4,IF('Exemplaires élève'!$AL$99="TB",5,"xxxx"))))))</f>
        <v/>
      </c>
      <c r="N112" s="78" t="str">
        <f>IF('Exemplaires élève'!$AL$116="","",IF('Exemplaires élève'!$AL$116="TI",1,IF('Exemplaires élève'!$AL$116="I",2,IF('Exemplaires élève'!$AL$116="S",3,IF('Exemplaires élève'!$AL$116="B",4,IF('Exemplaires élève'!$AL$116="TB",5,"xxxx"))))))</f>
        <v/>
      </c>
      <c r="O112" s="78" t="str">
        <f>IF('Exemplaires élève'!$AL$124="","",IF('Exemplaires élève'!$AL$124="TI",1,IF('Exemplaires élève'!$AL$124="I",2,IF('Exemplaires élève'!$AL$124="S",3,IF('Exemplaires élève'!$AL$124="B",4,IF('Exemplaires élève'!$AL$124="TB",5,"xxxx"))))))</f>
        <v/>
      </c>
      <c r="P112" s="78" t="str">
        <f>IF('Exemplaires élève'!$AL$132="","",IF('Exemplaires élève'!$AL$132="TI",1,IF('Exemplaires élève'!$AL$132="I",2,IF('Exemplaires élève'!$AL$132="S",3,IF('Exemplaires élève'!$AL$132="B",4,IF('Exemplaires élève'!$AL$132="TB",5,"xxxx"))))))</f>
        <v/>
      </c>
      <c r="Q112" s="78" t="str">
        <f>IF('Exemplaires élève'!$AL$140="","",IF('Exemplaires élève'!$AL$140="TI",1,IF('Exemplaires élève'!$AL$140="I",2,IF('Exemplaires élève'!$AL$140="S",3,IF('Exemplaires élève'!$AL$140="B",4,IF('Exemplaires élève'!$AL$140="TB",5,"xxxx"))))))</f>
        <v/>
      </c>
      <c r="R112" s="78" t="str">
        <f>IF('Exemplaires élève'!$AL$148="","",IF('Exemplaires élève'!$AL$148="TI",1,IF('Exemplaires élève'!$AL$148="I",2,IF('Exemplaires élève'!$AL$148="S",3,IF('Exemplaires élève'!$AL$148="B",4,IF('Exemplaires élève'!$AL$148="TB",5,"xxxx"))))))</f>
        <v/>
      </c>
      <c r="S112" s="78" t="str">
        <f>IF('Exemplaires élève'!$AL$165="","",IF('Exemplaires élève'!$AL$165="TI",1,IF('Exemplaires élève'!$AL$165="I",2,IF('Exemplaires élève'!$AL$165="S",3,IF('Exemplaires élève'!$AL$165="B",4,IF('Exemplaires élève'!$AL$165="TB",5,"xxxx"))))))</f>
        <v/>
      </c>
      <c r="T112" s="78" t="str">
        <f>IF('Exemplaires élève'!$AL$173="","",IF('Exemplaires élève'!$AL$173="TI",1,IF('Exemplaires élève'!$AL$173="I",2,IF('Exemplaires élève'!$AL$173="S",3,IF('Exemplaires élève'!$AL$173="B",4,IF('Exemplaires élève'!$AL$173="TB",5,"xxxx"))))))</f>
        <v/>
      </c>
      <c r="U112" s="78" t="str">
        <f>IF('Exemplaires élève'!$AL$181="","",IF('Exemplaires élève'!$AL$181="TI",1,IF('Exemplaires élève'!$AL$181="I",2,IF('Exemplaires élève'!$AL$181="S",3,IF('Exemplaires élève'!$AL$181="B",4,IF('Exemplaires élève'!$AL$181="TB",5,"xxxx"))))))</f>
        <v/>
      </c>
      <c r="V112" s="78" t="str">
        <f>IF('Exemplaires élève'!$AL$189="","",IF('Exemplaires élève'!$AL$189="TI",1,IF('Exemplaires élève'!$AL$189="I",2,IF('Exemplaires élève'!$AL$189="S",3,IF('Exemplaires élève'!$AL$189="B",4,IF('Exemplaires élève'!$AL$189="TB",5,"xxxx"))))))</f>
        <v/>
      </c>
      <c r="W112" s="78" t="str">
        <f>IF('Exemplaires élève'!$AL$197="","",IF('Exemplaires élève'!$AL$197="TI",1,IF('Exemplaires élève'!$AL$197="I",2,IF('Exemplaires élève'!$AL$197="S",3,IF('Exemplaires élève'!$AL$197="B",4,IF('Exemplaires élève'!$AL$197="TB",5,"xxxx"))))))</f>
        <v/>
      </c>
    </row>
    <row r="113" spans="1:24" x14ac:dyDescent="0.25">
      <c r="A113" s="129"/>
      <c r="D113" s="78" t="str">
        <f>IF('Exemplaires élève'!$AL$19="","",IF('Exemplaires élève'!$AL$19="TI",1,IF('Exemplaires élève'!$AL$19="I",2,IF('Exemplaires élève'!$AL$19="S",3,IF('Exemplaires élève'!$AL$19="B",4,IF('Exemplaires élève'!$AL$19="TB",5,"xxxx"))))))</f>
        <v/>
      </c>
      <c r="E113" s="78" t="str">
        <f>IF('Exemplaires élève'!$AL$27="","",IF('Exemplaires élève'!$AL$27="TI",1,IF('Exemplaires élève'!$AL$27="I",2,IF('Exemplaires élève'!$AL$27="S",3,IF('Exemplaires élève'!$AL$27="B",4,IF('Exemplaires élève'!$AL$27="TB",5,"xxxx"))))))</f>
        <v/>
      </c>
      <c r="F113" s="78" t="str">
        <f>IF('Exemplaires élève'!$AL$35="","",IF('Exemplaires élève'!$AL$35="TI",1,IF('Exemplaires élève'!$AL$35="I",2,IF('Exemplaires élève'!$AL$35="S",3,IF('Exemplaires élève'!$AL$35="B",4,IF('Exemplaires élève'!$AL$35="TB",5,"xxxx"))))))</f>
        <v/>
      </c>
      <c r="G113" s="78" t="str">
        <f>IF('Exemplaires élève'!$AL$43="","",IF('Exemplaires élève'!$AL$43="TI",1,IF('Exemplaires élève'!$AL$43="I",2,IF('Exemplaires élève'!$AL$43="S",3,IF('Exemplaires élève'!$AL$43="B",4,IF('Exemplaires élève'!$AL$43="TB",5,"xxxx"))))))</f>
        <v/>
      </c>
      <c r="H113" s="78" t="str">
        <f>IF('Exemplaires élève'!$AL$51="","",IF('Exemplaires élève'!$AL$51="TI",1,IF('Exemplaires élève'!$AL$51="I",2,IF('Exemplaires élève'!$AL$51="S",3,IF('Exemplaires élève'!$AL$51="B",4,IF('Exemplaires élève'!$AL$51="TB",5,"xxxx"))))))</f>
        <v/>
      </c>
      <c r="I113" s="78" t="str">
        <f>IF('Exemplaires élève'!$AL$68="","",IF('Exemplaires élève'!$AL$68="TI",1,IF('Exemplaires élève'!$AL$68="I",2,IF('Exemplaires élève'!$AL$68="S",3,IF('Exemplaires élève'!$AL$68="B",4,IF('Exemplaires élève'!$AL$68="TB",5,"xxxx"))))))</f>
        <v/>
      </c>
      <c r="J113" s="78" t="str">
        <f>IF('Exemplaires élève'!$AL$76="","",IF('Exemplaires élève'!$AL$76="TI",1,IF('Exemplaires élève'!$AL$76="I",2,IF('Exemplaires élève'!$AL$76="S",3,IF('Exemplaires élève'!$AL$76="B",4,IF('Exemplaires élève'!$AL$76="TB",5,"xxxx"))))))</f>
        <v/>
      </c>
      <c r="K113" s="78" t="str">
        <f>IF('Exemplaires élève'!$AL$84="","",IF('Exemplaires élève'!$AL$84="TI",1,IF('Exemplaires élève'!$AL$84="I",2,IF('Exemplaires élève'!$AL$84="S",3,IF('Exemplaires élève'!$AL$84="B",4,IF('Exemplaires élève'!$AL$84="TB",5,"xxxx"))))))</f>
        <v/>
      </c>
      <c r="L113" s="78" t="str">
        <f>IF('Exemplaires élève'!$AL$92="","",IF('Exemplaires élève'!$AL$92="TI",1,IF('Exemplaires élève'!$AL$92="I",2,IF('Exemplaires élève'!$AL$92="S",3,IF('Exemplaires élève'!$AL$92="B",4,IF('Exemplaires élève'!$AL$92="TB",5,"xxxx"))))))</f>
        <v/>
      </c>
      <c r="M113" s="78" t="str">
        <f>IF('Exemplaires élève'!$AL$100="","",IF('Exemplaires élève'!$AL$100="TI",1,IF('Exemplaires élève'!$AL$100="I",2,IF('Exemplaires élève'!$AL$100="S",3,IF('Exemplaires élève'!$AL$100="B",4,IF('Exemplaires élève'!$AL$100="TB",5,"xxxx"))))))</f>
        <v/>
      </c>
      <c r="N113" s="78" t="str">
        <f>IF('Exemplaires élève'!$AL$117="","",IF('Exemplaires élève'!$AL$117="TI",1,IF('Exemplaires élève'!$AL$117="I",2,IF('Exemplaires élève'!$AL$117="S",3,IF('Exemplaires élève'!$AL$117="B",4,IF('Exemplaires élève'!$AL$117="TB",5,"xxxx"))))))</f>
        <v/>
      </c>
      <c r="O113" s="78" t="str">
        <f>IF('Exemplaires élève'!$AL$125="","",IF('Exemplaires élève'!$AL$125="TI",1,IF('Exemplaires élève'!$AL$125="I",2,IF('Exemplaires élève'!$AL$125="S",3,IF('Exemplaires élève'!$AL$125="B",4,IF('Exemplaires élève'!$AL$125="TB",5,"xxxx"))))))</f>
        <v/>
      </c>
      <c r="P113" s="78" t="str">
        <f>IF('Exemplaires élève'!$AL$133="","",IF('Exemplaires élève'!$AL$133="TI",1,IF('Exemplaires élève'!$AL$133="I",2,IF('Exemplaires élève'!$AL$133="S",3,IF('Exemplaires élève'!$AL$133="B",4,IF('Exemplaires élève'!$AL$133="TB",5,"xxxx"))))))</f>
        <v/>
      </c>
      <c r="Q113" s="78" t="str">
        <f>IF('Exemplaires élève'!$AL$141="","",IF('Exemplaires élève'!$AL$141="TI",1,IF('Exemplaires élève'!$AL$141="I",2,IF('Exemplaires élève'!$AL$141="S",3,IF('Exemplaires élève'!$AL$141="B",4,IF('Exemplaires élève'!$AL$141="TB",5,"xxxx"))))))</f>
        <v/>
      </c>
      <c r="R113" s="78" t="str">
        <f>IF('Exemplaires élève'!$AL$149="","",IF('Exemplaires élève'!$AL$149="TI",1,IF('Exemplaires élève'!$AL$149="I",2,IF('Exemplaires élève'!$AL$149="S",3,IF('Exemplaires élève'!$AL$149="B",4,IF('Exemplaires élève'!$AL$149="TB",5,"xxxx"))))))</f>
        <v/>
      </c>
      <c r="S113" s="78" t="str">
        <f>IF('Exemplaires élève'!$AL$166="","",IF('Exemplaires élève'!$AL$166="TI",1,IF('Exemplaires élève'!$AL$166="I",2,IF('Exemplaires élève'!$AL$166="S",3,IF('Exemplaires élève'!$AL$166="B",4,IF('Exemplaires élève'!$AL$166="TB",5,"xxxx"))))))</f>
        <v/>
      </c>
      <c r="T113" s="78" t="str">
        <f>IF('Exemplaires élève'!$AL$174="","",IF('Exemplaires élève'!$AL$174="TI",1,IF('Exemplaires élève'!$AL$174="I",2,IF('Exemplaires élève'!$AL$174="S",3,IF('Exemplaires élève'!$AL$174="B",4,IF('Exemplaires élève'!$AL$174="TB",5,"xxxx"))))))</f>
        <v/>
      </c>
      <c r="U113" s="78" t="str">
        <f>IF('Exemplaires élève'!$AL$182="","",IF('Exemplaires élève'!$AL$182="TI",1,IF('Exemplaires élève'!$AL$182="I",2,IF('Exemplaires élève'!$AL$182="S",3,IF('Exemplaires élève'!$AL$182="B",4,IF('Exemplaires élève'!$AL$182="TB",5,"xxxx"))))))</f>
        <v/>
      </c>
      <c r="V113" s="78" t="str">
        <f>IF('Exemplaires élève'!$AL$190="","",IF('Exemplaires élève'!$AL$190="TI",1,IF('Exemplaires élève'!$AL$190="I",2,IF('Exemplaires élève'!$AL$190="S",3,IF('Exemplaires élève'!$AL$190="B",4,IF('Exemplaires élève'!$AL$190="TB",5,"xxxx"))))))</f>
        <v/>
      </c>
      <c r="W113" s="78" t="str">
        <f>IF('Exemplaires élève'!$AL$198="","",IF('Exemplaires élève'!$AL$198="TI",1,IF('Exemplaires élève'!$AL$198="I",2,IF('Exemplaires élève'!$AL$198="S",3,IF('Exemplaires élève'!$AL$198="B",4,IF('Exemplaires élève'!$AL$198="TB",5,"xxxx"))))))</f>
        <v/>
      </c>
    </row>
    <row r="114" spans="1:24" x14ac:dyDescent="0.25">
      <c r="A114" s="129"/>
      <c r="D114" s="78" t="str">
        <f>IF('Exemplaires élève'!$AL$20="","",IF('Exemplaires élève'!$AL$20="TI",1,IF('Exemplaires élève'!$AL$20="I",2,IF('Exemplaires élève'!$AL$20="S",3,IF('Exemplaires élève'!$AL$20="B",4,IF('Exemplaires élève'!$AL$20="TB",5,"xxxx"))))))</f>
        <v/>
      </c>
      <c r="E114" s="78" t="str">
        <f>IF('Exemplaires élève'!$AL$28="","",IF('Exemplaires élève'!$AL$28="TI",1,IF('Exemplaires élève'!$AL$28="I",2,IF('Exemplaires élève'!$AL$28="S",3,IF('Exemplaires élève'!$AL$28="B",4,IF('Exemplaires élève'!$AL$28="TB",5,"xxxx"))))))</f>
        <v/>
      </c>
      <c r="F114" s="78" t="str">
        <f>IF('Exemplaires élève'!$AL$36="","",IF('Exemplaires élève'!$AL$36="TI",1,IF('Exemplaires élève'!$AL$36="I",2,IF('Exemplaires élève'!$AL$36="S",3,IF('Exemplaires élève'!$AL$36="B",4,IF('Exemplaires élève'!$AL$36="TB",5,"xxxx"))))))</f>
        <v/>
      </c>
      <c r="G114" s="78" t="str">
        <f>IF('Exemplaires élève'!$AL$44="","",IF('Exemplaires élève'!$AL$44="TI",1,IF('Exemplaires élève'!$AL$44="I",2,IF('Exemplaires élève'!$AL$44="S",3,IF('Exemplaires élève'!$AL$44="B",4,IF('Exemplaires élève'!$AL$44="TB",5,"xxxx"))))))</f>
        <v/>
      </c>
      <c r="H114" s="78" t="str">
        <f>IF('Exemplaires élève'!$AL$52="","",IF('Exemplaires élève'!$AL$52="TI",1,IF('Exemplaires élève'!$AL$52="I",2,IF('Exemplaires élève'!$AL$52="S",3,IF('Exemplaires élève'!$AL$52="B",4,IF('Exemplaires élève'!$AL$52="TB",5,"xxxx"))))))</f>
        <v/>
      </c>
      <c r="I114" s="78" t="str">
        <f>IF('Exemplaires élève'!$AL$69="","",IF('Exemplaires élève'!$AL$69="TI",1,IF('Exemplaires élève'!$AL$69="I",2,IF('Exemplaires élève'!$AL$69="S",3,IF('Exemplaires élève'!$AL$69="B",4,IF('Exemplaires élève'!$AL$69="TB",5,"xxxx"))))))</f>
        <v/>
      </c>
      <c r="J114" s="78" t="str">
        <f>IF('Exemplaires élève'!$AL$77="","",IF('Exemplaires élève'!$AL$77="TI",1,IF('Exemplaires élève'!$AL$77="I",2,IF('Exemplaires élève'!$AL$77="S",3,IF('Exemplaires élève'!$AL$77="B",4,IF('Exemplaires élève'!$AL$77="TB",5,"xxxx"))))))</f>
        <v/>
      </c>
      <c r="K114" s="78" t="str">
        <f>IF('Exemplaires élève'!$AL$85="","",IF('Exemplaires élève'!$AL$85="TI",1,IF('Exemplaires élève'!$AL$85="I",2,IF('Exemplaires élève'!$AL$85="S",3,IF('Exemplaires élève'!$AL$85="B",4,IF('Exemplaires élève'!$AL$85="TB",5,"xxxx"))))))</f>
        <v/>
      </c>
      <c r="L114" s="78" t="str">
        <f>IF('Exemplaires élève'!$AL$93="","",IF('Exemplaires élève'!$AL$93="TI",1,IF('Exemplaires élève'!$AL$93="I",2,IF('Exemplaires élève'!$AL$93="S",3,IF('Exemplaires élève'!$AL$93="B",4,IF('Exemplaires élève'!$AL$93="TB",5,"xxxx"))))))</f>
        <v/>
      </c>
      <c r="M114" s="78" t="str">
        <f>IF('Exemplaires élève'!$AL$101="","",IF('Exemplaires élève'!$AL$101="TI",1,IF('Exemplaires élève'!$AL$101="I",2,IF('Exemplaires élève'!$AL$101="S",3,IF('Exemplaires élève'!$AL$101="B",4,IF('Exemplaires élève'!$AL$101="TB",5,"xxxx"))))))</f>
        <v/>
      </c>
      <c r="N114" s="78" t="str">
        <f>IF('Exemplaires élève'!$AL$118="","",IF('Exemplaires élève'!$AL$118="TI",1,IF('Exemplaires élève'!$AL$118="I",2,IF('Exemplaires élève'!$AL$118="S",3,IF('Exemplaires élève'!$AL$118="B",4,IF('Exemplaires élève'!$AL$118="TB",5,"xxxx"))))))</f>
        <v/>
      </c>
      <c r="O114" s="78" t="str">
        <f>IF('Exemplaires élève'!$AL$126="","",IF('Exemplaires élève'!$AL$126="TI",1,IF('Exemplaires élève'!$AL$126="I",2,IF('Exemplaires élève'!$AL$126="S",3,IF('Exemplaires élève'!$AL$126="B",4,IF('Exemplaires élève'!$AL$126="TB",5,"xxxx"))))))</f>
        <v/>
      </c>
      <c r="P114" s="78" t="str">
        <f>IF('Exemplaires élève'!$AL$134="","",IF('Exemplaires élève'!$AL$134="TI",1,IF('Exemplaires élève'!$AL$134="I",2,IF('Exemplaires élève'!$AL$134="S",3,IF('Exemplaires élève'!$AL$134="B",4,IF('Exemplaires élève'!$AL$134="TB",5,"xxxx"))))))</f>
        <v/>
      </c>
      <c r="Q114" s="78" t="str">
        <f>IF('Exemplaires élève'!$AL$142="","",IF('Exemplaires élève'!$AL$142="TI",1,IF('Exemplaires élève'!$AL$142="I",2,IF('Exemplaires élève'!$AL$142="S",3,IF('Exemplaires élève'!$AL$142="B",4,IF('Exemplaires élève'!$AL$142="TB",5,"xxxx"))))))</f>
        <v/>
      </c>
      <c r="R114" s="78" t="str">
        <f>IF('Exemplaires élève'!$AL$150="","",IF('Exemplaires élève'!$AL$150="TI",1,IF('Exemplaires élève'!$AL$150="I",2,IF('Exemplaires élève'!$AL$150="S",3,IF('Exemplaires élève'!$AL$150="B",4,IF('Exemplaires élève'!$AL$150="TB",5,"xxxx"))))))</f>
        <v/>
      </c>
      <c r="S114" s="78" t="str">
        <f>IF('Exemplaires élève'!$AL$167="","",IF('Exemplaires élève'!$AL$167="TI",1,IF('Exemplaires élève'!$AL$167="I",2,IF('Exemplaires élève'!$AL$167="S",3,IF('Exemplaires élève'!$AL$167="B",4,IF('Exemplaires élève'!$AL$167="TB",5,"xxxx"))))))</f>
        <v/>
      </c>
      <c r="T114" s="78" t="str">
        <f>IF('Exemplaires élève'!$AL$175="","",IF('Exemplaires élève'!$AL$175="TI",1,IF('Exemplaires élève'!$AL$175="I",2,IF('Exemplaires élève'!$AL$175="S",3,IF('Exemplaires élève'!$AL$175="B",4,IF('Exemplaires élève'!$AL$175="TB",5,"xxxx"))))))</f>
        <v/>
      </c>
      <c r="U114" s="78" t="str">
        <f>IF('Exemplaires élève'!$AL$183="","",IF('Exemplaires élève'!$AL$183="TI",1,IF('Exemplaires élève'!$AL$183="I",2,IF('Exemplaires élève'!$AL$183="S",3,IF('Exemplaires élève'!$AL$183="B",4,IF('Exemplaires élève'!$AL$183="TB",5,"xxxx"))))))</f>
        <v/>
      </c>
      <c r="V114" s="78" t="str">
        <f>IF('Exemplaires élève'!$AL$191="","",IF('Exemplaires élève'!$AL$191="TI",1,IF('Exemplaires élève'!$AL$191="I",2,IF('Exemplaires élève'!$AL$191="S",3,IF('Exemplaires élève'!$AL$191="B",4,IF('Exemplaires élève'!$AL$191="TB",5,"xxxx"))))))</f>
        <v/>
      </c>
      <c r="W114" s="78" t="str">
        <f>IF('Exemplaires élève'!$AL$199="","",IF('Exemplaires élève'!$AL$199="TI",1,IF('Exemplaires élève'!$AL$199="I",2,IF('Exemplaires élève'!$AL$199="S",3,IF('Exemplaires élève'!$AL$199="B",4,IF('Exemplaires élève'!$AL$199="TB",5,"xxxx"))))))</f>
        <v/>
      </c>
    </row>
    <row r="115" spans="1:24" ht="13.8" thickBot="1" x14ac:dyDescent="0.3">
      <c r="A115" s="129"/>
      <c r="D115" s="78" t="str">
        <f>IF('Exemplaires élève'!$AL$21="","",IF('Exemplaires élève'!$AL$21="TI",1,IF('Exemplaires élève'!$AL$21="I",2,IF('Exemplaires élève'!$AL$21="S",3,IF('Exemplaires élève'!$AL$21="B",4,IF('Exemplaires élève'!$AL$21="TB",5,"xxxx"))))))</f>
        <v/>
      </c>
      <c r="E115" s="78" t="str">
        <f>IF('Exemplaires élève'!$AL$29="","",IF('Exemplaires élève'!$AL$29="TI",1,IF('Exemplaires élève'!$AL$29="I",2,IF('Exemplaires élève'!$AL$29="S",3,IF('Exemplaires élève'!$AL$29="B",4,IF('Exemplaires élève'!$AL$29="TB",5,"xxxx"))))))</f>
        <v/>
      </c>
      <c r="F115" s="78" t="str">
        <f>IF('Exemplaires élève'!$AL$37="","",IF('Exemplaires élève'!$AL$37="TI",1,IF('Exemplaires élève'!$AL$37="I",2,IF('Exemplaires élève'!$AL$37="S",3,IF('Exemplaires élève'!$AL$37="B",4,IF('Exemplaires élève'!$AL$37="TB",5,"xxxx"))))))</f>
        <v/>
      </c>
      <c r="G115" s="78" t="str">
        <f>IF('Exemplaires élève'!$AL$45="","",IF('Exemplaires élève'!$AL$45="TI",1,IF('Exemplaires élève'!$AL$45="I",2,IF('Exemplaires élève'!$AL$45="S",3,IF('Exemplaires élève'!$AL$45="B",4,IF('Exemplaires élève'!$AL$45="TB",5,"xxxx"))))))</f>
        <v/>
      </c>
      <c r="H115" s="78" t="str">
        <f>IF('Exemplaires élève'!$AL$53="","",IF('Exemplaires élève'!$AL$53="TI",1,IF('Exemplaires élève'!$AL$53="I",2,IF('Exemplaires élève'!$AL$53="S",3,IF('Exemplaires élève'!$AL$53="B",4,IF('Exemplaires élève'!$AL$53="TB",5,"xxxx"))))))</f>
        <v/>
      </c>
      <c r="I115" s="78" t="str">
        <f>IF('Exemplaires élève'!$AL$70="","",IF('Exemplaires élève'!$AL$70="TI",1,IF('Exemplaires élève'!$AL$70="I",2,IF('Exemplaires élève'!$AL$70="S",3,IF('Exemplaires élève'!$AL$70="B",4,IF('Exemplaires élève'!$AL$70="TB",5,"xxxx"))))))</f>
        <v/>
      </c>
      <c r="J115" s="78" t="str">
        <f>IF('Exemplaires élève'!$AL$78="","",IF('Exemplaires élève'!$AL$78="TI",1,IF('Exemplaires élève'!$AL$78="I",2,IF('Exemplaires élève'!$AL$78="S",3,IF('Exemplaires élève'!$AL$78="B",4,IF('Exemplaires élève'!$AL$78="TB",5,"xxxx"))))))</f>
        <v/>
      </c>
      <c r="K115" s="78" t="str">
        <f>IF('Exemplaires élève'!$AL$86="","",IF('Exemplaires élève'!$AL$86="TI",1,IF('Exemplaires élève'!$AL$86="I",2,IF('Exemplaires élève'!$AL$86="S",3,IF('Exemplaires élève'!$AL$86="B",4,IF('Exemplaires élève'!$AL$86="TB",5,"xxxx"))))))</f>
        <v/>
      </c>
      <c r="L115" s="78" t="str">
        <f>IF('Exemplaires élève'!$AL$94="","",IF('Exemplaires élève'!$AL$94="TI",1,IF('Exemplaires élève'!$AL$94="I",2,IF('Exemplaires élève'!$AL$94="S",3,IF('Exemplaires élève'!$AL$94="B",4,IF('Exemplaires élève'!$AL$94="TB",5,"xxxx"))))))</f>
        <v/>
      </c>
      <c r="M115" s="78" t="str">
        <f>IF('Exemplaires élève'!$AL$102="","",IF('Exemplaires élève'!$AL$102="TI",1,IF('Exemplaires élève'!$AL$102="I",2,IF('Exemplaires élève'!$AL$102="S",3,IF('Exemplaires élève'!$AL$102="B",4,IF('Exemplaires élève'!$AL$102="TB",5,"xxxx"))))))</f>
        <v/>
      </c>
      <c r="N115" s="78" t="str">
        <f>IF('Exemplaires élève'!$AL$119="","",IF('Exemplaires élève'!$AL$119="TI",1,IF('Exemplaires élève'!$AL$119="I",2,IF('Exemplaires élève'!$AL$119="S",3,IF('Exemplaires élève'!$AL$119="B",4,IF('Exemplaires élève'!$AL$119="TB",5,"xxxx"))))))</f>
        <v/>
      </c>
      <c r="O115" s="78" t="str">
        <f>IF('Exemplaires élève'!$AL$127="","",IF('Exemplaires élève'!$AL$127="TI",1,IF('Exemplaires élève'!$AL$127="I",2,IF('Exemplaires élève'!$AL$127="S",3,IF('Exemplaires élève'!$AL$127="B",4,IF('Exemplaires élève'!$AL$127="TB",5,"xxxx"))))))</f>
        <v/>
      </c>
      <c r="P115" s="78" t="str">
        <f>IF('Exemplaires élève'!$AL$135="","",IF('Exemplaires élève'!$AL$135="TI",1,IF('Exemplaires élève'!$AL$135="I",2,IF('Exemplaires élève'!$AL$135="S",3,IF('Exemplaires élève'!$AL$135="B",4,IF('Exemplaires élève'!$AL$135="TB",5,"xxxx"))))))</f>
        <v/>
      </c>
      <c r="Q115" s="78" t="str">
        <f>IF('Exemplaires élève'!$AL$143="","",IF('Exemplaires élève'!$AL$143="TI",1,IF('Exemplaires élève'!$AL$143="I",2,IF('Exemplaires élève'!$AL$143="S",3,IF('Exemplaires élève'!$AL$143="B",4,IF('Exemplaires élève'!$AL$143="TB",5,"xxxx"))))))</f>
        <v/>
      </c>
      <c r="R115" s="78" t="str">
        <f>IF('Exemplaires élève'!$AL$151="","",IF('Exemplaires élève'!$AL$151="TI",1,IF('Exemplaires élève'!$AL$151="I",2,IF('Exemplaires élève'!$AL$151="S",3,IF('Exemplaires élève'!$AL$151="B",4,IF('Exemplaires élève'!$AL$151="TB",5,"xxxx"))))))</f>
        <v/>
      </c>
      <c r="S115" s="78" t="str">
        <f>IF('Exemplaires élève'!$AL$168="","",IF('Exemplaires élève'!$AL$168="TI",1,IF('Exemplaires élève'!$AL$168="I",2,IF('Exemplaires élève'!$AL$168="S",3,IF('Exemplaires élève'!$AL$168="B",4,IF('Exemplaires élève'!$AL$168="TB",5,"xxxx"))))))</f>
        <v/>
      </c>
      <c r="T115" s="78" t="str">
        <f>IF('Exemplaires élève'!$AL$176="","",IF('Exemplaires élève'!$AL$176="TI",1,IF('Exemplaires élève'!$AL$176="I",2,IF('Exemplaires élève'!$AL$176="S",3,IF('Exemplaires élève'!$AL$176="B",4,IF('Exemplaires élève'!$AL$176="TB",5,"xxxx"))))))</f>
        <v/>
      </c>
      <c r="U115" s="78" t="str">
        <f>IF('Exemplaires élève'!$AL$184="","",IF('Exemplaires élève'!$AL$184="TI",1,IF('Exemplaires élève'!$AL$184="I",2,IF('Exemplaires élève'!$AL$184="S",3,IF('Exemplaires élève'!$AL$184="B",4,IF('Exemplaires élève'!$AL$184="TB",5,"xxxx"))))))</f>
        <v/>
      </c>
      <c r="V115" s="78" t="str">
        <f>IF('Exemplaires élève'!$AL$192="","",IF('Exemplaires élève'!$AL$192="TI",1,IF('Exemplaires élève'!$AL$192="I",2,IF('Exemplaires élève'!$AL$192="S",3,IF('Exemplaires élève'!$AL$192="B",4,IF('Exemplaires élève'!$AL$192="TB",5,"xxxx"))))))</f>
        <v/>
      </c>
      <c r="W115" s="78" t="str">
        <f>IF('Exemplaires élève'!$AL$200="","",IF('Exemplaires élève'!$AL$200="TI",1,IF('Exemplaires élève'!$AL$200="I",2,IF('Exemplaires élève'!$AL$200="S",3,IF('Exemplaires élève'!$AL$200="B",4,IF('Exemplaires élève'!$AL$200="TB",5,"xxxx"))))))</f>
        <v/>
      </c>
    </row>
    <row r="116" spans="1:24" ht="13.8" thickBot="1" x14ac:dyDescent="0.3">
      <c r="A116" s="129"/>
      <c r="D116" s="32" t="str">
        <f>IF(D109="Absent(e)","",IF(D109="Non pr.",2,IF(COUNTIF(D109:D115,"")=7,"",AVERAGE(D109:D115))))</f>
        <v/>
      </c>
      <c r="E116" s="33" t="str">
        <f t="shared" ref="E116:W116" si="11">IF(E109="Absent(e)","",IF(E109="Non pr.",2,IF(COUNTIF(E109:E115,"")=7,"",AVERAGE(E109:E115))))</f>
        <v/>
      </c>
      <c r="F116" s="33" t="str">
        <f t="shared" si="11"/>
        <v/>
      </c>
      <c r="G116" s="33" t="str">
        <f t="shared" si="11"/>
        <v/>
      </c>
      <c r="H116" s="33" t="str">
        <f t="shared" si="11"/>
        <v/>
      </c>
      <c r="I116" s="33" t="str">
        <f t="shared" si="11"/>
        <v/>
      </c>
      <c r="J116" s="33" t="str">
        <f t="shared" si="11"/>
        <v/>
      </c>
      <c r="K116" s="33" t="str">
        <f t="shared" si="11"/>
        <v/>
      </c>
      <c r="L116" s="33" t="str">
        <f t="shared" si="11"/>
        <v/>
      </c>
      <c r="M116" s="33" t="str">
        <f t="shared" si="11"/>
        <v/>
      </c>
      <c r="N116" s="33" t="str">
        <f t="shared" si="11"/>
        <v/>
      </c>
      <c r="O116" s="33" t="str">
        <f t="shared" si="11"/>
        <v/>
      </c>
      <c r="P116" s="33" t="str">
        <f t="shared" si="11"/>
        <v/>
      </c>
      <c r="Q116" s="33" t="str">
        <f t="shared" si="11"/>
        <v/>
      </c>
      <c r="R116" s="33" t="str">
        <f t="shared" si="11"/>
        <v/>
      </c>
      <c r="S116" s="33" t="str">
        <f t="shared" si="11"/>
        <v/>
      </c>
      <c r="T116" s="33" t="str">
        <f t="shared" si="11"/>
        <v/>
      </c>
      <c r="U116" s="33" t="str">
        <f t="shared" si="11"/>
        <v/>
      </c>
      <c r="V116" s="33" t="str">
        <f t="shared" si="11"/>
        <v/>
      </c>
      <c r="W116" s="34" t="str">
        <f t="shared" si="11"/>
        <v/>
      </c>
    </row>
    <row r="117" spans="1:24" x14ac:dyDescent="0.25">
      <c r="A117" s="129"/>
    </row>
    <row r="118" spans="1:24" ht="25.5"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row>
    <row r="119" spans="1:24" ht="12.75" customHeight="1" x14ac:dyDescent="0.25">
      <c r="A119" s="129" t="s">
        <v>20</v>
      </c>
      <c r="D119" s="54">
        <f>IF(Paramètres!$B$116="","",Paramètres!$B$116)</f>
        <v>42744</v>
      </c>
      <c r="E119" s="54">
        <f>IF(Paramètres!$B$117="","",Paramètres!$B$117)</f>
        <v>42745</v>
      </c>
      <c r="F119" s="54">
        <f>IF(Paramètres!$B$118="","",Paramètres!$B$118)</f>
        <v>42746</v>
      </c>
      <c r="G119" s="54">
        <f>IF(Paramètres!$B$119="","",Paramètres!$B$119)</f>
        <v>42747</v>
      </c>
      <c r="H119" s="54">
        <f>IF(Paramètres!$B$120="","",Paramètres!$B$120)</f>
        <v>42748</v>
      </c>
      <c r="I119" s="54">
        <f>IF(Paramètres!$B$121="","",Paramètres!$B$121)</f>
        <v>42751</v>
      </c>
      <c r="J119" s="54">
        <f>IF(Paramètres!$B$122="","",Paramètres!$B$122)</f>
        <v>42752</v>
      </c>
      <c r="K119" s="54">
        <f>IF(Paramètres!$B$123="","",Paramètres!$B$123)</f>
        <v>42753</v>
      </c>
      <c r="L119" s="54">
        <f>IF(Paramètres!$B$124="","",Paramètres!$B$124)</f>
        <v>42754</v>
      </c>
      <c r="M119" s="54">
        <f>IF(Paramètres!$B$125="","",Paramètres!$B$125)</f>
        <v>42755</v>
      </c>
      <c r="N119" s="54">
        <f>IF(Paramètres!$B$126="","",Paramètres!$B$126)</f>
        <v>42758</v>
      </c>
      <c r="O119" s="54">
        <f>IF(Paramètres!$B$127="","",Paramètres!$B$127)</f>
        <v>42759</v>
      </c>
      <c r="P119" s="54">
        <f>IF(Paramètres!$B$128="","",Paramètres!$B$128)</f>
        <v>42760</v>
      </c>
      <c r="Q119" s="54">
        <f>IF(Paramètres!$B$129="","",Paramètres!$B$129)</f>
        <v>42761</v>
      </c>
      <c r="R119" s="54">
        <f>IF(Paramètres!$B$130="","",Paramètres!$B$130)</f>
        <v>42762</v>
      </c>
      <c r="S119" s="54">
        <f>IF(Paramètres!$B$131="","",Paramètres!$B$131)</f>
        <v>42765</v>
      </c>
      <c r="T119" s="54" t="str">
        <f>IF(Paramètres!$B$132="","",Paramètres!$B$132)</f>
        <v/>
      </c>
      <c r="U119" s="54" t="str">
        <f>IF(Paramètres!$B$133="","",Paramètres!$B$133)</f>
        <v/>
      </c>
      <c r="V119" s="54" t="str">
        <f>IF(Paramètres!$B$134="","",Paramètres!$B$134)</f>
        <v/>
      </c>
      <c r="W119" s="54" t="str">
        <f>IF(Paramètres!$B$135="","",Paramètres!$B$135)</f>
        <v/>
      </c>
      <c r="X119" s="31" t="str">
        <f>IF(Paramètres!$B$137="","",Paramètres!$B$137)</f>
        <v/>
      </c>
    </row>
    <row r="120" spans="1:24" x14ac:dyDescent="0.25">
      <c r="A120" s="129"/>
      <c r="C120" s="1" t="s">
        <v>27</v>
      </c>
      <c r="D120" s="77" t="str">
        <f>IF('Exemplaires élève'!$AU$15="","",IF('Exemplaires élève'!$AU$15="TI",1,IF('Exemplaires élève'!$AU$15="I",2,IF('Exemplaires élève'!$AU$15="S",3,IF('Exemplaires élève'!$AU$15="B",4,IF('Exemplaires élève'!$AU$15="TB",5,IF('Exemplaires élève'!$AU$15="np","Non pr.",IF('Exemplaires élève'!$AU$15="A","Absent(e)","xxxx"))))))))</f>
        <v/>
      </c>
      <c r="E120" s="77" t="str">
        <f>IF('Exemplaires élève'!$AU$23="","",IF('Exemplaires élève'!$AU$23="TI",1,IF('Exemplaires élève'!$AU$23="I",2,IF('Exemplaires élève'!$AU$23="S",3,IF('Exemplaires élève'!$AU$23="B",4,IF('Exemplaires élève'!$AU$23="TB",5,IF('Exemplaires élève'!$AU$23="np","Non pr.",IF('Exemplaires élève'!$AU$23="A","Absent(e)","xxxx"))))))))</f>
        <v/>
      </c>
      <c r="F120" s="77" t="str">
        <f>IF('Exemplaires élève'!$AU$31="","",IF('Exemplaires élève'!$AU$31="TI",1,IF('Exemplaires élève'!$AU$31="I",2,IF('Exemplaires élève'!$AU$31="S",3,IF('Exemplaires élève'!$AU$31="B",4,IF('Exemplaires élève'!$AU$31="TB",5,IF('Exemplaires élève'!$AU$31="np","Non pr.",IF('Exemplaires élève'!$AU$31="A","Absent(e)","xxxx"))))))))</f>
        <v/>
      </c>
      <c r="G120" s="77" t="str">
        <f>IF('Exemplaires élève'!$AU$39="","",IF('Exemplaires élève'!$AU$39="TI",1,IF('Exemplaires élève'!$AU$39="I",2,IF('Exemplaires élève'!$AU$39="S",3,IF('Exemplaires élève'!$AU$39="B",4,IF('Exemplaires élève'!$AU$39="TB",5,IF('Exemplaires élève'!$AU$39="np","Non pr.",IF('Exemplaires élève'!$AU$39="A","Absent(e)","xxxx"))))))))</f>
        <v/>
      </c>
      <c r="H120" s="77" t="str">
        <f>IF('Exemplaires élève'!$AU$47="","",IF('Exemplaires élève'!$AU$47="TI",1,IF('Exemplaires élève'!$AU$47="I",2,IF('Exemplaires élève'!$AU$47="S",3,IF('Exemplaires élève'!$AU$47="B",4,IF('Exemplaires élève'!$AU$47="TB",5,IF('Exemplaires élève'!$AU$47="np","Non pr.",IF('Exemplaires élève'!$AU$47="A","Absent(e)","xxxx"))))))))</f>
        <v/>
      </c>
      <c r="I120" s="77" t="str">
        <f>IF('Exemplaires élève'!$AU$64="","",IF('Exemplaires élève'!$AU$64="TI",1,IF('Exemplaires élève'!$AU$64="I",2,IF('Exemplaires élève'!$AU$64="S",3,IF('Exemplaires élève'!$AU$64="B",4,IF('Exemplaires élève'!$AU$64="TB",5,IF('Exemplaires élève'!$AU$64="np","Non pr.",IF('Exemplaires élève'!$AU$64="A","Absent(e)","xxxx"))))))))</f>
        <v/>
      </c>
      <c r="J120" s="77" t="str">
        <f>IF('Exemplaires élève'!$AU$72="","",IF('Exemplaires élève'!$AU$72="TI",1,IF('Exemplaires élève'!$AU$72="I",2,IF('Exemplaires élève'!$AU$72="S",3,IF('Exemplaires élève'!$AU$72="B",4,IF('Exemplaires élève'!$AU$72="TB",5,IF('Exemplaires élève'!$AU$72="np","Non pr.",IF('Exemplaires élève'!$AU$72="A","Absent(e)","xxxx"))))))))</f>
        <v/>
      </c>
      <c r="K120" s="77" t="str">
        <f>IF('Exemplaires élève'!$AU$80="","",IF('Exemplaires élève'!$AU$80="TI",1,IF('Exemplaires élève'!$AU$80="I",2,IF('Exemplaires élève'!$AU$80="S",3,IF('Exemplaires élève'!$AU$80="B",4,IF('Exemplaires élève'!$AU$80="TB",5,IF('Exemplaires élève'!$AU$80="np","Non pr.",IF('Exemplaires élève'!$AU$80="A","Absent(e)","xxxx"))))))))</f>
        <v/>
      </c>
      <c r="L120" s="77" t="str">
        <f>IF('Exemplaires élève'!$AU$88="","",IF('Exemplaires élève'!$AU$88="TI",1,IF('Exemplaires élève'!$AU$88="I",2,IF('Exemplaires élève'!$AU$88="S",3,IF('Exemplaires élève'!$AU$88="B",4,IF('Exemplaires élève'!$AU$88="TB",5,IF('Exemplaires élève'!$AU$88="np","Non pr.",IF('Exemplaires élève'!$AU$88="A","Absent(e)","xxxx"))))))))</f>
        <v/>
      </c>
      <c r="M120" s="77" t="str">
        <f>IF('Exemplaires élève'!$AU$96="","",IF('Exemplaires élève'!$AU$96="TI",1,IF('Exemplaires élève'!$AU$96="I",2,IF('Exemplaires élève'!$AU$96="S",3,IF('Exemplaires élève'!$AU$96="B",4,IF('Exemplaires élève'!$AU$96="TB",5,IF('Exemplaires élève'!$AU$96="np","Non pr.",IF('Exemplaires élève'!$AU$96="A","Absent(e)","xxxx"))))))))</f>
        <v/>
      </c>
      <c r="N120" s="77" t="str">
        <f>IF('Exemplaires élève'!$AU$113="","",IF('Exemplaires élève'!$AU$113="TI",1,IF('Exemplaires élève'!$AU$113="I",2,IF('Exemplaires élève'!$AU$113="S",3,IF('Exemplaires élève'!$AU$113="B",4,IF('Exemplaires élève'!$AU$113="TB",5,IF('Exemplaires élève'!$AU$113="np","Non pr.",IF('Exemplaires élève'!$AU$113="A","Absent(e)","xxxx"))))))))</f>
        <v/>
      </c>
      <c r="O120" s="77" t="str">
        <f>IF('Exemplaires élève'!$AU$121="","",IF('Exemplaires élève'!$AU$121="TI",1,IF('Exemplaires élève'!$AU$121="I",2,IF('Exemplaires élève'!$AU$121="S",3,IF('Exemplaires élève'!$AU$121="B",4,IF('Exemplaires élève'!$AU$121="TB",5,IF('Exemplaires élève'!$AU$121="np","Non pr.",IF('Exemplaires élève'!$AU$121="A","Absent(e)","xxxx"))))))))</f>
        <v/>
      </c>
      <c r="P120" s="77" t="str">
        <f>IF('Exemplaires élève'!$AU$129="","",IF('Exemplaires élève'!$AU$129="TI",1,IF('Exemplaires élève'!$AU$129="I",2,IF('Exemplaires élève'!$AU$129="S",3,IF('Exemplaires élève'!$AU$129="B",4,IF('Exemplaires élève'!$AU$129="TB",5,IF('Exemplaires élève'!$AU$129="np","Non pr.",IF('Exemplaires élève'!$AU$129="A","Absent(e)","xxxx"))))))))</f>
        <v/>
      </c>
      <c r="Q120" s="77" t="str">
        <f>IF('Exemplaires élève'!$AU$137="","",IF('Exemplaires élève'!$AU$137="TI",1,IF('Exemplaires élève'!$AU$137="I",2,IF('Exemplaires élève'!$AU$137="S",3,IF('Exemplaires élève'!$AU$137="B",4,IF('Exemplaires élève'!$AU$137="TB",5,IF('Exemplaires élève'!$AU$137="np","Non pr.",IF('Exemplaires élève'!$AU$137="A","Absent(e)","xxxx"))))))))</f>
        <v/>
      </c>
      <c r="R120" s="77" t="str">
        <f>IF('Exemplaires élève'!$AU$145="","",IF('Exemplaires élève'!$AU$145="TI",1,IF('Exemplaires élève'!$AU$145="I",2,IF('Exemplaires élève'!$AU$145="S",3,IF('Exemplaires élève'!$AU$145="B",4,IF('Exemplaires élève'!$AU$145="TB",5,IF('Exemplaires élève'!$AU$145="np","Non pr.",IF('Exemplaires élève'!$AU$145="A","Absent(e)","xxxx"))))))))</f>
        <v/>
      </c>
      <c r="S120" s="77" t="str">
        <f>IF('Exemplaires élève'!$AU$162="","",IF('Exemplaires élève'!$AU$162="TI",1,IF('Exemplaires élève'!$AU$162="I",2,IF('Exemplaires élève'!$AU$162="S",3,IF('Exemplaires élève'!$AU$162="B",4,IF('Exemplaires élève'!$AU$162="TB",5,IF('Exemplaires élève'!$AU$162="np","Non pr.",IF('Exemplaires élève'!$AU$162="A","Absent(e)","xxxx"))))))))</f>
        <v/>
      </c>
      <c r="T120" s="77" t="str">
        <f>IF('Exemplaires élève'!$AU$170="","",IF('Exemplaires élève'!$AU$170="TI",1,IF('Exemplaires élève'!$AU$170="I",2,IF('Exemplaires élève'!$AU$170="S",3,IF('Exemplaires élève'!$AU$170="B",4,IF('Exemplaires élève'!$AU$170="TB",5,IF('Exemplaires élève'!$AU$170="np","Non pr.",IF('Exemplaires élève'!$AU$170="A","Absent(e)","xxxx"))))))))</f>
        <v/>
      </c>
      <c r="U120" s="77" t="str">
        <f>IF('Exemplaires élève'!$AU$178="","",IF('Exemplaires élève'!$AU$178="TI",1,IF('Exemplaires élève'!$AU$178="I",2,IF('Exemplaires élève'!$AU$178="S",3,IF('Exemplaires élève'!$AU$178="B",4,IF('Exemplaires élève'!$AU$178="TB",5,IF('Exemplaires élève'!$AU$178="np","Non pr.",IF('Exemplaires élève'!$AU$178="A","Absent(e)","xxxx"))))))))</f>
        <v/>
      </c>
      <c r="V120" s="77" t="str">
        <f>IF('Exemplaires élève'!$AU$186="","",IF('Exemplaires élève'!$AU$186="TI",1,IF('Exemplaires élève'!$AU$186="I",2,IF('Exemplaires élève'!$AU$186="S",3,IF('Exemplaires élève'!$AU$186="B",4,IF('Exemplaires élève'!$AU$186="TB",5,IF('Exemplaires élève'!$AU$186="np","Non pr.",IF('Exemplaires élève'!$AU$186="A","Absent(e)","xxxx"))))))))</f>
        <v/>
      </c>
      <c r="W120" s="77" t="str">
        <f>IF('Exemplaires élève'!$AU$194="","",IF('Exemplaires élève'!$AU$194="TI",1,IF('Exemplaires élève'!$AU$194="I",2,IF('Exemplaires élève'!$AU$194="S",3,IF('Exemplaires élève'!$AU$194="B",4,IF('Exemplaires élève'!$AU$194="TB",5,IF('Exemplaires élève'!$AU$194="np","Non pr.",IF('Exemplaires élève'!$AU$194="A","Absent(e)","xxxx"))))))))</f>
        <v/>
      </c>
    </row>
    <row r="121" spans="1:24" x14ac:dyDescent="0.25">
      <c r="A121" s="129"/>
      <c r="D121" s="78" t="str">
        <f>IF('Exemplaires élève'!$AU$16="","",IF('Exemplaires élève'!$AU$16="TI",1,IF('Exemplaires élève'!$AU$16="I",2,IF('Exemplaires élève'!$AU$16="S",3,IF('Exemplaires élève'!$AU$16="B",4,IF('Exemplaires élève'!$AU$16="TB",5,"xxxx"))))))</f>
        <v/>
      </c>
      <c r="E121" s="78" t="str">
        <f>IF('Exemplaires élève'!$AU$24="","",IF('Exemplaires élève'!$AU$24="TI",1,IF('Exemplaires élève'!$AU$24="I",2,IF('Exemplaires élève'!$AU$24="S",3,IF('Exemplaires élève'!$AU$24="B",4,IF('Exemplaires élève'!$AU$24="TB",5,"xxxx"))))))</f>
        <v/>
      </c>
      <c r="F121" s="78" t="str">
        <f>IF('Exemplaires élève'!$AU$32="","",IF('Exemplaires élève'!$AU$32="TI",1,IF('Exemplaires élève'!$AU$32="I",2,IF('Exemplaires élève'!$AU$32="S",3,IF('Exemplaires élève'!$AU$32="B",4,IF('Exemplaires élève'!$AU$32="TB",5,"xxxx"))))))</f>
        <v/>
      </c>
      <c r="G121" s="78" t="str">
        <f>IF('Exemplaires élève'!$AU$40="","",IF('Exemplaires élève'!$AU$40="TI",1,IF('Exemplaires élève'!$AU$40="I",2,IF('Exemplaires élève'!$AU$40="S",3,IF('Exemplaires élève'!$AU$40="B",4,IF('Exemplaires élève'!$AU$40="TB",5,"xxxx"))))))</f>
        <v/>
      </c>
      <c r="H121" s="78" t="str">
        <f>IF('Exemplaires élève'!$AU$48="","",IF('Exemplaires élève'!$AU$48="TI",1,IF('Exemplaires élève'!$AU$48="I",2,IF('Exemplaires élève'!$AU$48="S",3,IF('Exemplaires élève'!$AU$48="B",4,IF('Exemplaires élève'!$AU$48="TB",5,"xxxx"))))))</f>
        <v/>
      </c>
      <c r="I121" s="78" t="str">
        <f>IF('Exemplaires élève'!$AU$65="","",IF('Exemplaires élève'!$AU$65="TI",1,IF('Exemplaires élève'!$AU$65="I",2,IF('Exemplaires élève'!$AU$65="S",3,IF('Exemplaires élève'!$AU$65="B",4,IF('Exemplaires élève'!$AU$65="TB",5,"xxxx"))))))</f>
        <v/>
      </c>
      <c r="J121" s="78" t="str">
        <f>IF('Exemplaires élève'!$AU$73="","",IF('Exemplaires élève'!$AU$73="TI",1,IF('Exemplaires élève'!$AU$73="I",2,IF('Exemplaires élève'!$AU$73="S",3,IF('Exemplaires élève'!$AU$73="B",4,IF('Exemplaires élève'!$AU$73="TB",5,"xxxx"))))))</f>
        <v/>
      </c>
      <c r="K121" s="78" t="str">
        <f>IF('Exemplaires élève'!$AU$81="","",IF('Exemplaires élève'!$AU$81="TI",1,IF('Exemplaires élève'!$AU$81="I",2,IF('Exemplaires élève'!$AU$81="S",3,IF('Exemplaires élève'!$AU$81="B",4,IF('Exemplaires élève'!$AU$81="TB",5,"xxxx"))))))</f>
        <v/>
      </c>
      <c r="L121" s="78" t="str">
        <f>IF('Exemplaires élève'!$AU$89="","",IF('Exemplaires élève'!$AU$89="TI",1,IF('Exemplaires élève'!$AU$89="I",2,IF('Exemplaires élève'!$AU$89="S",3,IF('Exemplaires élève'!$AU$89="B",4,IF('Exemplaires élève'!$AU$89="TB",5,"xxxx"))))))</f>
        <v/>
      </c>
      <c r="M121" s="78" t="str">
        <f>IF('Exemplaires élève'!$AU$97="","",IF('Exemplaires élève'!$AU$97="TI",1,IF('Exemplaires élève'!$AU$97="I",2,IF('Exemplaires élève'!$AU$97="S",3,IF('Exemplaires élève'!$AU$97="B",4,IF('Exemplaires élève'!$AU$97="TB",5,"xxxx"))))))</f>
        <v/>
      </c>
      <c r="N121" s="78" t="str">
        <f>IF('Exemplaires élève'!$AU$114="","",IF('Exemplaires élève'!$AU$114="TI",1,IF('Exemplaires élève'!$AU$114="I",2,IF('Exemplaires élève'!$AU$114="S",3,IF('Exemplaires élève'!$AU$114="B",4,IF('Exemplaires élève'!$AU$114="TB",5,"xxxx"))))))</f>
        <v/>
      </c>
      <c r="O121" s="78" t="str">
        <f>IF('Exemplaires élève'!$AU$122="","",IF('Exemplaires élève'!$AU$122="TI",1,IF('Exemplaires élève'!$AU$122="I",2,IF('Exemplaires élève'!$AU$122="S",3,IF('Exemplaires élève'!$AU$122="B",4,IF('Exemplaires élève'!$AU$122="TB",5,"xxxx"))))))</f>
        <v/>
      </c>
      <c r="P121" s="78" t="str">
        <f>IF('Exemplaires élève'!$AU$130="","",IF('Exemplaires élève'!$AU$130="TI",1,IF('Exemplaires élève'!$AU$130="I",2,IF('Exemplaires élève'!$AU$130="S",3,IF('Exemplaires élève'!$AU$130="B",4,IF('Exemplaires élève'!$AU$130="TB",5,"xxxx"))))))</f>
        <v/>
      </c>
      <c r="Q121" s="78" t="str">
        <f>IF('Exemplaires élève'!$AU$138="","",IF('Exemplaires élève'!$AU$138="TI",1,IF('Exemplaires élève'!$AU$138="I",2,IF('Exemplaires élève'!$AU$138="S",3,IF('Exemplaires élève'!$AU$138="B",4,IF('Exemplaires élève'!$AU$138="TB",5,"xxxx"))))))</f>
        <v/>
      </c>
      <c r="R121" s="78" t="str">
        <f>IF('Exemplaires élève'!$AU$146="","",IF('Exemplaires élève'!$AU$146="TI",1,IF('Exemplaires élève'!$AU$146="I",2,IF('Exemplaires élève'!$AU$146="S",3,IF('Exemplaires élève'!$AU$146="B",4,IF('Exemplaires élève'!$AU$146="TB",5,"xxxx"))))))</f>
        <v/>
      </c>
      <c r="S121" s="78" t="str">
        <f>IF('Exemplaires élève'!$AU$163="","",IF('Exemplaires élève'!$AU$163="TI",1,IF('Exemplaires élève'!$AU$163="I",2,IF('Exemplaires élève'!$AU$163="S",3,IF('Exemplaires élève'!$AU$163="B",4,IF('Exemplaires élève'!$AU$163="TB",5,"xxxx"))))))</f>
        <v/>
      </c>
      <c r="T121" s="78" t="str">
        <f>IF('Exemplaires élève'!$AU$171="","",IF('Exemplaires élève'!$AU$171="TI",1,IF('Exemplaires élève'!$AU$171="I",2,IF('Exemplaires élève'!$AU$171="S",3,IF('Exemplaires élève'!$AU$171="B",4,IF('Exemplaires élève'!$AU$171="TB",5,"xxxx"))))))</f>
        <v/>
      </c>
      <c r="U121" s="78" t="str">
        <f>IF('Exemplaires élève'!$AU$179="","",IF('Exemplaires élève'!$AU$179="TI",1,IF('Exemplaires élève'!$AU$179="I",2,IF('Exemplaires élève'!$AU$179="S",3,IF('Exemplaires élève'!$AU$179="B",4,IF('Exemplaires élève'!$AU$179="TB",5,"xxxx"))))))</f>
        <v/>
      </c>
      <c r="V121" s="78" t="str">
        <f>IF('Exemplaires élève'!$AU$187="","",IF('Exemplaires élève'!$AU$187="TI",1,IF('Exemplaires élève'!$AU$187="I",2,IF('Exemplaires élève'!$AU$187="S",3,IF('Exemplaires élève'!$AU$187="B",4,IF('Exemplaires élève'!$AU$187="TB",5,"xxxx"))))))</f>
        <v/>
      </c>
      <c r="W121" s="78" t="str">
        <f>IF('Exemplaires élève'!$AU$195="","",IF('Exemplaires élève'!$AU$195="TI",1,IF('Exemplaires élève'!$AU$195="I",2,IF('Exemplaires élève'!$AU$195="S",3,IF('Exemplaires élève'!$AU$195="B",4,IF('Exemplaires élève'!$AU$195="TB",5,"xxxx"))))))</f>
        <v/>
      </c>
    </row>
    <row r="122" spans="1:24" x14ac:dyDescent="0.25">
      <c r="A122" s="129"/>
      <c r="D122" s="78" t="str">
        <f>IF('Exemplaires élève'!$AU$17="","",IF('Exemplaires élève'!$AU$17="TI",1,IF('Exemplaires élève'!$AU$17="I",2,IF('Exemplaires élève'!$AU$17="S",3,IF('Exemplaires élève'!$AU$17="B",4,IF('Exemplaires élève'!$AU$17="TB",5,"xxxx"))))))</f>
        <v/>
      </c>
      <c r="E122" s="78" t="str">
        <f>IF('Exemplaires élève'!$AU$25="","",IF('Exemplaires élève'!$AU$25="TI",1,IF('Exemplaires élève'!$AU$25="I",2,IF('Exemplaires élève'!$AU$25="S",3,IF('Exemplaires élève'!$AU$25="B",4,IF('Exemplaires élève'!$AU$25="TB",5,"xxxx"))))))</f>
        <v/>
      </c>
      <c r="F122" s="78" t="str">
        <f>IF('Exemplaires élève'!$AU$33="","",IF('Exemplaires élève'!$AU$33="TI",1,IF('Exemplaires élève'!$AU$33="I",2,IF('Exemplaires élève'!$AU$33="S",3,IF('Exemplaires élève'!$AU$33="B",4,IF('Exemplaires élève'!$AU$33="TB",5,"xxxx"))))))</f>
        <v/>
      </c>
      <c r="G122" s="78" t="str">
        <f>IF('Exemplaires élève'!$AU$41="","",IF('Exemplaires élève'!$AU$41="TI",1,IF('Exemplaires élève'!$AU$41="I",2,IF('Exemplaires élève'!$AU$41="S",3,IF('Exemplaires élève'!$AU$41="B",4,IF('Exemplaires élève'!$AU$41="TB",5,"xxxx"))))))</f>
        <v/>
      </c>
      <c r="H122" s="78" t="str">
        <f>IF('Exemplaires élève'!$AU$49="","",IF('Exemplaires élève'!$AU$49="TI",1,IF('Exemplaires élève'!$AU$49="I",2,IF('Exemplaires élève'!$AU$49="S",3,IF('Exemplaires élève'!$AU$49="B",4,IF('Exemplaires élève'!$AU$49="TB",5,"xxxx"))))))</f>
        <v/>
      </c>
      <c r="I122" s="78" t="str">
        <f>IF('Exemplaires élève'!$AU$66="","",IF('Exemplaires élève'!$AU$66="TI",1,IF('Exemplaires élève'!$AU$66="I",2,IF('Exemplaires élève'!$AU$66="S",3,IF('Exemplaires élève'!$AU$66="B",4,IF('Exemplaires élève'!$AU$66="TB",5,"xxxx"))))))</f>
        <v/>
      </c>
      <c r="J122" s="78" t="str">
        <f>IF('Exemplaires élève'!$AU$74="","",IF('Exemplaires élève'!$AU$74="TI",1,IF('Exemplaires élève'!$AU$74="I",2,IF('Exemplaires élève'!$AU$74="S",3,IF('Exemplaires élève'!$AU$74="B",4,IF('Exemplaires élève'!$AU$74="TB",5,"xxxx"))))))</f>
        <v/>
      </c>
      <c r="K122" s="78" t="str">
        <f>IF('Exemplaires élève'!$AU$82="","",IF('Exemplaires élève'!$AU$82="TI",1,IF('Exemplaires élève'!$AU$82="I",2,IF('Exemplaires élève'!$AU$82="S",3,IF('Exemplaires élève'!$AU$82="B",4,IF('Exemplaires élève'!$AU$82="TB",5,"xxxx"))))))</f>
        <v/>
      </c>
      <c r="L122" s="78" t="str">
        <f>IF('Exemplaires élève'!$AU$90="","",IF('Exemplaires élève'!$AU$90="TI",1,IF('Exemplaires élève'!$AU$90="I",2,IF('Exemplaires élève'!$AU$90="S",3,IF('Exemplaires élève'!$AU$90="B",4,IF('Exemplaires élève'!$AU$90="TB",5,"xxxx"))))))</f>
        <v/>
      </c>
      <c r="M122" s="78" t="str">
        <f>IF('Exemplaires élève'!$AU$98="","",IF('Exemplaires élève'!$AU$98="TI",1,IF('Exemplaires élève'!$AU$98="I",2,IF('Exemplaires élève'!$AU$98="S",3,IF('Exemplaires élève'!$AU$98="B",4,IF('Exemplaires élève'!$AU$98="TB",5,"xxxx"))))))</f>
        <v/>
      </c>
      <c r="N122" s="78" t="str">
        <f>IF('Exemplaires élève'!$AU$115="","",IF('Exemplaires élève'!$AU$115="TI",1,IF('Exemplaires élève'!$AU$115="I",2,IF('Exemplaires élève'!$AU$115="S",3,IF('Exemplaires élève'!$AU$115="B",4,IF('Exemplaires élève'!$AU$115="TB",5,"xxxx"))))))</f>
        <v/>
      </c>
      <c r="O122" s="78" t="str">
        <f>IF('Exemplaires élève'!$AU$123="","",IF('Exemplaires élève'!$AU$123="TI",1,IF('Exemplaires élève'!$AU$123="I",2,IF('Exemplaires élève'!$AU$123="S",3,IF('Exemplaires élève'!$AU$123="B",4,IF('Exemplaires élève'!$AU$123="TB",5,"xxxx"))))))</f>
        <v/>
      </c>
      <c r="P122" s="78" t="str">
        <f>IF('Exemplaires élève'!$AU$131="","",IF('Exemplaires élève'!$AU$131="TI",1,IF('Exemplaires élève'!$AU$131="I",2,IF('Exemplaires élève'!$AU$131="S",3,IF('Exemplaires élève'!$AU$131="B",4,IF('Exemplaires élève'!$AU$131="TB",5,"xxxx"))))))</f>
        <v/>
      </c>
      <c r="Q122" s="78" t="str">
        <f>IF('Exemplaires élève'!$AU$139="","",IF('Exemplaires élève'!$AU$139="TI",1,IF('Exemplaires élève'!$AU$139="I",2,IF('Exemplaires élève'!$AU$139="S",3,IF('Exemplaires élève'!$AU$139="B",4,IF('Exemplaires élève'!$AU$139="TB",5,"xxxx"))))))</f>
        <v/>
      </c>
      <c r="R122" s="78" t="str">
        <f>IF('Exemplaires élève'!$AU$147="","",IF('Exemplaires élève'!$AU$147="TI",1,IF('Exemplaires élève'!$AU$147="I",2,IF('Exemplaires élève'!$AU$147="S",3,IF('Exemplaires élève'!$AU$147="B",4,IF('Exemplaires élève'!$AU$147="TB",5,"xxxx"))))))</f>
        <v/>
      </c>
      <c r="S122" s="78" t="str">
        <f>IF('Exemplaires élève'!$AU$164="","",IF('Exemplaires élève'!$AU$164="TI",1,IF('Exemplaires élève'!$AU$164="I",2,IF('Exemplaires élève'!$AU$164="S",3,IF('Exemplaires élève'!$AU$164="B",4,IF('Exemplaires élève'!$AU$164="TB",5,"xxxx"))))))</f>
        <v/>
      </c>
      <c r="T122" s="78" t="str">
        <f>IF('Exemplaires élève'!$AU$172="","",IF('Exemplaires élève'!$AU$172="TI",1,IF('Exemplaires élève'!$AU$172="I",2,IF('Exemplaires élève'!$AU$172="S",3,IF('Exemplaires élève'!$AU$172="B",4,IF('Exemplaires élève'!$AU$172="TB",5,"xxxx"))))))</f>
        <v/>
      </c>
      <c r="U122" s="78" t="str">
        <f>IF('Exemplaires élève'!$AU$180="","",IF('Exemplaires élève'!$AU$180="TI",1,IF('Exemplaires élève'!$AU$180="I",2,IF('Exemplaires élève'!$AU$180="S",3,IF('Exemplaires élève'!$AU$180="B",4,IF('Exemplaires élève'!$AU$180="TB",5,"xxxx"))))))</f>
        <v/>
      </c>
      <c r="V122" s="78" t="str">
        <f>IF('Exemplaires élève'!$AU$188="","",IF('Exemplaires élève'!$AU$188="TI",1,IF('Exemplaires élève'!$AU$188="I",2,IF('Exemplaires élève'!$AU$188="S",3,IF('Exemplaires élève'!$AU$188="B",4,IF('Exemplaires élève'!$AU$188="TB",5,"xxxx"))))))</f>
        <v/>
      </c>
      <c r="W122" s="78" t="str">
        <f>IF('Exemplaires élève'!$AU$196="","",IF('Exemplaires élève'!$AU$196="TI",1,IF('Exemplaires élève'!$AU$196="I",2,IF('Exemplaires élève'!$AU$196="S",3,IF('Exemplaires élève'!$AU$196="B",4,IF('Exemplaires élève'!$AU$196="TB",5,"xxxx"))))))</f>
        <v/>
      </c>
    </row>
    <row r="123" spans="1:24" x14ac:dyDescent="0.25">
      <c r="A123" s="129"/>
      <c r="D123" s="78" t="str">
        <f>IF('Exemplaires élève'!$AU$18="","",IF('Exemplaires élève'!$AU$18="TI",1,IF('Exemplaires élève'!$AU$18="I",2,IF('Exemplaires élève'!$AU$18="S",3,IF('Exemplaires élève'!$AU$18="B",4,IF('Exemplaires élève'!$AU$18="TB",5,"xxxx"))))))</f>
        <v/>
      </c>
      <c r="E123" s="78" t="str">
        <f>IF('Exemplaires élève'!$AU$26="","",IF('Exemplaires élève'!$AU$26="TI",1,IF('Exemplaires élève'!$AU$26="I",2,IF('Exemplaires élève'!$AU$26="S",3,IF('Exemplaires élève'!$AU$26="B",4,IF('Exemplaires élève'!$AU$26="TB",5,"xxxx"))))))</f>
        <v/>
      </c>
      <c r="F123" s="78" t="str">
        <f>IF('Exemplaires élève'!$AU$34="","",IF('Exemplaires élève'!$AU$34="TI",1,IF('Exemplaires élève'!$AU$34="I",2,IF('Exemplaires élève'!$AU$34="S",3,IF('Exemplaires élève'!$AU$34="B",4,IF('Exemplaires élève'!$AU$34="TB",5,"xxxx"))))))</f>
        <v/>
      </c>
      <c r="G123" s="78" t="str">
        <f>IF('Exemplaires élève'!$AU$42="","",IF('Exemplaires élève'!$AU$42="TI",1,IF('Exemplaires élève'!$AU$42="I",2,IF('Exemplaires élève'!$AU$42="S",3,IF('Exemplaires élève'!$AU$42="B",4,IF('Exemplaires élève'!$AU$42="TB",5,"xxxx"))))))</f>
        <v/>
      </c>
      <c r="H123" s="78" t="str">
        <f>IF('Exemplaires élève'!$AU$50="","",IF('Exemplaires élève'!$AU$50="TI",1,IF('Exemplaires élève'!$AU$50="I",2,IF('Exemplaires élève'!$AU$50="S",3,IF('Exemplaires élève'!$AU$50="B",4,IF('Exemplaires élève'!$AU$50="TB",5,"xxxx"))))))</f>
        <v/>
      </c>
      <c r="I123" s="78" t="str">
        <f>IF('Exemplaires élève'!$AU$67="","",IF('Exemplaires élève'!$AU$67="TI",1,IF('Exemplaires élève'!$AU$67="I",2,IF('Exemplaires élève'!$AU$67="S",3,IF('Exemplaires élève'!$AU$67="B",4,IF('Exemplaires élève'!$AU$67="TB",5,"xxxx"))))))</f>
        <v/>
      </c>
      <c r="J123" s="78" t="str">
        <f>IF('Exemplaires élève'!$AU$75="","",IF('Exemplaires élève'!$AU$75="TI",1,IF('Exemplaires élève'!$AU$75="I",2,IF('Exemplaires élève'!$AU$75="S",3,IF('Exemplaires élève'!$AU$75="B",4,IF('Exemplaires élève'!$AU$75="TB",5,"xxxx"))))))</f>
        <v/>
      </c>
      <c r="K123" s="78" t="str">
        <f>IF('Exemplaires élève'!$AU$83="","",IF('Exemplaires élève'!$AU$83="TI",1,IF('Exemplaires élève'!$AU$83="I",2,IF('Exemplaires élève'!$AU$83="S",3,IF('Exemplaires élève'!$AU$83="B",4,IF('Exemplaires élève'!$AU$83="TB",5,"xxxx"))))))</f>
        <v/>
      </c>
      <c r="L123" s="78" t="str">
        <f>IF('Exemplaires élève'!$AU$91="","",IF('Exemplaires élève'!$AU$91="TI",1,IF('Exemplaires élève'!$AU$91="I",2,IF('Exemplaires élève'!$AU$91="S",3,IF('Exemplaires élève'!$AU$91="B",4,IF('Exemplaires élève'!$AU$91="TB",5,"xxxx"))))))</f>
        <v/>
      </c>
      <c r="M123" s="78" t="str">
        <f>IF('Exemplaires élève'!$AU$99="","",IF('Exemplaires élève'!$AU$99="TI",1,IF('Exemplaires élève'!$AU$99="I",2,IF('Exemplaires élève'!$AU$99="S",3,IF('Exemplaires élève'!$AU$99="B",4,IF('Exemplaires élève'!$AU$99="TB",5,"xxxx"))))))</f>
        <v/>
      </c>
      <c r="N123" s="78" t="str">
        <f>IF('Exemplaires élève'!$AU$116="","",IF('Exemplaires élève'!$AU$116="TI",1,IF('Exemplaires élève'!$AU$116="I",2,IF('Exemplaires élève'!$AU$116="S",3,IF('Exemplaires élève'!$AU$116="B",4,IF('Exemplaires élève'!$AU$116="TB",5,"xxxx"))))))</f>
        <v/>
      </c>
      <c r="O123" s="78" t="str">
        <f>IF('Exemplaires élève'!$AU$124="","",IF('Exemplaires élève'!$AU$124="TI",1,IF('Exemplaires élève'!$AU$124="I",2,IF('Exemplaires élève'!$AU$124="S",3,IF('Exemplaires élève'!$AU$124="B",4,IF('Exemplaires élève'!$AU$124="TB",5,"xxxx"))))))</f>
        <v/>
      </c>
      <c r="P123" s="78" t="str">
        <f>IF('Exemplaires élève'!$AU$132="","",IF('Exemplaires élève'!$AU$132="TI",1,IF('Exemplaires élève'!$AU$132="I",2,IF('Exemplaires élève'!$AU$132="S",3,IF('Exemplaires élève'!$AU$132="B",4,IF('Exemplaires élève'!$AU$132="TB",5,"xxxx"))))))</f>
        <v/>
      </c>
      <c r="Q123" s="78" t="str">
        <f>IF('Exemplaires élève'!$AU$140="","",IF('Exemplaires élève'!$AU$140="TI",1,IF('Exemplaires élève'!$AU$140="I",2,IF('Exemplaires élève'!$AU$140="S",3,IF('Exemplaires élève'!$AU$140="B",4,IF('Exemplaires élève'!$AU$140="TB",5,"xxxx"))))))</f>
        <v/>
      </c>
      <c r="R123" s="78" t="str">
        <f>IF('Exemplaires élève'!$AU$148="","",IF('Exemplaires élève'!$AU$148="TI",1,IF('Exemplaires élève'!$AU$148="I",2,IF('Exemplaires élève'!$AU$148="S",3,IF('Exemplaires élève'!$AU$148="B",4,IF('Exemplaires élève'!$AU$148="TB",5,"xxxx"))))))</f>
        <v/>
      </c>
      <c r="S123" s="78" t="str">
        <f>IF('Exemplaires élève'!$AU$165="","",IF('Exemplaires élève'!$AU$165="TI",1,IF('Exemplaires élève'!$AU$165="I",2,IF('Exemplaires élève'!$AU$165="S",3,IF('Exemplaires élève'!$AU$165="B",4,IF('Exemplaires élève'!$AU$165="TB",5,"xxxx"))))))</f>
        <v/>
      </c>
      <c r="T123" s="78" t="str">
        <f>IF('Exemplaires élève'!$AU$173="","",IF('Exemplaires élève'!$AU$173="TI",1,IF('Exemplaires élève'!$AU$173="I",2,IF('Exemplaires élève'!$AU$173="S",3,IF('Exemplaires élève'!$AU$173="B",4,IF('Exemplaires élève'!$AU$173="TB",5,"xxxx"))))))</f>
        <v/>
      </c>
      <c r="U123" s="78" t="str">
        <f>IF('Exemplaires élève'!$AU$181="","",IF('Exemplaires élève'!$AU$181="TI",1,IF('Exemplaires élève'!$AU$181="I",2,IF('Exemplaires élève'!$AU$181="S",3,IF('Exemplaires élève'!$AU$181="B",4,IF('Exemplaires élève'!$AU$181="TB",5,"xxxx"))))))</f>
        <v/>
      </c>
      <c r="V123" s="78" t="str">
        <f>IF('Exemplaires élève'!$AU$189="","",IF('Exemplaires élève'!$AU$189="TI",1,IF('Exemplaires élève'!$AU$189="I",2,IF('Exemplaires élève'!$AU$189="S",3,IF('Exemplaires élève'!$AU$189="B",4,IF('Exemplaires élève'!$AU$189="TB",5,"xxxx"))))))</f>
        <v/>
      </c>
      <c r="W123" s="78" t="str">
        <f>IF('Exemplaires élève'!$AU$197="","",IF('Exemplaires élève'!$AU$197="TI",1,IF('Exemplaires élève'!$AU$197="I",2,IF('Exemplaires élève'!$AU$197="S",3,IF('Exemplaires élève'!$AU$197="B",4,IF('Exemplaires élève'!$AU$197="TB",5,"xxxx"))))))</f>
        <v/>
      </c>
    </row>
    <row r="124" spans="1:24" x14ac:dyDescent="0.25">
      <c r="A124" s="129"/>
      <c r="D124" s="78" t="str">
        <f>IF('Exemplaires élève'!$AU$19="","",IF('Exemplaires élève'!$AU$19="TI",1,IF('Exemplaires élève'!$AU$19="I",2,IF('Exemplaires élève'!$AU$19="S",3,IF('Exemplaires élève'!$AU$19="B",4,IF('Exemplaires élève'!$AU$19="TB",5,"xxxx"))))))</f>
        <v/>
      </c>
      <c r="E124" s="78" t="str">
        <f>IF('Exemplaires élève'!$AU$27="","",IF('Exemplaires élève'!$AU$27="TI",1,IF('Exemplaires élève'!$AU$27="I",2,IF('Exemplaires élève'!$AU$27="S",3,IF('Exemplaires élève'!$AU$27="B",4,IF('Exemplaires élève'!$AU$27="TB",5,"xxxx"))))))</f>
        <v/>
      </c>
      <c r="F124" s="78" t="str">
        <f>IF('Exemplaires élève'!$AU$35="","",IF('Exemplaires élève'!$AU$35="TI",1,IF('Exemplaires élève'!$AU$35="I",2,IF('Exemplaires élève'!$AU$35="S",3,IF('Exemplaires élève'!$AU$35="B",4,IF('Exemplaires élève'!$AU$35="TB",5,"xxxx"))))))</f>
        <v/>
      </c>
      <c r="G124" s="78" t="str">
        <f>IF('Exemplaires élève'!$AU$43="","",IF('Exemplaires élève'!$AU$43="TI",1,IF('Exemplaires élève'!$AU$43="I",2,IF('Exemplaires élève'!$AU$43="S",3,IF('Exemplaires élève'!$AU$43="B",4,IF('Exemplaires élève'!$AU$43="TB",5,"xxxx"))))))</f>
        <v/>
      </c>
      <c r="H124" s="78" t="str">
        <f>IF('Exemplaires élève'!$AU$51="","",IF('Exemplaires élève'!$AU$51="TI",1,IF('Exemplaires élève'!$AU$51="I",2,IF('Exemplaires élève'!$AU$51="S",3,IF('Exemplaires élève'!$AU$51="B",4,IF('Exemplaires élève'!$AU$51="TB",5,"xxxx"))))))</f>
        <v/>
      </c>
      <c r="I124" s="78" t="str">
        <f>IF('Exemplaires élève'!$AU$68="","",IF('Exemplaires élève'!$AU$68="TI",1,IF('Exemplaires élève'!$AU$68="I",2,IF('Exemplaires élève'!$AU$68="S",3,IF('Exemplaires élève'!$AU$68="B",4,IF('Exemplaires élève'!$AU$68="TB",5,"xxxx"))))))</f>
        <v/>
      </c>
      <c r="J124" s="78" t="str">
        <f>IF('Exemplaires élève'!$AU$76="","",IF('Exemplaires élève'!$AU$76="TI",1,IF('Exemplaires élève'!$AU$76="I",2,IF('Exemplaires élève'!$AU$76="S",3,IF('Exemplaires élève'!$AU$76="B",4,IF('Exemplaires élève'!$AU$76="TB",5,"xxxx"))))))</f>
        <v/>
      </c>
      <c r="K124" s="78" t="str">
        <f>IF('Exemplaires élève'!$AU$84="","",IF('Exemplaires élève'!$AU$84="TI",1,IF('Exemplaires élève'!$AU$84="I",2,IF('Exemplaires élève'!$AU$84="S",3,IF('Exemplaires élève'!$AU$84="B",4,IF('Exemplaires élève'!$AU$84="TB",5,"xxxx"))))))</f>
        <v/>
      </c>
      <c r="L124" s="78" t="str">
        <f>IF('Exemplaires élève'!$AU$92="","",IF('Exemplaires élève'!$AU$92="TI",1,IF('Exemplaires élève'!$AU$92="I",2,IF('Exemplaires élève'!$AU$92="S",3,IF('Exemplaires élève'!$AU$92="B",4,IF('Exemplaires élève'!$AU$92="TB",5,"xxxx"))))))</f>
        <v/>
      </c>
      <c r="M124" s="78" t="str">
        <f>IF('Exemplaires élève'!$AU$100="","",IF('Exemplaires élève'!$AU$100="TI",1,IF('Exemplaires élève'!$AU$100="I",2,IF('Exemplaires élève'!$AU$100="S",3,IF('Exemplaires élève'!$AU$100="B",4,IF('Exemplaires élève'!$AU$100="TB",5,"xxxx"))))))</f>
        <v/>
      </c>
      <c r="N124" s="78" t="str">
        <f>IF('Exemplaires élève'!$AU$117="","",IF('Exemplaires élève'!$AU$117="TI",1,IF('Exemplaires élève'!$AU$117="I",2,IF('Exemplaires élève'!$AU$117="S",3,IF('Exemplaires élève'!$AU$117="B",4,IF('Exemplaires élève'!$AU$117="TB",5,"xxxx"))))))</f>
        <v/>
      </c>
      <c r="O124" s="78" t="str">
        <f>IF('Exemplaires élève'!$AU$125="","",IF('Exemplaires élève'!$AU$125="TI",1,IF('Exemplaires élève'!$AU$125="I",2,IF('Exemplaires élève'!$AU$125="S",3,IF('Exemplaires élève'!$AU$125="B",4,IF('Exemplaires élève'!$AU$125="TB",5,"xxxx"))))))</f>
        <v/>
      </c>
      <c r="P124" s="78" t="str">
        <f>IF('Exemplaires élève'!$AU$133="","",IF('Exemplaires élève'!$AU$133="TI",1,IF('Exemplaires élève'!$AU$133="I",2,IF('Exemplaires élève'!$AU$133="S",3,IF('Exemplaires élève'!$AU$133="B",4,IF('Exemplaires élève'!$AU$133="TB",5,"xxxx"))))))</f>
        <v/>
      </c>
      <c r="Q124" s="78" t="str">
        <f>IF('Exemplaires élève'!$AU$141="","",IF('Exemplaires élève'!$AU$141="TI",1,IF('Exemplaires élève'!$AU$141="I",2,IF('Exemplaires élève'!$AU$141="S",3,IF('Exemplaires élève'!$AU$141="B",4,IF('Exemplaires élève'!$AU$141="TB",5,"xxxx"))))))</f>
        <v/>
      </c>
      <c r="R124" s="78" t="str">
        <f>IF('Exemplaires élève'!$AU$149="","",IF('Exemplaires élève'!$AU$149="TI",1,IF('Exemplaires élève'!$AU$149="I",2,IF('Exemplaires élève'!$AU$149="S",3,IF('Exemplaires élève'!$AU$149="B",4,IF('Exemplaires élève'!$AU$149="TB",5,"xxxx"))))))</f>
        <v/>
      </c>
      <c r="S124" s="78" t="str">
        <f>IF('Exemplaires élève'!$AU$166="","",IF('Exemplaires élève'!$AU$166="TI",1,IF('Exemplaires élève'!$AU$166="I",2,IF('Exemplaires élève'!$AU$166="S",3,IF('Exemplaires élève'!$AU$166="B",4,IF('Exemplaires élève'!$AU$166="TB",5,"xxxx"))))))</f>
        <v/>
      </c>
      <c r="T124" s="78" t="str">
        <f>IF('Exemplaires élève'!$AU$174="","",IF('Exemplaires élève'!$AU$174="TI",1,IF('Exemplaires élève'!$AU$174="I",2,IF('Exemplaires élève'!$AU$174="S",3,IF('Exemplaires élève'!$AU$174="B",4,IF('Exemplaires élève'!$AU$174="TB",5,"xxxx"))))))</f>
        <v/>
      </c>
      <c r="U124" s="78" t="str">
        <f>IF('Exemplaires élève'!$AU$182="","",IF('Exemplaires élève'!$AU$182="TI",1,IF('Exemplaires élève'!$AU$182="I",2,IF('Exemplaires élève'!$AU$182="S",3,IF('Exemplaires élève'!$AU$182="B",4,IF('Exemplaires élève'!$AU$182="TB",5,"xxxx"))))))</f>
        <v/>
      </c>
      <c r="V124" s="78" t="str">
        <f>IF('Exemplaires élève'!$AU$190="","",IF('Exemplaires élève'!$AU$190="TI",1,IF('Exemplaires élève'!$AU$190="I",2,IF('Exemplaires élève'!$AU$190="S",3,IF('Exemplaires élève'!$AU$190="B",4,IF('Exemplaires élève'!$AU$190="TB",5,"xxxx"))))))</f>
        <v/>
      </c>
      <c r="W124" s="78" t="str">
        <f>IF('Exemplaires élève'!$AU$198="","",IF('Exemplaires élève'!$AU$198="TI",1,IF('Exemplaires élève'!$AU$198="I",2,IF('Exemplaires élève'!$AU$198="S",3,IF('Exemplaires élève'!$AU$198="B",4,IF('Exemplaires élève'!$AU$198="TB",5,"xxxx"))))))</f>
        <v/>
      </c>
    </row>
    <row r="125" spans="1:24" x14ac:dyDescent="0.25">
      <c r="A125" s="129"/>
      <c r="D125" s="78" t="str">
        <f>IF('Exemplaires élève'!$AU$20="","",IF('Exemplaires élève'!$AU$20="TI",1,IF('Exemplaires élève'!$AU$20="I",2,IF('Exemplaires élève'!$AU$20="S",3,IF('Exemplaires élève'!$AU$20="B",4,IF('Exemplaires élève'!$AU$20="TB",5,"xxxx"))))))</f>
        <v/>
      </c>
      <c r="E125" s="78" t="str">
        <f>IF('Exemplaires élève'!$AU$28="","",IF('Exemplaires élève'!$AU$28="TI",1,IF('Exemplaires élève'!$AU$28="I",2,IF('Exemplaires élève'!$AU$28="S",3,IF('Exemplaires élève'!$AU$28="B",4,IF('Exemplaires élève'!$AU$28="TB",5,"xxxx"))))))</f>
        <v/>
      </c>
      <c r="F125" s="78" t="str">
        <f>IF('Exemplaires élève'!$AU$36="","",IF('Exemplaires élève'!$AU$36="TI",1,IF('Exemplaires élève'!$AU$36="I",2,IF('Exemplaires élève'!$AU$36="S",3,IF('Exemplaires élève'!$AU$36="B",4,IF('Exemplaires élève'!$AU$36="TB",5,"xxxx"))))))</f>
        <v/>
      </c>
      <c r="G125" s="78" t="str">
        <f>IF('Exemplaires élève'!$AU$44="","",IF('Exemplaires élève'!$AU$44="TI",1,IF('Exemplaires élève'!$AU$44="I",2,IF('Exemplaires élève'!$AU$44="S",3,IF('Exemplaires élève'!$AU$44="B",4,IF('Exemplaires élève'!$AU$44="TB",5,"xxxx"))))))</f>
        <v/>
      </c>
      <c r="H125" s="78" t="str">
        <f>IF('Exemplaires élève'!$AU$52="","",IF('Exemplaires élève'!$AU$52="TI",1,IF('Exemplaires élève'!$AU$52="I",2,IF('Exemplaires élève'!$AU$52="S",3,IF('Exemplaires élève'!$AU$52="B",4,IF('Exemplaires élève'!$AU$52="TB",5,"xxxx"))))))</f>
        <v/>
      </c>
      <c r="I125" s="78" t="str">
        <f>IF('Exemplaires élève'!$AU$69="","",IF('Exemplaires élève'!$AU$69="TI",1,IF('Exemplaires élève'!$AU$69="I",2,IF('Exemplaires élève'!$AU$69="S",3,IF('Exemplaires élève'!$AU$69="B",4,IF('Exemplaires élève'!$AU$69="TB",5,"xxxx"))))))</f>
        <v/>
      </c>
      <c r="J125" s="78" t="str">
        <f>IF('Exemplaires élève'!$AU$77="","",IF('Exemplaires élève'!$AU$77="TI",1,IF('Exemplaires élève'!$AU$77="I",2,IF('Exemplaires élève'!$AU$77="S",3,IF('Exemplaires élève'!$AU$77="B",4,IF('Exemplaires élève'!$AU$77="TB",5,"xxxx"))))))</f>
        <v/>
      </c>
      <c r="K125" s="78" t="str">
        <f>IF('Exemplaires élève'!$AU$85="","",IF('Exemplaires élève'!$AU$85="TI",1,IF('Exemplaires élève'!$AU$85="I",2,IF('Exemplaires élève'!$AU$85="S",3,IF('Exemplaires élève'!$AU$85="B",4,IF('Exemplaires élève'!$AU$85="TB",5,"xxxx"))))))</f>
        <v/>
      </c>
      <c r="L125" s="78" t="str">
        <f>IF('Exemplaires élève'!$AU$93="","",IF('Exemplaires élève'!$AU$93="TI",1,IF('Exemplaires élève'!$AU$93="I",2,IF('Exemplaires élève'!$AU$93="S",3,IF('Exemplaires élève'!$AU$93="B",4,IF('Exemplaires élève'!$AU$93="TB",5,"xxxx"))))))</f>
        <v/>
      </c>
      <c r="M125" s="78" t="str">
        <f>IF('Exemplaires élève'!$AU$101="","",IF('Exemplaires élève'!$AU$101="TI",1,IF('Exemplaires élève'!$AU$101="I",2,IF('Exemplaires élève'!$AU$101="S",3,IF('Exemplaires élève'!$AU$101="B",4,IF('Exemplaires élève'!$AU$101="TB",5,"xxxx"))))))</f>
        <v/>
      </c>
      <c r="N125" s="78" t="str">
        <f>IF('Exemplaires élève'!$AU$118="","",IF('Exemplaires élève'!$AU$118="TI",1,IF('Exemplaires élève'!$AU$118="I",2,IF('Exemplaires élève'!$AU$118="S",3,IF('Exemplaires élève'!$AU$118="B",4,IF('Exemplaires élève'!$AU$118="TB",5,"xxxx"))))))</f>
        <v/>
      </c>
      <c r="O125" s="78" t="str">
        <f>IF('Exemplaires élève'!$AU$126="","",IF('Exemplaires élève'!$AU$126="TI",1,IF('Exemplaires élève'!$AU$126="I",2,IF('Exemplaires élève'!$AU$126="S",3,IF('Exemplaires élève'!$AU$126="B",4,IF('Exemplaires élève'!$AU$126="TB",5,"xxxx"))))))</f>
        <v/>
      </c>
      <c r="P125" s="78" t="str">
        <f>IF('Exemplaires élève'!$AU$134="","",IF('Exemplaires élève'!$AU$134="TI",1,IF('Exemplaires élève'!$AU$134="I",2,IF('Exemplaires élève'!$AU$134="S",3,IF('Exemplaires élève'!$AU$134="B",4,IF('Exemplaires élève'!$AU$134="TB",5,"xxxx"))))))</f>
        <v/>
      </c>
      <c r="Q125" s="78" t="str">
        <f>IF('Exemplaires élève'!$AU$142="","",IF('Exemplaires élève'!$AU$142="TI",1,IF('Exemplaires élève'!$AU$142="I",2,IF('Exemplaires élève'!$AU$142="S",3,IF('Exemplaires élève'!$AU$142="B",4,IF('Exemplaires élève'!$AU$142="TB",5,"xxxx"))))))</f>
        <v/>
      </c>
      <c r="R125" s="78" t="str">
        <f>IF('Exemplaires élève'!$AU$150="","",IF('Exemplaires élève'!$AU$150="TI",1,IF('Exemplaires élève'!$AU$150="I",2,IF('Exemplaires élève'!$AU$150="S",3,IF('Exemplaires élève'!$AU$150="B",4,IF('Exemplaires élève'!$AU$150="TB",5,"xxxx"))))))</f>
        <v/>
      </c>
      <c r="S125" s="78" t="str">
        <f>IF('Exemplaires élève'!$AU$167="","",IF('Exemplaires élève'!$AU$167="TI",1,IF('Exemplaires élève'!$AU$167="I",2,IF('Exemplaires élève'!$AU$167="S",3,IF('Exemplaires élève'!$AU$167="B",4,IF('Exemplaires élève'!$AU$167="TB",5,"xxxx"))))))</f>
        <v/>
      </c>
      <c r="T125" s="78" t="str">
        <f>IF('Exemplaires élève'!$AU$175="","",IF('Exemplaires élève'!$AU$175="TI",1,IF('Exemplaires élève'!$AU$175="I",2,IF('Exemplaires élève'!$AU$175="S",3,IF('Exemplaires élève'!$AU$175="B",4,IF('Exemplaires élève'!$AU$175="TB",5,"xxxx"))))))</f>
        <v/>
      </c>
      <c r="U125" s="78" t="str">
        <f>IF('Exemplaires élève'!$AU$183="","",IF('Exemplaires élève'!$AU$183="TI",1,IF('Exemplaires élève'!$AU$183="I",2,IF('Exemplaires élève'!$AU$183="S",3,IF('Exemplaires élève'!$AU$183="B",4,IF('Exemplaires élève'!$AU$183="TB",5,"xxxx"))))))</f>
        <v/>
      </c>
      <c r="V125" s="78" t="str">
        <f>IF('Exemplaires élève'!$AU$191="","",IF('Exemplaires élève'!$AU$191="TI",1,IF('Exemplaires élève'!$AU$191="I",2,IF('Exemplaires élève'!$AU$191="S",3,IF('Exemplaires élève'!$AU$191="B",4,IF('Exemplaires élève'!$AU$191="TB",5,"xxxx"))))))</f>
        <v/>
      </c>
      <c r="W125" s="78" t="str">
        <f>IF('Exemplaires élève'!$AU$199="","",IF('Exemplaires élève'!$AU$199="TI",1,IF('Exemplaires élève'!$AU$199="I",2,IF('Exemplaires élève'!$AU$199="S",3,IF('Exemplaires élève'!$AU$199="B",4,IF('Exemplaires élève'!$AU$199="TB",5,"xxxx"))))))</f>
        <v/>
      </c>
    </row>
    <row r="126" spans="1:24" ht="13.8" thickBot="1" x14ac:dyDescent="0.3">
      <c r="A126" s="129"/>
      <c r="D126" s="78" t="str">
        <f>IF('Exemplaires élève'!$AU$21="","",IF('Exemplaires élève'!$AU$21="TI",1,IF('Exemplaires élève'!$AU$21="I",2,IF('Exemplaires élève'!$AU$21="S",3,IF('Exemplaires élève'!$AU$21="B",4,IF('Exemplaires élève'!$AU$21="TB",5,"xxxx"))))))</f>
        <v/>
      </c>
      <c r="E126" s="78" t="str">
        <f>IF('Exemplaires élève'!$AU$29="","",IF('Exemplaires élève'!$AU$29="TI",1,IF('Exemplaires élève'!$AU$29="I",2,IF('Exemplaires élève'!$AU$29="S",3,IF('Exemplaires élève'!$AU$29="B",4,IF('Exemplaires élève'!$AU$29="TB",5,"xxxx"))))))</f>
        <v/>
      </c>
      <c r="F126" s="78" t="str">
        <f>IF('Exemplaires élève'!$AU$37="","",IF('Exemplaires élève'!$AU$37="TI",1,IF('Exemplaires élève'!$AU$37="I",2,IF('Exemplaires élève'!$AU$37="S",3,IF('Exemplaires élève'!$AU$37="B",4,IF('Exemplaires élève'!$AU$37="TB",5,"xxxx"))))))</f>
        <v/>
      </c>
      <c r="G126" s="78" t="str">
        <f>IF('Exemplaires élève'!$AU$45="","",IF('Exemplaires élève'!$AU$45="TI",1,IF('Exemplaires élève'!$AU$45="I",2,IF('Exemplaires élève'!$AU$45="S",3,IF('Exemplaires élève'!$AU$45="B",4,IF('Exemplaires élève'!$AU$45="TB",5,"xxxx"))))))</f>
        <v/>
      </c>
      <c r="H126" s="78" t="str">
        <f>IF('Exemplaires élève'!$AU$53="","",IF('Exemplaires élève'!$AU$53="TI",1,IF('Exemplaires élève'!$AU$53="I",2,IF('Exemplaires élève'!$AU$53="S",3,IF('Exemplaires élève'!$AU$53="B",4,IF('Exemplaires élève'!$AU$53="TB",5,"xxxx"))))))</f>
        <v/>
      </c>
      <c r="I126" s="78" t="str">
        <f>IF('Exemplaires élève'!$AU$70="","",IF('Exemplaires élève'!$AU$70="TI",1,IF('Exemplaires élève'!$AU$70="I",2,IF('Exemplaires élève'!$AU$70="S",3,IF('Exemplaires élève'!$AU$70="B",4,IF('Exemplaires élève'!$AU$70="TB",5,"xxxx"))))))</f>
        <v/>
      </c>
      <c r="J126" s="78" t="str">
        <f>IF('Exemplaires élève'!$AU$78="","",IF('Exemplaires élève'!$AU$78="TI",1,IF('Exemplaires élève'!$AU$78="I",2,IF('Exemplaires élève'!$AU$78="S",3,IF('Exemplaires élève'!$AU$78="B",4,IF('Exemplaires élève'!$AU$78="TB",5,"xxxx"))))))</f>
        <v/>
      </c>
      <c r="K126" s="78" t="str">
        <f>IF('Exemplaires élève'!$AU$86="","",IF('Exemplaires élève'!$AU$86="TI",1,IF('Exemplaires élève'!$AU$86="I",2,IF('Exemplaires élève'!$AU$86="S",3,IF('Exemplaires élève'!$AU$86="B",4,IF('Exemplaires élève'!$AU$86="TB",5,"xxxx"))))))</f>
        <v/>
      </c>
      <c r="L126" s="78" t="str">
        <f>IF('Exemplaires élève'!$AU$94="","",IF('Exemplaires élève'!$AU$94="TI",1,IF('Exemplaires élève'!$AU$94="I",2,IF('Exemplaires élève'!$AU$94="S",3,IF('Exemplaires élève'!$AU$94="B",4,IF('Exemplaires élève'!$AU$94="TB",5,"xxxx"))))))</f>
        <v/>
      </c>
      <c r="M126" s="78" t="str">
        <f>IF('Exemplaires élève'!$AU$102="","",IF('Exemplaires élève'!$AU$102="TI",1,IF('Exemplaires élève'!$AU$102="I",2,IF('Exemplaires élève'!$AU$102="S",3,IF('Exemplaires élève'!$AU$102="B",4,IF('Exemplaires élève'!$AU$102="TB",5,"xxxx"))))))</f>
        <v/>
      </c>
      <c r="N126" s="78" t="str">
        <f>IF('Exemplaires élève'!$AU$119="","",IF('Exemplaires élève'!$AU$119="TI",1,IF('Exemplaires élève'!$AU$119="I",2,IF('Exemplaires élève'!$AU$119="S",3,IF('Exemplaires élève'!$AU$119="B",4,IF('Exemplaires élève'!$AU$119="TB",5,"xxxx"))))))</f>
        <v/>
      </c>
      <c r="O126" s="78" t="str">
        <f>IF('Exemplaires élève'!$AU$127="","",IF('Exemplaires élève'!$AU$127="TI",1,IF('Exemplaires élève'!$AU$127="I",2,IF('Exemplaires élève'!$AU$127="S",3,IF('Exemplaires élève'!$AU$127="B",4,IF('Exemplaires élève'!$AU$127="TB",5,"xxxx"))))))</f>
        <v/>
      </c>
      <c r="P126" s="78" t="str">
        <f>IF('Exemplaires élève'!$AU$135="","",IF('Exemplaires élève'!$AU$135="TI",1,IF('Exemplaires élève'!$AU$135="I",2,IF('Exemplaires élève'!$AU$135="S",3,IF('Exemplaires élève'!$AU$135="B",4,IF('Exemplaires élève'!$AU$135="TB",5,"xxxx"))))))</f>
        <v/>
      </c>
      <c r="Q126" s="78" t="str">
        <f>IF('Exemplaires élève'!$AU$143="","",IF('Exemplaires élève'!$AU$143="TI",1,IF('Exemplaires élève'!$AU$143="I",2,IF('Exemplaires élève'!$AU$143="S",3,IF('Exemplaires élève'!$AU$143="B",4,IF('Exemplaires élève'!$AU$143="TB",5,"xxxx"))))))</f>
        <v/>
      </c>
      <c r="R126" s="78" t="str">
        <f>IF('Exemplaires élève'!$AU$151="","",IF('Exemplaires élève'!$AU$151="TI",1,IF('Exemplaires élève'!$AU$151="I",2,IF('Exemplaires élève'!$AU$151="S",3,IF('Exemplaires élève'!$AU$151="B",4,IF('Exemplaires élève'!$AU$151="TB",5,"xxxx"))))))</f>
        <v/>
      </c>
      <c r="S126" s="78" t="str">
        <f>IF('Exemplaires élève'!$AU$168="","",IF('Exemplaires élève'!$AU$168="TI",1,IF('Exemplaires élève'!$AU$168="I",2,IF('Exemplaires élève'!$AU$168="S",3,IF('Exemplaires élève'!$AU$168="B",4,IF('Exemplaires élève'!$AU$168="TB",5,"xxxx"))))))</f>
        <v/>
      </c>
      <c r="T126" s="78" t="str">
        <f>IF('Exemplaires élève'!$AU$176="","",IF('Exemplaires élève'!$AU$176="TI",1,IF('Exemplaires élève'!$AU$176="I",2,IF('Exemplaires élève'!$AU$176="S",3,IF('Exemplaires élève'!$AU$176="B",4,IF('Exemplaires élève'!$AU$176="TB",5,"xxxx"))))))</f>
        <v/>
      </c>
      <c r="U126" s="78" t="str">
        <f>IF('Exemplaires élève'!$AU$184="","",IF('Exemplaires élève'!$AU$184="TI",1,IF('Exemplaires élève'!$AU$184="I",2,IF('Exemplaires élève'!$AU$184="S",3,IF('Exemplaires élève'!$AU$184="B",4,IF('Exemplaires élève'!$AU$184="TB",5,"xxxx"))))))</f>
        <v/>
      </c>
      <c r="V126" s="78" t="str">
        <f>IF('Exemplaires élève'!$AU$192="","",IF('Exemplaires élève'!$AU$192="TI",1,IF('Exemplaires élève'!$AU$192="I",2,IF('Exemplaires élève'!$AU$192="S",3,IF('Exemplaires élève'!$AU$192="B",4,IF('Exemplaires élève'!$AU$192="TB",5,"xxxx"))))))</f>
        <v/>
      </c>
      <c r="W126" s="78" t="str">
        <f>IF('Exemplaires élève'!$AU$200="","",IF('Exemplaires élève'!$AU$200="TI",1,IF('Exemplaires élève'!$AU$200="I",2,IF('Exemplaires élève'!$AU$200="S",3,IF('Exemplaires élève'!$AU$200="B",4,IF('Exemplaires élève'!$AU$200="TB",5,"xxxx"))))))</f>
        <v/>
      </c>
    </row>
    <row r="127" spans="1:24" ht="13.8" thickBot="1" x14ac:dyDescent="0.3">
      <c r="A127" s="129"/>
      <c r="D127" s="32" t="str">
        <f>IF(D120="Absent(e)","",IF(D120="Non pr.",2,IF(COUNTIF(D120:D126,"")=7,"",AVERAGE(D120:D126))))</f>
        <v/>
      </c>
      <c r="E127" s="33" t="str">
        <f t="shared" ref="E127:W127" si="12">IF(E120="Absent(e)","",IF(E120="Non pr.",2,IF(COUNTIF(E120:E126,"")=7,"",AVERAGE(E120:E126))))</f>
        <v/>
      </c>
      <c r="F127" s="33" t="str">
        <f t="shared" si="12"/>
        <v/>
      </c>
      <c r="G127" s="33" t="str">
        <f t="shared" si="12"/>
        <v/>
      </c>
      <c r="H127" s="33" t="str">
        <f t="shared" si="12"/>
        <v/>
      </c>
      <c r="I127" s="33" t="str">
        <f t="shared" si="12"/>
        <v/>
      </c>
      <c r="J127" s="33" t="str">
        <f t="shared" si="12"/>
        <v/>
      </c>
      <c r="K127" s="33" t="str">
        <f t="shared" si="12"/>
        <v/>
      </c>
      <c r="L127" s="33" t="str">
        <f t="shared" si="12"/>
        <v/>
      </c>
      <c r="M127" s="33" t="str">
        <f t="shared" si="12"/>
        <v/>
      </c>
      <c r="N127" s="33" t="str">
        <f t="shared" si="12"/>
        <v/>
      </c>
      <c r="O127" s="33" t="str">
        <f t="shared" si="12"/>
        <v/>
      </c>
      <c r="P127" s="33" t="str">
        <f t="shared" si="12"/>
        <v/>
      </c>
      <c r="Q127" s="33" t="str">
        <f t="shared" si="12"/>
        <v/>
      </c>
      <c r="R127" s="33" t="str">
        <f t="shared" si="12"/>
        <v/>
      </c>
      <c r="S127" s="33" t="str">
        <f t="shared" si="12"/>
        <v/>
      </c>
      <c r="T127" s="33" t="str">
        <f t="shared" si="12"/>
        <v/>
      </c>
      <c r="U127" s="33" t="str">
        <f t="shared" si="12"/>
        <v/>
      </c>
      <c r="V127" s="33" t="str">
        <f t="shared" si="12"/>
        <v/>
      </c>
      <c r="W127" s="34" t="str">
        <f t="shared" si="12"/>
        <v/>
      </c>
    </row>
    <row r="128" spans="1:24" x14ac:dyDescent="0.25">
      <c r="A128" s="129"/>
      <c r="D128" s="36"/>
      <c r="E128" s="36"/>
      <c r="F128" s="36"/>
      <c r="G128" s="36"/>
      <c r="H128" s="36"/>
      <c r="I128" s="36"/>
      <c r="J128" s="36"/>
      <c r="K128" s="36"/>
      <c r="L128" s="36"/>
      <c r="M128" s="36"/>
      <c r="N128" s="36"/>
      <c r="O128" s="36"/>
      <c r="P128" s="36"/>
      <c r="Q128" s="36"/>
      <c r="R128" s="36"/>
      <c r="S128" s="36"/>
      <c r="T128" s="36"/>
      <c r="U128" s="36"/>
      <c r="V128" s="36"/>
      <c r="W128" s="36"/>
    </row>
    <row r="129" spans="1:23" x14ac:dyDescent="0.25">
      <c r="A129" s="129"/>
      <c r="C129" s="1" t="s">
        <v>28</v>
      </c>
      <c r="D129" s="77" t="str">
        <f>IF('Exemplaires élève'!$AU$15="np","Non pr.",IF('Exemplaires élève'!$AU$15="a","Absent(e)",IF('Exemplaires élève'!$AV$14="","",IF('Exemplaires élève'!$AV$15="TI",1,IF('Exemplaires élève'!$AV$15="I",2,IF('Exemplaires élève'!$AV$15="S",3,IF('Exemplaires élève'!$AV$15="B",4,IF('Exemplaires élève'!$AV$15="TB",5,"xxxx"))))))))</f>
        <v/>
      </c>
      <c r="E129" s="77" t="str">
        <f>IF('Exemplaires élève'!$AU$23="np","Non pr.",IF('Exemplaires élève'!$AU$23="a","Absent(e)",IF('Exemplaires élève'!$AV$23="","",IF('Exemplaires élève'!$AV$23="TI",1,IF('Exemplaires élève'!$AV$23="I",2,IF('Exemplaires élève'!$AV$23="S",3,IF('Exemplaires élève'!$AV$23="B",4,IF('Exemplaires élève'!$AV$23="TB",5,IF('Exemplaires élève'!$AV$23="np","Non pr.",IF('Exemplaires élève'!$AV$23="A","Absent(e)","xxxx"))))))))))</f>
        <v/>
      </c>
      <c r="F129" s="77" t="str">
        <f>IF('Exemplaires élève'!$AU$31="np","Non pr.",IF('Exemplaires élève'!$AU$31="a","Absent(e)",IF('Exemplaires élève'!$AV$31="","",IF('Exemplaires élève'!$AV$31="TI",1,IF('Exemplaires élève'!$AV$31="I",2,IF('Exemplaires élève'!$AV$31="S",3,IF('Exemplaires élève'!$AV$31="B",4,IF('Exemplaires élève'!$AV$31="TB",5,IF('Exemplaires élève'!$AV$31="np","Non pr.",IF('Exemplaires élève'!$AV$31="A","Absent(e)","xxxx"))))))))))</f>
        <v/>
      </c>
      <c r="G129" s="77" t="str">
        <f>IF('Exemplaires élève'!$AU$39="np","Non pr.",IF('Exemplaires élève'!$AU$39="a","Absent(e)",IF('Exemplaires élève'!$AV$39="","",IF('Exemplaires élève'!$AV$39="TI",1,IF('Exemplaires élève'!$AV$39="I",2,IF('Exemplaires élève'!$AV$39="S",3,IF('Exemplaires élève'!$AV$39="B",4,IF('Exemplaires élève'!$AV$39="TB",5,IF('Exemplaires élève'!$AV$39="np","Non pr.",IF('Exemplaires élève'!$AV$39="A","Absent(e)","xxxx"))))))))))</f>
        <v/>
      </c>
      <c r="H129" s="77" t="str">
        <f>IF('Exemplaires élève'!$AU$47="np","Non pr.",IF('Exemplaires élève'!$AU$47="a","Absent(e)",IF('Exemplaires élève'!$AV$47="","",IF('Exemplaires élève'!$AV$47="TI",1,IF('Exemplaires élève'!$AV$47="I",2,IF('Exemplaires élève'!$AV$47="S",3,IF('Exemplaires élève'!$AV$47="B",4,IF('Exemplaires élève'!$AV$47="TB",5,IF('Exemplaires élève'!$AV$47="np","Non pr.",IF('Exemplaires élève'!$AV$47="A","Absent(e)","xxxx"))))))))))</f>
        <v/>
      </c>
      <c r="I129" s="77" t="str">
        <f>IF('Exemplaires élève'!$AU$64="np","Non pr.",IF('Exemplaires élève'!$AU$64="a","Absent(e)",IF('Exemplaires élève'!$AV$64="","",IF('Exemplaires élève'!$AV$64="TI",1,IF('Exemplaires élève'!$AV$64="I",2,IF('Exemplaires élève'!$AV$64="S",3,IF('Exemplaires élève'!$AV$64="B",4,IF('Exemplaires élève'!$AV$64="TB",5,IF('Exemplaires élève'!$AV$64="np","Non pr.",IF('Exemplaires élève'!$AV$64="A","Absent(e)","xxxx"))))))))))</f>
        <v/>
      </c>
      <c r="J129" s="77" t="str">
        <f>IF('Exemplaires élève'!$AU$72="np","Non pr.",IF('Exemplaires élève'!$AU$72="a","Absent(e)",IF('Exemplaires élève'!$AV$72="","",IF('Exemplaires élève'!$AV$72="TI",1,IF('Exemplaires élève'!$AV$72="I",2,IF('Exemplaires élève'!$AV$72="S",3,IF('Exemplaires élève'!$AV$72="B",4,IF('Exemplaires élève'!$AV$72="TB",5,IF('Exemplaires élève'!$AV$72="np","Non pr.",IF('Exemplaires élève'!$AV$72="A","Absent(e)","xxxx"))))))))))</f>
        <v/>
      </c>
      <c r="K129" s="77" t="str">
        <f>IF('Exemplaires élève'!$AU$80="np","Non pr.",IF('Exemplaires élève'!$AU$80="a","Absent(e)",IF('Exemplaires élève'!$AV$80="","",IF('Exemplaires élève'!$AV$80="TI",1,IF('Exemplaires élève'!$AV$80="I",2,IF('Exemplaires élève'!$AV$80="S",3,IF('Exemplaires élève'!$AV$80="B",4,IF('Exemplaires élève'!$AV$80="TB",5,IF('Exemplaires élève'!$AV$80="np","Non pr.",IF('Exemplaires élève'!$AV$80="A","Absent(e)","xxxx"))))))))))</f>
        <v/>
      </c>
      <c r="L129" s="77" t="str">
        <f>IF('Exemplaires élève'!$AU$88="np","Non pr.",IF('Exemplaires élève'!$AU$88="a","Absent(e)",IF('Exemplaires élève'!$AV$88="","",IF('Exemplaires élève'!$AV$88="TI",1,IF('Exemplaires élève'!$AV$88="I",2,IF('Exemplaires élève'!$AV$88="S",3,IF('Exemplaires élève'!$AV$88="B",4,IF('Exemplaires élève'!$AV$88="TB",5,IF('Exemplaires élève'!$AV$88="np","Non pr.",IF('Exemplaires élève'!$AV$88="A","Absent(e)","xxxx"))))))))))</f>
        <v/>
      </c>
      <c r="M129" s="77" t="str">
        <f>IF('Exemplaires élève'!$AU$96="np","Non pr.",IF('Exemplaires élève'!$AU$96="a","Absent(e)",IF('Exemplaires élève'!$AV$96="","",IF('Exemplaires élève'!$AV$96="TI",1,IF('Exemplaires élève'!$AV$96="I",2,IF('Exemplaires élève'!$AV$96="S",3,IF('Exemplaires élève'!$AV$96="B",4,IF('Exemplaires élève'!$AV$96="TB",5,IF('Exemplaires élève'!$AV$96="np","Non pr.",IF('Exemplaires élève'!$AV$96="A","Absent(e)","xxxx"))))))))))</f>
        <v/>
      </c>
      <c r="N129" s="77" t="str">
        <f>IF('Exemplaires élève'!$AU$113="np","Non pr.",IF('Exemplaires élève'!$AU$113="a","Absent(e)",IF('Exemplaires élève'!$AV$113="","",IF('Exemplaires élève'!$AV$113="TI",1,IF('Exemplaires élève'!$AV$113="I",2,IF('Exemplaires élève'!$AV$113="S",3,IF('Exemplaires élève'!$AV$113="B",4,IF('Exemplaires élève'!$AV$113="TB",5,IF('Exemplaires élève'!$AV$113="np","Non pr.",IF('Exemplaires élève'!$AV$113="A","Absent(e)","xxxx"))))))))))</f>
        <v/>
      </c>
      <c r="O129" s="77" t="str">
        <f>IF('Exemplaires élève'!$AU$121="np","Non pr.",IF('Exemplaires élève'!$AU$121="a","Absent(e)",IF('Exemplaires élève'!$AV$121="","",IF('Exemplaires élève'!$AV$121="TI",1,IF('Exemplaires élève'!$AV$121="I",2,IF('Exemplaires élève'!$AV$121="S",3,IF('Exemplaires élève'!$AV$121="B",4,IF('Exemplaires élève'!$AV$121="TB",5,IF('Exemplaires élève'!$AV$121="np","Non pr.",IF('Exemplaires élève'!$AV$121="A","Absent(e)","xxxx"))))))))))</f>
        <v/>
      </c>
      <c r="P129" s="77" t="str">
        <f>IF('Exemplaires élève'!$AU$129="np","Non pr.",IF('Exemplaires élève'!$AU$129="a","Absent(e)",IF('Exemplaires élève'!$AV$129="","",IF('Exemplaires élève'!$AV$129="TI",1,IF('Exemplaires élève'!$AV$129="I",2,IF('Exemplaires élève'!$AV$129="S",3,IF('Exemplaires élève'!$AV$129="B",4,IF('Exemplaires élève'!$AV$129="TB",5,IF('Exemplaires élève'!$AV$129="np","Non pr.",IF('Exemplaires élève'!$AV$129="A","Absent(e)","xxxx"))))))))))</f>
        <v/>
      </c>
      <c r="Q129" s="77" t="str">
        <f>IF('Exemplaires élève'!$AU$137="np","Non pr.",IF('Exemplaires élève'!$AU$137="a","Absent(e)",IF('Exemplaires élève'!$AV$137="","",IF('Exemplaires élève'!$AV$137="TI",1,IF('Exemplaires élève'!$AV$137="I",2,IF('Exemplaires élève'!$AV$137="S",3,IF('Exemplaires élève'!$AV$137="B",4,IF('Exemplaires élève'!$AV$137="TB",5,IF('Exemplaires élève'!$AV$137="np","Non pr.",IF('Exemplaires élève'!$AV$137="A","Absent(e)","xxxx"))))))))))</f>
        <v/>
      </c>
      <c r="R129" s="77" t="str">
        <f>IF('Exemplaires élève'!$AU$145="np","Non pr.",IF('Exemplaires élève'!$AU$145="a","Absent(e)",IF('Exemplaires élève'!$AV$145="","",IF('Exemplaires élève'!$AV$145="TI",1,IF('Exemplaires élève'!$AV$145="I",2,IF('Exemplaires élève'!$AV$145="S",3,IF('Exemplaires élève'!$AV$145="B",4,IF('Exemplaires élève'!$AV$145="TB",5,IF('Exemplaires élève'!$AV$145="np","Non pr.",IF('Exemplaires élève'!$AV$145="A","Absent(e)","xxxx"))))))))))</f>
        <v/>
      </c>
      <c r="S129" s="77" t="str">
        <f>IF('Exemplaires élève'!$AU$162="np","Non pr.",IF('Exemplaires élève'!$AU$162="a","Absent(e)",IF('Exemplaires élève'!$AV$162="","",IF('Exemplaires élève'!$AV$162="TI",1,IF('Exemplaires élève'!$AV$162="I",2,IF('Exemplaires élève'!$AV$162="S",3,IF('Exemplaires élève'!$AV$162="B",4,IF('Exemplaires élève'!$AV$162="TB",5,IF('Exemplaires élève'!$AV$162="np","Non pr.",IF('Exemplaires élève'!$AV$162="A","Absent(e)","xxxx"))))))))))</f>
        <v/>
      </c>
      <c r="T129" s="77" t="str">
        <f>IF('Exemplaires élève'!$AU$170="np","Non pr.",IF('Exemplaires élève'!$AU$170="a","Absent(e)",IF('Exemplaires élève'!$AV$170="","",IF('Exemplaires élève'!$AV$170="TI",1,IF('Exemplaires élève'!$AV$170="I",2,IF('Exemplaires élève'!$AV$170="S",3,IF('Exemplaires élève'!$AV$170="B",4,IF('Exemplaires élève'!$AV$170="TB",5,IF('Exemplaires élève'!$AV$170="np","Non pr.",IF('Exemplaires élève'!$AV$170="A","Absent(e)","xxxx"))))))))))</f>
        <v/>
      </c>
      <c r="U129" s="77" t="str">
        <f>IF('Exemplaires élève'!$AU$178="np","Non pr.",IF('Exemplaires élève'!$AU$178="a","Absent(e)",IF('Exemplaires élève'!$AV$178="","",IF('Exemplaires élève'!$AV$178="TI",1,IF('Exemplaires élève'!$AV$178="I",2,IF('Exemplaires élève'!$AV$178="S",3,IF('Exemplaires élève'!$AV$178="B",4,IF('Exemplaires élève'!$AV$178="TB",5,IF('Exemplaires élève'!$AV$178="np","Non pr.",IF('Exemplaires élève'!$AV$178="A","Absent(e)","xxxx"))))))))))</f>
        <v/>
      </c>
      <c r="V129" s="77" t="str">
        <f>IF('Exemplaires élève'!$AU$186="np","Non pr.",IF('Exemplaires élève'!$AU$186="a","Absent(e)",IF('Exemplaires élève'!$AV$186="","",IF('Exemplaires élève'!$AV$186="TI",1,IF('Exemplaires élève'!$AV$186="I",2,IF('Exemplaires élève'!$AV$186="S",3,IF('Exemplaires élève'!$AV$186="B",4,IF('Exemplaires élève'!$AV$186="TB",5,IF('Exemplaires élève'!$AV$186="np","Non pr.",IF('Exemplaires élève'!$AV$186="A","Absent(e)","xxxx"))))))))))</f>
        <v/>
      </c>
      <c r="W129" s="77" t="str">
        <f>IF('Exemplaires élève'!$AU$194="np","Non pr.",IF('Exemplaires élève'!$AU$194="a","Absent(e)",IF('Exemplaires élève'!$AV$194="","",IF('Exemplaires élève'!$AV$194="TI",1,IF('Exemplaires élève'!$AV$194="I",2,IF('Exemplaires élève'!$AV$194="S",3,IF('Exemplaires élève'!$AV$194="B",4,IF('Exemplaires élève'!$AV$194="TB",5,IF('Exemplaires élève'!$AV$194="np","Non pr.",IF('Exemplaires élève'!$AV$194="A","Absent(e)","xxxx"))))))))))</f>
        <v/>
      </c>
    </row>
    <row r="130" spans="1:23" x14ac:dyDescent="0.25">
      <c r="A130" s="129"/>
      <c r="D130" s="78" t="str">
        <f>IF('Exemplaires élève'!$AV$16="","",IF('Exemplaires élève'!$AV$16="TI",1,IF('Exemplaires élève'!$AV$16="I",2,IF('Exemplaires élève'!$AV$16="S",3,IF('Exemplaires élève'!$AV$16="B",4,IF('Exemplaires élève'!$AV$16="TB",5,"xxxx"))))))</f>
        <v/>
      </c>
      <c r="E130" s="78" t="str">
        <f>IF('Exemplaires élève'!$AV$24="","",IF('Exemplaires élève'!$AV$24="TI",1,IF('Exemplaires élève'!$AV$24="I",2,IF('Exemplaires élève'!$AV$24="S",3,IF('Exemplaires élève'!$AV$24="B",4,IF('Exemplaires élève'!$AV$24="TB",5,"xxxx"))))))</f>
        <v/>
      </c>
      <c r="F130" s="78" t="str">
        <f>IF('Exemplaires élève'!$AV$32="","",IF('Exemplaires élève'!$AV$32="TI",1,IF('Exemplaires élève'!$AV$32="I",2,IF('Exemplaires élève'!$AV$32="S",3,IF('Exemplaires élève'!$AV$32="B",4,IF('Exemplaires élève'!$AV$32="TB",5,"xxxx"))))))</f>
        <v/>
      </c>
      <c r="G130" s="78" t="str">
        <f>IF('Exemplaires élève'!$AV$40="","",IF('Exemplaires élève'!$AV$40="TI",1,IF('Exemplaires élève'!$AV$40="I",2,IF('Exemplaires élève'!$AV$40="S",3,IF('Exemplaires élève'!$AV$40="B",4,IF('Exemplaires élève'!$AV$40="TB",5,"xxxx"))))))</f>
        <v/>
      </c>
      <c r="H130" s="78" t="str">
        <f>IF('Exemplaires élève'!$AV$48="","",IF('Exemplaires élève'!$AV$48="TI",1,IF('Exemplaires élève'!$AV$48="I",2,IF('Exemplaires élève'!$AV$48="S",3,IF('Exemplaires élève'!$AV$48="B",4,IF('Exemplaires élève'!$AV$48="TB",5,"xxxx"))))))</f>
        <v/>
      </c>
      <c r="I130" s="78" t="str">
        <f>IF('Exemplaires élève'!$AV$65="","",IF('Exemplaires élève'!$AV$65="TI",1,IF('Exemplaires élève'!$AV$65="I",2,IF('Exemplaires élève'!$AV$65="S",3,IF('Exemplaires élève'!$AV$65="B",4,IF('Exemplaires élève'!$AV$65="TB",5,"xxxx"))))))</f>
        <v/>
      </c>
      <c r="J130" s="78" t="str">
        <f>IF('Exemplaires élève'!$AV$73="","",IF('Exemplaires élève'!$AV$73="TI",1,IF('Exemplaires élève'!$AV$73="I",2,IF('Exemplaires élève'!$AV$73="S",3,IF('Exemplaires élève'!$AV$73="B",4,IF('Exemplaires élève'!$AV$73="TB",5,"xxxx"))))))</f>
        <v/>
      </c>
      <c r="K130" s="78" t="str">
        <f>IF('Exemplaires élève'!$AV$81="","",IF('Exemplaires élève'!$AV$81="TI",1,IF('Exemplaires élève'!$AV$81="I",2,IF('Exemplaires élève'!$AV$81="S",3,IF('Exemplaires élève'!$AV$81="B",4,IF('Exemplaires élève'!$AV$81="TB",5,"xxxx"))))))</f>
        <v/>
      </c>
      <c r="L130" s="78" t="str">
        <f>IF('Exemplaires élève'!$AV$89="","",IF('Exemplaires élève'!$AV$89="TI",1,IF('Exemplaires élève'!$AV$89="I",2,IF('Exemplaires élève'!$AV$89="S",3,IF('Exemplaires élève'!$AV$89="B",4,IF('Exemplaires élève'!$AV$89="TB",5,"xxxx"))))))</f>
        <v/>
      </c>
      <c r="M130" s="78" t="str">
        <f>IF('Exemplaires élève'!$AV$97="","",IF('Exemplaires élève'!$AV$97="TI",1,IF('Exemplaires élève'!$AV$97="I",2,IF('Exemplaires élève'!$AV$97="S",3,IF('Exemplaires élève'!$AV$97="B",4,IF('Exemplaires élève'!$AV$97="TB",5,"xxxx"))))))</f>
        <v/>
      </c>
      <c r="N130" s="78" t="str">
        <f>IF('Exemplaires élève'!$AV$114="","",IF('Exemplaires élève'!$AV$114="TI",1,IF('Exemplaires élève'!$AV$114="I",2,IF('Exemplaires élève'!$AV$114="S",3,IF('Exemplaires élève'!$AV$114="B",4,IF('Exemplaires élève'!$AV$114="TB",5,"xxxx"))))))</f>
        <v/>
      </c>
      <c r="O130" s="78" t="str">
        <f>IF('Exemplaires élève'!$AV$122="","",IF('Exemplaires élève'!$AV$122="TI",1,IF('Exemplaires élève'!$AV$122="I",2,IF('Exemplaires élève'!$AV$122="S",3,IF('Exemplaires élève'!$AV$122="B",4,IF('Exemplaires élève'!$AV$122="TB",5,"xxxx"))))))</f>
        <v/>
      </c>
      <c r="P130" s="78" t="str">
        <f>IF('Exemplaires élève'!$AV$130="","",IF('Exemplaires élève'!$AV$130="TI",1,IF('Exemplaires élève'!$AV$130="I",2,IF('Exemplaires élève'!$AV$130="S",3,IF('Exemplaires élève'!$AV$130="B",4,IF('Exemplaires élève'!$AV$130="TB",5,"xxxx"))))))</f>
        <v/>
      </c>
      <c r="Q130" s="78" t="str">
        <f>IF('Exemplaires élève'!$AV$138="","",IF('Exemplaires élève'!$AV$138="TI",1,IF('Exemplaires élève'!$AV$138="I",2,IF('Exemplaires élève'!$AV$138="S",3,IF('Exemplaires élève'!$AV$138="B",4,IF('Exemplaires élève'!$AV$138="TB",5,"xxxx"))))))</f>
        <v/>
      </c>
      <c r="R130" s="78" t="str">
        <f>IF('Exemplaires élève'!$AV$146="","",IF('Exemplaires élève'!$AV$146="TI",1,IF('Exemplaires élève'!$AV$146="I",2,IF('Exemplaires élève'!$AV$146="S",3,IF('Exemplaires élève'!$AV$146="B",4,IF('Exemplaires élève'!$AV$146="TB",5,"xxxx"))))))</f>
        <v/>
      </c>
      <c r="S130" s="78" t="str">
        <f>IF('Exemplaires élève'!$AV$163="","",IF('Exemplaires élève'!$AV$163="TI",1,IF('Exemplaires élève'!$AV$163="I",2,IF('Exemplaires élève'!$AV$163="S",3,IF('Exemplaires élève'!$AV$163="B",4,IF('Exemplaires élève'!$AV$163="TB",5,"xxxx"))))))</f>
        <v/>
      </c>
      <c r="T130" s="78" t="str">
        <f>IF('Exemplaires élève'!$AV$171="","",IF('Exemplaires élève'!$AV$171="TI",1,IF('Exemplaires élève'!$AV$171="I",2,IF('Exemplaires élève'!$AV$171="S",3,IF('Exemplaires élève'!$AV$171="B",4,IF('Exemplaires élève'!$AV$171="TB",5,"xxxx"))))))</f>
        <v/>
      </c>
      <c r="U130" s="78" t="str">
        <f>IF('Exemplaires élève'!$AV$179="","",IF('Exemplaires élève'!$AV$179="TI",1,IF('Exemplaires élève'!$AV$179="I",2,IF('Exemplaires élève'!$AV$179="S",3,IF('Exemplaires élève'!$AV$179="B",4,IF('Exemplaires élève'!$AV$179="TB",5,"xxxx"))))))</f>
        <v/>
      </c>
      <c r="V130" s="78" t="str">
        <f>IF('Exemplaires élève'!$AV$187="","",IF('Exemplaires élève'!$AV$187="TI",1,IF('Exemplaires élève'!$AV$187="I",2,IF('Exemplaires élève'!$AV$187="S",3,IF('Exemplaires élève'!$AV$187="B",4,IF('Exemplaires élève'!$AV$187="TB",5,"xxxx"))))))</f>
        <v/>
      </c>
      <c r="W130" s="78" t="str">
        <f>IF('Exemplaires élève'!$AV$195="","",IF('Exemplaires élève'!$AV$195="TI",1,IF('Exemplaires élève'!$AV$195="I",2,IF('Exemplaires élève'!$AV$195="S",3,IF('Exemplaires élève'!$AV$195="B",4,IF('Exemplaires élève'!$AV$195="TB",5,"xxxx"))))))</f>
        <v/>
      </c>
    </row>
    <row r="131" spans="1:23" x14ac:dyDescent="0.25">
      <c r="A131" s="129"/>
      <c r="D131" s="78" t="str">
        <f>IF('Exemplaires élève'!$AV$17="","",IF('Exemplaires élève'!$AV$17="TI",1,IF('Exemplaires élève'!$AV$17="I",2,IF('Exemplaires élève'!$AV$17="S",3,IF('Exemplaires élève'!$AV$17="B",4,IF('Exemplaires élève'!$AV$17="TB",5,"xxxx"))))))</f>
        <v/>
      </c>
      <c r="E131" s="78" t="str">
        <f>IF('Exemplaires élève'!$AV$25="","",IF('Exemplaires élève'!$AV$25="TI",1,IF('Exemplaires élève'!$AV$25="I",2,IF('Exemplaires élève'!$AV$25="S",3,IF('Exemplaires élève'!$AV$25="B",4,IF('Exemplaires élève'!$AV$25="TB",5,"xxxx"))))))</f>
        <v/>
      </c>
      <c r="F131" s="78" t="str">
        <f>IF('Exemplaires élève'!$AV$33="","",IF('Exemplaires élève'!$AV$33="TI",1,IF('Exemplaires élève'!$AV$33="I",2,IF('Exemplaires élève'!$AV$33="S",3,IF('Exemplaires élève'!$AV$33="B",4,IF('Exemplaires élève'!$AV$33="TB",5,"xxxx"))))))</f>
        <v/>
      </c>
      <c r="G131" s="78" t="str">
        <f>IF('Exemplaires élève'!$AV$41="","",IF('Exemplaires élève'!$AV$41="TI",1,IF('Exemplaires élève'!$AV$41="I",2,IF('Exemplaires élève'!$AV$41="S",3,IF('Exemplaires élève'!$AV$41="B",4,IF('Exemplaires élève'!$AV$41="TB",5,"xxxx"))))))</f>
        <v/>
      </c>
      <c r="H131" s="78" t="str">
        <f>IF('Exemplaires élève'!$AV$49="","",IF('Exemplaires élève'!$AV$49="TI",1,IF('Exemplaires élève'!$AV$49="I",2,IF('Exemplaires élève'!$AV$49="S",3,IF('Exemplaires élève'!$AV$49="B",4,IF('Exemplaires élève'!$AV$49="TB",5,"xxxx"))))))</f>
        <v/>
      </c>
      <c r="I131" s="78" t="str">
        <f>IF('Exemplaires élève'!$AV$66="","",IF('Exemplaires élève'!$AV$66="TI",1,IF('Exemplaires élève'!$AV$66="I",2,IF('Exemplaires élève'!$AV$66="S",3,IF('Exemplaires élève'!$AV$66="B",4,IF('Exemplaires élève'!$AV$66="TB",5,"xxxx"))))))</f>
        <v/>
      </c>
      <c r="J131" s="78" t="str">
        <f>IF('Exemplaires élève'!$AV$74="","",IF('Exemplaires élève'!$AV$74="TI",1,IF('Exemplaires élève'!$AV$74="I",2,IF('Exemplaires élève'!$AV$74="S",3,IF('Exemplaires élève'!$AV$74="B",4,IF('Exemplaires élève'!$AV$74="TB",5,"xxxx"))))))</f>
        <v/>
      </c>
      <c r="K131" s="78" t="str">
        <f>IF('Exemplaires élève'!$AV$82="","",IF('Exemplaires élève'!$AV$82="TI",1,IF('Exemplaires élève'!$AV$82="I",2,IF('Exemplaires élève'!$AV$82="S",3,IF('Exemplaires élève'!$AV$82="B",4,IF('Exemplaires élève'!$AV$82="TB",5,"xxxx"))))))</f>
        <v/>
      </c>
      <c r="L131" s="78" t="str">
        <f>IF('Exemplaires élève'!$AV$90="","",IF('Exemplaires élève'!$AV$90="TI",1,IF('Exemplaires élève'!$AV$90="I",2,IF('Exemplaires élève'!$AV$90="S",3,IF('Exemplaires élève'!$AV$90="B",4,IF('Exemplaires élève'!$AV$90="TB",5,"xxxx"))))))</f>
        <v/>
      </c>
      <c r="M131" s="78" t="str">
        <f>IF('Exemplaires élève'!$AV$98="","",IF('Exemplaires élève'!$AV$98="TI",1,IF('Exemplaires élève'!$AV$98="I",2,IF('Exemplaires élève'!$AV$98="S",3,IF('Exemplaires élève'!$AV$98="B",4,IF('Exemplaires élève'!$AV$98="TB",5,"xxxx"))))))</f>
        <v/>
      </c>
      <c r="N131" s="78" t="str">
        <f>IF('Exemplaires élève'!$AV$115="","",IF('Exemplaires élève'!$AV$115="TI",1,IF('Exemplaires élève'!$AV$115="I",2,IF('Exemplaires élève'!$AV$115="S",3,IF('Exemplaires élève'!$AV$115="B",4,IF('Exemplaires élève'!$AV$115="TB",5,"xxxx"))))))</f>
        <v/>
      </c>
      <c r="O131" s="78" t="str">
        <f>IF('Exemplaires élève'!$AV$123="","",IF('Exemplaires élève'!$AV$123="TI",1,IF('Exemplaires élève'!$AV$123="I",2,IF('Exemplaires élève'!$AV$123="S",3,IF('Exemplaires élève'!$AV$123="B",4,IF('Exemplaires élève'!$AV$123="TB",5,"xxxx"))))))</f>
        <v/>
      </c>
      <c r="P131" s="78" t="str">
        <f>IF('Exemplaires élève'!$AV$131="","",IF('Exemplaires élève'!$AV$131="TI",1,IF('Exemplaires élève'!$AV$131="I",2,IF('Exemplaires élève'!$AV$131="S",3,IF('Exemplaires élève'!$AV$131="B",4,IF('Exemplaires élève'!$AV$131="TB",5,"xxxx"))))))</f>
        <v/>
      </c>
      <c r="Q131" s="78" t="str">
        <f>IF('Exemplaires élève'!$AV$139="","",IF('Exemplaires élève'!$AV$139="TI",1,IF('Exemplaires élève'!$AV$139="I",2,IF('Exemplaires élève'!$AV$139="S",3,IF('Exemplaires élève'!$AV$139="B",4,IF('Exemplaires élève'!$AV$139="TB",5,"xxxx"))))))</f>
        <v/>
      </c>
      <c r="R131" s="78" t="str">
        <f>IF('Exemplaires élève'!$AV$147="","",IF('Exemplaires élève'!$AV$147="TI",1,IF('Exemplaires élève'!$AV$147="I",2,IF('Exemplaires élève'!$AV$147="S",3,IF('Exemplaires élève'!$AV$147="B",4,IF('Exemplaires élève'!$AV$147="TB",5,"xxxx"))))))</f>
        <v/>
      </c>
      <c r="S131" s="78" t="str">
        <f>IF('Exemplaires élève'!$AV$164="","",IF('Exemplaires élève'!$AV$164="TI",1,IF('Exemplaires élève'!$AV$164="I",2,IF('Exemplaires élève'!$AV$164="S",3,IF('Exemplaires élève'!$AV$164="B",4,IF('Exemplaires élève'!$AV$164="TB",5,"xxxx"))))))</f>
        <v/>
      </c>
      <c r="T131" s="78" t="str">
        <f>IF('Exemplaires élève'!$AV$172="","",IF('Exemplaires élève'!$AV$172="TI",1,IF('Exemplaires élève'!$AV$172="I",2,IF('Exemplaires élève'!$AV$172="S",3,IF('Exemplaires élève'!$AV$172="B",4,IF('Exemplaires élève'!$AV$172="TB",5,"xxxx"))))))</f>
        <v/>
      </c>
      <c r="U131" s="78" t="str">
        <f>IF('Exemplaires élève'!$AV$180="","",IF('Exemplaires élève'!$AV$180="TI",1,IF('Exemplaires élève'!$AV$180="I",2,IF('Exemplaires élève'!$AV$180="S",3,IF('Exemplaires élève'!$AV$180="B",4,IF('Exemplaires élève'!$AV$180="TB",5,"xxxx"))))))</f>
        <v/>
      </c>
      <c r="V131" s="78" t="str">
        <f>IF('Exemplaires élève'!$AV$188="","",IF('Exemplaires élève'!$AV$188="TI",1,IF('Exemplaires élève'!$AV$188="I",2,IF('Exemplaires élève'!$AV$188="S",3,IF('Exemplaires élève'!$AV$188="B",4,IF('Exemplaires élève'!$AV$188="TB",5,"xxxx"))))))</f>
        <v/>
      </c>
      <c r="W131" s="78" t="str">
        <f>IF('Exemplaires élève'!$AV$196="","",IF('Exemplaires élève'!$AV$196="TI",1,IF('Exemplaires élève'!$AV$196="I",2,IF('Exemplaires élève'!$AV$196="S",3,IF('Exemplaires élève'!$AV$196="B",4,IF('Exemplaires élève'!$AV$196="TB",5,"xxxx"))))))</f>
        <v/>
      </c>
    </row>
    <row r="132" spans="1:23" x14ac:dyDescent="0.25">
      <c r="A132" s="129"/>
      <c r="D132" s="78" t="str">
        <f>IF('Exemplaires élève'!$AV$18="","",IF('Exemplaires élève'!$AV$18="TI",1,IF('Exemplaires élève'!$AV$18="I",2,IF('Exemplaires élève'!$AV$18="S",3,IF('Exemplaires élève'!$AV$18="B",4,IF('Exemplaires élève'!$AV$18="TB",5,"xxxx"))))))</f>
        <v/>
      </c>
      <c r="E132" s="78" t="str">
        <f>IF('Exemplaires élève'!$AV$26="","",IF('Exemplaires élève'!$AV$26="TI",1,IF('Exemplaires élève'!$AV$26="I",2,IF('Exemplaires élève'!$AV$26="S",3,IF('Exemplaires élève'!$AV$26="B",4,IF('Exemplaires élève'!$AV$26="TB",5,"xxxx"))))))</f>
        <v/>
      </c>
      <c r="F132" s="78" t="str">
        <f>IF('Exemplaires élève'!$AV$34="","",IF('Exemplaires élève'!$AV$34="TI",1,IF('Exemplaires élève'!$AV$34="I",2,IF('Exemplaires élève'!$AV$34="S",3,IF('Exemplaires élève'!$AV$34="B",4,IF('Exemplaires élève'!$AV$34="TB",5,"xxxx"))))))</f>
        <v/>
      </c>
      <c r="G132" s="78" t="str">
        <f>IF('Exemplaires élève'!$AV$42="","",IF('Exemplaires élève'!$AV$42="TI",1,IF('Exemplaires élève'!$AV$42="I",2,IF('Exemplaires élève'!$AV$42="S",3,IF('Exemplaires élève'!$AV$42="B",4,IF('Exemplaires élève'!$AV$42="TB",5,"xxxx"))))))</f>
        <v/>
      </c>
      <c r="H132" s="78" t="str">
        <f>IF('Exemplaires élève'!$AV$50="","",IF('Exemplaires élève'!$AV$50="TI",1,IF('Exemplaires élève'!$AV$50="I",2,IF('Exemplaires élève'!$AV$50="S",3,IF('Exemplaires élève'!$AV$50="B",4,IF('Exemplaires élève'!$AV$50="TB",5,"xxxx"))))))</f>
        <v/>
      </c>
      <c r="I132" s="78" t="str">
        <f>IF('Exemplaires élève'!$AV$67="","",IF('Exemplaires élève'!$AV$67="TI",1,IF('Exemplaires élève'!$AV$67="I",2,IF('Exemplaires élève'!$AV$67="S",3,IF('Exemplaires élève'!$AV$67="B",4,IF('Exemplaires élève'!$AV$67="TB",5,"xxxx"))))))</f>
        <v/>
      </c>
      <c r="J132" s="78" t="str">
        <f>IF('Exemplaires élève'!$AV$75="","",IF('Exemplaires élève'!$AV$75="TI",1,IF('Exemplaires élève'!$AV$75="I",2,IF('Exemplaires élève'!$AV$75="S",3,IF('Exemplaires élève'!$AV$75="B",4,IF('Exemplaires élève'!$AV$75="TB",5,"xxxx"))))))</f>
        <v/>
      </c>
      <c r="K132" s="78" t="str">
        <f>IF('Exemplaires élève'!$AV$83="","",IF('Exemplaires élève'!$AV$83="TI",1,IF('Exemplaires élève'!$AV$83="I",2,IF('Exemplaires élève'!$AV$83="S",3,IF('Exemplaires élève'!$AV$83="B",4,IF('Exemplaires élève'!$AV$83="TB",5,"xxxx"))))))</f>
        <v/>
      </c>
      <c r="L132" s="78" t="str">
        <f>IF('Exemplaires élève'!$AV$91="","",IF('Exemplaires élève'!$AV$91="TI",1,IF('Exemplaires élève'!$AV$91="I",2,IF('Exemplaires élève'!$AV$91="S",3,IF('Exemplaires élève'!$AV$91="B",4,IF('Exemplaires élève'!$AV$91="TB",5,"xxxx"))))))</f>
        <v/>
      </c>
      <c r="M132" s="78" t="str">
        <f>IF('Exemplaires élève'!$AV$99="","",IF('Exemplaires élève'!$AV$99="TI",1,IF('Exemplaires élève'!$AV$99="I",2,IF('Exemplaires élève'!$AV$99="S",3,IF('Exemplaires élève'!$AV$99="B",4,IF('Exemplaires élève'!$AV$99="TB",5,"xxxx"))))))</f>
        <v/>
      </c>
      <c r="N132" s="78" t="str">
        <f>IF('Exemplaires élève'!$AV$116="","",IF('Exemplaires élève'!$AV$116="TI",1,IF('Exemplaires élève'!$AV$116="I",2,IF('Exemplaires élève'!$AV$116="S",3,IF('Exemplaires élève'!$AV$116="B",4,IF('Exemplaires élève'!$AV$116="TB",5,"xxxx"))))))</f>
        <v/>
      </c>
      <c r="O132" s="78" t="str">
        <f>IF('Exemplaires élève'!$AV$124="","",IF('Exemplaires élève'!$AV$124="TI",1,IF('Exemplaires élève'!$AV$124="I",2,IF('Exemplaires élève'!$AV$124="S",3,IF('Exemplaires élève'!$AV$124="B",4,IF('Exemplaires élève'!$AV$124="TB",5,"xxxx"))))))</f>
        <v/>
      </c>
      <c r="P132" s="78" t="str">
        <f>IF('Exemplaires élève'!$AV$132="","",IF('Exemplaires élève'!$AV$132="TI",1,IF('Exemplaires élève'!$AV$132="I",2,IF('Exemplaires élève'!$AV$132="S",3,IF('Exemplaires élève'!$AV$132="B",4,IF('Exemplaires élève'!$AV$132="TB",5,"xxxx"))))))</f>
        <v/>
      </c>
      <c r="Q132" s="78" t="str">
        <f>IF('Exemplaires élève'!$AV$140="","",IF('Exemplaires élève'!$AV$140="TI",1,IF('Exemplaires élève'!$AV$140="I",2,IF('Exemplaires élève'!$AV$140="S",3,IF('Exemplaires élève'!$AV$140="B",4,IF('Exemplaires élève'!$AV$140="TB",5,"xxxx"))))))</f>
        <v/>
      </c>
      <c r="R132" s="78" t="str">
        <f>IF('Exemplaires élève'!$AV$148="","",IF('Exemplaires élève'!$AV$148="TI",1,IF('Exemplaires élève'!$AV$148="I",2,IF('Exemplaires élève'!$AV$148="S",3,IF('Exemplaires élève'!$AV$148="B",4,IF('Exemplaires élève'!$AV$148="TB",5,"xxxx"))))))</f>
        <v/>
      </c>
      <c r="S132" s="78" t="str">
        <f>IF('Exemplaires élève'!$AV$165="","",IF('Exemplaires élève'!$AV$165="TI",1,IF('Exemplaires élève'!$AV$165="I",2,IF('Exemplaires élève'!$AV$165="S",3,IF('Exemplaires élève'!$AV$165="B",4,IF('Exemplaires élève'!$AV$165="TB",5,"xxxx"))))))</f>
        <v/>
      </c>
      <c r="T132" s="78" t="str">
        <f>IF('Exemplaires élève'!$AV$173="","",IF('Exemplaires élève'!$AV$173="TI",1,IF('Exemplaires élève'!$AV$173="I",2,IF('Exemplaires élève'!$AV$173="S",3,IF('Exemplaires élève'!$AV$173="B",4,IF('Exemplaires élève'!$AV$173="TB",5,"xxxx"))))))</f>
        <v/>
      </c>
      <c r="U132" s="78" t="str">
        <f>IF('Exemplaires élève'!$AV$181="","",IF('Exemplaires élève'!$AV$181="TI",1,IF('Exemplaires élève'!$AV$181="I",2,IF('Exemplaires élève'!$AV$181="S",3,IF('Exemplaires élève'!$AV$181="B",4,IF('Exemplaires élève'!$AV$181="TB",5,"xxxx"))))))</f>
        <v/>
      </c>
      <c r="V132" s="78" t="str">
        <f>IF('Exemplaires élève'!$AV$189="","",IF('Exemplaires élève'!$AV$189="TI",1,IF('Exemplaires élève'!$AV$189="I",2,IF('Exemplaires élève'!$AV$189="S",3,IF('Exemplaires élève'!$AV$189="B",4,IF('Exemplaires élève'!$AV$189="TB",5,"xxxx"))))))</f>
        <v/>
      </c>
      <c r="W132" s="78" t="str">
        <f>IF('Exemplaires élève'!$AV$197="","",IF('Exemplaires élève'!$AV$197="TI",1,IF('Exemplaires élève'!$AV$197="I",2,IF('Exemplaires élève'!$AV$197="S",3,IF('Exemplaires élève'!$AV$197="B",4,IF('Exemplaires élève'!$AV$197="TB",5,"xxxx"))))))</f>
        <v/>
      </c>
    </row>
    <row r="133" spans="1:23" x14ac:dyDescent="0.25">
      <c r="A133" s="129"/>
      <c r="D133" s="78" t="str">
        <f>IF('Exemplaires élève'!$AV$19="","",IF('Exemplaires élève'!$AV$19="TI",1,IF('Exemplaires élève'!$AV$19="I",2,IF('Exemplaires élève'!$AV$19="S",3,IF('Exemplaires élève'!$AV$19="B",4,IF('Exemplaires élève'!$AV$19="TB",5,"xxxx"))))))</f>
        <v/>
      </c>
      <c r="E133" s="78" t="str">
        <f>IF('Exemplaires élève'!$AV$27="","",IF('Exemplaires élève'!$AV$27="TI",1,IF('Exemplaires élève'!$AV$27="I",2,IF('Exemplaires élève'!$AV$27="S",3,IF('Exemplaires élève'!$AV$27="B",4,IF('Exemplaires élève'!$AV$27="TB",5,"xxxx"))))))</f>
        <v/>
      </c>
      <c r="F133" s="78" t="str">
        <f>IF('Exemplaires élève'!$AV$35="","",IF('Exemplaires élève'!$AV$35="TI",1,IF('Exemplaires élève'!$AV$35="I",2,IF('Exemplaires élève'!$AV$35="S",3,IF('Exemplaires élève'!$AV$35="B",4,IF('Exemplaires élève'!$AV$35="TB",5,"xxxx"))))))</f>
        <v/>
      </c>
      <c r="G133" s="78" t="str">
        <f>IF('Exemplaires élève'!$AV$43="","",IF('Exemplaires élève'!$AV$43="TI",1,IF('Exemplaires élève'!$AV$43="I",2,IF('Exemplaires élève'!$AV$43="S",3,IF('Exemplaires élève'!$AV$43="B",4,IF('Exemplaires élève'!$AV$43="TB",5,"xxxx"))))))</f>
        <v/>
      </c>
      <c r="H133" s="78" t="str">
        <f>IF('Exemplaires élève'!$AV$51="","",IF('Exemplaires élève'!$AV$51="TI",1,IF('Exemplaires élève'!$AV$51="I",2,IF('Exemplaires élève'!$AV$51="S",3,IF('Exemplaires élève'!$AV$51="B",4,IF('Exemplaires élève'!$AV$51="TB",5,"xxxx"))))))</f>
        <v/>
      </c>
      <c r="I133" s="78" t="str">
        <f>IF('Exemplaires élève'!$AV$68="","",IF('Exemplaires élève'!$AV$68="TI",1,IF('Exemplaires élève'!$AV$68="I",2,IF('Exemplaires élève'!$AV$68="S",3,IF('Exemplaires élève'!$AV$68="B",4,IF('Exemplaires élève'!$AV$68="TB",5,"xxxx"))))))</f>
        <v/>
      </c>
      <c r="J133" s="78" t="str">
        <f>IF('Exemplaires élève'!$AV$76="","",IF('Exemplaires élève'!$AV$76="TI",1,IF('Exemplaires élève'!$AV$76="I",2,IF('Exemplaires élève'!$AV$76="S",3,IF('Exemplaires élève'!$AV$76="B",4,IF('Exemplaires élève'!$AV$76="TB",5,"xxxx"))))))</f>
        <v/>
      </c>
      <c r="K133" s="78" t="str">
        <f>IF('Exemplaires élève'!$AV$84="","",IF('Exemplaires élève'!$AV$84="TI",1,IF('Exemplaires élève'!$AV$84="I",2,IF('Exemplaires élève'!$AV$84="S",3,IF('Exemplaires élève'!$AV$84="B",4,IF('Exemplaires élève'!$AV$84="TB",5,"xxxx"))))))</f>
        <v/>
      </c>
      <c r="L133" s="78" t="str">
        <f>IF('Exemplaires élève'!$AV$92="","",IF('Exemplaires élève'!$AV$92="TI",1,IF('Exemplaires élève'!$AV$92="I",2,IF('Exemplaires élève'!$AV$92="S",3,IF('Exemplaires élève'!$AV$92="B",4,IF('Exemplaires élève'!$AV$92="TB",5,"xxxx"))))))</f>
        <v/>
      </c>
      <c r="M133" s="78" t="str">
        <f>IF('Exemplaires élève'!$AV$100="","",IF('Exemplaires élève'!$AV$100="TI",1,IF('Exemplaires élève'!$AV$100="I",2,IF('Exemplaires élève'!$AV$100="S",3,IF('Exemplaires élève'!$AV$100="B",4,IF('Exemplaires élève'!$AV$100="TB",5,"xxxx"))))))</f>
        <v/>
      </c>
      <c r="N133" s="78" t="str">
        <f>IF('Exemplaires élève'!$AV$117="","",IF('Exemplaires élève'!$AV$117="TI",1,IF('Exemplaires élève'!$AV$117="I",2,IF('Exemplaires élève'!$AV$117="S",3,IF('Exemplaires élève'!$AV$117="B",4,IF('Exemplaires élève'!$AV$117="TB",5,"xxxx"))))))</f>
        <v/>
      </c>
      <c r="O133" s="78" t="str">
        <f>IF('Exemplaires élève'!$AV$125="","",IF('Exemplaires élève'!$AV$125="TI",1,IF('Exemplaires élève'!$AV$125="I",2,IF('Exemplaires élève'!$AV$125="S",3,IF('Exemplaires élève'!$AV$125="B",4,IF('Exemplaires élève'!$AV$125="TB",5,"xxxx"))))))</f>
        <v/>
      </c>
      <c r="P133" s="78" t="str">
        <f>IF('Exemplaires élève'!$AV$133="","",IF('Exemplaires élève'!$AV$133="TI",1,IF('Exemplaires élève'!$AV$133="I",2,IF('Exemplaires élève'!$AV$133="S",3,IF('Exemplaires élève'!$AV$133="B",4,IF('Exemplaires élève'!$AV$133="TB",5,"xxxx"))))))</f>
        <v/>
      </c>
      <c r="Q133" s="78" t="str">
        <f>IF('Exemplaires élève'!$AV$141="","",IF('Exemplaires élève'!$AV$141="TI",1,IF('Exemplaires élève'!$AV$141="I",2,IF('Exemplaires élève'!$AV$141="S",3,IF('Exemplaires élève'!$AV$141="B",4,IF('Exemplaires élève'!$AV$141="TB",5,"xxxx"))))))</f>
        <v/>
      </c>
      <c r="R133" s="78" t="str">
        <f>IF('Exemplaires élève'!$AV$149="","",IF('Exemplaires élève'!$AV$149="TI",1,IF('Exemplaires élève'!$AV$149="I",2,IF('Exemplaires élève'!$AV$149="S",3,IF('Exemplaires élève'!$AV$149="B",4,IF('Exemplaires élève'!$AV$149="TB",5,"xxxx"))))))</f>
        <v/>
      </c>
      <c r="S133" s="78" t="str">
        <f>IF('Exemplaires élève'!$AV$166="","",IF('Exemplaires élève'!$AV$166="TI",1,IF('Exemplaires élève'!$AV$166="I",2,IF('Exemplaires élève'!$AV$166="S",3,IF('Exemplaires élève'!$AV$166="B",4,IF('Exemplaires élève'!$AV$166="TB",5,"xxxx"))))))</f>
        <v/>
      </c>
      <c r="T133" s="78" t="str">
        <f>IF('Exemplaires élève'!$AV$174="","",IF('Exemplaires élève'!$AV$174="TI",1,IF('Exemplaires élève'!$AV$174="I",2,IF('Exemplaires élève'!$AV$174="S",3,IF('Exemplaires élève'!$AV$174="B",4,IF('Exemplaires élève'!$AV$174="TB",5,"xxxx"))))))</f>
        <v/>
      </c>
      <c r="U133" s="78" t="str">
        <f>IF('Exemplaires élève'!$AV$182="","",IF('Exemplaires élève'!$AV$182="TI",1,IF('Exemplaires élève'!$AV$182="I",2,IF('Exemplaires élève'!$AV$182="S",3,IF('Exemplaires élève'!$AV$182="B",4,IF('Exemplaires élève'!$AV$182="TB",5,"xxxx"))))))</f>
        <v/>
      </c>
      <c r="V133" s="78" t="str">
        <f>IF('Exemplaires élève'!$AV$190="","",IF('Exemplaires élève'!$AV$190="TI",1,IF('Exemplaires élève'!$AV$190="I",2,IF('Exemplaires élève'!$AV$190="S",3,IF('Exemplaires élève'!$AV$190="B",4,IF('Exemplaires élève'!$AV$190="TB",5,"xxxx"))))))</f>
        <v/>
      </c>
      <c r="W133" s="78" t="str">
        <f>IF('Exemplaires élève'!$AV$198="","",IF('Exemplaires élève'!$AV$198="TI",1,IF('Exemplaires élève'!$AV$198="I",2,IF('Exemplaires élève'!$AV$198="S",3,IF('Exemplaires élève'!$AV$198="B",4,IF('Exemplaires élève'!$AV$198="TB",5,"xxxx"))))))</f>
        <v/>
      </c>
    </row>
    <row r="134" spans="1:23" x14ac:dyDescent="0.25">
      <c r="A134" s="129"/>
      <c r="D134" s="78" t="str">
        <f>IF('Exemplaires élève'!$AV$20="","",IF('Exemplaires élève'!$AV$20="TI",1,IF('Exemplaires élève'!$AV$20="I",2,IF('Exemplaires élève'!$AV$20="S",3,IF('Exemplaires élève'!$AV$20="B",4,IF('Exemplaires élève'!$AV$20="TB",5,"xxxx"))))))</f>
        <v/>
      </c>
      <c r="E134" s="78" t="str">
        <f>IF('Exemplaires élève'!$AV$28="","",IF('Exemplaires élève'!$AV$28="TI",1,IF('Exemplaires élève'!$AV$28="I",2,IF('Exemplaires élève'!$AV$28="S",3,IF('Exemplaires élève'!$AV$28="B",4,IF('Exemplaires élève'!$AV$28="TB",5,"xxxx"))))))</f>
        <v/>
      </c>
      <c r="F134" s="78" t="str">
        <f>IF('Exemplaires élève'!$AV$36="","",IF('Exemplaires élève'!$AV$36="TI",1,IF('Exemplaires élève'!$AV$36="I",2,IF('Exemplaires élève'!$AV$36="S",3,IF('Exemplaires élève'!$AV$36="B",4,IF('Exemplaires élève'!$AV$36="TB",5,"xxxx"))))))</f>
        <v/>
      </c>
      <c r="G134" s="78" t="str">
        <f>IF('Exemplaires élève'!$AV$44="","",IF('Exemplaires élève'!$AV$44="TI",1,IF('Exemplaires élève'!$AV$44="I",2,IF('Exemplaires élève'!$AV$44="S",3,IF('Exemplaires élève'!$AV$44="B",4,IF('Exemplaires élève'!$AV$44="TB",5,"xxxx"))))))</f>
        <v/>
      </c>
      <c r="H134" s="78" t="str">
        <f>IF('Exemplaires élève'!$AV$52="","",IF('Exemplaires élève'!$AV$52="TI",1,IF('Exemplaires élève'!$AV$52="I",2,IF('Exemplaires élève'!$AV$52="S",3,IF('Exemplaires élève'!$AV$52="B",4,IF('Exemplaires élève'!$AV$52="TB",5,"xxxx"))))))</f>
        <v/>
      </c>
      <c r="I134" s="78" t="str">
        <f>IF('Exemplaires élève'!$AV$69="","",IF('Exemplaires élève'!$AV$69="TI",1,IF('Exemplaires élève'!$AV$69="I",2,IF('Exemplaires élève'!$AV$69="S",3,IF('Exemplaires élève'!$AV$69="B",4,IF('Exemplaires élève'!$AV$69="TB",5,"xxxx"))))))</f>
        <v/>
      </c>
      <c r="J134" s="78" t="str">
        <f>IF('Exemplaires élève'!$AV$77="","",IF('Exemplaires élève'!$AV$77="TI",1,IF('Exemplaires élève'!$AV$77="I",2,IF('Exemplaires élève'!$AV$77="S",3,IF('Exemplaires élève'!$AV$77="B",4,IF('Exemplaires élève'!$AV$77="TB",5,"xxxx"))))))</f>
        <v/>
      </c>
      <c r="K134" s="78" t="str">
        <f>IF('Exemplaires élève'!$AV$85="","",IF('Exemplaires élève'!$AV$85="TI",1,IF('Exemplaires élève'!$AV$85="I",2,IF('Exemplaires élève'!$AV$85="S",3,IF('Exemplaires élève'!$AV$85="B",4,IF('Exemplaires élève'!$AV$85="TB",5,"xxxx"))))))</f>
        <v/>
      </c>
      <c r="L134" s="78" t="str">
        <f>IF('Exemplaires élève'!$AV$93="","",IF('Exemplaires élève'!$AV$93="TI",1,IF('Exemplaires élève'!$AV$93="I",2,IF('Exemplaires élève'!$AV$93="S",3,IF('Exemplaires élève'!$AV$93="B",4,IF('Exemplaires élève'!$AV$93="TB",5,"xxxx"))))))</f>
        <v/>
      </c>
      <c r="M134" s="78" t="str">
        <f>IF('Exemplaires élève'!$AV$101="","",IF('Exemplaires élève'!$AV$101="TI",1,IF('Exemplaires élève'!$AV$101="I",2,IF('Exemplaires élève'!$AV$101="S",3,IF('Exemplaires élève'!$AV$101="B",4,IF('Exemplaires élève'!$AV$101="TB",5,"xxxx"))))))</f>
        <v/>
      </c>
      <c r="N134" s="78" t="str">
        <f>IF('Exemplaires élève'!$AV$118="","",IF('Exemplaires élève'!$AV$118="TI",1,IF('Exemplaires élève'!$AV$118="I",2,IF('Exemplaires élève'!$AV$118="S",3,IF('Exemplaires élève'!$AV$118="B",4,IF('Exemplaires élève'!$AV$118="TB",5,"xxxx"))))))</f>
        <v/>
      </c>
      <c r="O134" s="78" t="str">
        <f>IF('Exemplaires élève'!$AV$126="","",IF('Exemplaires élève'!$AV$126="TI",1,IF('Exemplaires élève'!$AV$126="I",2,IF('Exemplaires élève'!$AV$126="S",3,IF('Exemplaires élève'!$AV$126="B",4,IF('Exemplaires élève'!$AV$126="TB",5,"xxxx"))))))</f>
        <v/>
      </c>
      <c r="P134" s="78" t="str">
        <f>IF('Exemplaires élève'!$AV$134="","",IF('Exemplaires élève'!$AV$134="TI",1,IF('Exemplaires élève'!$AV$134="I",2,IF('Exemplaires élève'!$AV$134="S",3,IF('Exemplaires élève'!$AV$134="B",4,IF('Exemplaires élève'!$AV$134="TB",5,"xxxx"))))))</f>
        <v/>
      </c>
      <c r="Q134" s="78" t="str">
        <f>IF('Exemplaires élève'!$AV$142="","",IF('Exemplaires élève'!$AV$142="TI",1,IF('Exemplaires élève'!$AV$142="I",2,IF('Exemplaires élève'!$AV$142="S",3,IF('Exemplaires élève'!$AV$142="B",4,IF('Exemplaires élève'!$AV$142="TB",5,"xxxx"))))))</f>
        <v/>
      </c>
      <c r="R134" s="78" t="str">
        <f>IF('Exemplaires élève'!$AV$150="","",IF('Exemplaires élève'!$AV$150="TI",1,IF('Exemplaires élève'!$AV$150="I",2,IF('Exemplaires élève'!$AV$150="S",3,IF('Exemplaires élève'!$AV$150="B",4,IF('Exemplaires élève'!$AV$150="TB",5,"xxxx"))))))</f>
        <v/>
      </c>
      <c r="S134" s="78" t="str">
        <f>IF('Exemplaires élève'!$AV$167="","",IF('Exemplaires élève'!$AV$167="TI",1,IF('Exemplaires élève'!$AV$167="I",2,IF('Exemplaires élève'!$AV$167="S",3,IF('Exemplaires élève'!$AV$167="B",4,IF('Exemplaires élève'!$AV$167="TB",5,"xxxx"))))))</f>
        <v/>
      </c>
      <c r="T134" s="78" t="str">
        <f>IF('Exemplaires élève'!$AV$175="","",IF('Exemplaires élève'!$AV$175="TI",1,IF('Exemplaires élève'!$AV$175="I",2,IF('Exemplaires élève'!$AV$175="S",3,IF('Exemplaires élève'!$AV$175="B",4,IF('Exemplaires élève'!$AV$175="TB",5,"xxxx"))))))</f>
        <v/>
      </c>
      <c r="U134" s="78" t="str">
        <f>IF('Exemplaires élève'!$AV$183="","",IF('Exemplaires élève'!$AV$183="TI",1,IF('Exemplaires élève'!$AV$183="I",2,IF('Exemplaires élève'!$AV$183="S",3,IF('Exemplaires élève'!$AV$183="B",4,IF('Exemplaires élève'!$AV$183="TB",5,"xxxx"))))))</f>
        <v/>
      </c>
      <c r="V134" s="78" t="str">
        <f>IF('Exemplaires élève'!$AV$191="","",IF('Exemplaires élève'!$AV$191="TI",1,IF('Exemplaires élève'!$AV$191="I",2,IF('Exemplaires élève'!$AV$191="S",3,IF('Exemplaires élève'!$AV$191="B",4,IF('Exemplaires élève'!$AV$191="TB",5,"xxxx"))))))</f>
        <v/>
      </c>
      <c r="W134" s="78" t="str">
        <f>IF('Exemplaires élève'!$AV$199="","",IF('Exemplaires élève'!$AV$199="TI",1,IF('Exemplaires élève'!$AV$199="I",2,IF('Exemplaires élève'!$AV$199="S",3,IF('Exemplaires élève'!$AV$199="B",4,IF('Exemplaires élève'!$AV$199="TB",5,"xxxx"))))))</f>
        <v/>
      </c>
    </row>
    <row r="135" spans="1:23" ht="13.8" thickBot="1" x14ac:dyDescent="0.3">
      <c r="A135" s="129"/>
      <c r="D135" s="78" t="str">
        <f>IF('Exemplaires élève'!$AV$21="","",IF('Exemplaires élève'!$AV$21="TI",1,IF('Exemplaires élève'!$AV$21="I",2,IF('Exemplaires élève'!$AV$21="S",3,IF('Exemplaires élève'!$AV$21="B",4,IF('Exemplaires élève'!$AV$21="TB",5,"xxxx"))))))</f>
        <v/>
      </c>
      <c r="E135" s="78" t="str">
        <f>IF('Exemplaires élève'!$AV$29="","",IF('Exemplaires élève'!$AV$29="TI",1,IF('Exemplaires élève'!$AV$29="I",2,IF('Exemplaires élève'!$AV$29="S",3,IF('Exemplaires élève'!$AV$29="B",4,IF('Exemplaires élève'!$AV$29="TB",5,"xxxx"))))))</f>
        <v/>
      </c>
      <c r="F135" s="78" t="str">
        <f>IF('Exemplaires élève'!$AV$37="","",IF('Exemplaires élève'!$AV$37="TI",1,IF('Exemplaires élève'!$AV$37="I",2,IF('Exemplaires élève'!$AV$37="S",3,IF('Exemplaires élève'!$AV$37="B",4,IF('Exemplaires élève'!$AV$37="TB",5,"xxxx"))))))</f>
        <v/>
      </c>
      <c r="G135" s="78" t="str">
        <f>IF('Exemplaires élève'!$AV$45="","",IF('Exemplaires élève'!$AV$45="TI",1,IF('Exemplaires élève'!$AV$45="I",2,IF('Exemplaires élève'!$AV$45="S",3,IF('Exemplaires élève'!$AV$45="B",4,IF('Exemplaires élève'!$AV$45="TB",5,"xxxx"))))))</f>
        <v/>
      </c>
      <c r="H135" s="78" t="str">
        <f>IF('Exemplaires élève'!$AV$53="","",IF('Exemplaires élève'!$AV$53="TI",1,IF('Exemplaires élève'!$AV$53="I",2,IF('Exemplaires élève'!$AV$53="S",3,IF('Exemplaires élève'!$AV$53="B",4,IF('Exemplaires élève'!$AV$53="TB",5,"xxxx"))))))</f>
        <v/>
      </c>
      <c r="I135" s="78" t="str">
        <f>IF('Exemplaires élève'!$AV$70="","",IF('Exemplaires élève'!$AV$70="TI",1,IF('Exemplaires élève'!$AV$70="I",2,IF('Exemplaires élève'!$AV$70="S",3,IF('Exemplaires élève'!$AV$70="B",4,IF('Exemplaires élève'!$AV$70="TB",5,"xxxx"))))))</f>
        <v/>
      </c>
      <c r="J135" s="78" t="str">
        <f>IF('Exemplaires élève'!$AV$78="","",IF('Exemplaires élève'!$AV$78="TI",1,IF('Exemplaires élève'!$AV$78="I",2,IF('Exemplaires élève'!$AV$78="S",3,IF('Exemplaires élève'!$AV$78="B",4,IF('Exemplaires élève'!$AV$78="TB",5,"xxxx"))))))</f>
        <v/>
      </c>
      <c r="K135" s="78" t="str">
        <f>IF('Exemplaires élève'!$AV$86="","",IF('Exemplaires élève'!$AV$86="TI",1,IF('Exemplaires élève'!$AV$86="I",2,IF('Exemplaires élève'!$AV$86="S",3,IF('Exemplaires élève'!$AV$86="B",4,IF('Exemplaires élève'!$AV$86="TB",5,"xxxx"))))))</f>
        <v/>
      </c>
      <c r="L135" s="78" t="str">
        <f>IF('Exemplaires élève'!$AV$94="","",IF('Exemplaires élève'!$AV$94="TI",1,IF('Exemplaires élève'!$AV$94="I",2,IF('Exemplaires élève'!$AV$94="S",3,IF('Exemplaires élève'!$AV$94="B",4,IF('Exemplaires élève'!$AV$94="TB",5,"xxxx"))))))</f>
        <v/>
      </c>
      <c r="M135" s="78" t="str">
        <f>IF('Exemplaires élève'!$AV$102="","",IF('Exemplaires élève'!$AV$102="TI",1,IF('Exemplaires élève'!$AV$102="I",2,IF('Exemplaires élève'!$AV$102="S",3,IF('Exemplaires élève'!$AV$102="B",4,IF('Exemplaires élève'!$AV$102="TB",5,"xxxx"))))))</f>
        <v/>
      </c>
      <c r="N135" s="78" t="str">
        <f>IF('Exemplaires élève'!$AV$119="","",IF('Exemplaires élève'!$AV$119="TI",1,IF('Exemplaires élève'!$AV$119="I",2,IF('Exemplaires élève'!$AV$119="S",3,IF('Exemplaires élève'!$AV$119="B",4,IF('Exemplaires élève'!$AV$119="TB",5,"xxxx"))))))</f>
        <v/>
      </c>
      <c r="O135" s="78" t="str">
        <f>IF('Exemplaires élève'!$AV$127="","",IF('Exemplaires élève'!$AV$127="TI",1,IF('Exemplaires élève'!$AV$127="I",2,IF('Exemplaires élève'!$AV$127="S",3,IF('Exemplaires élève'!$AV$127="B",4,IF('Exemplaires élève'!$AV$127="TB",5,"xxxx"))))))</f>
        <v/>
      </c>
      <c r="P135" s="78" t="str">
        <f>IF('Exemplaires élève'!$AV$135="","",IF('Exemplaires élève'!$AV$135="TI",1,IF('Exemplaires élève'!$AV$135="I",2,IF('Exemplaires élève'!$AV$135="S",3,IF('Exemplaires élève'!$AV$135="B",4,IF('Exemplaires élève'!$AV$135="TB",5,"xxxx"))))))</f>
        <v/>
      </c>
      <c r="Q135" s="78" t="str">
        <f>IF('Exemplaires élève'!$AV$143="","",IF('Exemplaires élève'!$AV$143="TI",1,IF('Exemplaires élève'!$AV$143="I",2,IF('Exemplaires élève'!$AV$143="S",3,IF('Exemplaires élève'!$AV$143="B",4,IF('Exemplaires élève'!$AV$143="TB",5,"xxxx"))))))</f>
        <v/>
      </c>
      <c r="R135" s="78" t="str">
        <f>IF('Exemplaires élève'!$AV$151="","",IF('Exemplaires élève'!$AV$151="TI",1,IF('Exemplaires élève'!$AV$151="I",2,IF('Exemplaires élève'!$AV$151="S",3,IF('Exemplaires élève'!$AV$151="B",4,IF('Exemplaires élève'!$AV$151="TB",5,"xxxx"))))))</f>
        <v/>
      </c>
      <c r="S135" s="78" t="str">
        <f>IF('Exemplaires élève'!$AV$168="","",IF('Exemplaires élève'!$AV$168="TI",1,IF('Exemplaires élève'!$AV$168="I",2,IF('Exemplaires élève'!$AV$168="S",3,IF('Exemplaires élève'!$AV$168="B",4,IF('Exemplaires élève'!$AV$168="TB",5,"xxxx"))))))</f>
        <v/>
      </c>
      <c r="T135" s="78" t="str">
        <f>IF('Exemplaires élève'!$AV$176="","",IF('Exemplaires élève'!$AV$176="TI",1,IF('Exemplaires élève'!$AV$176="I",2,IF('Exemplaires élève'!$AV$176="S",3,IF('Exemplaires élève'!$AV$176="B",4,IF('Exemplaires élève'!$AV$176="TB",5,"xxxx"))))))</f>
        <v/>
      </c>
      <c r="U135" s="78" t="str">
        <f>IF('Exemplaires élève'!$AV$184="","",IF('Exemplaires élève'!$AV$184="TI",1,IF('Exemplaires élève'!$AV$184="I",2,IF('Exemplaires élève'!$AV$184="S",3,IF('Exemplaires élève'!$AV$184="B",4,IF('Exemplaires élève'!$AV$184="TB",5,"xxxx"))))))</f>
        <v/>
      </c>
      <c r="V135" s="78" t="str">
        <f>IF('Exemplaires élève'!$AV$192="","",IF('Exemplaires élève'!$AV$192="TI",1,IF('Exemplaires élève'!$AV$192="I",2,IF('Exemplaires élève'!$AV$192="S",3,IF('Exemplaires élève'!$AV$192="B",4,IF('Exemplaires élève'!$AV$192="TB",5,"xxxx"))))))</f>
        <v/>
      </c>
      <c r="W135" s="78" t="str">
        <f>IF('Exemplaires élève'!$AV$200="","",IF('Exemplaires élève'!$AV$200="TI",1,IF('Exemplaires élève'!$AV$200="I",2,IF('Exemplaires élève'!$AV$200="S",3,IF('Exemplaires élève'!$AV$200="B",4,IF('Exemplaires élève'!$AV$200="TB",5,"xxxx"))))))</f>
        <v/>
      </c>
    </row>
    <row r="136" spans="1:23" ht="13.8" thickBot="1" x14ac:dyDescent="0.3">
      <c r="A136" s="129"/>
      <c r="D136" s="32" t="str">
        <f>IF(D129="Absent(e)","",IF(D129="Non pr.",2,IF(COUNTIF(D129:D135,"")=7,"",AVERAGE(D129:D135))))</f>
        <v/>
      </c>
      <c r="E136" s="33" t="str">
        <f t="shared" ref="E136:W136" si="13">IF(E129="Absent(e)","",IF(E129="Non pr.",2,IF(COUNTIF(E129:E135,"")=7,"",AVERAGE(E129:E135))))</f>
        <v/>
      </c>
      <c r="F136" s="33" t="str">
        <f t="shared" si="13"/>
        <v/>
      </c>
      <c r="G136" s="33" t="str">
        <f t="shared" si="13"/>
        <v/>
      </c>
      <c r="H136" s="33" t="str">
        <f t="shared" si="13"/>
        <v/>
      </c>
      <c r="I136" s="33" t="str">
        <f t="shared" si="13"/>
        <v/>
      </c>
      <c r="J136" s="33" t="str">
        <f t="shared" si="13"/>
        <v/>
      </c>
      <c r="K136" s="33" t="str">
        <f t="shared" si="13"/>
        <v/>
      </c>
      <c r="L136" s="33" t="str">
        <f t="shared" si="13"/>
        <v/>
      </c>
      <c r="M136" s="33" t="str">
        <f t="shared" si="13"/>
        <v/>
      </c>
      <c r="N136" s="33" t="str">
        <f t="shared" si="13"/>
        <v/>
      </c>
      <c r="O136" s="33" t="str">
        <f t="shared" si="13"/>
        <v/>
      </c>
      <c r="P136" s="33" t="str">
        <f t="shared" si="13"/>
        <v/>
      </c>
      <c r="Q136" s="33" t="str">
        <f t="shared" si="13"/>
        <v/>
      </c>
      <c r="R136" s="33" t="str">
        <f t="shared" si="13"/>
        <v/>
      </c>
      <c r="S136" s="33" t="str">
        <f t="shared" si="13"/>
        <v/>
      </c>
      <c r="T136" s="33" t="str">
        <f t="shared" si="13"/>
        <v/>
      </c>
      <c r="U136" s="33" t="str">
        <f t="shared" si="13"/>
        <v/>
      </c>
      <c r="V136" s="33" t="str">
        <f t="shared" si="13"/>
        <v/>
      </c>
      <c r="W136" s="34" t="str">
        <f t="shared" si="13"/>
        <v/>
      </c>
    </row>
    <row r="137" spans="1:23" x14ac:dyDescent="0.25">
      <c r="A137" s="129"/>
      <c r="D137" s="36"/>
      <c r="E137" s="36"/>
      <c r="F137" s="36"/>
      <c r="G137" s="36"/>
      <c r="H137" s="36"/>
      <c r="I137" s="36"/>
      <c r="J137" s="36"/>
      <c r="K137" s="36"/>
      <c r="L137" s="36"/>
      <c r="M137" s="36"/>
      <c r="N137" s="36"/>
      <c r="O137" s="36"/>
      <c r="P137" s="36"/>
      <c r="Q137" s="36"/>
      <c r="R137" s="36"/>
      <c r="S137" s="36"/>
      <c r="T137" s="36"/>
      <c r="U137" s="36"/>
      <c r="V137" s="36"/>
      <c r="W137" s="36"/>
    </row>
    <row r="138" spans="1:23" x14ac:dyDescent="0.25">
      <c r="A138" s="129"/>
      <c r="C138" s="1" t="s">
        <v>29</v>
      </c>
      <c r="D138" s="77" t="str">
        <f>IF('Exemplaires élève'!$AU$15="np","Non pr.",IF('Exemplaires élève'!$AU$15="a","Absent(e)",IF('Exemplaires élève'!$AW$14="","",IF('Exemplaires élève'!$AW$15="TI",1,IF('Exemplaires élève'!$AW$15="I",2,IF('Exemplaires élève'!$AW$15="S",3,IF('Exemplaires élève'!$AW$15="B",4,IF('Exemplaires élève'!$AW$15="TB",5,"xxxx"))))))))</f>
        <v/>
      </c>
      <c r="E138" s="77" t="str">
        <f>IF('Exemplaires élève'!$AU$23="np","Non pr.",IF('Exemplaires élève'!$AU$23="a","Absent(e)",IF('Exemplaires élève'!$AW$23="","",IF('Exemplaires élève'!$AW$23="TI",1,IF('Exemplaires élève'!$AW$23="I",2,IF('Exemplaires élève'!$AW$23="S",3,IF('Exemplaires élève'!$AW$23="B",4,IF('Exemplaires élève'!$AW$23="TB",5,IF('Exemplaires élève'!$AW$23="np","Non pr.",IF('Exemplaires élève'!$AW$23="A","Absent(e)","xxxx"))))))))))</f>
        <v/>
      </c>
      <c r="F138" s="77" t="str">
        <f>IF('Exemplaires élève'!$AU$31="np","Non pr.",IF('Exemplaires élève'!$AU$31="a","Absent(e)",IF('Exemplaires élève'!$AW$31="","",IF('Exemplaires élève'!$AW$31="TI",1,IF('Exemplaires élève'!$AW$31="I",2,IF('Exemplaires élève'!$AW$31="S",3,IF('Exemplaires élève'!$AW$31="B",4,IF('Exemplaires élève'!$AW$31="TB",5,IF('Exemplaires élève'!$AW$31="np","Non pr.",IF('Exemplaires élève'!$AW$31="A","Absent(e)","xxxx"))))))))))</f>
        <v/>
      </c>
      <c r="G138" s="77" t="str">
        <f>IF('Exemplaires élève'!$AU$39="np","Non pr.",IF('Exemplaires élève'!$AU$39="a","Absent(e)",IF('Exemplaires élève'!$AW$39="","",IF('Exemplaires élève'!$AW$39="TI",1,IF('Exemplaires élève'!$AW$39="I",2,IF('Exemplaires élève'!$AW$39="S",3,IF('Exemplaires élève'!$AW$39="B",4,IF('Exemplaires élève'!$AW$39="TB",5,IF('Exemplaires élève'!$AW$39="np","Non pr.",IF('Exemplaires élève'!$AW$39="A","Absent(e)","xxxx"))))))))))</f>
        <v/>
      </c>
      <c r="H138" s="77" t="str">
        <f>IF('Exemplaires élève'!$AU$47="np","Non pr.",IF('Exemplaires élève'!$AU$47="a","Absent(e)",IF('Exemplaires élève'!$AW$47="","",IF('Exemplaires élève'!$AW$47="TI",1,IF('Exemplaires élève'!$AW$47="I",2,IF('Exemplaires élève'!$AW$47="S",3,IF('Exemplaires élève'!$AW$47="B",4,IF('Exemplaires élève'!$AW$47="TB",5,IF('Exemplaires élève'!$AW$47="np","Non pr.",IF('Exemplaires élève'!$AW$47="A","Absent(e)","xxxx"))))))))))</f>
        <v/>
      </c>
      <c r="I138" s="77" t="str">
        <f>IF('Exemplaires élève'!$AU$64="np","Non pr.",IF('Exemplaires élève'!$AU$64="a","Absent(e)",IF('Exemplaires élève'!$AW$64="","",IF('Exemplaires élève'!$AW$64="TI",1,IF('Exemplaires élève'!$AW$64="I",2,IF('Exemplaires élève'!$AW$64="S",3,IF('Exemplaires élève'!$AW$64="B",4,IF('Exemplaires élève'!$AW$64="TB",5,IF('Exemplaires élève'!$AW$64="np","Non pr.",IF('Exemplaires élève'!$AW$64="A","Absent(e)","xxxx"))))))))))</f>
        <v/>
      </c>
      <c r="J138" s="77" t="str">
        <f>IF('Exemplaires élève'!$AU$72="np","Non pr.",IF('Exemplaires élève'!$AU$72="a","Absent(e)",IF('Exemplaires élève'!$AW$72="","",IF('Exemplaires élève'!$AW$72="TI",1,IF('Exemplaires élève'!$AW$72="I",2,IF('Exemplaires élève'!$AW$72="S",3,IF('Exemplaires élève'!$AW$72="B",4,IF('Exemplaires élève'!$AW$72="TB",5,IF('Exemplaires élève'!$AW$72="np","Non pr.",IF('Exemplaires élève'!$AW$72="A","Absent(e)","xxxx"))))))))))</f>
        <v/>
      </c>
      <c r="K138" s="77" t="str">
        <f>IF('Exemplaires élève'!$AU$80="np","Non pr.",IF('Exemplaires élève'!$AU$80="a","Absent(e)",IF('Exemplaires élève'!$AW$80="","",IF('Exemplaires élève'!$AW$80="TI",1,IF('Exemplaires élève'!$AW$80="I",2,IF('Exemplaires élève'!$AW$80="S",3,IF('Exemplaires élève'!$AW$80="B",4,IF('Exemplaires élève'!$AW$80="TB",5,IF('Exemplaires élève'!$AW$80="np","Non pr.",IF('Exemplaires élève'!$AW$80="A","Absent(e)","xxxx"))))))))))</f>
        <v/>
      </c>
      <c r="L138" s="77" t="str">
        <f>IF('Exemplaires élève'!$AU$88="np","Non pr.",IF('Exemplaires élève'!$AU$88="a","Absent(e)",IF('Exemplaires élève'!$AW$88="","",IF('Exemplaires élève'!$AW$88="TI",1,IF('Exemplaires élève'!$AW$88="I",2,IF('Exemplaires élève'!$AW$88="S",3,IF('Exemplaires élève'!$AW$88="B",4,IF('Exemplaires élève'!$AW$88="TB",5,IF('Exemplaires élève'!$AW$88="np","Non pr.",IF('Exemplaires élève'!$AW$88="A","Absent(e)","xxxx"))))))))))</f>
        <v/>
      </c>
      <c r="M138" s="77" t="str">
        <f>IF('Exemplaires élève'!$AU$96="np","Non pr.",IF('Exemplaires élève'!$AU$96="a","Absent(e)",IF('Exemplaires élève'!$AW$96="","",IF('Exemplaires élève'!$AW$96="TI",1,IF('Exemplaires élève'!$AW$96="I",2,IF('Exemplaires élève'!$AW$96="S",3,IF('Exemplaires élève'!$AW$96="B",4,IF('Exemplaires élève'!$AW$96="TB",5,IF('Exemplaires élève'!$AW$96="np","Non pr.",IF('Exemplaires élève'!$AW$96="A","Absent(e)","xxxx"))))))))))</f>
        <v/>
      </c>
      <c r="N138" s="77" t="str">
        <f>IF('Exemplaires élève'!$AU$113="np","Non pr.",IF('Exemplaires élève'!$AU$113="a","Absent(e)",IF('Exemplaires élève'!$AW$113="","",IF('Exemplaires élève'!$AW$113="TI",1,IF('Exemplaires élève'!$AW$113="I",2,IF('Exemplaires élève'!$AW$113="S",3,IF('Exemplaires élève'!$AW$113="B",4,IF('Exemplaires élève'!$AW$113="TB",5,IF('Exemplaires élève'!$AW$113="np","Non pr.",IF('Exemplaires élève'!$AW$113="A","Absent(e)","xxxx"))))))))))</f>
        <v/>
      </c>
      <c r="O138" s="77" t="str">
        <f>IF('Exemplaires élève'!$AU$121="np","Non pr.",IF('Exemplaires élève'!$AU$121="a","Absent(e)",IF('Exemplaires élève'!$AW$121="","",IF('Exemplaires élève'!$AW$121="TI",1,IF('Exemplaires élève'!$AW$121="I",2,IF('Exemplaires élève'!$AW$121="S",3,IF('Exemplaires élève'!$AW$121="B",4,IF('Exemplaires élève'!$AW$121="TB",5,IF('Exemplaires élève'!$AW$121="np","Non pr.",IF('Exemplaires élève'!$AW$121="A","Absent(e)","xxxx"))))))))))</f>
        <v/>
      </c>
      <c r="P138" s="77" t="str">
        <f>IF('Exemplaires élève'!$AU$129="np","Non pr.",IF('Exemplaires élève'!$AU$129="a","Absent(e)",IF('Exemplaires élève'!$AW$129="","",IF('Exemplaires élève'!$AW$129="TI",1,IF('Exemplaires élève'!$AW$129="I",2,IF('Exemplaires élève'!$AW$129="S",3,IF('Exemplaires élève'!$AW$129="B",4,IF('Exemplaires élève'!$AW$129="TB",5,IF('Exemplaires élève'!$AW$129="np","Non pr.",IF('Exemplaires élève'!$AW$129="A","Absent(e)","xxxx"))))))))))</f>
        <v/>
      </c>
      <c r="Q138" s="77" t="str">
        <f>IF('Exemplaires élève'!$AU$137="np","Non pr.",IF('Exemplaires élève'!$AU$137="a","Absent(e)",IF('Exemplaires élève'!$AW$137="","",IF('Exemplaires élève'!$AW$137="TI",1,IF('Exemplaires élève'!$AW$137="I",2,IF('Exemplaires élève'!$AW$137="S",3,IF('Exemplaires élève'!$AW$137="B",4,IF('Exemplaires élève'!$AW$137="TB",5,IF('Exemplaires élève'!$AW$137="np","Non pr.",IF('Exemplaires élève'!$AW$137="A","Absent(e)","xxxx"))))))))))</f>
        <v/>
      </c>
      <c r="R138" s="77" t="str">
        <f>IF('Exemplaires élève'!$AU$145="np","Non pr.",IF('Exemplaires élève'!$AU$145="a","Absent(e)",IF('Exemplaires élève'!$AW$145="","",IF('Exemplaires élève'!$AW$145="TI",1,IF('Exemplaires élève'!$AW$145="I",2,IF('Exemplaires élève'!$AW$145="S",3,IF('Exemplaires élève'!$AW$145="B",4,IF('Exemplaires élève'!$AW$145="TB",5,IF('Exemplaires élève'!$AW$145="np","Non pr.",IF('Exemplaires élève'!$AW$145="A","Absent(e)","xxxx"))))))))))</f>
        <v/>
      </c>
      <c r="S138" s="77" t="str">
        <f>IF('Exemplaires élève'!$AU$162="np","Non pr.",IF('Exemplaires élève'!$AU$162="a","Absent(e)",IF('Exemplaires élève'!$AW$162="","",IF('Exemplaires élève'!$AW$162="TI",1,IF('Exemplaires élève'!$AW$162="I",2,IF('Exemplaires élève'!$AW$162="S",3,IF('Exemplaires élève'!$AW$162="B",4,IF('Exemplaires élève'!$AW$162="TB",5,IF('Exemplaires élève'!$AW$162="np","Non pr.",IF('Exemplaires élève'!$AW$162="A","Absent(e)","xxxx"))))))))))</f>
        <v/>
      </c>
      <c r="T138" s="77" t="str">
        <f>IF('Exemplaires élève'!$AU$170="np","Non pr.",IF('Exemplaires élève'!$AU$170="a","Absent(e)",IF('Exemplaires élève'!$AW$170="","",IF('Exemplaires élève'!$AW$170="TI",1,IF('Exemplaires élève'!$AW$170="I",2,IF('Exemplaires élève'!$AW$170="S",3,IF('Exemplaires élève'!$AW$170="B",4,IF('Exemplaires élève'!$AW$170="TB",5,IF('Exemplaires élève'!$AW$170="np","Non pr.",IF('Exemplaires élève'!$AW$170="A","Absent(e)","xxxx"))))))))))</f>
        <v/>
      </c>
      <c r="U138" s="77" t="str">
        <f>IF('Exemplaires élève'!$AU$178="np","Non pr.",IF('Exemplaires élève'!$AU$178="a","Absent(e)",IF('Exemplaires élève'!$AW$178="","",IF('Exemplaires élève'!$AW$178="TI",1,IF('Exemplaires élève'!$AW$178="I",2,IF('Exemplaires élève'!$AW$178="S",3,IF('Exemplaires élève'!$AW$178="B",4,IF('Exemplaires élève'!$AW$178="TB",5,IF('Exemplaires élève'!$AW$178="np","Non pr.",IF('Exemplaires élève'!$AW$178="A","Absent(e)","xxxx"))))))))))</f>
        <v/>
      </c>
      <c r="V138" s="77" t="str">
        <f>IF('Exemplaires élève'!$AU$186="np","Non pr.",IF('Exemplaires élève'!$AU$186="a","Absent(e)",IF('Exemplaires élève'!$AW$186="","",IF('Exemplaires élève'!$AW$186="TI",1,IF('Exemplaires élève'!$AW$186="I",2,IF('Exemplaires élève'!$AW$186="S",3,IF('Exemplaires élève'!$AW$186="B",4,IF('Exemplaires élève'!$AW$186="TB",5,IF('Exemplaires élève'!$AW$186="np","Non pr.",IF('Exemplaires élève'!$AW$186="A","Absent(e)","xxxx"))))))))))</f>
        <v/>
      </c>
      <c r="W138" s="77" t="str">
        <f>IF('Exemplaires élève'!$AU$194="np","Non pr.",IF('Exemplaires élève'!$AU$194="a","Absent(e)",IF('Exemplaires élève'!$AW$194="","",IF('Exemplaires élève'!$AW$194="TI",1,IF('Exemplaires élève'!$AW$194="I",2,IF('Exemplaires élève'!$AW$194="S",3,IF('Exemplaires élève'!$AW$194="B",4,IF('Exemplaires élève'!$AW$194="TB",5,IF('Exemplaires élève'!$AW$194="np","Non pr.",IF('Exemplaires élève'!$AW$194="A","Absent(e)","xxxx"))))))))))</f>
        <v/>
      </c>
    </row>
    <row r="139" spans="1:23" x14ac:dyDescent="0.25">
      <c r="A139" s="129"/>
      <c r="D139" s="78" t="str">
        <f>IF('Exemplaires élève'!$AW$16="","",IF('Exemplaires élève'!$AW$16="TI",1,IF('Exemplaires élève'!$AW$16="I",2,IF('Exemplaires élève'!$AW$16="S",3,IF('Exemplaires élève'!$AW$16="B",4,IF('Exemplaires élève'!$AW$16="TB",5,"xxxx"))))))</f>
        <v/>
      </c>
      <c r="E139" s="78" t="str">
        <f>IF('Exemplaires élève'!$AW$24="","",IF('Exemplaires élève'!$AW$24="TI",1,IF('Exemplaires élève'!$AW$24="I",2,IF('Exemplaires élève'!$AW$24="S",3,IF('Exemplaires élève'!$AW$24="B",4,IF('Exemplaires élève'!$AW$24="TB",5,"xxxx"))))))</f>
        <v/>
      </c>
      <c r="F139" s="78" t="str">
        <f>IF('Exemplaires élève'!$AW$32="","",IF('Exemplaires élève'!$AW$32="TI",1,IF('Exemplaires élève'!$AW$32="I",2,IF('Exemplaires élève'!$AW$32="S",3,IF('Exemplaires élève'!$AW$32="B",4,IF('Exemplaires élève'!$AW$32="TB",5,"xxxx"))))))</f>
        <v/>
      </c>
      <c r="G139" s="78" t="str">
        <f>IF('Exemplaires élève'!$AW$40="","",IF('Exemplaires élève'!$AW$40="TI",1,IF('Exemplaires élève'!$AW$40="I",2,IF('Exemplaires élève'!$AW$40="S",3,IF('Exemplaires élève'!$AW$40="B",4,IF('Exemplaires élève'!$AW$40="TB",5,"xxxx"))))))</f>
        <v/>
      </c>
      <c r="H139" s="78" t="str">
        <f>IF('Exemplaires élève'!$AW$48="","",IF('Exemplaires élève'!$AW$48="TI",1,IF('Exemplaires élève'!$AW$48="I",2,IF('Exemplaires élève'!$AW$48="S",3,IF('Exemplaires élève'!$AW$48="B",4,IF('Exemplaires élève'!$AW$48="TB",5,"xxxx"))))))</f>
        <v/>
      </c>
      <c r="I139" s="78" t="str">
        <f>IF('Exemplaires élève'!$AW$65="","",IF('Exemplaires élève'!$AW$65="TI",1,IF('Exemplaires élève'!$AW$65="I",2,IF('Exemplaires élève'!$AW$65="S",3,IF('Exemplaires élève'!$AW$65="B",4,IF('Exemplaires élève'!$AW$65="TB",5,"xxxx"))))))</f>
        <v/>
      </c>
      <c r="J139" s="78" t="str">
        <f>IF('Exemplaires élève'!$AW$73="","",IF('Exemplaires élève'!$AW$73="TI",1,IF('Exemplaires élève'!$AW$73="I",2,IF('Exemplaires élève'!$AW$73="S",3,IF('Exemplaires élève'!$AW$73="B",4,IF('Exemplaires élève'!$AW$73="TB",5,"xxxx"))))))</f>
        <v/>
      </c>
      <c r="K139" s="78" t="str">
        <f>IF('Exemplaires élève'!$AW$81="","",IF('Exemplaires élève'!$AW$81="TI",1,IF('Exemplaires élève'!$AW$81="I",2,IF('Exemplaires élève'!$AW$81="S",3,IF('Exemplaires élève'!$AW$81="B",4,IF('Exemplaires élève'!$AW$81="TB",5,"xxxx"))))))</f>
        <v/>
      </c>
      <c r="L139" s="78" t="str">
        <f>IF('Exemplaires élève'!$AW$89="","",IF('Exemplaires élève'!$AW$89="TI",1,IF('Exemplaires élève'!$AW$89="I",2,IF('Exemplaires élève'!$AW$89="S",3,IF('Exemplaires élève'!$AW$89="B",4,IF('Exemplaires élève'!$AW$89="TB",5,"xxxx"))))))</f>
        <v/>
      </c>
      <c r="M139" s="78" t="str">
        <f>IF('Exemplaires élève'!$AW$97="","",IF('Exemplaires élève'!$AW$97="TI",1,IF('Exemplaires élève'!$AW$97="I",2,IF('Exemplaires élève'!$AW$97="S",3,IF('Exemplaires élève'!$AW$97="B",4,IF('Exemplaires élève'!$AW$97="TB",5,"xxxx"))))))</f>
        <v/>
      </c>
      <c r="N139" s="78" t="str">
        <f>IF('Exemplaires élève'!$AW$114="","",IF('Exemplaires élève'!$AW$114="TI",1,IF('Exemplaires élève'!$AW$114="I",2,IF('Exemplaires élève'!$AW$114="S",3,IF('Exemplaires élève'!$AW$114="B",4,IF('Exemplaires élève'!$AW$114="TB",5,"xxxx"))))))</f>
        <v/>
      </c>
      <c r="O139" s="78" t="str">
        <f>IF('Exemplaires élève'!$AW$122="","",IF('Exemplaires élève'!$AW$122="TI",1,IF('Exemplaires élève'!$AW$122="I",2,IF('Exemplaires élève'!$AW$122="S",3,IF('Exemplaires élève'!$AW$122="B",4,IF('Exemplaires élève'!$AW$122="TB",5,"xxxx"))))))</f>
        <v/>
      </c>
      <c r="P139" s="78" t="str">
        <f>IF('Exemplaires élève'!$AW$130="","",IF('Exemplaires élève'!$AW$130="TI",1,IF('Exemplaires élève'!$AW$130="I",2,IF('Exemplaires élève'!$AW$130="S",3,IF('Exemplaires élève'!$AW$130="B",4,IF('Exemplaires élève'!$AW$130="TB",5,"xxxx"))))))</f>
        <v/>
      </c>
      <c r="Q139" s="78" t="str">
        <f>IF('Exemplaires élève'!$AW$138="","",IF('Exemplaires élève'!$AW$138="TI",1,IF('Exemplaires élève'!$AW$138="I",2,IF('Exemplaires élève'!$AW$138="S",3,IF('Exemplaires élève'!$AW$138="B",4,IF('Exemplaires élève'!$AW$138="TB",5,"xxxx"))))))</f>
        <v/>
      </c>
      <c r="R139" s="78" t="str">
        <f>IF('Exemplaires élève'!$AW$146="","",IF('Exemplaires élève'!$AW$146="TI",1,IF('Exemplaires élève'!$AW$146="I",2,IF('Exemplaires élève'!$AW$146="S",3,IF('Exemplaires élève'!$AW$146="B",4,IF('Exemplaires élève'!$AW$146="TB",5,"xxxx"))))))</f>
        <v/>
      </c>
      <c r="S139" s="78" t="str">
        <f>IF('Exemplaires élève'!$AW$163="","",IF('Exemplaires élève'!$AW$163="TI",1,IF('Exemplaires élève'!$AW$163="I",2,IF('Exemplaires élève'!$AW$163="S",3,IF('Exemplaires élève'!$AW$163="B",4,IF('Exemplaires élève'!$AW$163="TB",5,"xxxx"))))))</f>
        <v/>
      </c>
      <c r="T139" s="78" t="str">
        <f>IF('Exemplaires élève'!$AW$171="","",IF('Exemplaires élève'!$AW$171="TI",1,IF('Exemplaires élève'!$AW$171="I",2,IF('Exemplaires élève'!$AW$171="S",3,IF('Exemplaires élève'!$AW$171="B",4,IF('Exemplaires élève'!$AW$171="TB",5,"xxxx"))))))</f>
        <v/>
      </c>
      <c r="U139" s="78" t="str">
        <f>IF('Exemplaires élève'!$AW$179="","",IF('Exemplaires élève'!$AW$179="TI",1,IF('Exemplaires élève'!$AW$179="I",2,IF('Exemplaires élève'!$AW$179="S",3,IF('Exemplaires élève'!$AW$179="B",4,IF('Exemplaires élève'!$AW$179="TB",5,"xxxx"))))))</f>
        <v/>
      </c>
      <c r="V139" s="78" t="str">
        <f>IF('Exemplaires élève'!$AW$187="","",IF('Exemplaires élève'!$AW$187="TI",1,IF('Exemplaires élève'!$AW$187="I",2,IF('Exemplaires élève'!$AW$187="S",3,IF('Exemplaires élève'!$AW$187="B",4,IF('Exemplaires élève'!$AW$187="TB",5,"xxxx"))))))</f>
        <v/>
      </c>
      <c r="W139" s="78" t="str">
        <f>IF('Exemplaires élève'!$AW$195="","",IF('Exemplaires élève'!$AW$195="TI",1,IF('Exemplaires élève'!$AW$195="I",2,IF('Exemplaires élève'!$AW$195="S",3,IF('Exemplaires élève'!$AW$195="B",4,IF('Exemplaires élève'!$AW$195="TB",5,"xxxx"))))))</f>
        <v/>
      </c>
    </row>
    <row r="140" spans="1:23" x14ac:dyDescent="0.25">
      <c r="A140" s="129"/>
      <c r="D140" s="78" t="str">
        <f>IF('Exemplaires élève'!$AW$17="","",IF('Exemplaires élève'!$AW$17="TI",1,IF('Exemplaires élève'!$AW$17="I",2,IF('Exemplaires élève'!$AW$17="S",3,IF('Exemplaires élève'!$AW$17="B",4,IF('Exemplaires élève'!$AW$17="TB",5,"xxxx"))))))</f>
        <v/>
      </c>
      <c r="E140" s="78" t="str">
        <f>IF('Exemplaires élève'!$AW$25="","",IF('Exemplaires élève'!$AW$25="TI",1,IF('Exemplaires élève'!$AW$25="I",2,IF('Exemplaires élève'!$AW$25="S",3,IF('Exemplaires élève'!$AW$25="B",4,IF('Exemplaires élève'!$AW$25="TB",5,"xxxx"))))))</f>
        <v/>
      </c>
      <c r="F140" s="78" t="str">
        <f>IF('Exemplaires élève'!$AW$33="","",IF('Exemplaires élève'!$AW$33="TI",1,IF('Exemplaires élève'!$AW$33="I",2,IF('Exemplaires élève'!$AW$33="S",3,IF('Exemplaires élève'!$AW$33="B",4,IF('Exemplaires élève'!$AW$33="TB",5,"xxxx"))))))</f>
        <v/>
      </c>
      <c r="G140" s="78" t="str">
        <f>IF('Exemplaires élève'!$AW$41="","",IF('Exemplaires élève'!$AW$41="TI",1,IF('Exemplaires élève'!$AW$41="I",2,IF('Exemplaires élève'!$AW$41="S",3,IF('Exemplaires élève'!$AW$41="B",4,IF('Exemplaires élève'!$AW$41="TB",5,"xxxx"))))))</f>
        <v/>
      </c>
      <c r="H140" s="78" t="str">
        <f>IF('Exemplaires élève'!$AW$49="","",IF('Exemplaires élève'!$AW$49="TI",1,IF('Exemplaires élève'!$AW$49="I",2,IF('Exemplaires élève'!$AW$49="S",3,IF('Exemplaires élève'!$AW$49="B",4,IF('Exemplaires élève'!$AW$49="TB",5,"xxxx"))))))</f>
        <v/>
      </c>
      <c r="I140" s="78" t="str">
        <f>IF('Exemplaires élève'!$AW$66="","",IF('Exemplaires élève'!$AW$66="TI",1,IF('Exemplaires élève'!$AW$66="I",2,IF('Exemplaires élève'!$AW$66="S",3,IF('Exemplaires élève'!$AW$66="B",4,IF('Exemplaires élève'!$AW$66="TB",5,"xxxx"))))))</f>
        <v/>
      </c>
      <c r="J140" s="78" t="str">
        <f>IF('Exemplaires élève'!$AW$74="","",IF('Exemplaires élève'!$AW$74="TI",1,IF('Exemplaires élève'!$AW$74="I",2,IF('Exemplaires élève'!$AW$74="S",3,IF('Exemplaires élève'!$AW$74="B",4,IF('Exemplaires élève'!$AW$74="TB",5,"xxxx"))))))</f>
        <v/>
      </c>
      <c r="K140" s="78" t="str">
        <f>IF('Exemplaires élève'!$AW$82="","",IF('Exemplaires élève'!$AW$82="TI",1,IF('Exemplaires élève'!$AW$82="I",2,IF('Exemplaires élève'!$AW$82="S",3,IF('Exemplaires élève'!$AW$82="B",4,IF('Exemplaires élève'!$AW$82="TB",5,"xxxx"))))))</f>
        <v/>
      </c>
      <c r="L140" s="78" t="str">
        <f>IF('Exemplaires élève'!$AW$90="","",IF('Exemplaires élève'!$AW$90="TI",1,IF('Exemplaires élève'!$AW$90="I",2,IF('Exemplaires élève'!$AW$90="S",3,IF('Exemplaires élève'!$AW$90="B",4,IF('Exemplaires élève'!$AW$90="TB",5,"xxxx"))))))</f>
        <v/>
      </c>
      <c r="M140" s="78" t="str">
        <f>IF('Exemplaires élève'!$AW$98="","",IF('Exemplaires élève'!$AW$98="TI",1,IF('Exemplaires élève'!$AW$98="I",2,IF('Exemplaires élève'!$AW$98="S",3,IF('Exemplaires élève'!$AW$98="B",4,IF('Exemplaires élève'!$AW$98="TB",5,"xxxx"))))))</f>
        <v/>
      </c>
      <c r="N140" s="78" t="str">
        <f>IF('Exemplaires élève'!$AW$115="","",IF('Exemplaires élève'!$AW$115="TI",1,IF('Exemplaires élève'!$AW$115="I",2,IF('Exemplaires élève'!$AW$115="S",3,IF('Exemplaires élève'!$AW$115="B",4,IF('Exemplaires élève'!$AW$115="TB",5,"xxxx"))))))</f>
        <v/>
      </c>
      <c r="O140" s="78" t="str">
        <f>IF('Exemplaires élève'!$AW$123="","",IF('Exemplaires élève'!$AW$123="TI",1,IF('Exemplaires élève'!$AW$123="I",2,IF('Exemplaires élève'!$AW$123="S",3,IF('Exemplaires élève'!$AW$123="B",4,IF('Exemplaires élève'!$AW$123="TB",5,"xxxx"))))))</f>
        <v/>
      </c>
      <c r="P140" s="78" t="str">
        <f>IF('Exemplaires élève'!$AW$131="","",IF('Exemplaires élève'!$AW$131="TI",1,IF('Exemplaires élève'!$AW$131="I",2,IF('Exemplaires élève'!$AW$131="S",3,IF('Exemplaires élève'!$AW$131="B",4,IF('Exemplaires élève'!$AW$131="TB",5,"xxxx"))))))</f>
        <v/>
      </c>
      <c r="Q140" s="78" t="str">
        <f>IF('Exemplaires élève'!$AW$139="","",IF('Exemplaires élève'!$AW$139="TI",1,IF('Exemplaires élève'!$AW$139="I",2,IF('Exemplaires élève'!$AW$139="S",3,IF('Exemplaires élève'!$AW$139="B",4,IF('Exemplaires élève'!$AW$139="TB",5,"xxxx"))))))</f>
        <v/>
      </c>
      <c r="R140" s="78" t="str">
        <f>IF('Exemplaires élève'!$AW$147="","",IF('Exemplaires élève'!$AW$147="TI",1,IF('Exemplaires élève'!$AW$147="I",2,IF('Exemplaires élève'!$AW$147="S",3,IF('Exemplaires élève'!$AW$147="B",4,IF('Exemplaires élève'!$AW$147="TB",5,"xxxx"))))))</f>
        <v/>
      </c>
      <c r="S140" s="78" t="str">
        <f>IF('Exemplaires élève'!$AW$164="","",IF('Exemplaires élève'!$AW$164="TI",1,IF('Exemplaires élève'!$AW$164="I",2,IF('Exemplaires élève'!$AW$164="S",3,IF('Exemplaires élève'!$AW$164="B",4,IF('Exemplaires élève'!$AW$164="TB",5,"xxxx"))))))</f>
        <v/>
      </c>
      <c r="T140" s="78" t="str">
        <f>IF('Exemplaires élève'!$AW$172="","",IF('Exemplaires élève'!$AW$172="TI",1,IF('Exemplaires élève'!$AW$172="I",2,IF('Exemplaires élève'!$AW$172="S",3,IF('Exemplaires élève'!$AW$172="B",4,IF('Exemplaires élève'!$AW$172="TB",5,"xxxx"))))))</f>
        <v/>
      </c>
      <c r="U140" s="78" t="str">
        <f>IF('Exemplaires élève'!$AW$180="","",IF('Exemplaires élève'!$AW$180="TI",1,IF('Exemplaires élève'!$AW$180="I",2,IF('Exemplaires élève'!$AW$180="S",3,IF('Exemplaires élève'!$AW$180="B",4,IF('Exemplaires élève'!$AW$180="TB",5,"xxxx"))))))</f>
        <v/>
      </c>
      <c r="V140" s="78" t="str">
        <f>IF('Exemplaires élève'!$AW$188="","",IF('Exemplaires élève'!$AW$188="TI",1,IF('Exemplaires élève'!$AW$188="I",2,IF('Exemplaires élève'!$AW$188="S",3,IF('Exemplaires élève'!$AW$188="B",4,IF('Exemplaires élève'!$AW$188="TB",5,"xxxx"))))))</f>
        <v/>
      </c>
      <c r="W140" s="78" t="str">
        <f>IF('Exemplaires élève'!$AW$196="","",IF('Exemplaires élève'!$AW$196="TI",1,IF('Exemplaires élève'!$AW$196="I",2,IF('Exemplaires élève'!$AW$196="S",3,IF('Exemplaires élève'!$AW$196="B",4,IF('Exemplaires élève'!$AW$196="TB",5,"xxxx"))))))</f>
        <v/>
      </c>
    </row>
    <row r="141" spans="1:23" x14ac:dyDescent="0.25">
      <c r="A141" s="129"/>
      <c r="D141" s="78" t="str">
        <f>IF('Exemplaires élève'!$AW$18="","",IF('Exemplaires élève'!$AW$18="TI",1,IF('Exemplaires élève'!$AW$18="I",2,IF('Exemplaires élève'!$AW$18="S",3,IF('Exemplaires élève'!$AW$18="B",4,IF('Exemplaires élève'!$AW$18="TB",5,"xxxx"))))))</f>
        <v/>
      </c>
      <c r="E141" s="78" t="str">
        <f>IF('Exemplaires élève'!$AW$26="","",IF('Exemplaires élève'!$AW$26="TI",1,IF('Exemplaires élève'!$AW$26="I",2,IF('Exemplaires élève'!$AW$26="S",3,IF('Exemplaires élève'!$AW$26="B",4,IF('Exemplaires élève'!$AW$26="TB",5,"xxxx"))))))</f>
        <v/>
      </c>
      <c r="F141" s="78" t="str">
        <f>IF('Exemplaires élève'!$AW$34="","",IF('Exemplaires élève'!$AW$34="TI",1,IF('Exemplaires élève'!$AW$34="I",2,IF('Exemplaires élève'!$AW$34="S",3,IF('Exemplaires élève'!$AW$34="B",4,IF('Exemplaires élève'!$AW$34="TB",5,"xxxx"))))))</f>
        <v/>
      </c>
      <c r="G141" s="78" t="str">
        <f>IF('Exemplaires élève'!$AW$42="","",IF('Exemplaires élève'!$AW$42="TI",1,IF('Exemplaires élève'!$AW$42="I",2,IF('Exemplaires élève'!$AW$42="S",3,IF('Exemplaires élève'!$AW$42="B",4,IF('Exemplaires élève'!$AW$42="TB",5,"xxxx"))))))</f>
        <v/>
      </c>
      <c r="H141" s="78" t="str">
        <f>IF('Exemplaires élève'!$AW$50="","",IF('Exemplaires élève'!$AW$50="TI",1,IF('Exemplaires élève'!$AW$50="I",2,IF('Exemplaires élève'!$AW$50="S",3,IF('Exemplaires élève'!$AW$50="B",4,IF('Exemplaires élève'!$AW$50="TB",5,"xxxx"))))))</f>
        <v/>
      </c>
      <c r="I141" s="78" t="str">
        <f>IF('Exemplaires élève'!$AW$67="","",IF('Exemplaires élève'!$AW$67="TI",1,IF('Exemplaires élève'!$AW$67="I",2,IF('Exemplaires élève'!$AW$67="S",3,IF('Exemplaires élève'!$AW$67="B",4,IF('Exemplaires élève'!$AW$67="TB",5,"xxxx"))))))</f>
        <v/>
      </c>
      <c r="J141" s="78" t="str">
        <f>IF('Exemplaires élève'!$AW$75="","",IF('Exemplaires élève'!$AW$75="TI",1,IF('Exemplaires élève'!$AW$75="I",2,IF('Exemplaires élève'!$AW$75="S",3,IF('Exemplaires élève'!$AW$75="B",4,IF('Exemplaires élève'!$AW$75="TB",5,"xxxx"))))))</f>
        <v/>
      </c>
      <c r="K141" s="78" t="str">
        <f>IF('Exemplaires élève'!$AW$83="","",IF('Exemplaires élève'!$AW$83="TI",1,IF('Exemplaires élève'!$AW$83="I",2,IF('Exemplaires élève'!$AW$83="S",3,IF('Exemplaires élève'!$AW$83="B",4,IF('Exemplaires élève'!$AW$83="TB",5,"xxxx"))))))</f>
        <v/>
      </c>
      <c r="L141" s="78" t="str">
        <f>IF('Exemplaires élève'!$AW$91="","",IF('Exemplaires élève'!$AW$91="TI",1,IF('Exemplaires élève'!$AW$91="I",2,IF('Exemplaires élève'!$AW$91="S",3,IF('Exemplaires élève'!$AW$91="B",4,IF('Exemplaires élève'!$AW$91="TB",5,"xxxx"))))))</f>
        <v/>
      </c>
      <c r="M141" s="78" t="str">
        <f>IF('Exemplaires élève'!$AW$99="","",IF('Exemplaires élève'!$AW$99="TI",1,IF('Exemplaires élève'!$AW$99="I",2,IF('Exemplaires élève'!$AW$99="S",3,IF('Exemplaires élève'!$AW$99="B",4,IF('Exemplaires élève'!$AW$99="TB",5,"xxxx"))))))</f>
        <v/>
      </c>
      <c r="N141" s="78" t="str">
        <f>IF('Exemplaires élève'!$AW$116="","",IF('Exemplaires élève'!$AW$116="TI",1,IF('Exemplaires élève'!$AW$116="I",2,IF('Exemplaires élève'!$AW$116="S",3,IF('Exemplaires élève'!$AW$116="B",4,IF('Exemplaires élève'!$AW$116="TB",5,"xxxx"))))))</f>
        <v/>
      </c>
      <c r="O141" s="78" t="str">
        <f>IF('Exemplaires élève'!$AW$124="","",IF('Exemplaires élève'!$AW$124="TI",1,IF('Exemplaires élève'!$AW$124="I",2,IF('Exemplaires élève'!$AW$124="S",3,IF('Exemplaires élève'!$AW$124="B",4,IF('Exemplaires élève'!$AW$124="TB",5,"xxxx"))))))</f>
        <v/>
      </c>
      <c r="P141" s="78" t="str">
        <f>IF('Exemplaires élève'!$AW$132="","",IF('Exemplaires élève'!$AW$132="TI",1,IF('Exemplaires élève'!$AW$132="I",2,IF('Exemplaires élève'!$AW$132="S",3,IF('Exemplaires élève'!$AW$132="B",4,IF('Exemplaires élève'!$AW$132="TB",5,"xxxx"))))))</f>
        <v/>
      </c>
      <c r="Q141" s="78" t="str">
        <f>IF('Exemplaires élève'!$AW$140="","",IF('Exemplaires élève'!$AW$140="TI",1,IF('Exemplaires élève'!$AW$140="I",2,IF('Exemplaires élève'!$AW$140="S",3,IF('Exemplaires élève'!$AW$140="B",4,IF('Exemplaires élève'!$AW$140="TB",5,"xxxx"))))))</f>
        <v/>
      </c>
      <c r="R141" s="78" t="str">
        <f>IF('Exemplaires élève'!$AW$148="","",IF('Exemplaires élève'!$AW$148="TI",1,IF('Exemplaires élève'!$AW$148="I",2,IF('Exemplaires élève'!$AW$148="S",3,IF('Exemplaires élève'!$AW$148="B",4,IF('Exemplaires élève'!$AW$148="TB",5,"xxxx"))))))</f>
        <v/>
      </c>
      <c r="S141" s="78" t="str">
        <f>IF('Exemplaires élève'!$AW$165="","",IF('Exemplaires élève'!$AW$165="TI",1,IF('Exemplaires élève'!$AW$165="I",2,IF('Exemplaires élève'!$AW$165="S",3,IF('Exemplaires élève'!$AW$165="B",4,IF('Exemplaires élève'!$AW$165="TB",5,"xxxx"))))))</f>
        <v/>
      </c>
      <c r="T141" s="78" t="str">
        <f>IF('Exemplaires élève'!$AW$173="","",IF('Exemplaires élève'!$AW$173="TI",1,IF('Exemplaires élève'!$AW$173="I",2,IF('Exemplaires élève'!$AW$173="S",3,IF('Exemplaires élève'!$AW$173="B",4,IF('Exemplaires élève'!$AW$173="TB",5,"xxxx"))))))</f>
        <v/>
      </c>
      <c r="U141" s="78" t="str">
        <f>IF('Exemplaires élève'!$AW$181="","",IF('Exemplaires élève'!$AW$181="TI",1,IF('Exemplaires élève'!$AW$181="I",2,IF('Exemplaires élève'!$AW$181="S",3,IF('Exemplaires élève'!$AW$181="B",4,IF('Exemplaires élève'!$AW$181="TB",5,"xxxx"))))))</f>
        <v/>
      </c>
      <c r="V141" s="78" t="str">
        <f>IF('Exemplaires élève'!$AW$189="","",IF('Exemplaires élève'!$AW$189="TI",1,IF('Exemplaires élève'!$AW$189="I",2,IF('Exemplaires élève'!$AW$189="S",3,IF('Exemplaires élève'!$AW$189="B",4,IF('Exemplaires élève'!$AW$189="TB",5,"xxxx"))))))</f>
        <v/>
      </c>
      <c r="W141" s="78" t="str">
        <f>IF('Exemplaires élève'!$AW$197="","",IF('Exemplaires élève'!$AW$197="TI",1,IF('Exemplaires élève'!$AW$197="I",2,IF('Exemplaires élève'!$AW$197="S",3,IF('Exemplaires élève'!$AW$197="B",4,IF('Exemplaires élève'!$AW$197="TB",5,"xxxx"))))))</f>
        <v/>
      </c>
    </row>
    <row r="142" spans="1:23" x14ac:dyDescent="0.25">
      <c r="A142" s="129"/>
      <c r="D142" s="78" t="str">
        <f>IF('Exemplaires élève'!$AW$19="","",IF('Exemplaires élève'!$AW$19="TI",1,IF('Exemplaires élève'!$AW$19="I",2,IF('Exemplaires élève'!$AW$19="S",3,IF('Exemplaires élève'!$AW$19="B",4,IF('Exemplaires élève'!$AW$19="TB",5,"xxxx"))))))</f>
        <v/>
      </c>
      <c r="E142" s="78" t="str">
        <f>IF('Exemplaires élève'!$AW$27="","",IF('Exemplaires élève'!$AW$27="TI",1,IF('Exemplaires élève'!$AW$27="I",2,IF('Exemplaires élève'!$AW$27="S",3,IF('Exemplaires élève'!$AW$27="B",4,IF('Exemplaires élève'!$AW$27="TB",5,"xxxx"))))))</f>
        <v/>
      </c>
      <c r="F142" s="78" t="str">
        <f>IF('Exemplaires élève'!$AW$35="","",IF('Exemplaires élève'!$AW$35="TI",1,IF('Exemplaires élève'!$AW$35="I",2,IF('Exemplaires élève'!$AW$35="S",3,IF('Exemplaires élève'!$AW$35="B",4,IF('Exemplaires élève'!$AW$35="TB",5,"xxxx"))))))</f>
        <v/>
      </c>
      <c r="G142" s="78" t="str">
        <f>IF('Exemplaires élève'!$AW$43="","",IF('Exemplaires élève'!$AW$43="TI",1,IF('Exemplaires élève'!$AW$43="I",2,IF('Exemplaires élève'!$AW$43="S",3,IF('Exemplaires élève'!$AW$43="B",4,IF('Exemplaires élève'!$AW$43="TB",5,"xxxx"))))))</f>
        <v/>
      </c>
      <c r="H142" s="78" t="str">
        <f>IF('Exemplaires élève'!$AW$51="","",IF('Exemplaires élève'!$AW$51="TI",1,IF('Exemplaires élève'!$AW$51="I",2,IF('Exemplaires élève'!$AW$51="S",3,IF('Exemplaires élève'!$AW$51="B",4,IF('Exemplaires élève'!$AW$51="TB",5,"xxxx"))))))</f>
        <v/>
      </c>
      <c r="I142" s="78" t="str">
        <f>IF('Exemplaires élève'!$AW$68="","",IF('Exemplaires élève'!$AW$68="TI",1,IF('Exemplaires élève'!$AW$68="I",2,IF('Exemplaires élève'!$AW$68="S",3,IF('Exemplaires élève'!$AW$68="B",4,IF('Exemplaires élève'!$AW$68="TB",5,"xxxx"))))))</f>
        <v/>
      </c>
      <c r="J142" s="78" t="str">
        <f>IF('Exemplaires élève'!$AW$76="","",IF('Exemplaires élève'!$AW$76="TI",1,IF('Exemplaires élève'!$AW$76="I",2,IF('Exemplaires élève'!$AW$76="S",3,IF('Exemplaires élève'!$AW$76="B",4,IF('Exemplaires élève'!$AW$76="TB",5,"xxxx"))))))</f>
        <v/>
      </c>
      <c r="K142" s="78" t="str">
        <f>IF('Exemplaires élève'!$AW$84="","",IF('Exemplaires élève'!$AW$84="TI",1,IF('Exemplaires élève'!$AW$84="I",2,IF('Exemplaires élève'!$AW$84="S",3,IF('Exemplaires élève'!$AW$84="B",4,IF('Exemplaires élève'!$AW$84="TB",5,"xxxx"))))))</f>
        <v/>
      </c>
      <c r="L142" s="78" t="str">
        <f>IF('Exemplaires élève'!$AW$92="","",IF('Exemplaires élève'!$AW$92="TI",1,IF('Exemplaires élève'!$AW$92="I",2,IF('Exemplaires élève'!$AW$92="S",3,IF('Exemplaires élève'!$AW$92="B",4,IF('Exemplaires élève'!$AW$92="TB",5,"xxxx"))))))</f>
        <v/>
      </c>
      <c r="M142" s="78" t="str">
        <f>IF('Exemplaires élève'!$AW$100="","",IF('Exemplaires élève'!$AW$100="TI",1,IF('Exemplaires élève'!$AW$100="I",2,IF('Exemplaires élève'!$AW$100="S",3,IF('Exemplaires élève'!$AW$100="B",4,IF('Exemplaires élève'!$AW$100="TB",5,"xxxx"))))))</f>
        <v/>
      </c>
      <c r="N142" s="78" t="str">
        <f>IF('Exemplaires élève'!$AW$117="","",IF('Exemplaires élève'!$AW$117="TI",1,IF('Exemplaires élève'!$AW$117="I",2,IF('Exemplaires élève'!$AW$117="S",3,IF('Exemplaires élève'!$AW$117="B",4,IF('Exemplaires élève'!$AW$117="TB",5,"xxxx"))))))</f>
        <v/>
      </c>
      <c r="O142" s="78" t="str">
        <f>IF('Exemplaires élève'!$AW$125="","",IF('Exemplaires élève'!$AW$125="TI",1,IF('Exemplaires élève'!$AW$125="I",2,IF('Exemplaires élève'!$AW$125="S",3,IF('Exemplaires élève'!$AW$125="B",4,IF('Exemplaires élève'!$AW$125="TB",5,"xxxx"))))))</f>
        <v/>
      </c>
      <c r="P142" s="78" t="str">
        <f>IF('Exemplaires élève'!$AW$133="","",IF('Exemplaires élève'!$AW$133="TI",1,IF('Exemplaires élève'!$AW$133="I",2,IF('Exemplaires élève'!$AW$133="S",3,IF('Exemplaires élève'!$AW$133="B",4,IF('Exemplaires élève'!$AW$133="TB",5,"xxxx"))))))</f>
        <v/>
      </c>
      <c r="Q142" s="78" t="str">
        <f>IF('Exemplaires élève'!$AW$141="","",IF('Exemplaires élève'!$AW$141="TI",1,IF('Exemplaires élève'!$AW$141="I",2,IF('Exemplaires élève'!$AW$141="S",3,IF('Exemplaires élève'!$AW$141="B",4,IF('Exemplaires élève'!$AW$141="TB",5,"xxxx"))))))</f>
        <v/>
      </c>
      <c r="R142" s="78" t="str">
        <f>IF('Exemplaires élève'!$AW$149="","",IF('Exemplaires élève'!$AW$149="TI",1,IF('Exemplaires élève'!$AW$149="I",2,IF('Exemplaires élève'!$AW$149="S",3,IF('Exemplaires élève'!$AW$149="B",4,IF('Exemplaires élève'!$AW$149="TB",5,"xxxx"))))))</f>
        <v/>
      </c>
      <c r="S142" s="78" t="str">
        <f>IF('Exemplaires élève'!$AW$166="","",IF('Exemplaires élève'!$AW$166="TI",1,IF('Exemplaires élève'!$AW$166="I",2,IF('Exemplaires élève'!$AW$166="S",3,IF('Exemplaires élève'!$AW$166="B",4,IF('Exemplaires élève'!$AW$166="TB",5,"xxxx"))))))</f>
        <v/>
      </c>
      <c r="T142" s="78" t="str">
        <f>IF('Exemplaires élève'!$AW$174="","",IF('Exemplaires élève'!$AW$174="TI",1,IF('Exemplaires élève'!$AW$174="I",2,IF('Exemplaires élève'!$AW$174="S",3,IF('Exemplaires élève'!$AW$174="B",4,IF('Exemplaires élève'!$AW$174="TB",5,"xxxx"))))))</f>
        <v/>
      </c>
      <c r="U142" s="78" t="str">
        <f>IF('Exemplaires élève'!$AW$182="","",IF('Exemplaires élève'!$AW$182="TI",1,IF('Exemplaires élève'!$AW$182="I",2,IF('Exemplaires élève'!$AW$182="S",3,IF('Exemplaires élève'!$AW$182="B",4,IF('Exemplaires élève'!$AW$182="TB",5,"xxxx"))))))</f>
        <v/>
      </c>
      <c r="V142" s="78" t="str">
        <f>IF('Exemplaires élève'!$AW$190="","",IF('Exemplaires élève'!$AW$190="TI",1,IF('Exemplaires élève'!$AW$190="I",2,IF('Exemplaires élève'!$AW$190="S",3,IF('Exemplaires élève'!$AW$190="B",4,IF('Exemplaires élève'!$AW$190="TB",5,"xxxx"))))))</f>
        <v/>
      </c>
      <c r="W142" s="78" t="str">
        <f>IF('Exemplaires élève'!$AW$198="","",IF('Exemplaires élève'!$AW$198="TI",1,IF('Exemplaires élève'!$AW$198="I",2,IF('Exemplaires élève'!$AW$198="S",3,IF('Exemplaires élève'!$AW$198="B",4,IF('Exemplaires élève'!$AW$198="TB",5,"xxxx"))))))</f>
        <v/>
      </c>
    </row>
    <row r="143" spans="1:23" x14ac:dyDescent="0.25">
      <c r="A143" s="129"/>
      <c r="D143" s="78" t="str">
        <f>IF('Exemplaires élève'!$AW$20="","",IF('Exemplaires élève'!$AW$20="TI",1,IF('Exemplaires élève'!$AW$20="I",2,IF('Exemplaires élève'!$AW$20="S",3,IF('Exemplaires élève'!$AW$20="B",4,IF('Exemplaires élève'!$AW$20="TB",5,"xxxx"))))))</f>
        <v/>
      </c>
      <c r="E143" s="78" t="str">
        <f>IF('Exemplaires élève'!$AW$28="","",IF('Exemplaires élève'!$AW$28="TI",1,IF('Exemplaires élève'!$AW$28="I",2,IF('Exemplaires élève'!$AW$28="S",3,IF('Exemplaires élève'!$AW$28="B",4,IF('Exemplaires élève'!$AW$28="TB",5,"xxxx"))))))</f>
        <v/>
      </c>
      <c r="F143" s="78" t="str">
        <f>IF('Exemplaires élève'!$AW$36="","",IF('Exemplaires élève'!$AW$36="TI",1,IF('Exemplaires élève'!$AW$36="I",2,IF('Exemplaires élève'!$AW$36="S",3,IF('Exemplaires élève'!$AW$36="B",4,IF('Exemplaires élève'!$AW$36="TB",5,"xxxx"))))))</f>
        <v/>
      </c>
      <c r="G143" s="78" t="str">
        <f>IF('Exemplaires élève'!$AW$44="","",IF('Exemplaires élève'!$AW$44="TI",1,IF('Exemplaires élève'!$AW$44="I",2,IF('Exemplaires élève'!$AW$44="S",3,IF('Exemplaires élève'!$AW$44="B",4,IF('Exemplaires élève'!$AW$44="TB",5,"xxxx"))))))</f>
        <v/>
      </c>
      <c r="H143" s="78" t="str">
        <f>IF('Exemplaires élève'!$AW$52="","",IF('Exemplaires élève'!$AW$52="TI",1,IF('Exemplaires élève'!$AW$52="I",2,IF('Exemplaires élève'!$AW$52="S",3,IF('Exemplaires élève'!$AW$52="B",4,IF('Exemplaires élève'!$AW$52="TB",5,"xxxx"))))))</f>
        <v/>
      </c>
      <c r="I143" s="78" t="str">
        <f>IF('Exemplaires élève'!$AW$69="","",IF('Exemplaires élève'!$AW$69="TI",1,IF('Exemplaires élève'!$AW$69="I",2,IF('Exemplaires élève'!$AW$69="S",3,IF('Exemplaires élève'!$AW$69="B",4,IF('Exemplaires élève'!$AW$69="TB",5,"xxxx"))))))</f>
        <v/>
      </c>
      <c r="J143" s="78" t="str">
        <f>IF('Exemplaires élève'!$AW$77="","",IF('Exemplaires élève'!$AW$77="TI",1,IF('Exemplaires élève'!$AW$77="I",2,IF('Exemplaires élève'!$AW$77="S",3,IF('Exemplaires élève'!$AW$77="B",4,IF('Exemplaires élève'!$AW$77="TB",5,"xxxx"))))))</f>
        <v/>
      </c>
      <c r="K143" s="78" t="str">
        <f>IF('Exemplaires élève'!$AW$85="","",IF('Exemplaires élève'!$AW$85="TI",1,IF('Exemplaires élève'!$AW$85="I",2,IF('Exemplaires élève'!$AW$85="S",3,IF('Exemplaires élève'!$AW$85="B",4,IF('Exemplaires élève'!$AW$85="TB",5,"xxxx"))))))</f>
        <v/>
      </c>
      <c r="L143" s="78" t="str">
        <f>IF('Exemplaires élève'!$AW$93="","",IF('Exemplaires élève'!$AW$93="TI",1,IF('Exemplaires élève'!$AW$93="I",2,IF('Exemplaires élève'!$AW$93="S",3,IF('Exemplaires élève'!$AW$93="B",4,IF('Exemplaires élève'!$AW$93="TB",5,"xxxx"))))))</f>
        <v/>
      </c>
      <c r="M143" s="78" t="str">
        <f>IF('Exemplaires élève'!$AW$101="","",IF('Exemplaires élève'!$AW$101="TI",1,IF('Exemplaires élève'!$AW$101="I",2,IF('Exemplaires élève'!$AW$101="S",3,IF('Exemplaires élève'!$AW$101="B",4,IF('Exemplaires élève'!$AW$101="TB",5,"xxxx"))))))</f>
        <v/>
      </c>
      <c r="N143" s="78" t="str">
        <f>IF('Exemplaires élève'!$AW$118="","",IF('Exemplaires élève'!$AW$118="TI",1,IF('Exemplaires élève'!$AW$118="I",2,IF('Exemplaires élève'!$AW$118="S",3,IF('Exemplaires élève'!$AW$118="B",4,IF('Exemplaires élève'!$AW$118="TB",5,"xxxx"))))))</f>
        <v/>
      </c>
      <c r="O143" s="78" t="str">
        <f>IF('Exemplaires élève'!$AW$126="","",IF('Exemplaires élève'!$AW$126="TI",1,IF('Exemplaires élève'!$AW$126="I",2,IF('Exemplaires élève'!$AW$126="S",3,IF('Exemplaires élève'!$AW$126="B",4,IF('Exemplaires élève'!$AW$126="TB",5,"xxxx"))))))</f>
        <v/>
      </c>
      <c r="P143" s="78" t="str">
        <f>IF('Exemplaires élève'!$AW$134="","",IF('Exemplaires élève'!$AW$134="TI",1,IF('Exemplaires élève'!$AW$134="I",2,IF('Exemplaires élève'!$AW$134="S",3,IF('Exemplaires élève'!$AW$134="B",4,IF('Exemplaires élève'!$AW$134="TB",5,"xxxx"))))))</f>
        <v/>
      </c>
      <c r="Q143" s="78" t="str">
        <f>IF('Exemplaires élève'!$AW$142="","",IF('Exemplaires élève'!$AW$142="TI",1,IF('Exemplaires élève'!$AW$142="I",2,IF('Exemplaires élève'!$AW$142="S",3,IF('Exemplaires élève'!$AW$142="B",4,IF('Exemplaires élève'!$AW$142="TB",5,"xxxx"))))))</f>
        <v/>
      </c>
      <c r="R143" s="78" t="str">
        <f>IF('Exemplaires élève'!$AW$150="","",IF('Exemplaires élève'!$AW$150="TI",1,IF('Exemplaires élève'!$AW$150="I",2,IF('Exemplaires élève'!$AW$150="S",3,IF('Exemplaires élève'!$AW$150="B",4,IF('Exemplaires élève'!$AW$150="TB",5,"xxxx"))))))</f>
        <v/>
      </c>
      <c r="S143" s="78" t="str">
        <f>IF('Exemplaires élève'!$AW$167="","",IF('Exemplaires élève'!$AW$167="TI",1,IF('Exemplaires élève'!$AW$167="I",2,IF('Exemplaires élève'!$AW$167="S",3,IF('Exemplaires élève'!$AW$167="B",4,IF('Exemplaires élève'!$AW$167="TB",5,"xxxx"))))))</f>
        <v/>
      </c>
      <c r="T143" s="78" t="str">
        <f>IF('Exemplaires élève'!$AW$175="","",IF('Exemplaires élève'!$AW$175="TI",1,IF('Exemplaires élève'!$AW$175="I",2,IF('Exemplaires élève'!$AW$175="S",3,IF('Exemplaires élève'!$AW$175="B",4,IF('Exemplaires élève'!$AW$175="TB",5,"xxxx"))))))</f>
        <v/>
      </c>
      <c r="U143" s="78" t="str">
        <f>IF('Exemplaires élève'!$AW$183="","",IF('Exemplaires élève'!$AW$183="TI",1,IF('Exemplaires élève'!$AW$183="I",2,IF('Exemplaires élève'!$AW$183="S",3,IF('Exemplaires élève'!$AW$183="B",4,IF('Exemplaires élève'!$AW$183="TB",5,"xxxx"))))))</f>
        <v/>
      </c>
      <c r="V143" s="78" t="str">
        <f>IF('Exemplaires élève'!$AW$191="","",IF('Exemplaires élève'!$AW$191="TI",1,IF('Exemplaires élève'!$AW$191="I",2,IF('Exemplaires élève'!$AW$191="S",3,IF('Exemplaires élève'!$AW$191="B",4,IF('Exemplaires élève'!$AW$191="TB",5,"xxxx"))))))</f>
        <v/>
      </c>
      <c r="W143" s="78" t="str">
        <f>IF('Exemplaires élève'!$AW$199="","",IF('Exemplaires élève'!$AW$199="TI",1,IF('Exemplaires élève'!$AW$199="I",2,IF('Exemplaires élève'!$AW$199="S",3,IF('Exemplaires élève'!$AW$199="B",4,IF('Exemplaires élève'!$AW$199="TB",5,"xxxx"))))))</f>
        <v/>
      </c>
    </row>
    <row r="144" spans="1:23" ht="13.8" thickBot="1" x14ac:dyDescent="0.3">
      <c r="A144" s="129"/>
      <c r="D144" s="78" t="str">
        <f>IF('Exemplaires élève'!$AW$21="","",IF('Exemplaires élève'!$AW$21="TI",1,IF('Exemplaires élève'!$AW$21="I",2,IF('Exemplaires élève'!$AW$21="S",3,IF('Exemplaires élève'!$AW$21="B",4,IF('Exemplaires élève'!$AW$21="TB",5,"xxxx"))))))</f>
        <v/>
      </c>
      <c r="E144" s="78" t="str">
        <f>IF('Exemplaires élève'!$AW$29="","",IF('Exemplaires élève'!$AW$29="TI",1,IF('Exemplaires élève'!$AW$29="I",2,IF('Exemplaires élève'!$AW$29="S",3,IF('Exemplaires élève'!$AW$29="B",4,IF('Exemplaires élève'!$AW$29="TB",5,"xxxx"))))))</f>
        <v/>
      </c>
      <c r="F144" s="78" t="str">
        <f>IF('Exemplaires élève'!$AW$37="","",IF('Exemplaires élève'!$AW$37="TI",1,IF('Exemplaires élève'!$AW$37="I",2,IF('Exemplaires élève'!$AW$37="S",3,IF('Exemplaires élève'!$AW$37="B",4,IF('Exemplaires élève'!$AW$37="TB",5,"xxxx"))))))</f>
        <v/>
      </c>
      <c r="G144" s="78" t="str">
        <f>IF('Exemplaires élève'!$AW$45="","",IF('Exemplaires élève'!$AW$45="TI",1,IF('Exemplaires élève'!$AW$45="I",2,IF('Exemplaires élève'!$AW$45="S",3,IF('Exemplaires élève'!$AW$45="B",4,IF('Exemplaires élève'!$AW$45="TB",5,"xxxx"))))))</f>
        <v/>
      </c>
      <c r="H144" s="78" t="str">
        <f>IF('Exemplaires élève'!$AW$53="","",IF('Exemplaires élève'!$AW$53="TI",1,IF('Exemplaires élève'!$AW$53="I",2,IF('Exemplaires élève'!$AW$53="S",3,IF('Exemplaires élève'!$AW$53="B",4,IF('Exemplaires élève'!$AW$53="TB",5,"xxxx"))))))</f>
        <v/>
      </c>
      <c r="I144" s="78" t="str">
        <f>IF('Exemplaires élève'!$AW$70="","",IF('Exemplaires élève'!$AW$70="TI",1,IF('Exemplaires élève'!$AW$70="I",2,IF('Exemplaires élève'!$AW$70="S",3,IF('Exemplaires élève'!$AW$70="B",4,IF('Exemplaires élève'!$AW$70="TB",5,"xxxx"))))))</f>
        <v/>
      </c>
      <c r="J144" s="78" t="str">
        <f>IF('Exemplaires élève'!$AW$78="","",IF('Exemplaires élève'!$AW$78="TI",1,IF('Exemplaires élève'!$AW$78="I",2,IF('Exemplaires élève'!$AW$78="S",3,IF('Exemplaires élève'!$AW$78="B",4,IF('Exemplaires élève'!$AW$78="TB",5,"xxxx"))))))</f>
        <v/>
      </c>
      <c r="K144" s="78" t="str">
        <f>IF('Exemplaires élève'!$AW$86="","",IF('Exemplaires élève'!$AW$86="TI",1,IF('Exemplaires élève'!$AW$86="I",2,IF('Exemplaires élève'!$AW$86="S",3,IF('Exemplaires élève'!$AW$86="B",4,IF('Exemplaires élève'!$AW$86="TB",5,"xxxx"))))))</f>
        <v/>
      </c>
      <c r="L144" s="78" t="str">
        <f>IF('Exemplaires élève'!$AW$94="","",IF('Exemplaires élève'!$AW$94="TI",1,IF('Exemplaires élève'!$AW$94="I",2,IF('Exemplaires élève'!$AW$94="S",3,IF('Exemplaires élève'!$AW$94="B",4,IF('Exemplaires élève'!$AW$94="TB",5,"xxxx"))))))</f>
        <v/>
      </c>
      <c r="M144" s="78" t="str">
        <f>IF('Exemplaires élève'!$AW$102="","",IF('Exemplaires élève'!$AW$102="TI",1,IF('Exemplaires élève'!$AW$102="I",2,IF('Exemplaires élève'!$AW$102="S",3,IF('Exemplaires élève'!$AW$102="B",4,IF('Exemplaires élève'!$AW$102="TB",5,"xxxx"))))))</f>
        <v/>
      </c>
      <c r="N144" s="78" t="str">
        <f>IF('Exemplaires élève'!$AW$119="","",IF('Exemplaires élève'!$AW$119="TI",1,IF('Exemplaires élève'!$AW$119="I",2,IF('Exemplaires élève'!$AW$119="S",3,IF('Exemplaires élève'!$AW$119="B",4,IF('Exemplaires élève'!$AW$119="TB",5,"xxxx"))))))</f>
        <v/>
      </c>
      <c r="O144" s="78" t="str">
        <f>IF('Exemplaires élève'!$AW$127="","",IF('Exemplaires élève'!$AW$127="TI",1,IF('Exemplaires élève'!$AW$127="I",2,IF('Exemplaires élève'!$AW$127="S",3,IF('Exemplaires élève'!$AW$127="B",4,IF('Exemplaires élève'!$AW$127="TB",5,"xxxx"))))))</f>
        <v/>
      </c>
      <c r="P144" s="78" t="str">
        <f>IF('Exemplaires élève'!$AW$135="","",IF('Exemplaires élève'!$AW$135="TI",1,IF('Exemplaires élève'!$AW$135="I",2,IF('Exemplaires élève'!$AW$135="S",3,IF('Exemplaires élève'!$AW$135="B",4,IF('Exemplaires élève'!$AW$135="TB",5,"xxxx"))))))</f>
        <v/>
      </c>
      <c r="Q144" s="78" t="str">
        <f>IF('Exemplaires élève'!$AW$143="","",IF('Exemplaires élève'!$AW$143="TI",1,IF('Exemplaires élève'!$AW$143="I",2,IF('Exemplaires élève'!$AW$143="S",3,IF('Exemplaires élève'!$AW$143="B",4,IF('Exemplaires élève'!$AW$143="TB",5,"xxxx"))))))</f>
        <v/>
      </c>
      <c r="R144" s="78" t="str">
        <f>IF('Exemplaires élève'!$AW$151="","",IF('Exemplaires élève'!$AW$151="TI",1,IF('Exemplaires élève'!$AW$151="I",2,IF('Exemplaires élève'!$AW$151="S",3,IF('Exemplaires élève'!$AW$151="B",4,IF('Exemplaires élève'!$AW$151="TB",5,"xxxx"))))))</f>
        <v/>
      </c>
      <c r="S144" s="78" t="str">
        <f>IF('Exemplaires élève'!$AW$168="","",IF('Exemplaires élève'!$AW$168="TI",1,IF('Exemplaires élève'!$AW$168="I",2,IF('Exemplaires élève'!$AW$168="S",3,IF('Exemplaires élève'!$AW$168="B",4,IF('Exemplaires élève'!$AW$168="TB",5,"xxxx"))))))</f>
        <v/>
      </c>
      <c r="T144" s="78" t="str">
        <f>IF('Exemplaires élève'!$AW$176="","",IF('Exemplaires élève'!$AW$176="TI",1,IF('Exemplaires élève'!$AW$176="I",2,IF('Exemplaires élève'!$AW$176="S",3,IF('Exemplaires élève'!$AW$176="B",4,IF('Exemplaires élève'!$AW$176="TB",5,"xxxx"))))))</f>
        <v/>
      </c>
      <c r="U144" s="78" t="str">
        <f>IF('Exemplaires élève'!$AW$184="","",IF('Exemplaires élève'!$AW$184="TI",1,IF('Exemplaires élève'!$AW$184="I",2,IF('Exemplaires élève'!$AW$184="S",3,IF('Exemplaires élève'!$AW$184="B",4,IF('Exemplaires élève'!$AW$184="TB",5,"xxxx"))))))</f>
        <v/>
      </c>
      <c r="V144" s="78" t="str">
        <f>IF('Exemplaires élève'!$AW$192="","",IF('Exemplaires élève'!$AW$192="TI",1,IF('Exemplaires élève'!$AW$192="I",2,IF('Exemplaires élève'!$AW$192="S",3,IF('Exemplaires élève'!$AW$192="B",4,IF('Exemplaires élève'!$AW$192="TB",5,"xxxx"))))))</f>
        <v/>
      </c>
      <c r="W144" s="78" t="str">
        <f>IF('Exemplaires élève'!$AW$200="","",IF('Exemplaires élève'!$AW$200="TI",1,IF('Exemplaires élève'!$AW$200="I",2,IF('Exemplaires élève'!$AW$200="S",3,IF('Exemplaires élève'!$AW$200="B",4,IF('Exemplaires élève'!$AW$200="TB",5,"xxxx"))))))</f>
        <v/>
      </c>
    </row>
    <row r="145" spans="1:24" ht="13.8" thickBot="1" x14ac:dyDescent="0.3">
      <c r="A145" s="129"/>
      <c r="D145" s="32" t="str">
        <f>IF(D138="Absent(e)","",IF(D138="Non pr.",2,IF(COUNTIF(D138:D144,"")=7,"",AVERAGE(D138:D144))))</f>
        <v/>
      </c>
      <c r="E145" s="33" t="str">
        <f t="shared" ref="E145:W145" si="14">IF(E138="Absent(e)","",IF(E138="Non pr.",2,IF(COUNTIF(E138:E144,"")=7,"",AVERAGE(E138:E144))))</f>
        <v/>
      </c>
      <c r="F145" s="33" t="str">
        <f t="shared" si="14"/>
        <v/>
      </c>
      <c r="G145" s="33" t="str">
        <f t="shared" si="14"/>
        <v/>
      </c>
      <c r="H145" s="33" t="str">
        <f t="shared" si="14"/>
        <v/>
      </c>
      <c r="I145" s="33" t="str">
        <f t="shared" si="14"/>
        <v/>
      </c>
      <c r="J145" s="33" t="str">
        <f t="shared" si="14"/>
        <v/>
      </c>
      <c r="K145" s="33" t="str">
        <f t="shared" si="14"/>
        <v/>
      </c>
      <c r="L145" s="33" t="str">
        <f t="shared" si="14"/>
        <v/>
      </c>
      <c r="M145" s="33" t="str">
        <f t="shared" si="14"/>
        <v/>
      </c>
      <c r="N145" s="33" t="str">
        <f t="shared" si="14"/>
        <v/>
      </c>
      <c r="O145" s="33" t="str">
        <f t="shared" si="14"/>
        <v/>
      </c>
      <c r="P145" s="33" t="str">
        <f t="shared" si="14"/>
        <v/>
      </c>
      <c r="Q145" s="33" t="str">
        <f t="shared" si="14"/>
        <v/>
      </c>
      <c r="R145" s="33" t="str">
        <f t="shared" si="14"/>
        <v/>
      </c>
      <c r="S145" s="33" t="str">
        <f t="shared" si="14"/>
        <v/>
      </c>
      <c r="T145" s="33" t="str">
        <f t="shared" si="14"/>
        <v/>
      </c>
      <c r="U145" s="33" t="str">
        <f t="shared" si="14"/>
        <v/>
      </c>
      <c r="V145" s="33" t="str">
        <f t="shared" si="14"/>
        <v/>
      </c>
      <c r="W145" s="34" t="str">
        <f t="shared" si="14"/>
        <v/>
      </c>
    </row>
    <row r="146" spans="1:24" x14ac:dyDescent="0.25">
      <c r="A146" s="129"/>
    </row>
    <row r="147" spans="1:24" ht="25.5"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row>
    <row r="148" spans="1:24" ht="12.75" customHeight="1" x14ac:dyDescent="0.25">
      <c r="A148" s="129" t="s">
        <v>21</v>
      </c>
      <c r="D148" s="54">
        <f>IF(Paramètres!$B$144="","",Paramètres!$B$144)</f>
        <v>42767</v>
      </c>
      <c r="E148" s="54">
        <f>IF(Paramètres!$B$145="","",Paramètres!$B$145)</f>
        <v>42768</v>
      </c>
      <c r="F148" s="54">
        <f>IF(Paramètres!$B$146="","",Paramètres!$B$146)</f>
        <v>42769</v>
      </c>
      <c r="G148" s="54">
        <f>IF(Paramètres!$B$147="","",Paramètres!$B$147)</f>
        <v>42772</v>
      </c>
      <c r="H148" s="54">
        <f>IF(Paramètres!$B$148="","",Paramètres!$B$148)</f>
        <v>42773</v>
      </c>
      <c r="I148" s="54">
        <f>IF(Paramètres!$B$149="","",Paramètres!$B$149)</f>
        <v>42774</v>
      </c>
      <c r="J148" s="54">
        <f>IF(Paramètres!$B$150="","",Paramètres!$B$150)</f>
        <v>42775</v>
      </c>
      <c r="K148" s="54">
        <f>IF(Paramètres!$B$151="","",Paramètres!$B$151)</f>
        <v>42776</v>
      </c>
      <c r="L148" s="54">
        <f>IF(Paramètres!$B$152="","",Paramètres!$B$152)</f>
        <v>42779</v>
      </c>
      <c r="M148" s="54">
        <f>IF(Paramètres!$B$153="","",Paramètres!$B$153)</f>
        <v>42780</v>
      </c>
      <c r="N148" s="54">
        <f>IF(Paramètres!$B$154="","",Paramètres!$B$154)</f>
        <v>42781</v>
      </c>
      <c r="O148" s="54">
        <f>IF(Paramètres!$B$155="","",Paramètres!$B$155)</f>
        <v>42782</v>
      </c>
      <c r="P148" s="54">
        <f>IF(Paramètres!$B$156="","",Paramètres!$B$156)</f>
        <v>42783</v>
      </c>
      <c r="Q148" s="54">
        <f>IF(Paramètres!$B$157="","",Paramètres!$B$157)</f>
        <v>42788</v>
      </c>
      <c r="R148" s="54">
        <f>IF(Paramètres!$B$158="","",Paramètres!$B$158)</f>
        <v>42789</v>
      </c>
      <c r="S148" s="54">
        <f>IF(Paramètres!$B$159="","",Paramètres!$B$159)</f>
        <v>42790</v>
      </c>
      <c r="T148" s="54">
        <f>IF(Paramètres!$B$160="","",Paramètres!$B$160)</f>
        <v>42800</v>
      </c>
      <c r="U148" s="54" t="str">
        <f>IF(Paramètres!$B$161="","",Paramètres!$B$161)</f>
        <v/>
      </c>
      <c r="V148" s="54" t="str">
        <f>IF(Paramètres!$B$162="","",Paramètres!$B$162)</f>
        <v/>
      </c>
      <c r="W148" s="54" t="str">
        <f>IF(Paramètres!$B$163="","",Paramètres!$B$163)</f>
        <v/>
      </c>
      <c r="X148" s="31" t="str">
        <f>IF(Paramètres!$B$164="","",Paramètres!$B$164)</f>
        <v/>
      </c>
    </row>
    <row r="149" spans="1:24" x14ac:dyDescent="0.25">
      <c r="A149" s="129"/>
      <c r="C149" s="1" t="s">
        <v>27</v>
      </c>
      <c r="D149" s="77" t="str">
        <f>IF('Exemplaires élève'!$BF$15="","",IF('Exemplaires élève'!$BF$15="TI",1,IF('Exemplaires élève'!$BF$15="I",2,IF('Exemplaires élève'!$BF$15="S",3,IF('Exemplaires élève'!$BF$15="B",4,IF('Exemplaires élève'!$BF$15="TB",5,IF('Exemplaires élève'!$BF$15="np","Non pr.",IF('Exemplaires élève'!$BF$15="A","Absent(e)","xxxx"))))))))</f>
        <v/>
      </c>
      <c r="E149" s="77" t="str">
        <f>IF('Exemplaires élève'!$BF$23="","",IF('Exemplaires élève'!$BF$23="TI",1,IF('Exemplaires élève'!$BF$23="I",2,IF('Exemplaires élève'!$BF$23="S",3,IF('Exemplaires élève'!$BF$23="B",4,IF('Exemplaires élève'!$BF$23="TB",5,IF('Exemplaires élève'!$BF$23="np","Non pr.",IF('Exemplaires élève'!$BF$23="A","Absent(e)","xxxx"))))))))</f>
        <v/>
      </c>
      <c r="F149" s="77" t="str">
        <f>IF('Exemplaires élève'!$BF$31="","",IF('Exemplaires élève'!$BF$31="TI",1,IF('Exemplaires élève'!$BF$31="I",2,IF('Exemplaires élève'!$BF$31="S",3,IF('Exemplaires élève'!$BF$31="B",4,IF('Exemplaires élève'!$BF$31="TB",5,IF('Exemplaires élève'!$BF$31="np","Non pr.",IF('Exemplaires élève'!$BF$31="A","Absent(e)","xxxx"))))))))</f>
        <v/>
      </c>
      <c r="G149" s="77" t="str">
        <f>IF('Exemplaires élève'!$BF$39="","",IF('Exemplaires élève'!$BF$39="TI",1,IF('Exemplaires élève'!$BF$39="I",2,IF('Exemplaires élève'!$BF$39="S",3,IF('Exemplaires élève'!$BF$39="B",4,IF('Exemplaires élève'!$BF$39="TB",5,IF('Exemplaires élève'!$BF$39="np","Non pr.",IF('Exemplaires élève'!$BF$39="A","Absent(e)","xxxx"))))))))</f>
        <v/>
      </c>
      <c r="H149" s="77" t="str">
        <f>IF('Exemplaires élève'!$BF$47="","",IF('Exemplaires élève'!$BF$47="TI",1,IF('Exemplaires élève'!$BF$47="I",2,IF('Exemplaires élève'!$BF$47="S",3,IF('Exemplaires élève'!$BF$47="B",4,IF('Exemplaires élève'!$BF$47="TB",5,IF('Exemplaires élève'!$BF$47="np","Non pr.",IF('Exemplaires élève'!$BF$47="A","Absent(e)","xxxx"))))))))</f>
        <v/>
      </c>
      <c r="I149" s="77" t="str">
        <f>IF('Exemplaires élève'!$BF$64="","",IF('Exemplaires élève'!$BF$64="TI",1,IF('Exemplaires élève'!$BF$64="I",2,IF('Exemplaires élève'!$BF$64="S",3,IF('Exemplaires élève'!$BF$64="B",4,IF('Exemplaires élève'!$BF$64="TB",5,IF('Exemplaires élève'!$BF$64="np","Non pr.",IF('Exemplaires élève'!$BF$64="A","Absent(e)","xxxx"))))))))</f>
        <v/>
      </c>
      <c r="J149" s="77" t="str">
        <f>IF('Exemplaires élève'!$BF$72="","",IF('Exemplaires élève'!$BF$72="TI",1,IF('Exemplaires élève'!$BF$72="I",2,IF('Exemplaires élève'!$BF$72="S",3,IF('Exemplaires élève'!$BF$72="B",4,IF('Exemplaires élève'!$BF$72="TB",5,IF('Exemplaires élève'!$BF$72="np","Non pr.",IF('Exemplaires élève'!$BF$72="A","Absent(e)","xxxx"))))))))</f>
        <v/>
      </c>
      <c r="K149" s="77" t="str">
        <f>IF('Exemplaires élève'!$BF$80="","",IF('Exemplaires élève'!$BF$80="TI",1,IF('Exemplaires élève'!$BF$80="I",2,IF('Exemplaires élève'!$BF$80="S",3,IF('Exemplaires élève'!$BF$80="B",4,IF('Exemplaires élève'!$BF$80="TB",5,IF('Exemplaires élève'!$BF$80="np","Non pr.",IF('Exemplaires élève'!$BF$80="A","Absent(e)","xxxx"))))))))</f>
        <v/>
      </c>
      <c r="L149" s="77" t="str">
        <f>IF('Exemplaires élève'!$BF$88="","",IF('Exemplaires élève'!$BF$88="TI",1,IF('Exemplaires élève'!$BF$88="I",2,IF('Exemplaires élève'!$BF$88="S",3,IF('Exemplaires élève'!$BF$88="B",4,IF('Exemplaires élève'!$BF$88="TB",5,IF('Exemplaires élève'!$BF$88="np","Non pr.",IF('Exemplaires élève'!$BF$88="A","Absent(e)","xxxx"))))))))</f>
        <v/>
      </c>
      <c r="M149" s="77" t="str">
        <f>IF('Exemplaires élève'!$BF$96="","",IF('Exemplaires élève'!$BF$96="TI",1,IF('Exemplaires élève'!$BF$96="I",2,IF('Exemplaires élève'!$BF$96="S",3,IF('Exemplaires élève'!$BF$96="B",4,IF('Exemplaires élève'!$BF$96="TB",5,IF('Exemplaires élève'!$BF$96="np","Non pr.",IF('Exemplaires élève'!$BF$96="A","Absent(e)","xxxx"))))))))</f>
        <v/>
      </c>
      <c r="N149" s="77" t="str">
        <f>IF('Exemplaires élève'!$BF$113="","",IF('Exemplaires élève'!$BF$113="TI",1,IF('Exemplaires élève'!$BF$113="I",2,IF('Exemplaires élève'!$BF$113="S",3,IF('Exemplaires élève'!$BF$113="B",4,IF('Exemplaires élève'!$BF$113="TB",5,IF('Exemplaires élève'!$BF$113="np","Non pr.",IF('Exemplaires élève'!$BF$113="A","Absent(e)","xxxx"))))))))</f>
        <v/>
      </c>
      <c r="O149" s="77" t="str">
        <f>IF('Exemplaires élève'!$BF$121="","",IF('Exemplaires élève'!$BF$121="TI",1,IF('Exemplaires élève'!$BF$121="I",2,IF('Exemplaires élève'!$BF$121="S",3,IF('Exemplaires élève'!$BF$121="B",4,IF('Exemplaires élève'!$BF$121="TB",5,IF('Exemplaires élève'!$BF$121="np","Non pr.",IF('Exemplaires élève'!$BF$121="A","Absent(e)","xxxx"))))))))</f>
        <v/>
      </c>
      <c r="P149" s="77" t="str">
        <f>IF('Exemplaires élève'!$BF$129="","",IF('Exemplaires élève'!$BF$129="TI",1,IF('Exemplaires élève'!$BF$129="I",2,IF('Exemplaires élève'!$BF$129="S",3,IF('Exemplaires élève'!$BF$129="B",4,IF('Exemplaires élève'!$BF$129="TB",5,IF('Exemplaires élève'!$BF$129="np","Non pr.",IF('Exemplaires élève'!$BF$129="A","Absent(e)","xxxx"))))))))</f>
        <v/>
      </c>
      <c r="Q149" s="77" t="str">
        <f>IF('Exemplaires élève'!$BF$137="","",IF('Exemplaires élève'!$BF$137="TI",1,IF('Exemplaires élève'!$BF$137="I",2,IF('Exemplaires élève'!$BF$137="S",3,IF('Exemplaires élève'!$BF$137="B",4,IF('Exemplaires élève'!$BF$137="TB",5,IF('Exemplaires élève'!$BF$137="np","Non pr.",IF('Exemplaires élève'!$BF$137="A","Absent(e)","xxxx"))))))))</f>
        <v/>
      </c>
      <c r="R149" s="77" t="str">
        <f>IF('Exemplaires élève'!$BF$145="","",IF('Exemplaires élève'!$BF$145="TI",1,IF('Exemplaires élève'!$BF$145="I",2,IF('Exemplaires élève'!$BF$145="S",3,IF('Exemplaires élève'!$BF$145="B",4,IF('Exemplaires élève'!$BF$145="TB",5,IF('Exemplaires élève'!$BF$145="np","Non pr.",IF('Exemplaires élève'!$BF$145="A","Absent(e)","xxxx"))))))))</f>
        <v/>
      </c>
      <c r="S149" s="77" t="str">
        <f>IF('Exemplaires élève'!$BF$162="","",IF('Exemplaires élève'!$BF$162="TI",1,IF('Exemplaires élève'!$BF$162="I",2,IF('Exemplaires élève'!$BF$162="S",3,IF('Exemplaires élève'!$BF$162="B",4,IF('Exemplaires élève'!$BF$162="TB",5,IF('Exemplaires élève'!$BF$162="np","Non pr.",IF('Exemplaires élève'!$BF$162="A","Absent(e)","xxxx"))))))))</f>
        <v/>
      </c>
      <c r="T149" s="77" t="str">
        <f>IF('Exemplaires élève'!$BF$170="","",IF('Exemplaires élève'!$BF$170="TI",1,IF('Exemplaires élève'!$BF$170="I",2,IF('Exemplaires élève'!$BF$170="S",3,IF('Exemplaires élève'!$BF$170="B",4,IF('Exemplaires élève'!$BF$170="TB",5,IF('Exemplaires élève'!$BF$170="np","Non pr.",IF('Exemplaires élève'!$BF$170="A","Absent(e)","xxxx"))))))))</f>
        <v/>
      </c>
      <c r="U149" s="77" t="str">
        <f>IF('Exemplaires élève'!$BF$178="","",IF('Exemplaires élève'!$BF$178="TI",1,IF('Exemplaires élève'!$BF$178="I",2,IF('Exemplaires élève'!$BF$178="S",3,IF('Exemplaires élève'!$BF$178="B",4,IF('Exemplaires élève'!$BF$178="TB",5,IF('Exemplaires élève'!$BF$178="np","Non pr.",IF('Exemplaires élève'!$BF$178="A","Absent(e)","xxxx"))))))))</f>
        <v/>
      </c>
      <c r="V149" s="77" t="str">
        <f>IF('Exemplaires élève'!$BF$186="","",IF('Exemplaires élève'!$BF$186="TI",1,IF('Exemplaires élève'!$BF$186="I",2,IF('Exemplaires élève'!$BF$186="S",3,IF('Exemplaires élève'!$BF$186="B",4,IF('Exemplaires élève'!$BF$186="TB",5,IF('Exemplaires élève'!$BF$186="np","Non pr.",IF('Exemplaires élève'!$BF$186="A","Absent(e)","xxxx"))))))))</f>
        <v/>
      </c>
      <c r="W149" s="77" t="str">
        <f>IF('Exemplaires élève'!$BF$194="","",IF('Exemplaires élève'!$BF$194="TI",1,IF('Exemplaires élève'!$BF$194="I",2,IF('Exemplaires élève'!$BF$194="S",3,IF('Exemplaires élève'!$BF$194="B",4,IF('Exemplaires élève'!$BF$194="TB",5,IF('Exemplaires élève'!$BF$194="np","Non pr.",IF('Exemplaires élève'!$BF$194="A","Absent(e)","xxxx"))))))))</f>
        <v/>
      </c>
    </row>
    <row r="150" spans="1:24" x14ac:dyDescent="0.25">
      <c r="A150" s="129"/>
      <c r="D150" s="78" t="str">
        <f>IF('Exemplaires élève'!$BF$16="","",IF('Exemplaires élève'!$BF$16="TI",1,IF('Exemplaires élève'!$BF$16="I",2,IF('Exemplaires élève'!$BF$16="S",3,IF('Exemplaires élève'!$BF$16="B",4,IF('Exemplaires élève'!$BF$16="TB",5,"xxxx"))))))</f>
        <v/>
      </c>
      <c r="E150" s="78" t="str">
        <f>IF('Exemplaires élève'!$BF$24="","",IF('Exemplaires élève'!$BF$24="TI",1,IF('Exemplaires élève'!$BF$24="I",2,IF('Exemplaires élève'!$BF$24="S",3,IF('Exemplaires élève'!$BF$24="B",4,IF('Exemplaires élève'!$BF$24="TB",5,"xxxx"))))))</f>
        <v/>
      </c>
      <c r="F150" s="78" t="str">
        <f>IF('Exemplaires élève'!$BF$32="","",IF('Exemplaires élève'!$BF$32="TI",1,IF('Exemplaires élève'!$BF$32="I",2,IF('Exemplaires élève'!$BF$32="S",3,IF('Exemplaires élève'!$BF$32="B",4,IF('Exemplaires élève'!$BF$32="TB",5,"xxxx"))))))</f>
        <v/>
      </c>
      <c r="G150" s="78" t="str">
        <f>IF('Exemplaires élève'!$BF$40="","",IF('Exemplaires élève'!$BF$40="TI",1,IF('Exemplaires élève'!$BF$40="I",2,IF('Exemplaires élève'!$BF$40="S",3,IF('Exemplaires élève'!$BF$40="B",4,IF('Exemplaires élève'!$BF$40="TB",5,"xxxx"))))))</f>
        <v/>
      </c>
      <c r="H150" s="78" t="str">
        <f>IF('Exemplaires élève'!$BF$48="","",IF('Exemplaires élève'!$BF$48="TI",1,IF('Exemplaires élève'!$BF$48="I",2,IF('Exemplaires élève'!$BF$48="S",3,IF('Exemplaires élève'!$BF$48="B",4,IF('Exemplaires élève'!$BF$48="TB",5,"xxxx"))))))</f>
        <v/>
      </c>
      <c r="I150" s="78" t="str">
        <f>IF('Exemplaires élève'!$BF$65="","",IF('Exemplaires élève'!$BF$65="TI",1,IF('Exemplaires élève'!$BF$65="I",2,IF('Exemplaires élève'!$BF$65="S",3,IF('Exemplaires élève'!$BF$65="B",4,IF('Exemplaires élève'!$BF$65="TB",5,"xxxx"))))))</f>
        <v/>
      </c>
      <c r="J150" s="78" t="str">
        <f>IF('Exemplaires élève'!$BF$73="","",IF('Exemplaires élève'!$BF$73="TI",1,IF('Exemplaires élève'!$BF$73="I",2,IF('Exemplaires élève'!$BF$73="S",3,IF('Exemplaires élève'!$BF$73="B",4,IF('Exemplaires élève'!$BF$73="TB",5,"xxxx"))))))</f>
        <v/>
      </c>
      <c r="K150" s="78" t="str">
        <f>IF('Exemplaires élève'!$BF$81="","",IF('Exemplaires élève'!$BF$81="TI",1,IF('Exemplaires élève'!$BF$81="I",2,IF('Exemplaires élève'!$BF$81="S",3,IF('Exemplaires élève'!$BF$81="B",4,IF('Exemplaires élève'!$BF$81="TB",5,"xxxx"))))))</f>
        <v/>
      </c>
      <c r="L150" s="78" t="str">
        <f>IF('Exemplaires élève'!$BF$89="","",IF('Exemplaires élève'!$BF$89="TI",1,IF('Exemplaires élève'!$BF$89="I",2,IF('Exemplaires élève'!$BF$89="S",3,IF('Exemplaires élève'!$BF$89="B",4,IF('Exemplaires élève'!$BF$89="TB",5,"xxxx"))))))</f>
        <v/>
      </c>
      <c r="M150" s="78" t="str">
        <f>IF('Exemplaires élève'!$BF$97="","",IF('Exemplaires élève'!$BF$97="TI",1,IF('Exemplaires élève'!$BF$97="I",2,IF('Exemplaires élève'!$BF$97="S",3,IF('Exemplaires élève'!$BF$97="B",4,IF('Exemplaires élève'!$BF$97="TB",5,"xxxx"))))))</f>
        <v/>
      </c>
      <c r="N150" s="78" t="str">
        <f>IF('Exemplaires élève'!$BF$114="","",IF('Exemplaires élève'!$BF$114="TI",1,IF('Exemplaires élève'!$BF$114="I",2,IF('Exemplaires élève'!$BF$114="S",3,IF('Exemplaires élève'!$BF$114="B",4,IF('Exemplaires élève'!$BF$114="TB",5,"xxxx"))))))</f>
        <v/>
      </c>
      <c r="O150" s="78" t="str">
        <f>IF('Exemplaires élève'!$BF$122="","",IF('Exemplaires élève'!$BF$122="TI",1,IF('Exemplaires élève'!$BF$122="I",2,IF('Exemplaires élève'!$BF$122="S",3,IF('Exemplaires élève'!$BF$122="B",4,IF('Exemplaires élève'!$BF$122="TB",5,"xxxx"))))))</f>
        <v/>
      </c>
      <c r="P150" s="78" t="str">
        <f>IF('Exemplaires élève'!$BF$130="","",IF('Exemplaires élève'!$BF$130="TI",1,IF('Exemplaires élève'!$BF$130="I",2,IF('Exemplaires élève'!$BF$130="S",3,IF('Exemplaires élève'!$BF$130="B",4,IF('Exemplaires élève'!$BF$130="TB",5,"xxxx"))))))</f>
        <v/>
      </c>
      <c r="Q150" s="78" t="str">
        <f>IF('Exemplaires élève'!$BF$138="","",IF('Exemplaires élève'!$BF$138="TI",1,IF('Exemplaires élève'!$BF$138="I",2,IF('Exemplaires élève'!$BF$138="S",3,IF('Exemplaires élève'!$BF$138="B",4,IF('Exemplaires élève'!$BF$138="TB",5,"xxxx"))))))</f>
        <v/>
      </c>
      <c r="R150" s="78" t="str">
        <f>IF('Exemplaires élève'!$BF$146="","",IF('Exemplaires élève'!$BF$146="TI",1,IF('Exemplaires élève'!$BF$146="I",2,IF('Exemplaires élève'!$BF$146="S",3,IF('Exemplaires élève'!$BF$146="B",4,IF('Exemplaires élève'!$BF$146="TB",5,"xxxx"))))))</f>
        <v/>
      </c>
      <c r="S150" s="78" t="str">
        <f>IF('Exemplaires élève'!$BF$163="","",IF('Exemplaires élève'!$BF$163="TI",1,IF('Exemplaires élève'!$BF$163="I",2,IF('Exemplaires élève'!$BF$163="S",3,IF('Exemplaires élève'!$BF$163="B",4,IF('Exemplaires élève'!$BF$163="TB",5,"xxxx"))))))</f>
        <v/>
      </c>
      <c r="T150" s="78" t="str">
        <f>IF('Exemplaires élève'!$BF$171="","",IF('Exemplaires élève'!$BF$171="TI",1,IF('Exemplaires élève'!$BF$171="I",2,IF('Exemplaires élève'!$BF$171="S",3,IF('Exemplaires élève'!$BF$171="B",4,IF('Exemplaires élève'!$BF$171="TB",5,"xxxx"))))))</f>
        <v/>
      </c>
      <c r="U150" s="78" t="str">
        <f>IF('Exemplaires élève'!$BF$179="","",IF('Exemplaires élève'!$BF$179="TI",1,IF('Exemplaires élève'!$BF$179="I",2,IF('Exemplaires élève'!$BF$179="S",3,IF('Exemplaires élève'!$BF$179="B",4,IF('Exemplaires élève'!$BF$179="TB",5,"xxxx"))))))</f>
        <v/>
      </c>
      <c r="V150" s="78" t="str">
        <f>IF('Exemplaires élève'!$BF$187="","",IF('Exemplaires élève'!$BF$187="TI",1,IF('Exemplaires élève'!$BF$187="I",2,IF('Exemplaires élève'!$BF$187="S",3,IF('Exemplaires élève'!$BF$187="B",4,IF('Exemplaires élève'!$BF$187="TB",5,"xxxx"))))))</f>
        <v/>
      </c>
      <c r="W150" s="78" t="str">
        <f>IF('Exemplaires élève'!$BF$195="","",IF('Exemplaires élève'!$BF$195="TI",1,IF('Exemplaires élève'!$BF$195="I",2,IF('Exemplaires élève'!$BF$195="S",3,IF('Exemplaires élève'!$BF$195="B",4,IF('Exemplaires élève'!$BF$195="TB",5,"xxxx"))))))</f>
        <v/>
      </c>
    </row>
    <row r="151" spans="1:24" x14ac:dyDescent="0.25">
      <c r="A151" s="129"/>
      <c r="D151" s="78" t="str">
        <f>IF('Exemplaires élève'!$BF$17="","",IF('Exemplaires élève'!$BF$17="TI",1,IF('Exemplaires élève'!$BF$17="I",2,IF('Exemplaires élève'!$BF$17="S",3,IF('Exemplaires élève'!$BF$17="B",4,IF('Exemplaires élève'!$BF$17="TB",5,"xxxx"))))))</f>
        <v/>
      </c>
      <c r="E151" s="78" t="str">
        <f>IF('Exemplaires élève'!$BF$25="","",IF('Exemplaires élève'!$BF$25="TI",1,IF('Exemplaires élève'!$BF$25="I",2,IF('Exemplaires élève'!$BF$25="S",3,IF('Exemplaires élève'!$BF$25="B",4,IF('Exemplaires élève'!$BF$25="TB",5,"xxxx"))))))</f>
        <v/>
      </c>
      <c r="F151" s="78" t="str">
        <f>IF('Exemplaires élève'!$BF$33="","",IF('Exemplaires élève'!$BF$33="TI",1,IF('Exemplaires élève'!$BF$33="I",2,IF('Exemplaires élève'!$BF$33="S",3,IF('Exemplaires élève'!$BF$33="B",4,IF('Exemplaires élève'!$BF$33="TB",5,"xxxx"))))))</f>
        <v/>
      </c>
      <c r="G151" s="78" t="str">
        <f>IF('Exemplaires élève'!$BF$41="","",IF('Exemplaires élève'!$BF$41="TI",1,IF('Exemplaires élève'!$BF$41="I",2,IF('Exemplaires élève'!$BF$41="S",3,IF('Exemplaires élève'!$BF$41="B",4,IF('Exemplaires élève'!$BF$41="TB",5,"xxxx"))))))</f>
        <v/>
      </c>
      <c r="H151" s="78" t="str">
        <f>IF('Exemplaires élève'!$BF$49="","",IF('Exemplaires élève'!$BF$49="TI",1,IF('Exemplaires élève'!$BF$49="I",2,IF('Exemplaires élève'!$BF$49="S",3,IF('Exemplaires élève'!$BF$49="B",4,IF('Exemplaires élève'!$BF$49="TB",5,"xxxx"))))))</f>
        <v/>
      </c>
      <c r="I151" s="78" t="str">
        <f>IF('Exemplaires élève'!$BF$66="","",IF('Exemplaires élève'!$BF$66="TI",1,IF('Exemplaires élève'!$BF$66="I",2,IF('Exemplaires élève'!$BF$66="S",3,IF('Exemplaires élève'!$BF$66="B",4,IF('Exemplaires élève'!$BF$66="TB",5,"xxxx"))))))</f>
        <v/>
      </c>
      <c r="J151" s="78" t="str">
        <f>IF('Exemplaires élève'!$BF$74="","",IF('Exemplaires élève'!$BF$74="TI",1,IF('Exemplaires élève'!$BF$74="I",2,IF('Exemplaires élève'!$BF$74="S",3,IF('Exemplaires élève'!$BF$74="B",4,IF('Exemplaires élève'!$BF$74="TB",5,"xxxx"))))))</f>
        <v/>
      </c>
      <c r="K151" s="78" t="str">
        <f>IF('Exemplaires élève'!$BF$82="","",IF('Exemplaires élève'!$BF$82="TI",1,IF('Exemplaires élève'!$BF$82="I",2,IF('Exemplaires élève'!$BF$82="S",3,IF('Exemplaires élève'!$BF$82="B",4,IF('Exemplaires élève'!$BF$82="TB",5,"xxxx"))))))</f>
        <v/>
      </c>
      <c r="L151" s="78" t="str">
        <f>IF('Exemplaires élève'!$BF$90="","",IF('Exemplaires élève'!$BF$90="TI",1,IF('Exemplaires élève'!$BF$90="I",2,IF('Exemplaires élève'!$BF$90="S",3,IF('Exemplaires élève'!$BF$90="B",4,IF('Exemplaires élève'!$BF$90="TB",5,"xxxx"))))))</f>
        <v/>
      </c>
      <c r="M151" s="78" t="str">
        <f>IF('Exemplaires élève'!$BF$98="","",IF('Exemplaires élève'!$BF$98="TI",1,IF('Exemplaires élève'!$BF$98="I",2,IF('Exemplaires élève'!$BF$98="S",3,IF('Exemplaires élève'!$BF$98="B",4,IF('Exemplaires élève'!$BF$98="TB",5,"xxxx"))))))</f>
        <v/>
      </c>
      <c r="N151" s="78" t="str">
        <f>IF('Exemplaires élève'!$BF$115="","",IF('Exemplaires élève'!$BF$115="TI",1,IF('Exemplaires élève'!$BF$115="I",2,IF('Exemplaires élève'!$BF$115="S",3,IF('Exemplaires élève'!$BF$115="B",4,IF('Exemplaires élève'!$BF$115="TB",5,"xxxx"))))))</f>
        <v/>
      </c>
      <c r="O151" s="78" t="str">
        <f>IF('Exemplaires élève'!$BF$123="","",IF('Exemplaires élève'!$BF$123="TI",1,IF('Exemplaires élève'!$BF$123="I",2,IF('Exemplaires élève'!$BF$123="S",3,IF('Exemplaires élève'!$BF$123="B",4,IF('Exemplaires élève'!$BF$123="TB",5,"xxxx"))))))</f>
        <v/>
      </c>
      <c r="P151" s="78" t="str">
        <f>IF('Exemplaires élève'!$BF$131="","",IF('Exemplaires élève'!$BF$131="TI",1,IF('Exemplaires élève'!$BF$131="I",2,IF('Exemplaires élève'!$BF$131="S",3,IF('Exemplaires élève'!$BF$131="B",4,IF('Exemplaires élève'!$BF$131="TB",5,"xxxx"))))))</f>
        <v/>
      </c>
      <c r="Q151" s="78" t="str">
        <f>IF('Exemplaires élève'!$BF$139="","",IF('Exemplaires élève'!$BF$139="TI",1,IF('Exemplaires élève'!$BF$139="I",2,IF('Exemplaires élève'!$BF$139="S",3,IF('Exemplaires élève'!$BF$139="B",4,IF('Exemplaires élève'!$BF$139="TB",5,"xxxx"))))))</f>
        <v/>
      </c>
      <c r="R151" s="78" t="str">
        <f>IF('Exemplaires élève'!$BF$147="","",IF('Exemplaires élève'!$BF$147="TI",1,IF('Exemplaires élève'!$BF$147="I",2,IF('Exemplaires élève'!$BF$147="S",3,IF('Exemplaires élève'!$BF$147="B",4,IF('Exemplaires élève'!$BF$147="TB",5,"xxxx"))))))</f>
        <v/>
      </c>
      <c r="S151" s="78" t="str">
        <f>IF('Exemplaires élève'!$BF$164="","",IF('Exemplaires élève'!$BF$164="TI",1,IF('Exemplaires élève'!$BF$164="I",2,IF('Exemplaires élève'!$BF$164="S",3,IF('Exemplaires élève'!$BF$164="B",4,IF('Exemplaires élève'!$BF$164="TB",5,"xxxx"))))))</f>
        <v/>
      </c>
      <c r="T151" s="78" t="str">
        <f>IF('Exemplaires élève'!$BF$172="","",IF('Exemplaires élève'!$BF$172="TI",1,IF('Exemplaires élève'!$BF$172="I",2,IF('Exemplaires élève'!$BF$172="S",3,IF('Exemplaires élève'!$BF$172="B",4,IF('Exemplaires élève'!$BF$172="TB",5,"xxxx"))))))</f>
        <v/>
      </c>
      <c r="U151" s="78" t="str">
        <f>IF('Exemplaires élève'!$BF$180="","",IF('Exemplaires élève'!$BF$180="TI",1,IF('Exemplaires élève'!$BF$180="I",2,IF('Exemplaires élève'!$BF$180="S",3,IF('Exemplaires élève'!$BF$180="B",4,IF('Exemplaires élève'!$BF$180="TB",5,"xxxx"))))))</f>
        <v/>
      </c>
      <c r="V151" s="78" t="str">
        <f>IF('Exemplaires élève'!$BF$188="","",IF('Exemplaires élève'!$BF$188="TI",1,IF('Exemplaires élève'!$BF$188="I",2,IF('Exemplaires élève'!$BF$188="S",3,IF('Exemplaires élève'!$BF$188="B",4,IF('Exemplaires élève'!$BF$188="TB",5,"xxxx"))))))</f>
        <v/>
      </c>
      <c r="W151" s="78" t="str">
        <f>IF('Exemplaires élève'!$BF$196="","",IF('Exemplaires élève'!$BF$196="TI",1,IF('Exemplaires élève'!$BF$196="I",2,IF('Exemplaires élève'!$BF$196="S",3,IF('Exemplaires élève'!$BF$196="B",4,IF('Exemplaires élève'!$BF$196="TB",5,"xxxx"))))))</f>
        <v/>
      </c>
    </row>
    <row r="152" spans="1:24" x14ac:dyDescent="0.25">
      <c r="A152" s="129"/>
      <c r="D152" s="78" t="str">
        <f>IF('Exemplaires élève'!$BF$18="","",IF('Exemplaires élève'!$BF$18="TI",1,IF('Exemplaires élève'!$BF$18="I",2,IF('Exemplaires élève'!$BF$18="S",3,IF('Exemplaires élève'!$BF$18="B",4,IF('Exemplaires élève'!$BF$18="TB",5,"xxxx"))))))</f>
        <v/>
      </c>
      <c r="E152" s="78" t="str">
        <f>IF('Exemplaires élève'!$BF$26="","",IF('Exemplaires élève'!$BF$26="TI",1,IF('Exemplaires élève'!$BF$26="I",2,IF('Exemplaires élève'!$BF$26="S",3,IF('Exemplaires élève'!$BF$26="B",4,IF('Exemplaires élève'!$BF$26="TB",5,"xxxx"))))))</f>
        <v/>
      </c>
      <c r="F152" s="78" t="str">
        <f>IF('Exemplaires élève'!$BF$34="","",IF('Exemplaires élève'!$BF$34="TI",1,IF('Exemplaires élève'!$BF$34="I",2,IF('Exemplaires élève'!$BF$34="S",3,IF('Exemplaires élève'!$BF$34="B",4,IF('Exemplaires élève'!$BF$34="TB",5,"xxxx"))))))</f>
        <v/>
      </c>
      <c r="G152" s="78" t="str">
        <f>IF('Exemplaires élève'!$BF$42="","",IF('Exemplaires élève'!$BF$42="TI",1,IF('Exemplaires élève'!$BF$42="I",2,IF('Exemplaires élève'!$BF$42="S",3,IF('Exemplaires élève'!$BF$42="B",4,IF('Exemplaires élève'!$BF$42="TB",5,"xxxx"))))))</f>
        <v/>
      </c>
      <c r="H152" s="78" t="str">
        <f>IF('Exemplaires élève'!$BF$50="","",IF('Exemplaires élève'!$BF$50="TI",1,IF('Exemplaires élève'!$BF$50="I",2,IF('Exemplaires élève'!$BF$50="S",3,IF('Exemplaires élève'!$BF$50="B",4,IF('Exemplaires élève'!$BF$50="TB",5,"xxxx"))))))</f>
        <v/>
      </c>
      <c r="I152" s="78" t="str">
        <f>IF('Exemplaires élève'!$BF$67="","",IF('Exemplaires élève'!$BF$67="TI",1,IF('Exemplaires élève'!$BF$67="I",2,IF('Exemplaires élève'!$BF$67="S",3,IF('Exemplaires élève'!$BF$67="B",4,IF('Exemplaires élève'!$BF$67="TB",5,"xxxx"))))))</f>
        <v/>
      </c>
      <c r="J152" s="78" t="str">
        <f>IF('Exemplaires élève'!$BF$75="","",IF('Exemplaires élève'!$BF$75="TI",1,IF('Exemplaires élève'!$BF$75="I",2,IF('Exemplaires élève'!$BF$75="S",3,IF('Exemplaires élève'!$BF$75="B",4,IF('Exemplaires élève'!$BF$75="TB",5,"xxxx"))))))</f>
        <v/>
      </c>
      <c r="K152" s="78" t="str">
        <f>IF('Exemplaires élève'!$BF$83="","",IF('Exemplaires élève'!$BF$83="TI",1,IF('Exemplaires élève'!$BF$83="I",2,IF('Exemplaires élève'!$BF$83="S",3,IF('Exemplaires élève'!$BF$83="B",4,IF('Exemplaires élève'!$BF$83="TB",5,"xxxx"))))))</f>
        <v/>
      </c>
      <c r="L152" s="78" t="str">
        <f>IF('Exemplaires élève'!$BF$91="","",IF('Exemplaires élève'!$BF$91="TI",1,IF('Exemplaires élève'!$BF$91="I",2,IF('Exemplaires élève'!$BF$91="S",3,IF('Exemplaires élève'!$BF$91="B",4,IF('Exemplaires élève'!$BF$91="TB",5,"xxxx"))))))</f>
        <v/>
      </c>
      <c r="M152" s="78" t="str">
        <f>IF('Exemplaires élève'!$BF$99="","",IF('Exemplaires élève'!$BF$99="TI",1,IF('Exemplaires élève'!$BF$99="I",2,IF('Exemplaires élève'!$BF$99="S",3,IF('Exemplaires élève'!$BF$99="B",4,IF('Exemplaires élève'!$BF$99="TB",5,"xxxx"))))))</f>
        <v/>
      </c>
      <c r="N152" s="78" t="str">
        <f>IF('Exemplaires élève'!$BF$116="","",IF('Exemplaires élève'!$BF$116="TI",1,IF('Exemplaires élève'!$BF$116="I",2,IF('Exemplaires élève'!$BF$116="S",3,IF('Exemplaires élève'!$BF$116="B",4,IF('Exemplaires élève'!$BF$116="TB",5,"xxxx"))))))</f>
        <v/>
      </c>
      <c r="O152" s="78" t="str">
        <f>IF('Exemplaires élève'!$BF$124="","",IF('Exemplaires élève'!$BF$124="TI",1,IF('Exemplaires élève'!$BF$124="I",2,IF('Exemplaires élève'!$BF$124="S",3,IF('Exemplaires élève'!$BF$124="B",4,IF('Exemplaires élève'!$BF$124="TB",5,"xxxx"))))))</f>
        <v/>
      </c>
      <c r="P152" s="78" t="str">
        <f>IF('Exemplaires élève'!$BF$132="","",IF('Exemplaires élève'!$BF$132="TI",1,IF('Exemplaires élève'!$BF$132="I",2,IF('Exemplaires élève'!$BF$132="S",3,IF('Exemplaires élève'!$BF$132="B",4,IF('Exemplaires élève'!$BF$132="TB",5,"xxxx"))))))</f>
        <v/>
      </c>
      <c r="Q152" s="78" t="str">
        <f>IF('Exemplaires élève'!$BF$140="","",IF('Exemplaires élève'!$BF$140="TI",1,IF('Exemplaires élève'!$BF$140="I",2,IF('Exemplaires élève'!$BF$140="S",3,IF('Exemplaires élève'!$BF$140="B",4,IF('Exemplaires élève'!$BF$140="TB",5,"xxxx"))))))</f>
        <v/>
      </c>
      <c r="R152" s="78" t="str">
        <f>IF('Exemplaires élève'!$BF$148="","",IF('Exemplaires élève'!$BF$148="TI",1,IF('Exemplaires élève'!$BF$148="I",2,IF('Exemplaires élève'!$BF$148="S",3,IF('Exemplaires élève'!$BF$148="B",4,IF('Exemplaires élève'!$BF$148="TB",5,"xxxx"))))))</f>
        <v/>
      </c>
      <c r="S152" s="78" t="str">
        <f>IF('Exemplaires élève'!$BF$165="","",IF('Exemplaires élève'!$BF$165="TI",1,IF('Exemplaires élève'!$BF$165="I",2,IF('Exemplaires élève'!$BF$165="S",3,IF('Exemplaires élève'!$BF$165="B",4,IF('Exemplaires élève'!$BF$165="TB",5,"xxxx"))))))</f>
        <v/>
      </c>
      <c r="T152" s="78" t="str">
        <f>IF('Exemplaires élève'!$BF$173="","",IF('Exemplaires élève'!$BF$173="TI",1,IF('Exemplaires élève'!$BF$173="I",2,IF('Exemplaires élève'!$BF$173="S",3,IF('Exemplaires élève'!$BF$173="B",4,IF('Exemplaires élève'!$BF$173="TB",5,"xxxx"))))))</f>
        <v/>
      </c>
      <c r="U152" s="78" t="str">
        <f>IF('Exemplaires élève'!$BF$181="","",IF('Exemplaires élève'!$BF$181="TI",1,IF('Exemplaires élève'!$BF$181="I",2,IF('Exemplaires élève'!$BF$181="S",3,IF('Exemplaires élève'!$BF$181="B",4,IF('Exemplaires élève'!$BF$181="TB",5,"xxxx"))))))</f>
        <v/>
      </c>
      <c r="V152" s="78" t="str">
        <f>IF('Exemplaires élève'!$BF$189="","",IF('Exemplaires élève'!$BF$189="TI",1,IF('Exemplaires élève'!$BF$189="I",2,IF('Exemplaires élève'!$BF$189="S",3,IF('Exemplaires élève'!$BF$189="B",4,IF('Exemplaires élève'!$BF$189="TB",5,"xxxx"))))))</f>
        <v/>
      </c>
      <c r="W152" s="78" t="str">
        <f>IF('Exemplaires élève'!$BF$197="","",IF('Exemplaires élève'!$BF$197="TI",1,IF('Exemplaires élève'!$BF$197="I",2,IF('Exemplaires élève'!$BF$197="S",3,IF('Exemplaires élève'!$BF$197="B",4,IF('Exemplaires élève'!$BF$197="TB",5,"xxxx"))))))</f>
        <v/>
      </c>
    </row>
    <row r="153" spans="1:24" x14ac:dyDescent="0.25">
      <c r="A153" s="129"/>
      <c r="D153" s="78" t="str">
        <f>IF('Exemplaires élève'!$BF$19="","",IF('Exemplaires élève'!$BF$19="TI",1,IF('Exemplaires élève'!$BF$19="I",2,IF('Exemplaires élève'!$BF$19="S",3,IF('Exemplaires élève'!$BF$19="B",4,IF('Exemplaires élève'!$BF$19="TB",5,"xxxx"))))))</f>
        <v/>
      </c>
      <c r="E153" s="78" t="str">
        <f>IF('Exemplaires élève'!$BF$27="","",IF('Exemplaires élève'!$BF$27="TI",1,IF('Exemplaires élève'!$BF$27="I",2,IF('Exemplaires élève'!$BF$27="S",3,IF('Exemplaires élève'!$BF$27="B",4,IF('Exemplaires élève'!$BF$27="TB",5,"xxxx"))))))</f>
        <v/>
      </c>
      <c r="F153" s="78" t="str">
        <f>IF('Exemplaires élève'!$BF$35="","",IF('Exemplaires élève'!$BF$35="TI",1,IF('Exemplaires élève'!$BF$35="I",2,IF('Exemplaires élève'!$BF$35="S",3,IF('Exemplaires élève'!$BF$35="B",4,IF('Exemplaires élève'!$BF$35="TB",5,"xxxx"))))))</f>
        <v/>
      </c>
      <c r="G153" s="78" t="str">
        <f>IF('Exemplaires élève'!$BF$43="","",IF('Exemplaires élève'!$BF$43="TI",1,IF('Exemplaires élève'!$BF$43="I",2,IF('Exemplaires élève'!$BF$43="S",3,IF('Exemplaires élève'!$BF$43="B",4,IF('Exemplaires élève'!$BF$43="TB",5,"xxxx"))))))</f>
        <v/>
      </c>
      <c r="H153" s="78" t="str">
        <f>IF('Exemplaires élève'!$BF$51="","",IF('Exemplaires élève'!$BF$51="TI",1,IF('Exemplaires élève'!$BF$51="I",2,IF('Exemplaires élève'!$BF$51="S",3,IF('Exemplaires élève'!$BF$51="B",4,IF('Exemplaires élève'!$BF$51="TB",5,"xxxx"))))))</f>
        <v/>
      </c>
      <c r="I153" s="78" t="str">
        <f>IF('Exemplaires élève'!$BF$68="","",IF('Exemplaires élève'!$BF$68="TI",1,IF('Exemplaires élève'!$BF$68="I",2,IF('Exemplaires élève'!$BF$68="S",3,IF('Exemplaires élève'!$BF$68="B",4,IF('Exemplaires élève'!$BF$68="TB",5,"xxxx"))))))</f>
        <v/>
      </c>
      <c r="J153" s="78" t="str">
        <f>IF('Exemplaires élève'!$BF$76="","",IF('Exemplaires élève'!$BF$76="TI",1,IF('Exemplaires élève'!$BF$76="I",2,IF('Exemplaires élève'!$BF$76="S",3,IF('Exemplaires élève'!$BF$76="B",4,IF('Exemplaires élève'!$BF$76="TB",5,"xxxx"))))))</f>
        <v/>
      </c>
      <c r="K153" s="78" t="str">
        <f>IF('Exemplaires élève'!$BF$84="","",IF('Exemplaires élève'!$BF$84="TI",1,IF('Exemplaires élève'!$BF$84="I",2,IF('Exemplaires élève'!$BF$84="S",3,IF('Exemplaires élève'!$BF$84="B",4,IF('Exemplaires élève'!$BF$84="TB",5,"xxxx"))))))</f>
        <v/>
      </c>
      <c r="L153" s="78" t="str">
        <f>IF('Exemplaires élève'!$BF$92="","",IF('Exemplaires élève'!$BF$92="TI",1,IF('Exemplaires élève'!$BF$92="I",2,IF('Exemplaires élève'!$BF$92="S",3,IF('Exemplaires élève'!$BF$92="B",4,IF('Exemplaires élève'!$BF$92="TB",5,"xxxx"))))))</f>
        <v/>
      </c>
      <c r="M153" s="78" t="str">
        <f>IF('Exemplaires élève'!$BF$100="","",IF('Exemplaires élève'!$BF$100="TI",1,IF('Exemplaires élève'!$BF$100="I",2,IF('Exemplaires élève'!$BF$100="S",3,IF('Exemplaires élève'!$BF$100="B",4,IF('Exemplaires élève'!$BF$100="TB",5,"xxxx"))))))</f>
        <v/>
      </c>
      <c r="N153" s="78" t="str">
        <f>IF('Exemplaires élève'!$BF$117="","",IF('Exemplaires élève'!$BF$117="TI",1,IF('Exemplaires élève'!$BF$117="I",2,IF('Exemplaires élève'!$BF$117="S",3,IF('Exemplaires élève'!$BF$117="B",4,IF('Exemplaires élève'!$BF$117="TB",5,"xxxx"))))))</f>
        <v/>
      </c>
      <c r="O153" s="78" t="str">
        <f>IF('Exemplaires élève'!$BF$125="","",IF('Exemplaires élève'!$BF$125="TI",1,IF('Exemplaires élève'!$BF$125="I",2,IF('Exemplaires élève'!$BF$125="S",3,IF('Exemplaires élève'!$BF$125="B",4,IF('Exemplaires élève'!$BF$125="TB",5,"xxxx"))))))</f>
        <v/>
      </c>
      <c r="P153" s="78" t="str">
        <f>IF('Exemplaires élève'!$BF$133="","",IF('Exemplaires élève'!$BF$133="TI",1,IF('Exemplaires élève'!$BF$133="I",2,IF('Exemplaires élève'!$BF$133="S",3,IF('Exemplaires élève'!$BF$133="B",4,IF('Exemplaires élève'!$BF$133="TB",5,"xxxx"))))))</f>
        <v/>
      </c>
      <c r="Q153" s="78" t="str">
        <f>IF('Exemplaires élève'!$BF$141="","",IF('Exemplaires élève'!$BF$141="TI",1,IF('Exemplaires élève'!$BF$141="I",2,IF('Exemplaires élève'!$BF$141="S",3,IF('Exemplaires élève'!$BF$141="B",4,IF('Exemplaires élève'!$BF$141="TB",5,"xxxx"))))))</f>
        <v/>
      </c>
      <c r="R153" s="78" t="str">
        <f>IF('Exemplaires élève'!$BF$149="","",IF('Exemplaires élève'!$BF$149="TI",1,IF('Exemplaires élève'!$BF$149="I",2,IF('Exemplaires élève'!$BF$149="S",3,IF('Exemplaires élève'!$BF$149="B",4,IF('Exemplaires élève'!$BF$149="TB",5,"xxxx"))))))</f>
        <v/>
      </c>
      <c r="S153" s="78" t="str">
        <f>IF('Exemplaires élève'!$BF$166="","",IF('Exemplaires élève'!$BF$166="TI",1,IF('Exemplaires élève'!$BF$166="I",2,IF('Exemplaires élève'!$BF$166="S",3,IF('Exemplaires élève'!$BF$166="B",4,IF('Exemplaires élève'!$BF$166="TB",5,"xxxx"))))))</f>
        <v/>
      </c>
      <c r="T153" s="78" t="str">
        <f>IF('Exemplaires élève'!$BF$174="","",IF('Exemplaires élève'!$BF$174="TI",1,IF('Exemplaires élève'!$BF$174="I",2,IF('Exemplaires élève'!$BF$174="S",3,IF('Exemplaires élève'!$BF$174="B",4,IF('Exemplaires élève'!$BF$174="TB",5,"xxxx"))))))</f>
        <v/>
      </c>
      <c r="U153" s="78" t="str">
        <f>IF('Exemplaires élève'!$BF$182="","",IF('Exemplaires élève'!$BF$182="TI",1,IF('Exemplaires élève'!$BF$182="I",2,IF('Exemplaires élève'!$BF$182="S",3,IF('Exemplaires élève'!$BF$182="B",4,IF('Exemplaires élève'!$BF$182="TB",5,"xxxx"))))))</f>
        <v/>
      </c>
      <c r="V153" s="78" t="str">
        <f>IF('Exemplaires élève'!$BF$190="","",IF('Exemplaires élève'!$BF$190="TI",1,IF('Exemplaires élève'!$BF$190="I",2,IF('Exemplaires élève'!$BF$190="S",3,IF('Exemplaires élève'!$BF$190="B",4,IF('Exemplaires élève'!$BF$190="TB",5,"xxxx"))))))</f>
        <v/>
      </c>
      <c r="W153" s="78" t="str">
        <f>IF('Exemplaires élève'!$BF$198="","",IF('Exemplaires élève'!$BF$198="TI",1,IF('Exemplaires élève'!$BF$198="I",2,IF('Exemplaires élève'!$BF$198="S",3,IF('Exemplaires élève'!$BF$198="B",4,IF('Exemplaires élève'!$BF$198="TB",5,"xxxx"))))))</f>
        <v/>
      </c>
    </row>
    <row r="154" spans="1:24" x14ac:dyDescent="0.25">
      <c r="A154" s="129"/>
      <c r="D154" s="78" t="str">
        <f>IF('Exemplaires élève'!$BF$20="","",IF('Exemplaires élève'!$BF$20="TI",1,IF('Exemplaires élève'!$BF$20="I",2,IF('Exemplaires élève'!$BF$20="S",3,IF('Exemplaires élève'!$BF$20="B",4,IF('Exemplaires élève'!$BF$20="TB",5,"xxxx"))))))</f>
        <v/>
      </c>
      <c r="E154" s="78" t="str">
        <f>IF('Exemplaires élève'!$BF$28="","",IF('Exemplaires élève'!$BF$28="TI",1,IF('Exemplaires élève'!$BF$28="I",2,IF('Exemplaires élève'!$BF$28="S",3,IF('Exemplaires élève'!$BF$28="B",4,IF('Exemplaires élève'!$BF$28="TB",5,"xxxx"))))))</f>
        <v/>
      </c>
      <c r="F154" s="78" t="str">
        <f>IF('Exemplaires élève'!$BF$36="","",IF('Exemplaires élève'!$BF$36="TI",1,IF('Exemplaires élève'!$BF$36="I",2,IF('Exemplaires élève'!$BF$36="S",3,IF('Exemplaires élève'!$BF$36="B",4,IF('Exemplaires élève'!$BF$36="TB",5,"xxxx"))))))</f>
        <v/>
      </c>
      <c r="G154" s="78" t="str">
        <f>IF('Exemplaires élève'!$BF$44="","",IF('Exemplaires élève'!$BF$44="TI",1,IF('Exemplaires élève'!$BF$44="I",2,IF('Exemplaires élève'!$BF$44="S",3,IF('Exemplaires élève'!$BF$44="B",4,IF('Exemplaires élève'!$BF$44="TB",5,"xxxx"))))))</f>
        <v/>
      </c>
      <c r="H154" s="78" t="str">
        <f>IF('Exemplaires élève'!$BF$52="","",IF('Exemplaires élève'!$BF$52="TI",1,IF('Exemplaires élève'!$BF$52="I",2,IF('Exemplaires élève'!$BF$52="S",3,IF('Exemplaires élève'!$BF$52="B",4,IF('Exemplaires élève'!$BF$52="TB",5,"xxxx"))))))</f>
        <v/>
      </c>
      <c r="I154" s="78" t="str">
        <f>IF('Exemplaires élève'!$BF$69="","",IF('Exemplaires élève'!$BF$69="TI",1,IF('Exemplaires élève'!$BF$69="I",2,IF('Exemplaires élève'!$BF$69="S",3,IF('Exemplaires élève'!$BF$69="B",4,IF('Exemplaires élève'!$BF$69="TB",5,"xxxx"))))))</f>
        <v/>
      </c>
      <c r="J154" s="78" t="str">
        <f>IF('Exemplaires élève'!$BF$77="","",IF('Exemplaires élève'!$BF$77="TI",1,IF('Exemplaires élève'!$BF$77="I",2,IF('Exemplaires élève'!$BF$77="S",3,IF('Exemplaires élève'!$BF$77="B",4,IF('Exemplaires élève'!$BF$77="TB",5,"xxxx"))))))</f>
        <v/>
      </c>
      <c r="K154" s="78" t="str">
        <f>IF('Exemplaires élève'!$BF$85="","",IF('Exemplaires élève'!$BF$85="TI",1,IF('Exemplaires élève'!$BF$85="I",2,IF('Exemplaires élève'!$BF$85="S",3,IF('Exemplaires élève'!$BF$85="B",4,IF('Exemplaires élève'!$BF$85="TB",5,"xxxx"))))))</f>
        <v/>
      </c>
      <c r="L154" s="78" t="str">
        <f>IF('Exemplaires élève'!$BF$93="","",IF('Exemplaires élève'!$BF$93="TI",1,IF('Exemplaires élève'!$BF$93="I",2,IF('Exemplaires élève'!$BF$93="S",3,IF('Exemplaires élève'!$BF$93="B",4,IF('Exemplaires élève'!$BF$93="TB",5,"xxxx"))))))</f>
        <v/>
      </c>
      <c r="M154" s="78" t="str">
        <f>IF('Exemplaires élève'!$BF$101="","",IF('Exemplaires élève'!$BF$101="TI",1,IF('Exemplaires élève'!$BF$101="I",2,IF('Exemplaires élève'!$BF$101="S",3,IF('Exemplaires élève'!$BF$101="B",4,IF('Exemplaires élève'!$BF$101="TB",5,"xxxx"))))))</f>
        <v/>
      </c>
      <c r="N154" s="78" t="str">
        <f>IF('Exemplaires élève'!$BF$118="","",IF('Exemplaires élève'!$BF$118="TI",1,IF('Exemplaires élève'!$BF$118="I",2,IF('Exemplaires élève'!$BF$118="S",3,IF('Exemplaires élève'!$BF$118="B",4,IF('Exemplaires élève'!$BF$118="TB",5,"xxxx"))))))</f>
        <v/>
      </c>
      <c r="O154" s="78" t="str">
        <f>IF('Exemplaires élève'!$BF$126="","",IF('Exemplaires élève'!$BF$126="TI",1,IF('Exemplaires élève'!$BF$126="I",2,IF('Exemplaires élève'!$BF$126="S",3,IF('Exemplaires élève'!$BF$126="B",4,IF('Exemplaires élève'!$BF$126="TB",5,"xxxx"))))))</f>
        <v/>
      </c>
      <c r="P154" s="78" t="str">
        <f>IF('Exemplaires élève'!$BF$134="","",IF('Exemplaires élève'!$BF$134="TI",1,IF('Exemplaires élève'!$BF$134="I",2,IF('Exemplaires élève'!$BF$134="S",3,IF('Exemplaires élève'!$BF$134="B",4,IF('Exemplaires élève'!$BF$134="TB",5,"xxxx"))))))</f>
        <v/>
      </c>
      <c r="Q154" s="78" t="str">
        <f>IF('Exemplaires élève'!$BF$142="","",IF('Exemplaires élève'!$BF$142="TI",1,IF('Exemplaires élève'!$BF$142="I",2,IF('Exemplaires élève'!$BF$142="S",3,IF('Exemplaires élève'!$BF$142="B",4,IF('Exemplaires élève'!$BF$142="TB",5,"xxxx"))))))</f>
        <v/>
      </c>
      <c r="R154" s="78" t="str">
        <f>IF('Exemplaires élève'!$BF$150="","",IF('Exemplaires élève'!$BF$150="TI",1,IF('Exemplaires élève'!$BF$150="I",2,IF('Exemplaires élève'!$BF$150="S",3,IF('Exemplaires élève'!$BF$150="B",4,IF('Exemplaires élève'!$BF$150="TB",5,"xxxx"))))))</f>
        <v/>
      </c>
      <c r="S154" s="78" t="str">
        <f>IF('Exemplaires élève'!$BF$167="","",IF('Exemplaires élève'!$BF$167="TI",1,IF('Exemplaires élève'!$BF$167="I",2,IF('Exemplaires élève'!$BF$167="S",3,IF('Exemplaires élève'!$BF$167="B",4,IF('Exemplaires élève'!$BF$167="TB",5,"xxxx"))))))</f>
        <v/>
      </c>
      <c r="T154" s="78" t="str">
        <f>IF('Exemplaires élève'!$BF$175="","",IF('Exemplaires élève'!$BF$175="TI",1,IF('Exemplaires élève'!$BF$175="I",2,IF('Exemplaires élève'!$BF$175="S",3,IF('Exemplaires élève'!$BF$175="B",4,IF('Exemplaires élève'!$BF$175="TB",5,"xxxx"))))))</f>
        <v/>
      </c>
      <c r="U154" s="78" t="str">
        <f>IF('Exemplaires élève'!$BF$183="","",IF('Exemplaires élève'!$BF$183="TI",1,IF('Exemplaires élève'!$BF$183="I",2,IF('Exemplaires élève'!$BF$183="S",3,IF('Exemplaires élève'!$BF$183="B",4,IF('Exemplaires élève'!$BF$183="TB",5,"xxxx"))))))</f>
        <v/>
      </c>
      <c r="V154" s="78" t="str">
        <f>IF('Exemplaires élève'!$BF$191="","",IF('Exemplaires élève'!$BF$191="TI",1,IF('Exemplaires élève'!$BF$191="I",2,IF('Exemplaires élève'!$BF$191="S",3,IF('Exemplaires élève'!$BF$191="B",4,IF('Exemplaires élève'!$BF$191="TB",5,"xxxx"))))))</f>
        <v/>
      </c>
      <c r="W154" s="78" t="str">
        <f>IF('Exemplaires élève'!$BF$199="","",IF('Exemplaires élève'!$BF$199="TI",1,IF('Exemplaires élève'!$BF$199="I",2,IF('Exemplaires élève'!$BF$199="S",3,IF('Exemplaires élève'!$BF$199="B",4,IF('Exemplaires élève'!$BF$199="TB",5,"xxxx"))))))</f>
        <v/>
      </c>
    </row>
    <row r="155" spans="1:24" ht="13.8" thickBot="1" x14ac:dyDescent="0.3">
      <c r="A155" s="129"/>
      <c r="D155" s="78" t="str">
        <f>IF('Exemplaires élève'!$BF$21="","",IF('Exemplaires élève'!$BF$21="TI",1,IF('Exemplaires élève'!$BF$21="I",2,IF('Exemplaires élève'!$BF$21="S",3,IF('Exemplaires élève'!$BF$21="B",4,IF('Exemplaires élève'!$BF$21="TB",5,"xxxx"))))))</f>
        <v/>
      </c>
      <c r="E155" s="78" t="str">
        <f>IF('Exemplaires élève'!$BF$29="","",IF('Exemplaires élève'!$BF$29="TI",1,IF('Exemplaires élève'!$BF$29="I",2,IF('Exemplaires élève'!$BF$29="S",3,IF('Exemplaires élève'!$BF$29="B",4,IF('Exemplaires élève'!$BF$29="TB",5,"xxxx"))))))</f>
        <v/>
      </c>
      <c r="F155" s="78" t="str">
        <f>IF('Exemplaires élève'!$BF$37="","",IF('Exemplaires élève'!$BF$37="TI",1,IF('Exemplaires élève'!$BF$37="I",2,IF('Exemplaires élève'!$BF$37="S",3,IF('Exemplaires élève'!$BF$37="B",4,IF('Exemplaires élève'!$BF$37="TB",5,"xxxx"))))))</f>
        <v/>
      </c>
      <c r="G155" s="78" t="str">
        <f>IF('Exemplaires élève'!$BF$45="","",IF('Exemplaires élève'!$BF$45="TI",1,IF('Exemplaires élève'!$BF$45="I",2,IF('Exemplaires élève'!$BF$45="S",3,IF('Exemplaires élève'!$BF$45="B",4,IF('Exemplaires élève'!$BF$45="TB",5,"xxxx"))))))</f>
        <v/>
      </c>
      <c r="H155" s="78" t="str">
        <f>IF('Exemplaires élève'!$BF$53="","",IF('Exemplaires élève'!$BF$53="TI",1,IF('Exemplaires élève'!$BF$53="I",2,IF('Exemplaires élève'!$BF$53="S",3,IF('Exemplaires élève'!$BF$53="B",4,IF('Exemplaires élève'!$BF$53="TB",5,"xxxx"))))))</f>
        <v/>
      </c>
      <c r="I155" s="78" t="str">
        <f>IF('Exemplaires élève'!$BF$70="","",IF('Exemplaires élève'!$BF$70="TI",1,IF('Exemplaires élève'!$BF$70="I",2,IF('Exemplaires élève'!$BF$70="S",3,IF('Exemplaires élève'!$BF$70="B",4,IF('Exemplaires élève'!$BF$70="TB",5,"xxxx"))))))</f>
        <v/>
      </c>
      <c r="J155" s="78" t="str">
        <f>IF('Exemplaires élève'!$BF$78="","",IF('Exemplaires élève'!$BF$78="TI",1,IF('Exemplaires élève'!$BF$78="I",2,IF('Exemplaires élève'!$BF$78="S",3,IF('Exemplaires élève'!$BF$78="B",4,IF('Exemplaires élève'!$BF$78="TB",5,"xxxx"))))))</f>
        <v/>
      </c>
      <c r="K155" s="78" t="str">
        <f>IF('Exemplaires élève'!$BF$86="","",IF('Exemplaires élève'!$BF$86="TI",1,IF('Exemplaires élève'!$BF$86="I",2,IF('Exemplaires élève'!$BF$86="S",3,IF('Exemplaires élève'!$BF$86="B",4,IF('Exemplaires élève'!$BF$86="TB",5,"xxxx"))))))</f>
        <v/>
      </c>
      <c r="L155" s="78" t="str">
        <f>IF('Exemplaires élève'!$BF$94="","",IF('Exemplaires élève'!$BF$94="TI",1,IF('Exemplaires élève'!$BF$94="I",2,IF('Exemplaires élève'!$BF$94="S",3,IF('Exemplaires élève'!$BF$94="B",4,IF('Exemplaires élève'!$BF$94="TB",5,"xxxx"))))))</f>
        <v/>
      </c>
      <c r="M155" s="78" t="str">
        <f>IF('Exemplaires élève'!$BF$102="","",IF('Exemplaires élève'!$BF$102="TI",1,IF('Exemplaires élève'!$BF$102="I",2,IF('Exemplaires élève'!$BF$102="S",3,IF('Exemplaires élève'!$BF$102="B",4,IF('Exemplaires élève'!$BF$102="TB",5,"xxxx"))))))</f>
        <v/>
      </c>
      <c r="N155" s="78" t="str">
        <f>IF('Exemplaires élève'!$BF$119="","",IF('Exemplaires élève'!$BF$119="TI",1,IF('Exemplaires élève'!$BF$119="I",2,IF('Exemplaires élève'!$BF$119="S",3,IF('Exemplaires élève'!$BF$119="B",4,IF('Exemplaires élève'!$BF$119="TB",5,"xxxx"))))))</f>
        <v/>
      </c>
      <c r="O155" s="78" t="str">
        <f>IF('Exemplaires élève'!$BF$127="","",IF('Exemplaires élève'!$BF$127="TI",1,IF('Exemplaires élève'!$BF$127="I",2,IF('Exemplaires élève'!$BF$127="S",3,IF('Exemplaires élève'!$BF$127="B",4,IF('Exemplaires élève'!$BF$127="TB",5,"xxxx"))))))</f>
        <v/>
      </c>
      <c r="P155" s="78" t="str">
        <f>IF('Exemplaires élève'!$BF$135="","",IF('Exemplaires élève'!$BF$135="TI",1,IF('Exemplaires élève'!$BF$135="I",2,IF('Exemplaires élève'!$BF$135="S",3,IF('Exemplaires élève'!$BF$135="B",4,IF('Exemplaires élève'!$BF$135="TB",5,"xxxx"))))))</f>
        <v/>
      </c>
      <c r="Q155" s="78" t="str">
        <f>IF('Exemplaires élève'!$BF$143="","",IF('Exemplaires élève'!$BF$143="TI",1,IF('Exemplaires élève'!$BF$143="I",2,IF('Exemplaires élève'!$BF$143="S",3,IF('Exemplaires élève'!$BF$143="B",4,IF('Exemplaires élève'!$BF$143="TB",5,"xxxx"))))))</f>
        <v/>
      </c>
      <c r="R155" s="78" t="str">
        <f>IF('Exemplaires élève'!$BF$151="","",IF('Exemplaires élève'!$BF$151="TI",1,IF('Exemplaires élève'!$BF$151="I",2,IF('Exemplaires élève'!$BF$151="S",3,IF('Exemplaires élève'!$BF$151="B",4,IF('Exemplaires élève'!$BF$151="TB",5,"xxxx"))))))</f>
        <v/>
      </c>
      <c r="S155" s="78" t="str">
        <f>IF('Exemplaires élève'!$BF$168="","",IF('Exemplaires élève'!$BF$168="TI",1,IF('Exemplaires élève'!$BF$168="I",2,IF('Exemplaires élève'!$BF$168="S",3,IF('Exemplaires élève'!$BF$168="B",4,IF('Exemplaires élève'!$BF$168="TB",5,"xxxx"))))))</f>
        <v/>
      </c>
      <c r="T155" s="78" t="str">
        <f>IF('Exemplaires élève'!$BF$176="","",IF('Exemplaires élève'!$BF$176="TI",1,IF('Exemplaires élève'!$BF$176="I",2,IF('Exemplaires élève'!$BF$176="S",3,IF('Exemplaires élève'!$BF$176="B",4,IF('Exemplaires élève'!$BF$176="TB",5,"xxxx"))))))</f>
        <v/>
      </c>
      <c r="U155" s="78" t="str">
        <f>IF('Exemplaires élève'!$BF$184="","",IF('Exemplaires élève'!$BF$184="TI",1,IF('Exemplaires élève'!$BF$184="I",2,IF('Exemplaires élève'!$BF$184="S",3,IF('Exemplaires élève'!$BF$184="B",4,IF('Exemplaires élève'!$BF$184="TB",5,"xxxx"))))))</f>
        <v/>
      </c>
      <c r="V155" s="78" t="str">
        <f>IF('Exemplaires élève'!$BF$192="","",IF('Exemplaires élève'!$BF$192="TI",1,IF('Exemplaires élève'!$BF$192="I",2,IF('Exemplaires élève'!$BF$192="S",3,IF('Exemplaires élève'!$BF$192="B",4,IF('Exemplaires élève'!$BF$192="TB",5,"xxxx"))))))</f>
        <v/>
      </c>
      <c r="W155" s="78" t="str">
        <f>IF('Exemplaires élève'!$BF$200="","",IF('Exemplaires élève'!$BF$200="TI",1,IF('Exemplaires élève'!$BF$200="I",2,IF('Exemplaires élève'!$BF$200="S",3,IF('Exemplaires élève'!$BF$200="B",4,IF('Exemplaires élève'!$BF$200="TB",5,"xxxx"))))))</f>
        <v/>
      </c>
    </row>
    <row r="156" spans="1:24" ht="13.8" thickBot="1" x14ac:dyDescent="0.3">
      <c r="A156" s="129"/>
      <c r="D156" s="32" t="str">
        <f>IF(D149="Absent(e)","",IF(D149="Non pr.",2,IF(COUNTIF(D149:D155,"")=7,"",AVERAGE(D149:D155))))</f>
        <v/>
      </c>
      <c r="E156" s="33" t="str">
        <f t="shared" ref="E156:W156" si="15">IF(E149="Absent(e)","",IF(E149="Non pr.",2,IF(COUNTIF(E149:E155,"")=7,"",AVERAGE(E149:E155))))</f>
        <v/>
      </c>
      <c r="F156" s="33" t="str">
        <f t="shared" si="15"/>
        <v/>
      </c>
      <c r="G156" s="33" t="str">
        <f t="shared" si="15"/>
        <v/>
      </c>
      <c r="H156" s="33" t="str">
        <f t="shared" si="15"/>
        <v/>
      </c>
      <c r="I156" s="33" t="str">
        <f t="shared" si="15"/>
        <v/>
      </c>
      <c r="J156" s="33" t="str">
        <f t="shared" si="15"/>
        <v/>
      </c>
      <c r="K156" s="33" t="str">
        <f t="shared" si="15"/>
        <v/>
      </c>
      <c r="L156" s="33" t="str">
        <f t="shared" si="15"/>
        <v/>
      </c>
      <c r="M156" s="33" t="str">
        <f t="shared" si="15"/>
        <v/>
      </c>
      <c r="N156" s="33" t="str">
        <f t="shared" si="15"/>
        <v/>
      </c>
      <c r="O156" s="33" t="str">
        <f t="shared" si="15"/>
        <v/>
      </c>
      <c r="P156" s="33" t="str">
        <f t="shared" si="15"/>
        <v/>
      </c>
      <c r="Q156" s="33" t="str">
        <f t="shared" si="15"/>
        <v/>
      </c>
      <c r="R156" s="33" t="str">
        <f t="shared" si="15"/>
        <v/>
      </c>
      <c r="S156" s="33" t="str">
        <f t="shared" si="15"/>
        <v/>
      </c>
      <c r="T156" s="33" t="str">
        <f t="shared" si="15"/>
        <v/>
      </c>
      <c r="U156" s="33" t="str">
        <f t="shared" si="15"/>
        <v/>
      </c>
      <c r="V156" s="33" t="str">
        <f t="shared" si="15"/>
        <v/>
      </c>
      <c r="W156" s="34" t="str">
        <f t="shared" si="15"/>
        <v/>
      </c>
    </row>
    <row r="157" spans="1:24" x14ac:dyDescent="0.25">
      <c r="A157" s="129"/>
      <c r="D157" s="36"/>
      <c r="E157" s="36"/>
      <c r="F157" s="36"/>
      <c r="G157" s="36"/>
      <c r="H157" s="36"/>
      <c r="I157" s="36"/>
      <c r="J157" s="36"/>
      <c r="K157" s="36"/>
      <c r="L157" s="36"/>
      <c r="M157" s="36"/>
      <c r="N157" s="36"/>
      <c r="O157" s="36"/>
      <c r="P157" s="36"/>
      <c r="Q157" s="36"/>
      <c r="R157" s="36"/>
      <c r="S157" s="36"/>
      <c r="T157" s="36"/>
      <c r="U157" s="36"/>
      <c r="V157" s="36"/>
      <c r="W157" s="36"/>
    </row>
    <row r="158" spans="1:24" x14ac:dyDescent="0.25">
      <c r="A158" s="129"/>
      <c r="C158" s="1" t="s">
        <v>28</v>
      </c>
      <c r="D158" s="77" t="str">
        <f>IF('Exemplaires élève'!$BF$15="np","Non pr.",IF('Exemplaires élève'!$BF$15="a","Absent(e)",IF('Exemplaires élève'!$BG$14="","",IF('Exemplaires élève'!$BG$15="TI",1,IF('Exemplaires élève'!$BG$15="I",2,IF('Exemplaires élève'!$BG$15="S",3,IF('Exemplaires élève'!$BG$15="B",4,IF('Exemplaires élève'!$BG$15="TB",5,"xxxx"))))))))</f>
        <v/>
      </c>
      <c r="E158" s="77" t="str">
        <f>IF('Exemplaires élève'!$BF$23="np","Non pr.",IF('Exemplaires élève'!$BF$23="a","Absent(e)",IF('Exemplaires élève'!$BG$23="","",IF('Exemplaires élève'!$BG$23="TI",1,IF('Exemplaires élève'!$BG$23="I",2,IF('Exemplaires élève'!$BG$23="S",3,IF('Exemplaires élève'!$BG$23="B",4,IF('Exemplaires élève'!$BG$23="TB",5,IF('Exemplaires élève'!$BG$23="np","Non pr.",IF('Exemplaires élève'!$BG$23="A","Absent(e)","xxxx"))))))))))</f>
        <v/>
      </c>
      <c r="F158" s="77" t="str">
        <f>IF('Exemplaires élève'!$BF$31="np","Non pr.",IF('Exemplaires élève'!$BF$31="a","Absent(e)",IF('Exemplaires élève'!$BG$31="","",IF('Exemplaires élève'!$BG$31="TI",1,IF('Exemplaires élève'!$BG$31="I",2,IF('Exemplaires élève'!$BG$31="S",3,IF('Exemplaires élève'!$BG$31="B",4,IF('Exemplaires élève'!$BG$31="TB",5,IF('Exemplaires élève'!$BG$31="np","Non pr.",IF('Exemplaires élève'!$BG$31="A","Absent(e)","xxxx"))))))))))</f>
        <v/>
      </c>
      <c r="G158" s="77" t="str">
        <f>IF('Exemplaires élève'!$BF$39="np","Non pr.",IF('Exemplaires élève'!$BF$39="a","Absent(e)",IF('Exemplaires élève'!$BG$39="","",IF('Exemplaires élève'!$BG$39="TI",1,IF('Exemplaires élève'!$BG$39="I",2,IF('Exemplaires élève'!$BG$39="S",3,IF('Exemplaires élève'!$BG$39="B",4,IF('Exemplaires élève'!$BG$39="TB",5,IF('Exemplaires élève'!$BG$39="np","Non pr.",IF('Exemplaires élève'!$BG$39="A","Absent(e)","xxxx"))))))))))</f>
        <v/>
      </c>
      <c r="H158" s="77" t="str">
        <f>IF('Exemplaires élève'!$BF$47="np","Non pr.",IF('Exemplaires élève'!$BF$47="a","Absent(e)",IF('Exemplaires élève'!$BG$47="","",IF('Exemplaires élève'!$BG$47="TI",1,IF('Exemplaires élève'!$BG$47="I",2,IF('Exemplaires élève'!$BG$47="S",3,IF('Exemplaires élève'!$BG$47="B",4,IF('Exemplaires élève'!$BG$47="TB",5,IF('Exemplaires élève'!$BG$47="np","Non pr.",IF('Exemplaires élève'!$BG$47="A","Absent(e)","xxxx"))))))))))</f>
        <v/>
      </c>
      <c r="I158" s="77" t="str">
        <f>IF('Exemplaires élève'!$BF$64="np","Non pr.",IF('Exemplaires élève'!$BF$64="a","Absent(e)",IF('Exemplaires élève'!$BG$64="","",IF('Exemplaires élève'!$BG$64="TI",1,IF('Exemplaires élève'!$BG$64="I",2,IF('Exemplaires élève'!$BG$64="S",3,IF('Exemplaires élève'!$BG$64="B",4,IF('Exemplaires élève'!$BG$64="TB",5,IF('Exemplaires élève'!$BG$64="np","Non pr.",IF('Exemplaires élève'!$BG$64="A","Absent(e)","xxxx"))))))))))</f>
        <v/>
      </c>
      <c r="J158" s="77" t="str">
        <f>IF('Exemplaires élève'!$BF$72="np","Non pr.",IF('Exemplaires élève'!$BF$72="a","Absent(e)",IF('Exemplaires élève'!$BG$72="","",IF('Exemplaires élève'!$BG$72="TI",1,IF('Exemplaires élève'!$BG$72="I",2,IF('Exemplaires élève'!$BG$72="S",3,IF('Exemplaires élève'!$BG$72="B",4,IF('Exemplaires élève'!$BG$72="TB",5,IF('Exemplaires élève'!$BG$72="np","Non pr.",IF('Exemplaires élève'!$BG$72="A","Absent(e)","xxxx"))))))))))</f>
        <v/>
      </c>
      <c r="K158" s="77" t="str">
        <f>IF('Exemplaires élève'!$BF$80="np","Non pr.",IF('Exemplaires élève'!$BF$80="a","Absent(e)",IF('Exemplaires élève'!$BG$80="","",IF('Exemplaires élève'!$BG$80="TI",1,IF('Exemplaires élève'!$BG$80="I",2,IF('Exemplaires élève'!$BG$80="S",3,IF('Exemplaires élève'!$BG$80="B",4,IF('Exemplaires élève'!$BG$80="TB",5,IF('Exemplaires élève'!$BG$80="np","Non pr.",IF('Exemplaires élève'!$BG$80="A","Absent(e)","xxxx"))))))))))</f>
        <v/>
      </c>
      <c r="L158" s="77" t="str">
        <f>IF('Exemplaires élève'!$BF$88="np","Non pr.",IF('Exemplaires élève'!$BF$88="a","Absent(e)",IF('Exemplaires élève'!$BG$88="","",IF('Exemplaires élève'!$BG$88="TI",1,IF('Exemplaires élève'!$BG$88="I",2,IF('Exemplaires élève'!$BG$88="S",3,IF('Exemplaires élève'!$BG$88="B",4,IF('Exemplaires élève'!$BG$88="TB",5,IF('Exemplaires élève'!$BG$88="np","Non pr.",IF('Exemplaires élève'!$BG$88="A","Absent(e)","xxxx"))))))))))</f>
        <v/>
      </c>
      <c r="M158" s="77" t="str">
        <f>IF('Exemplaires élève'!$BF$96="np","Non pr.",IF('Exemplaires élève'!$BF$96="a","Absent(e)",IF('Exemplaires élève'!$BG$96="","",IF('Exemplaires élève'!$BG$96="TI",1,IF('Exemplaires élève'!$BG$96="I",2,IF('Exemplaires élève'!$BG$96="S",3,IF('Exemplaires élève'!$BG$96="B",4,IF('Exemplaires élève'!$BG$96="TB",5,IF('Exemplaires élève'!$BG$96="np","Non pr.",IF('Exemplaires élève'!$BG$96="A","Absent(e)","xxxx"))))))))))</f>
        <v/>
      </c>
      <c r="N158" s="77" t="str">
        <f>IF('Exemplaires élève'!$BF$113="np","Non pr.",IF('Exemplaires élève'!$BF$113="a","Absent(e)",IF('Exemplaires élève'!$BG$113="","",IF('Exemplaires élève'!$BG$113="TI",1,IF('Exemplaires élève'!$BG$113="I",2,IF('Exemplaires élève'!$BG$113="S",3,IF('Exemplaires élève'!$BG$113="B",4,IF('Exemplaires élève'!$BG$113="TB",5,IF('Exemplaires élève'!$BG$113="np","Non pr.",IF('Exemplaires élève'!$BG$113="A","Absent(e)","xxxx"))))))))))</f>
        <v/>
      </c>
      <c r="O158" s="77" t="str">
        <f>IF('Exemplaires élève'!$BF$121="np","Non pr.",IF('Exemplaires élève'!$BF$121="a","Absent(e)",IF('Exemplaires élève'!$BG$121="","",IF('Exemplaires élève'!$BG$121="TI",1,IF('Exemplaires élève'!$BG$121="I",2,IF('Exemplaires élève'!$BG$121="S",3,IF('Exemplaires élève'!$BG$121="B",4,IF('Exemplaires élève'!$BG$121="TB",5,IF('Exemplaires élève'!$BG$121="np","Non pr.",IF('Exemplaires élève'!$BG$121="A","Absent(e)","xxxx"))))))))))</f>
        <v/>
      </c>
      <c r="P158" s="77" t="str">
        <f>IF('Exemplaires élève'!$BF$129="np","Non pr.",IF('Exemplaires élève'!$BF$129="a","Absent(e)",IF('Exemplaires élève'!$BG$129="","",IF('Exemplaires élève'!$BG$129="TI",1,IF('Exemplaires élève'!$BG$129="I",2,IF('Exemplaires élève'!$BG$129="S",3,IF('Exemplaires élève'!$BG$129="B",4,IF('Exemplaires élève'!$BG$129="TB",5,IF('Exemplaires élève'!$BG$129="np","Non pr.",IF('Exemplaires élève'!$BG$129="A","Absent(e)","xxxx"))))))))))</f>
        <v/>
      </c>
      <c r="Q158" s="77" t="str">
        <f>IF('Exemplaires élève'!$BF$137="np","Non pr.",IF('Exemplaires élève'!$BF$137="a","Absent(e)",IF('Exemplaires élève'!$BG$137="","",IF('Exemplaires élève'!$BG$137="TI",1,IF('Exemplaires élève'!$BG$137="I",2,IF('Exemplaires élève'!$BG$137="S",3,IF('Exemplaires élève'!$BG$137="B",4,IF('Exemplaires élève'!$BG$137="TB",5,IF('Exemplaires élève'!$BG$137="np","Non pr.",IF('Exemplaires élève'!$BG$137="A","Absent(e)","xxxx"))))))))))</f>
        <v/>
      </c>
      <c r="R158" s="77" t="str">
        <f>IF('Exemplaires élève'!$BF$145="np","Non pr.",IF('Exemplaires élève'!$BF$145="a","Absent(e)",IF('Exemplaires élève'!$BG$145="","",IF('Exemplaires élève'!$BG$145="TI",1,IF('Exemplaires élève'!$BG$145="I",2,IF('Exemplaires élève'!$BG$145="S",3,IF('Exemplaires élève'!$BG$145="B",4,IF('Exemplaires élève'!$BG$145="TB",5,IF('Exemplaires élève'!$BG$145="np","Non pr.",IF('Exemplaires élève'!$BG$145="A","Absent(e)","xxxx"))))))))))</f>
        <v/>
      </c>
      <c r="S158" s="77" t="str">
        <f>IF('Exemplaires élève'!$BF$162="np","Non pr.",IF('Exemplaires élève'!$BF$162="a","Absent(e)",IF('Exemplaires élève'!$BG$162="","",IF('Exemplaires élève'!$BG$162="TI",1,IF('Exemplaires élève'!$BG$162="I",2,IF('Exemplaires élève'!$BG$162="S",3,IF('Exemplaires élève'!$BG$162="B",4,IF('Exemplaires élève'!$BG$162="TB",5,IF('Exemplaires élève'!$BG$162="np","Non pr.",IF('Exemplaires élève'!$BG$162="A","Absent(e)","xxxx"))))))))))</f>
        <v/>
      </c>
      <c r="T158" s="77" t="str">
        <f>IF('Exemplaires élève'!$BF$170="np","Non pr.",IF('Exemplaires élève'!$BF$170="a","Absent(e)",IF('Exemplaires élève'!$BG$170="","",IF('Exemplaires élève'!$BG$170="TI",1,IF('Exemplaires élève'!$BG$170="I",2,IF('Exemplaires élève'!$BG$170="S",3,IF('Exemplaires élève'!$BG$170="B",4,IF('Exemplaires élève'!$BG$170="TB",5,IF('Exemplaires élève'!$BG$170="np","Non pr.",IF('Exemplaires élève'!$BG$170="A","Absent(e)","xxxx"))))))))))</f>
        <v/>
      </c>
      <c r="U158" s="77" t="str">
        <f>IF('Exemplaires élève'!$BF$178="np","Non pr.",IF('Exemplaires élève'!$BF$178="a","Absent(e)",IF('Exemplaires élève'!$BG$178="","",IF('Exemplaires élève'!$BG$178="TI",1,IF('Exemplaires élève'!$BG$178="I",2,IF('Exemplaires élève'!$BG$178="S",3,IF('Exemplaires élève'!$BG$178="B",4,IF('Exemplaires élève'!$BG$178="TB",5,IF('Exemplaires élève'!$BG$178="np","Non pr.",IF('Exemplaires élève'!$BG$178="A","Absent(e)","xxxx"))))))))))</f>
        <v/>
      </c>
      <c r="V158" s="77" t="str">
        <f>IF('Exemplaires élève'!$BF$186="np","Non pr.",IF('Exemplaires élève'!$BF$186="a","Absent(e)",IF('Exemplaires élève'!$BG$186="","",IF('Exemplaires élève'!$BG$186="TI",1,IF('Exemplaires élève'!$BG$186="I",2,IF('Exemplaires élève'!$BG$186="S",3,IF('Exemplaires élève'!$BG$186="B",4,IF('Exemplaires élève'!$BG$186="TB",5,IF('Exemplaires élève'!$BG$186="np","Non pr.",IF('Exemplaires élève'!$BG$186="A","Absent(e)","xxxx"))))))))))</f>
        <v/>
      </c>
      <c r="W158" s="77" t="str">
        <f>IF('Exemplaires élève'!$BF$194="np","Non pr.",IF('Exemplaires élève'!$BF$194="a","Absent(e)",IF('Exemplaires élève'!$BG$194="","",IF('Exemplaires élève'!$BG$194="TI",1,IF('Exemplaires élève'!$BG$194="I",2,IF('Exemplaires élève'!$BG$194="S",3,IF('Exemplaires élève'!$BG$194="B",4,IF('Exemplaires élève'!$BG$194="TB",5,IF('Exemplaires élève'!$BG$194="np","Non pr.",IF('Exemplaires élève'!$BG$194="A","Absent(e)","xxxx"))))))))))</f>
        <v/>
      </c>
    </row>
    <row r="159" spans="1:24" x14ac:dyDescent="0.25">
      <c r="A159" s="129"/>
      <c r="D159" s="78" t="str">
        <f>IF('Exemplaires élève'!$BG$16="","",IF('Exemplaires élève'!$BG$16="TI",1,IF('Exemplaires élève'!$BG$16="I",2,IF('Exemplaires élève'!$BG$16="S",3,IF('Exemplaires élève'!$BG$16="B",4,IF('Exemplaires élève'!$BG$16="TB",5,"xxxx"))))))</f>
        <v/>
      </c>
      <c r="E159" s="78" t="str">
        <f>IF('Exemplaires élève'!$BG$24="","",IF('Exemplaires élève'!$BG$24="TI",1,IF('Exemplaires élève'!$BG$24="I",2,IF('Exemplaires élève'!$BG$24="S",3,IF('Exemplaires élève'!$BG$24="B",4,IF('Exemplaires élève'!$BG$24="TB",5,"xxxx"))))))</f>
        <v/>
      </c>
      <c r="F159" s="78" t="str">
        <f>IF('Exemplaires élève'!$BG$32="","",IF('Exemplaires élève'!$BG$32="TI",1,IF('Exemplaires élève'!$BG$32="I",2,IF('Exemplaires élève'!$BG$32="S",3,IF('Exemplaires élève'!$BG$32="B",4,IF('Exemplaires élève'!$BG$32="TB",5,"xxxx"))))))</f>
        <v/>
      </c>
      <c r="G159" s="78" t="str">
        <f>IF('Exemplaires élève'!$BG$40="","",IF('Exemplaires élève'!$BG$40="TI",1,IF('Exemplaires élève'!$BG$40="I",2,IF('Exemplaires élève'!$BG$40="S",3,IF('Exemplaires élève'!$BG$40="B",4,IF('Exemplaires élève'!$BG$40="TB",5,"xxxx"))))))</f>
        <v/>
      </c>
      <c r="H159" s="78" t="str">
        <f>IF('Exemplaires élève'!$BG$48="","",IF('Exemplaires élève'!$BG$48="TI",1,IF('Exemplaires élève'!$BG$48="I",2,IF('Exemplaires élève'!$BG$48="S",3,IF('Exemplaires élève'!$BG$48="B",4,IF('Exemplaires élève'!$BG$48="TB",5,"xxxx"))))))</f>
        <v/>
      </c>
      <c r="I159" s="78" t="str">
        <f>IF('Exemplaires élève'!$BG$65="","",IF('Exemplaires élève'!$BG$65="TI",1,IF('Exemplaires élève'!$BG$65="I",2,IF('Exemplaires élève'!$BG$65="S",3,IF('Exemplaires élève'!$BG$65="B",4,IF('Exemplaires élève'!$BG$65="TB",5,"xxxx"))))))</f>
        <v/>
      </c>
      <c r="J159" s="78" t="str">
        <f>IF('Exemplaires élève'!$BG$73="","",IF('Exemplaires élève'!$BG$73="TI",1,IF('Exemplaires élève'!$BG$73="I",2,IF('Exemplaires élève'!$BG$73="S",3,IF('Exemplaires élève'!$BG$73="B",4,IF('Exemplaires élève'!$BG$73="TB",5,"xxxx"))))))</f>
        <v/>
      </c>
      <c r="K159" s="78" t="str">
        <f>IF('Exemplaires élève'!$BG$81="","",IF('Exemplaires élève'!$BG$81="TI",1,IF('Exemplaires élève'!$BG$81="I",2,IF('Exemplaires élève'!$BG$81="S",3,IF('Exemplaires élève'!$BG$81="B",4,IF('Exemplaires élève'!$BG$81="TB",5,"xxxx"))))))</f>
        <v/>
      </c>
      <c r="L159" s="78" t="str">
        <f>IF('Exemplaires élève'!$BG$89="","",IF('Exemplaires élève'!$BG$89="TI",1,IF('Exemplaires élève'!$BG$89="I",2,IF('Exemplaires élève'!$BG$89="S",3,IF('Exemplaires élève'!$BG$89="B",4,IF('Exemplaires élève'!$BG$89="TB",5,"xxxx"))))))</f>
        <v/>
      </c>
      <c r="M159" s="78" t="str">
        <f>IF('Exemplaires élève'!$BG$97="","",IF('Exemplaires élève'!$BG$97="TI",1,IF('Exemplaires élève'!$BG$97="I",2,IF('Exemplaires élève'!$BG$97="S",3,IF('Exemplaires élève'!$BG$97="B",4,IF('Exemplaires élève'!$BG$97="TB",5,"xxxx"))))))</f>
        <v/>
      </c>
      <c r="N159" s="78" t="str">
        <f>IF('Exemplaires élève'!$BG$114="","",IF('Exemplaires élève'!$BG$114="TI",1,IF('Exemplaires élève'!$BG$114="I",2,IF('Exemplaires élève'!$BG$114="S",3,IF('Exemplaires élève'!$BG$114="B",4,IF('Exemplaires élève'!$BG$114="TB",5,"xxxx"))))))</f>
        <v/>
      </c>
      <c r="O159" s="78" t="str">
        <f>IF('Exemplaires élève'!$BG$122="","",IF('Exemplaires élève'!$BG$122="TI",1,IF('Exemplaires élève'!$BG$122="I",2,IF('Exemplaires élève'!$BG$122="S",3,IF('Exemplaires élève'!$BG$122="B",4,IF('Exemplaires élève'!$BG$122="TB",5,"xxxx"))))))</f>
        <v/>
      </c>
      <c r="P159" s="78" t="str">
        <f>IF('Exemplaires élève'!$BG$130="","",IF('Exemplaires élève'!$BG$130="TI",1,IF('Exemplaires élève'!$BG$130="I",2,IF('Exemplaires élève'!$BG$130="S",3,IF('Exemplaires élève'!$BG$130="B",4,IF('Exemplaires élève'!$BG$130="TB",5,"xxxx"))))))</f>
        <v/>
      </c>
      <c r="Q159" s="78" t="str">
        <f>IF('Exemplaires élève'!$BG$138="","",IF('Exemplaires élève'!$BG$138="TI",1,IF('Exemplaires élève'!$BG$138="I",2,IF('Exemplaires élève'!$BG$138="S",3,IF('Exemplaires élève'!$BG$138="B",4,IF('Exemplaires élève'!$BG$138="TB",5,"xxxx"))))))</f>
        <v/>
      </c>
      <c r="R159" s="78" t="str">
        <f>IF('Exemplaires élève'!$BG$146="","",IF('Exemplaires élève'!$BG$146="TI",1,IF('Exemplaires élève'!$BG$146="I",2,IF('Exemplaires élève'!$BG$146="S",3,IF('Exemplaires élève'!$BG$146="B",4,IF('Exemplaires élève'!$BG$146="TB",5,"xxxx"))))))</f>
        <v/>
      </c>
      <c r="S159" s="78" t="str">
        <f>IF('Exemplaires élève'!$BG$163="","",IF('Exemplaires élève'!$BG$163="TI",1,IF('Exemplaires élève'!$BG$163="I",2,IF('Exemplaires élève'!$BG$163="S",3,IF('Exemplaires élève'!$BG$163="B",4,IF('Exemplaires élève'!$BG$163="TB",5,"xxxx"))))))</f>
        <v/>
      </c>
      <c r="T159" s="78" t="str">
        <f>IF('Exemplaires élève'!$BG$171="","",IF('Exemplaires élève'!$BG$171="TI",1,IF('Exemplaires élève'!$BG$171="I",2,IF('Exemplaires élève'!$BG$171="S",3,IF('Exemplaires élève'!$BG$171="B",4,IF('Exemplaires élève'!$BG$171="TB",5,"xxxx"))))))</f>
        <v/>
      </c>
      <c r="U159" s="78" t="str">
        <f>IF('Exemplaires élève'!$BG$179="","",IF('Exemplaires élève'!$BG$179="TI",1,IF('Exemplaires élève'!$BG$179="I",2,IF('Exemplaires élève'!$BG$179="S",3,IF('Exemplaires élève'!$BG$179="B",4,IF('Exemplaires élève'!$BG$179="TB",5,"xxxx"))))))</f>
        <v/>
      </c>
      <c r="V159" s="78" t="str">
        <f>IF('Exemplaires élève'!$BG$187="","",IF('Exemplaires élève'!$BG$187="TI",1,IF('Exemplaires élève'!$BG$187="I",2,IF('Exemplaires élève'!$BG$187="S",3,IF('Exemplaires élève'!$BG$187="B",4,IF('Exemplaires élève'!$BG$187="TB",5,"xxxx"))))))</f>
        <v/>
      </c>
      <c r="W159" s="78" t="str">
        <f>IF('Exemplaires élève'!$BG$195="","",IF('Exemplaires élève'!$BG$195="TI",1,IF('Exemplaires élève'!$BG$195="I",2,IF('Exemplaires élève'!$BG$195="S",3,IF('Exemplaires élève'!$BG$195="B",4,IF('Exemplaires élève'!$BG$195="TB",5,"xxxx"))))))</f>
        <v/>
      </c>
    </row>
    <row r="160" spans="1:24" x14ac:dyDescent="0.25">
      <c r="A160" s="129"/>
      <c r="D160" s="78" t="str">
        <f>IF('Exemplaires élève'!$BG$17="","",IF('Exemplaires élève'!$BG$17="TI",1,IF('Exemplaires élève'!$BG$17="I",2,IF('Exemplaires élève'!$BG$17="S",3,IF('Exemplaires élève'!$BG$17="B",4,IF('Exemplaires élève'!$BG$17="TB",5,"xxxx"))))))</f>
        <v/>
      </c>
      <c r="E160" s="78" t="str">
        <f>IF('Exemplaires élève'!$BG$25="","",IF('Exemplaires élève'!$BG$25="TI",1,IF('Exemplaires élève'!$BG$25="I",2,IF('Exemplaires élève'!$BG$25="S",3,IF('Exemplaires élève'!$BG$25="B",4,IF('Exemplaires élève'!$BG$25="TB",5,"xxxx"))))))</f>
        <v/>
      </c>
      <c r="F160" s="78" t="str">
        <f>IF('Exemplaires élève'!$BG$33="","",IF('Exemplaires élève'!$BG$33="TI",1,IF('Exemplaires élève'!$BG$33="I",2,IF('Exemplaires élève'!$BG$33="S",3,IF('Exemplaires élève'!$BG$33="B",4,IF('Exemplaires élève'!$BG$33="TB",5,"xxxx"))))))</f>
        <v/>
      </c>
      <c r="G160" s="78" t="str">
        <f>IF('Exemplaires élève'!$BG$41="","",IF('Exemplaires élève'!$BG$41="TI",1,IF('Exemplaires élève'!$BG$41="I",2,IF('Exemplaires élève'!$BG$41="S",3,IF('Exemplaires élève'!$BG$41="B",4,IF('Exemplaires élève'!$BG$41="TB",5,"xxxx"))))))</f>
        <v/>
      </c>
      <c r="H160" s="78" t="str">
        <f>IF('Exemplaires élève'!$BG$49="","",IF('Exemplaires élève'!$BG$49="TI",1,IF('Exemplaires élève'!$BG$49="I",2,IF('Exemplaires élève'!$BG$49="S",3,IF('Exemplaires élève'!$BG$49="B",4,IF('Exemplaires élève'!$BG$49="TB",5,"xxxx"))))))</f>
        <v/>
      </c>
      <c r="I160" s="78" t="str">
        <f>IF('Exemplaires élève'!$BG$66="","",IF('Exemplaires élève'!$BG$66="TI",1,IF('Exemplaires élève'!$BG$66="I",2,IF('Exemplaires élève'!$BG$66="S",3,IF('Exemplaires élève'!$BG$66="B",4,IF('Exemplaires élève'!$BG$66="TB",5,"xxxx"))))))</f>
        <v/>
      </c>
      <c r="J160" s="78" t="str">
        <f>IF('Exemplaires élève'!$BG$74="","",IF('Exemplaires élève'!$BG$74="TI",1,IF('Exemplaires élève'!$BG$74="I",2,IF('Exemplaires élève'!$BG$74="S",3,IF('Exemplaires élève'!$BG$74="B",4,IF('Exemplaires élève'!$BG$74="TB",5,"xxxx"))))))</f>
        <v/>
      </c>
      <c r="K160" s="78" t="str">
        <f>IF('Exemplaires élève'!$BG$82="","",IF('Exemplaires élève'!$BG$82="TI",1,IF('Exemplaires élève'!$BG$82="I",2,IF('Exemplaires élève'!$BG$82="S",3,IF('Exemplaires élève'!$BG$82="B",4,IF('Exemplaires élève'!$BG$82="TB",5,"xxxx"))))))</f>
        <v/>
      </c>
      <c r="L160" s="78" t="str">
        <f>IF('Exemplaires élève'!$BG$90="","",IF('Exemplaires élève'!$BG$90="TI",1,IF('Exemplaires élève'!$BG$90="I",2,IF('Exemplaires élève'!$BG$90="S",3,IF('Exemplaires élève'!$BG$90="B",4,IF('Exemplaires élève'!$BG$90="TB",5,"xxxx"))))))</f>
        <v/>
      </c>
      <c r="M160" s="78" t="str">
        <f>IF('Exemplaires élève'!$BG$98="","",IF('Exemplaires élève'!$BG$98="TI",1,IF('Exemplaires élève'!$BG$98="I",2,IF('Exemplaires élève'!$BG$98="S",3,IF('Exemplaires élève'!$BG$98="B",4,IF('Exemplaires élève'!$BG$98="TB",5,"xxxx"))))))</f>
        <v/>
      </c>
      <c r="N160" s="78" t="str">
        <f>IF('Exemplaires élève'!$BG$115="","",IF('Exemplaires élève'!$BG$115="TI",1,IF('Exemplaires élève'!$BG$115="I",2,IF('Exemplaires élève'!$BG$115="S",3,IF('Exemplaires élève'!$BG$115="B",4,IF('Exemplaires élève'!$BG$115="TB",5,"xxxx"))))))</f>
        <v/>
      </c>
      <c r="O160" s="78" t="str">
        <f>IF('Exemplaires élève'!$BG$123="","",IF('Exemplaires élève'!$BG$123="TI",1,IF('Exemplaires élève'!$BG$123="I",2,IF('Exemplaires élève'!$BG$123="S",3,IF('Exemplaires élève'!$BG$123="B",4,IF('Exemplaires élève'!$BG$123="TB",5,"xxxx"))))))</f>
        <v/>
      </c>
      <c r="P160" s="78" t="str">
        <f>IF('Exemplaires élève'!$BG$131="","",IF('Exemplaires élève'!$BG$131="TI",1,IF('Exemplaires élève'!$BG$131="I",2,IF('Exemplaires élève'!$BG$131="S",3,IF('Exemplaires élève'!$BG$131="B",4,IF('Exemplaires élève'!$BG$131="TB",5,"xxxx"))))))</f>
        <v/>
      </c>
      <c r="Q160" s="78" t="str">
        <f>IF('Exemplaires élève'!$BG$139="","",IF('Exemplaires élève'!$BG$139="TI",1,IF('Exemplaires élève'!$BG$139="I",2,IF('Exemplaires élève'!$BG$139="S",3,IF('Exemplaires élève'!$BG$139="B",4,IF('Exemplaires élève'!$BG$139="TB",5,"xxxx"))))))</f>
        <v/>
      </c>
      <c r="R160" s="78" t="str">
        <f>IF('Exemplaires élève'!$BG$147="","",IF('Exemplaires élève'!$BG$147="TI",1,IF('Exemplaires élève'!$BG$147="I",2,IF('Exemplaires élève'!$BG$147="S",3,IF('Exemplaires élève'!$BG$147="B",4,IF('Exemplaires élève'!$BG$147="TB",5,"xxxx"))))))</f>
        <v/>
      </c>
      <c r="S160" s="78" t="str">
        <f>IF('Exemplaires élève'!$BG$164="","",IF('Exemplaires élève'!$BG$164="TI",1,IF('Exemplaires élève'!$BG$164="I",2,IF('Exemplaires élève'!$BG$164="S",3,IF('Exemplaires élève'!$BG$164="B",4,IF('Exemplaires élève'!$BG$164="TB",5,"xxxx"))))))</f>
        <v/>
      </c>
      <c r="T160" s="78" t="str">
        <f>IF('Exemplaires élève'!$BG$172="","",IF('Exemplaires élève'!$BG$172="TI",1,IF('Exemplaires élève'!$BG$172="I",2,IF('Exemplaires élève'!$BG$172="S",3,IF('Exemplaires élève'!$BG$172="B",4,IF('Exemplaires élève'!$BG$172="TB",5,"xxxx"))))))</f>
        <v/>
      </c>
      <c r="U160" s="78" t="str">
        <f>IF('Exemplaires élève'!$BG$180="","",IF('Exemplaires élève'!$BG$180="TI",1,IF('Exemplaires élève'!$BG$180="I",2,IF('Exemplaires élève'!$BG$180="S",3,IF('Exemplaires élève'!$BG$180="B",4,IF('Exemplaires élève'!$BG$180="TB",5,"xxxx"))))))</f>
        <v/>
      </c>
      <c r="V160" s="78" t="str">
        <f>IF('Exemplaires élève'!$BG$188="","",IF('Exemplaires élève'!$BG$188="TI",1,IF('Exemplaires élève'!$BG$188="I",2,IF('Exemplaires élève'!$BG$188="S",3,IF('Exemplaires élève'!$BG$188="B",4,IF('Exemplaires élève'!$BG$188="TB",5,"xxxx"))))))</f>
        <v/>
      </c>
      <c r="W160" s="78" t="str">
        <f>IF('Exemplaires élève'!$BG$196="","",IF('Exemplaires élève'!$BG$196="TI",1,IF('Exemplaires élève'!$BG$196="I",2,IF('Exemplaires élève'!$BG$196="S",3,IF('Exemplaires élève'!$BG$196="B",4,IF('Exemplaires élève'!$BG$196="TB",5,"xxxx"))))))</f>
        <v/>
      </c>
    </row>
    <row r="161" spans="1:23" x14ac:dyDescent="0.25">
      <c r="A161" s="129"/>
      <c r="D161" s="78" t="str">
        <f>IF('Exemplaires élève'!$BG$18="","",IF('Exemplaires élève'!$BG$18="TI",1,IF('Exemplaires élève'!$BG$18="I",2,IF('Exemplaires élève'!$BG$18="S",3,IF('Exemplaires élève'!$BG$18="B",4,IF('Exemplaires élève'!$BG$18="TB",5,"xxxx"))))))</f>
        <v/>
      </c>
      <c r="E161" s="78" t="str">
        <f>IF('Exemplaires élève'!$BG$26="","",IF('Exemplaires élève'!$BG$26="TI",1,IF('Exemplaires élève'!$BG$26="I",2,IF('Exemplaires élève'!$BG$26="S",3,IF('Exemplaires élève'!$BG$26="B",4,IF('Exemplaires élève'!$BG$26="TB",5,"xxxx"))))))</f>
        <v/>
      </c>
      <c r="F161" s="78" t="str">
        <f>IF('Exemplaires élève'!$BG$34="","",IF('Exemplaires élève'!$BG$34="TI",1,IF('Exemplaires élève'!$BG$34="I",2,IF('Exemplaires élève'!$BG$34="S",3,IF('Exemplaires élève'!$BG$34="B",4,IF('Exemplaires élève'!$BG$34="TB",5,"xxxx"))))))</f>
        <v/>
      </c>
      <c r="G161" s="78" t="str">
        <f>IF('Exemplaires élève'!$BG$42="","",IF('Exemplaires élève'!$BG$42="TI",1,IF('Exemplaires élève'!$BG$42="I",2,IF('Exemplaires élève'!$BG$42="S",3,IF('Exemplaires élève'!$BG$42="B",4,IF('Exemplaires élève'!$BG$42="TB",5,"xxxx"))))))</f>
        <v/>
      </c>
      <c r="H161" s="78" t="str">
        <f>IF('Exemplaires élève'!$BG$50="","",IF('Exemplaires élève'!$BG$50="TI",1,IF('Exemplaires élève'!$BG$50="I",2,IF('Exemplaires élève'!$BG$50="S",3,IF('Exemplaires élève'!$BG$50="B",4,IF('Exemplaires élève'!$BG$50="TB",5,"xxxx"))))))</f>
        <v/>
      </c>
      <c r="I161" s="78" t="str">
        <f>IF('Exemplaires élève'!$BG$67="","",IF('Exemplaires élève'!$BG$67="TI",1,IF('Exemplaires élève'!$BG$67="I",2,IF('Exemplaires élève'!$BG$67="S",3,IF('Exemplaires élève'!$BG$67="B",4,IF('Exemplaires élève'!$BG$67="TB",5,"xxxx"))))))</f>
        <v/>
      </c>
      <c r="J161" s="78" t="str">
        <f>IF('Exemplaires élève'!$BG$75="","",IF('Exemplaires élève'!$BG$75="TI",1,IF('Exemplaires élève'!$BG$75="I",2,IF('Exemplaires élève'!$BG$75="S",3,IF('Exemplaires élève'!$BG$75="B",4,IF('Exemplaires élève'!$BG$75="TB",5,"xxxx"))))))</f>
        <v/>
      </c>
      <c r="K161" s="78" t="str">
        <f>IF('Exemplaires élève'!$BG$83="","",IF('Exemplaires élève'!$BG$83="TI",1,IF('Exemplaires élève'!$BG$83="I",2,IF('Exemplaires élève'!$BG$83="S",3,IF('Exemplaires élève'!$BG$83="B",4,IF('Exemplaires élève'!$BG$83="TB",5,"xxxx"))))))</f>
        <v/>
      </c>
      <c r="L161" s="78" t="str">
        <f>IF('Exemplaires élève'!$BG$91="","",IF('Exemplaires élève'!$BG$91="TI",1,IF('Exemplaires élève'!$BG$91="I",2,IF('Exemplaires élève'!$BG$91="S",3,IF('Exemplaires élève'!$BG$91="B",4,IF('Exemplaires élève'!$BG$91="TB",5,"xxxx"))))))</f>
        <v/>
      </c>
      <c r="M161" s="78" t="str">
        <f>IF('Exemplaires élève'!$BG$99="","",IF('Exemplaires élève'!$BG$99="TI",1,IF('Exemplaires élève'!$BG$99="I",2,IF('Exemplaires élève'!$BG$99="S",3,IF('Exemplaires élève'!$BG$99="B",4,IF('Exemplaires élève'!$BG$99="TB",5,"xxxx"))))))</f>
        <v/>
      </c>
      <c r="N161" s="78" t="str">
        <f>IF('Exemplaires élève'!$BG$116="","",IF('Exemplaires élève'!$BG$116="TI",1,IF('Exemplaires élève'!$BG$116="I",2,IF('Exemplaires élève'!$BG$116="S",3,IF('Exemplaires élève'!$BG$116="B",4,IF('Exemplaires élève'!$BG$116="TB",5,"xxxx"))))))</f>
        <v/>
      </c>
      <c r="O161" s="78" t="str">
        <f>IF('Exemplaires élève'!$BG$124="","",IF('Exemplaires élève'!$BG$124="TI",1,IF('Exemplaires élève'!$BG$124="I",2,IF('Exemplaires élève'!$BG$124="S",3,IF('Exemplaires élève'!$BG$124="B",4,IF('Exemplaires élève'!$BG$124="TB",5,"xxxx"))))))</f>
        <v/>
      </c>
      <c r="P161" s="78" t="str">
        <f>IF('Exemplaires élève'!$BG$132="","",IF('Exemplaires élève'!$BG$132="TI",1,IF('Exemplaires élève'!$BG$132="I",2,IF('Exemplaires élève'!$BG$132="S",3,IF('Exemplaires élève'!$BG$132="B",4,IF('Exemplaires élève'!$BG$132="TB",5,"xxxx"))))))</f>
        <v/>
      </c>
      <c r="Q161" s="78" t="str">
        <f>IF('Exemplaires élève'!$BG$140="","",IF('Exemplaires élève'!$BG$140="TI",1,IF('Exemplaires élève'!$BG$140="I",2,IF('Exemplaires élève'!$BG$140="S",3,IF('Exemplaires élève'!$BG$140="B",4,IF('Exemplaires élève'!$BG$140="TB",5,"xxxx"))))))</f>
        <v/>
      </c>
      <c r="R161" s="78" t="str">
        <f>IF('Exemplaires élève'!$BG$148="","",IF('Exemplaires élève'!$BG$148="TI",1,IF('Exemplaires élève'!$BG$148="I",2,IF('Exemplaires élève'!$BG$148="S",3,IF('Exemplaires élève'!$BG$148="B",4,IF('Exemplaires élève'!$BG$148="TB",5,"xxxx"))))))</f>
        <v/>
      </c>
      <c r="S161" s="78" t="str">
        <f>IF('Exemplaires élève'!$BG$165="","",IF('Exemplaires élève'!$BG$165="TI",1,IF('Exemplaires élève'!$BG$165="I",2,IF('Exemplaires élève'!$BG$165="S",3,IF('Exemplaires élève'!$BG$165="B",4,IF('Exemplaires élève'!$BG$165="TB",5,"xxxx"))))))</f>
        <v/>
      </c>
      <c r="T161" s="78" t="str">
        <f>IF('Exemplaires élève'!$BG$173="","",IF('Exemplaires élève'!$BG$173="TI",1,IF('Exemplaires élève'!$BG$173="I",2,IF('Exemplaires élève'!$BG$173="S",3,IF('Exemplaires élève'!$BG$173="B",4,IF('Exemplaires élève'!$BG$173="TB",5,"xxxx"))))))</f>
        <v/>
      </c>
      <c r="U161" s="78" t="str">
        <f>IF('Exemplaires élève'!$BG$181="","",IF('Exemplaires élève'!$BG$181="TI",1,IF('Exemplaires élève'!$BG$181="I",2,IF('Exemplaires élève'!$BG$181="S",3,IF('Exemplaires élève'!$BG$181="B",4,IF('Exemplaires élève'!$BG$181="TB",5,"xxxx"))))))</f>
        <v/>
      </c>
      <c r="V161" s="78" t="str">
        <f>IF('Exemplaires élève'!$BG$189="","",IF('Exemplaires élève'!$BG$189="TI",1,IF('Exemplaires élève'!$BG$189="I",2,IF('Exemplaires élève'!$BG$189="S",3,IF('Exemplaires élève'!$BG$189="B",4,IF('Exemplaires élève'!$BG$189="TB",5,"xxxx"))))))</f>
        <v/>
      </c>
      <c r="W161" s="78" t="str">
        <f>IF('Exemplaires élève'!$BG$197="","",IF('Exemplaires élève'!$BG$197="TI",1,IF('Exemplaires élève'!$BG$197="I",2,IF('Exemplaires élève'!$BG$197="S",3,IF('Exemplaires élève'!$BG$197="B",4,IF('Exemplaires élève'!$BG$197="TB",5,"xxxx"))))))</f>
        <v/>
      </c>
    </row>
    <row r="162" spans="1:23" x14ac:dyDescent="0.25">
      <c r="A162" s="129"/>
      <c r="D162" s="78" t="str">
        <f>IF('Exemplaires élève'!$BG$19="","",IF('Exemplaires élève'!$BG$19="TI",1,IF('Exemplaires élève'!$BG$19="I",2,IF('Exemplaires élève'!$BG$19="S",3,IF('Exemplaires élève'!$BG$19="B",4,IF('Exemplaires élève'!$BG$19="TB",5,"xxxx"))))))</f>
        <v/>
      </c>
      <c r="E162" s="78" t="str">
        <f>IF('Exemplaires élève'!$BG$27="","",IF('Exemplaires élève'!$BG$27="TI",1,IF('Exemplaires élève'!$BG$27="I",2,IF('Exemplaires élève'!$BG$27="S",3,IF('Exemplaires élève'!$BG$27="B",4,IF('Exemplaires élève'!$BG$27="TB",5,"xxxx"))))))</f>
        <v/>
      </c>
      <c r="F162" s="78" t="str">
        <f>IF('Exemplaires élève'!$BG$35="","",IF('Exemplaires élève'!$BG$35="TI",1,IF('Exemplaires élève'!$BG$35="I",2,IF('Exemplaires élève'!$BG$35="S",3,IF('Exemplaires élève'!$BG$35="B",4,IF('Exemplaires élève'!$BG$35="TB",5,"xxxx"))))))</f>
        <v/>
      </c>
      <c r="G162" s="78" t="str">
        <f>IF('Exemplaires élève'!$BG$43="","",IF('Exemplaires élève'!$BG$43="TI",1,IF('Exemplaires élève'!$BG$43="I",2,IF('Exemplaires élève'!$BG$43="S",3,IF('Exemplaires élève'!$BG$43="B",4,IF('Exemplaires élève'!$BG$43="TB",5,"xxxx"))))))</f>
        <v/>
      </c>
      <c r="H162" s="78" t="str">
        <f>IF('Exemplaires élève'!$BG$51="","",IF('Exemplaires élève'!$BG$51="TI",1,IF('Exemplaires élève'!$BG$51="I",2,IF('Exemplaires élève'!$BG$51="S",3,IF('Exemplaires élève'!$BG$51="B",4,IF('Exemplaires élève'!$BG$51="TB",5,"xxxx"))))))</f>
        <v/>
      </c>
      <c r="I162" s="78" t="str">
        <f>IF('Exemplaires élève'!$BG$68="","",IF('Exemplaires élève'!$BG$68="TI",1,IF('Exemplaires élève'!$BG$68="I",2,IF('Exemplaires élève'!$BG$68="S",3,IF('Exemplaires élève'!$BG$68="B",4,IF('Exemplaires élève'!$BG$68="TB",5,"xxxx"))))))</f>
        <v/>
      </c>
      <c r="J162" s="78" t="str">
        <f>IF('Exemplaires élève'!$BG$76="","",IF('Exemplaires élève'!$BG$76="TI",1,IF('Exemplaires élève'!$BG$76="I",2,IF('Exemplaires élève'!$BG$76="S",3,IF('Exemplaires élève'!$BG$76="B",4,IF('Exemplaires élève'!$BG$76="TB",5,"xxxx"))))))</f>
        <v/>
      </c>
      <c r="K162" s="78" t="str">
        <f>IF('Exemplaires élève'!$BG$84="","",IF('Exemplaires élève'!$BG$84="TI",1,IF('Exemplaires élève'!$BG$84="I",2,IF('Exemplaires élève'!$BG$84="S",3,IF('Exemplaires élève'!$BG$84="B",4,IF('Exemplaires élève'!$BG$84="TB",5,"xxxx"))))))</f>
        <v/>
      </c>
      <c r="L162" s="78" t="str">
        <f>IF('Exemplaires élève'!$BG$92="","",IF('Exemplaires élève'!$BG$92="TI",1,IF('Exemplaires élève'!$BG$92="I",2,IF('Exemplaires élève'!$BG$92="S",3,IF('Exemplaires élève'!$BG$92="B",4,IF('Exemplaires élève'!$BG$92="TB",5,"xxxx"))))))</f>
        <v/>
      </c>
      <c r="M162" s="78" t="str">
        <f>IF('Exemplaires élève'!$BG$100="","",IF('Exemplaires élève'!$BG$100="TI",1,IF('Exemplaires élève'!$BG$100="I",2,IF('Exemplaires élève'!$BG$100="S",3,IF('Exemplaires élève'!$BG$100="B",4,IF('Exemplaires élève'!$BG$100="TB",5,"xxxx"))))))</f>
        <v/>
      </c>
      <c r="N162" s="78" t="str">
        <f>IF('Exemplaires élève'!$BG$117="","",IF('Exemplaires élève'!$BG$117="TI",1,IF('Exemplaires élève'!$BG$117="I",2,IF('Exemplaires élève'!$BG$117="S",3,IF('Exemplaires élève'!$BG$117="B",4,IF('Exemplaires élève'!$BG$117="TB",5,"xxxx"))))))</f>
        <v/>
      </c>
      <c r="O162" s="78" t="str">
        <f>IF('Exemplaires élève'!$BG$125="","",IF('Exemplaires élève'!$BG$125="TI",1,IF('Exemplaires élève'!$BG$125="I",2,IF('Exemplaires élève'!$BG$125="S",3,IF('Exemplaires élève'!$BG$125="B",4,IF('Exemplaires élève'!$BG$125="TB",5,"xxxx"))))))</f>
        <v/>
      </c>
      <c r="P162" s="78" t="str">
        <f>IF('Exemplaires élève'!$BG$133="","",IF('Exemplaires élève'!$BG$133="TI",1,IF('Exemplaires élève'!$BG$133="I",2,IF('Exemplaires élève'!$BG$133="S",3,IF('Exemplaires élève'!$BG$133="B",4,IF('Exemplaires élève'!$BG$133="TB",5,"xxxx"))))))</f>
        <v/>
      </c>
      <c r="Q162" s="78" t="str">
        <f>IF('Exemplaires élève'!$BG$141="","",IF('Exemplaires élève'!$BG$141="TI",1,IF('Exemplaires élève'!$BG$141="I",2,IF('Exemplaires élève'!$BG$141="S",3,IF('Exemplaires élève'!$BG$141="B",4,IF('Exemplaires élève'!$BG$141="TB",5,"xxxx"))))))</f>
        <v/>
      </c>
      <c r="R162" s="78" t="str">
        <f>IF('Exemplaires élève'!$BG$149="","",IF('Exemplaires élève'!$BG$149="TI",1,IF('Exemplaires élève'!$BG$149="I",2,IF('Exemplaires élève'!$BG$149="S",3,IF('Exemplaires élève'!$BG$149="B",4,IF('Exemplaires élève'!$BG$149="TB",5,"xxxx"))))))</f>
        <v/>
      </c>
      <c r="S162" s="78" t="str">
        <f>IF('Exemplaires élève'!$BG$166="","",IF('Exemplaires élève'!$BG$166="TI",1,IF('Exemplaires élève'!$BG$166="I",2,IF('Exemplaires élève'!$BG$166="S",3,IF('Exemplaires élève'!$BG$166="B",4,IF('Exemplaires élève'!$BG$166="TB",5,"xxxx"))))))</f>
        <v/>
      </c>
      <c r="T162" s="78" t="str">
        <f>IF('Exemplaires élève'!$BG$174="","",IF('Exemplaires élève'!$BG$174="TI",1,IF('Exemplaires élève'!$BG$174="I",2,IF('Exemplaires élève'!$BG$174="S",3,IF('Exemplaires élève'!$BG$174="B",4,IF('Exemplaires élève'!$BG$174="TB",5,"xxxx"))))))</f>
        <v/>
      </c>
      <c r="U162" s="78" t="str">
        <f>IF('Exemplaires élève'!$BG$182="","",IF('Exemplaires élève'!$BG$182="TI",1,IF('Exemplaires élève'!$BG$182="I",2,IF('Exemplaires élève'!$BG$182="S",3,IF('Exemplaires élève'!$BG$182="B",4,IF('Exemplaires élève'!$BG$182="TB",5,"xxxx"))))))</f>
        <v/>
      </c>
      <c r="V162" s="78" t="str">
        <f>IF('Exemplaires élève'!$BG$190="","",IF('Exemplaires élève'!$BG$190="TI",1,IF('Exemplaires élève'!$BG$190="I",2,IF('Exemplaires élève'!$BG$190="S",3,IF('Exemplaires élève'!$BG$190="B",4,IF('Exemplaires élève'!$BG$190="TB",5,"xxxx"))))))</f>
        <v/>
      </c>
      <c r="W162" s="78" t="str">
        <f>IF('Exemplaires élève'!$BG$198="","",IF('Exemplaires élève'!$BG$198="TI",1,IF('Exemplaires élève'!$BG$198="I",2,IF('Exemplaires élève'!$BG$198="S",3,IF('Exemplaires élève'!$BG$198="B",4,IF('Exemplaires élève'!$BG$198="TB",5,"xxxx"))))))</f>
        <v/>
      </c>
    </row>
    <row r="163" spans="1:23" x14ac:dyDescent="0.25">
      <c r="A163" s="129"/>
      <c r="D163" s="78" t="str">
        <f>IF('Exemplaires élève'!$BG$20="","",IF('Exemplaires élève'!$BG$20="TI",1,IF('Exemplaires élève'!$BG$20="I",2,IF('Exemplaires élève'!$BG$20="S",3,IF('Exemplaires élève'!$BG$20="B",4,IF('Exemplaires élève'!$BG$20="TB",5,"xxxx"))))))</f>
        <v/>
      </c>
      <c r="E163" s="78" t="str">
        <f>IF('Exemplaires élève'!$BG$28="","",IF('Exemplaires élève'!$BG$28="TI",1,IF('Exemplaires élève'!$BG$28="I",2,IF('Exemplaires élève'!$BG$28="S",3,IF('Exemplaires élève'!$BG$28="B",4,IF('Exemplaires élève'!$BG$28="TB",5,"xxxx"))))))</f>
        <v/>
      </c>
      <c r="F163" s="78" t="str">
        <f>IF('Exemplaires élève'!$BG$36="","",IF('Exemplaires élève'!$BG$36="TI",1,IF('Exemplaires élève'!$BG$36="I",2,IF('Exemplaires élève'!$BG$36="S",3,IF('Exemplaires élève'!$BG$36="B",4,IF('Exemplaires élève'!$BG$36="TB",5,"xxxx"))))))</f>
        <v/>
      </c>
      <c r="G163" s="78" t="str">
        <f>IF('Exemplaires élève'!$BG$44="","",IF('Exemplaires élève'!$BG$44="TI",1,IF('Exemplaires élève'!$BG$44="I",2,IF('Exemplaires élève'!$BG$44="S",3,IF('Exemplaires élève'!$BG$44="B",4,IF('Exemplaires élève'!$BG$44="TB",5,"xxxx"))))))</f>
        <v/>
      </c>
      <c r="H163" s="78" t="str">
        <f>IF('Exemplaires élève'!$BG$52="","",IF('Exemplaires élève'!$BG$52="TI",1,IF('Exemplaires élève'!$BG$52="I",2,IF('Exemplaires élève'!$BG$52="S",3,IF('Exemplaires élève'!$BG$52="B",4,IF('Exemplaires élève'!$BG$52="TB",5,"xxxx"))))))</f>
        <v/>
      </c>
      <c r="I163" s="78" t="str">
        <f>IF('Exemplaires élève'!$BG$69="","",IF('Exemplaires élève'!$BG$69="TI",1,IF('Exemplaires élève'!$BG$69="I",2,IF('Exemplaires élève'!$BG$69="S",3,IF('Exemplaires élève'!$BG$69="B",4,IF('Exemplaires élève'!$BG$69="TB",5,"xxxx"))))))</f>
        <v/>
      </c>
      <c r="J163" s="78" t="str">
        <f>IF('Exemplaires élève'!$BG$77="","",IF('Exemplaires élève'!$BG$77="TI",1,IF('Exemplaires élève'!$BG$77="I",2,IF('Exemplaires élève'!$BG$77="S",3,IF('Exemplaires élève'!$BG$77="B",4,IF('Exemplaires élève'!$BG$77="TB",5,"xxxx"))))))</f>
        <v/>
      </c>
      <c r="K163" s="78" t="str">
        <f>IF('Exemplaires élève'!$BG$85="","",IF('Exemplaires élève'!$BG$85="TI",1,IF('Exemplaires élève'!$BG$85="I",2,IF('Exemplaires élève'!$BG$85="S",3,IF('Exemplaires élève'!$BG$85="B",4,IF('Exemplaires élève'!$BG$85="TB",5,"xxxx"))))))</f>
        <v/>
      </c>
      <c r="L163" s="78" t="str">
        <f>IF('Exemplaires élève'!$BG$93="","",IF('Exemplaires élève'!$BG$93="TI",1,IF('Exemplaires élève'!$BG$93="I",2,IF('Exemplaires élève'!$BG$93="S",3,IF('Exemplaires élève'!$BG$93="B",4,IF('Exemplaires élève'!$BG$93="TB",5,"xxxx"))))))</f>
        <v/>
      </c>
      <c r="M163" s="78" t="str">
        <f>IF('Exemplaires élève'!$BG$101="","",IF('Exemplaires élève'!$BG$101="TI",1,IF('Exemplaires élève'!$BG$101="I",2,IF('Exemplaires élève'!$BG$101="S",3,IF('Exemplaires élève'!$BG$101="B",4,IF('Exemplaires élève'!$BG$101="TB",5,"xxxx"))))))</f>
        <v/>
      </c>
      <c r="N163" s="78" t="str">
        <f>IF('Exemplaires élève'!$BG$118="","",IF('Exemplaires élève'!$BG$118="TI",1,IF('Exemplaires élève'!$BG$118="I",2,IF('Exemplaires élève'!$BG$118="S",3,IF('Exemplaires élève'!$BG$118="B",4,IF('Exemplaires élève'!$BG$118="TB",5,"xxxx"))))))</f>
        <v/>
      </c>
      <c r="O163" s="78" t="str">
        <f>IF('Exemplaires élève'!$BG$126="","",IF('Exemplaires élève'!$BG$126="TI",1,IF('Exemplaires élève'!$BG$126="I",2,IF('Exemplaires élève'!$BG$126="S",3,IF('Exemplaires élève'!$BG$126="B",4,IF('Exemplaires élève'!$BG$126="TB",5,"xxxx"))))))</f>
        <v/>
      </c>
      <c r="P163" s="78" t="str">
        <f>IF('Exemplaires élève'!$BG$134="","",IF('Exemplaires élève'!$BG$134="TI",1,IF('Exemplaires élève'!$BG$134="I",2,IF('Exemplaires élève'!$BG$134="S",3,IF('Exemplaires élève'!$BG$134="B",4,IF('Exemplaires élève'!$BG$134="TB",5,"xxxx"))))))</f>
        <v/>
      </c>
      <c r="Q163" s="78" t="str">
        <f>IF('Exemplaires élève'!$BG$142="","",IF('Exemplaires élève'!$BG$142="TI",1,IF('Exemplaires élève'!$BG$142="I",2,IF('Exemplaires élève'!$BG$142="S",3,IF('Exemplaires élève'!$BG$142="B",4,IF('Exemplaires élève'!$BG$142="TB",5,"xxxx"))))))</f>
        <v/>
      </c>
      <c r="R163" s="78" t="str">
        <f>IF('Exemplaires élève'!$BG$150="","",IF('Exemplaires élève'!$BG$150="TI",1,IF('Exemplaires élève'!$BG$150="I",2,IF('Exemplaires élève'!$BG$150="S",3,IF('Exemplaires élève'!$BG$150="B",4,IF('Exemplaires élève'!$BG$150="TB",5,"xxxx"))))))</f>
        <v/>
      </c>
      <c r="S163" s="78" t="str">
        <f>IF('Exemplaires élève'!$BG$167="","",IF('Exemplaires élève'!$BG$167="TI",1,IF('Exemplaires élève'!$BG$167="I",2,IF('Exemplaires élève'!$BG$167="S",3,IF('Exemplaires élève'!$BG$167="B",4,IF('Exemplaires élève'!$BG$167="TB",5,"xxxx"))))))</f>
        <v/>
      </c>
      <c r="T163" s="78" t="str">
        <f>IF('Exemplaires élève'!$BG$175="","",IF('Exemplaires élève'!$BG$175="TI",1,IF('Exemplaires élève'!$BG$175="I",2,IF('Exemplaires élève'!$BG$175="S",3,IF('Exemplaires élève'!$BG$175="B",4,IF('Exemplaires élève'!$BG$175="TB",5,"xxxx"))))))</f>
        <v/>
      </c>
      <c r="U163" s="78" t="str">
        <f>IF('Exemplaires élève'!$BG$183="","",IF('Exemplaires élève'!$BG$183="TI",1,IF('Exemplaires élève'!$BG$183="I",2,IF('Exemplaires élève'!$BG$183="S",3,IF('Exemplaires élève'!$BG$183="B",4,IF('Exemplaires élève'!$BG$183="TB",5,"xxxx"))))))</f>
        <v/>
      </c>
      <c r="V163" s="78" t="str">
        <f>IF('Exemplaires élève'!$BG$191="","",IF('Exemplaires élève'!$BG$191="TI",1,IF('Exemplaires élève'!$BG$191="I",2,IF('Exemplaires élève'!$BG$191="S",3,IF('Exemplaires élève'!$BG$191="B",4,IF('Exemplaires élève'!$BG$191="TB",5,"xxxx"))))))</f>
        <v/>
      </c>
      <c r="W163" s="78" t="str">
        <f>IF('Exemplaires élève'!$BG$199="","",IF('Exemplaires élève'!$BG$199="TI",1,IF('Exemplaires élève'!$BG$199="I",2,IF('Exemplaires élève'!$BG$199="S",3,IF('Exemplaires élève'!$BG$199="B",4,IF('Exemplaires élève'!$BG$199="TB",5,"xxxx"))))))</f>
        <v/>
      </c>
    </row>
    <row r="164" spans="1:23" ht="13.8" thickBot="1" x14ac:dyDescent="0.3">
      <c r="A164" s="129"/>
      <c r="D164" s="78" t="str">
        <f>IF('Exemplaires élève'!$BG$21="","",IF('Exemplaires élève'!$BG$21="TI",1,IF('Exemplaires élève'!$BG$21="I",2,IF('Exemplaires élève'!$BG$21="S",3,IF('Exemplaires élève'!$BG$21="B",4,IF('Exemplaires élève'!$BG$21="TB",5,"xxxx"))))))</f>
        <v/>
      </c>
      <c r="E164" s="78" t="str">
        <f>IF('Exemplaires élève'!$BG$29="","",IF('Exemplaires élève'!$BG$29="TI",1,IF('Exemplaires élève'!$BG$29="I",2,IF('Exemplaires élève'!$BG$29="S",3,IF('Exemplaires élève'!$BG$29="B",4,IF('Exemplaires élève'!$BG$29="TB",5,"xxxx"))))))</f>
        <v/>
      </c>
      <c r="F164" s="78" t="str">
        <f>IF('Exemplaires élève'!$BG$37="","",IF('Exemplaires élève'!$BG$37="TI",1,IF('Exemplaires élève'!$BG$37="I",2,IF('Exemplaires élève'!$BG$37="S",3,IF('Exemplaires élève'!$BG$37="B",4,IF('Exemplaires élève'!$BG$37="TB",5,"xxxx"))))))</f>
        <v/>
      </c>
      <c r="G164" s="78" t="str">
        <f>IF('Exemplaires élève'!$BG$45="","",IF('Exemplaires élève'!$BG$45="TI",1,IF('Exemplaires élève'!$BG$45="I",2,IF('Exemplaires élève'!$BG$45="S",3,IF('Exemplaires élève'!$BG$45="B",4,IF('Exemplaires élève'!$BG$45="TB",5,"xxxx"))))))</f>
        <v/>
      </c>
      <c r="H164" s="78" t="str">
        <f>IF('Exemplaires élève'!$BG$53="","",IF('Exemplaires élève'!$BG$53="TI",1,IF('Exemplaires élève'!$BG$53="I",2,IF('Exemplaires élève'!$BG$53="S",3,IF('Exemplaires élève'!$BG$53="B",4,IF('Exemplaires élève'!$BG$53="TB",5,"xxxx"))))))</f>
        <v/>
      </c>
      <c r="I164" s="78" t="str">
        <f>IF('Exemplaires élève'!$BG$70="","",IF('Exemplaires élève'!$BG$70="TI",1,IF('Exemplaires élève'!$BG$70="I",2,IF('Exemplaires élève'!$BG$70="S",3,IF('Exemplaires élève'!$BG$70="B",4,IF('Exemplaires élève'!$BG$70="TB",5,"xxxx"))))))</f>
        <v/>
      </c>
      <c r="J164" s="78" t="str">
        <f>IF('Exemplaires élève'!$BG$78="","",IF('Exemplaires élève'!$BG$78="TI",1,IF('Exemplaires élève'!$BG$78="I",2,IF('Exemplaires élève'!$BG$78="S",3,IF('Exemplaires élève'!$BG$78="B",4,IF('Exemplaires élève'!$BG$78="TB",5,"xxxx"))))))</f>
        <v/>
      </c>
      <c r="K164" s="78" t="str">
        <f>IF('Exemplaires élève'!$BG$86="","",IF('Exemplaires élève'!$BG$86="TI",1,IF('Exemplaires élève'!$BG$86="I",2,IF('Exemplaires élève'!$BG$86="S",3,IF('Exemplaires élève'!$BG$86="B",4,IF('Exemplaires élève'!$BG$86="TB",5,"xxxx"))))))</f>
        <v/>
      </c>
      <c r="L164" s="78" t="str">
        <f>IF('Exemplaires élève'!$BG$94="","",IF('Exemplaires élève'!$BG$94="TI",1,IF('Exemplaires élève'!$BG$94="I",2,IF('Exemplaires élève'!$BG$94="S",3,IF('Exemplaires élève'!$BG$94="B",4,IF('Exemplaires élève'!$BG$94="TB",5,"xxxx"))))))</f>
        <v/>
      </c>
      <c r="M164" s="78" t="str">
        <f>IF('Exemplaires élève'!$BG$102="","",IF('Exemplaires élève'!$BG$102="TI",1,IF('Exemplaires élève'!$BG$102="I",2,IF('Exemplaires élève'!$BG$102="S",3,IF('Exemplaires élève'!$BG$102="B",4,IF('Exemplaires élève'!$BG$102="TB",5,"xxxx"))))))</f>
        <v/>
      </c>
      <c r="N164" s="78" t="str">
        <f>IF('Exemplaires élève'!$BG$119="","",IF('Exemplaires élève'!$BG$119="TI",1,IF('Exemplaires élève'!$BG$119="I",2,IF('Exemplaires élève'!$BG$119="S",3,IF('Exemplaires élève'!$BG$119="B",4,IF('Exemplaires élève'!$BG$119="TB",5,"xxxx"))))))</f>
        <v/>
      </c>
      <c r="O164" s="78" t="str">
        <f>IF('Exemplaires élève'!$BG$127="","",IF('Exemplaires élève'!$BG$127="TI",1,IF('Exemplaires élève'!$BG$127="I",2,IF('Exemplaires élève'!$BG$127="S",3,IF('Exemplaires élève'!$BG$127="B",4,IF('Exemplaires élève'!$BG$127="TB",5,"xxxx"))))))</f>
        <v/>
      </c>
      <c r="P164" s="78" t="str">
        <f>IF('Exemplaires élève'!$BG$135="","",IF('Exemplaires élève'!$BG$135="TI",1,IF('Exemplaires élève'!$BG$135="I",2,IF('Exemplaires élève'!$BG$135="S",3,IF('Exemplaires élève'!$BG$135="B",4,IF('Exemplaires élève'!$BG$135="TB",5,"xxxx"))))))</f>
        <v/>
      </c>
      <c r="Q164" s="78" t="str">
        <f>IF('Exemplaires élève'!$BG$143="","",IF('Exemplaires élève'!$BG$143="TI",1,IF('Exemplaires élève'!$BG$143="I",2,IF('Exemplaires élève'!$BG$143="S",3,IF('Exemplaires élève'!$BG$143="B",4,IF('Exemplaires élève'!$BG$143="TB",5,"xxxx"))))))</f>
        <v/>
      </c>
      <c r="R164" s="78" t="str">
        <f>IF('Exemplaires élève'!$BG$151="","",IF('Exemplaires élève'!$BG$151="TI",1,IF('Exemplaires élève'!$BG$151="I",2,IF('Exemplaires élève'!$BG$151="S",3,IF('Exemplaires élève'!$BG$151="B",4,IF('Exemplaires élève'!$BG$151="TB",5,"xxxx"))))))</f>
        <v/>
      </c>
      <c r="S164" s="78" t="str">
        <f>IF('Exemplaires élève'!$BG$168="","",IF('Exemplaires élève'!$BG$168="TI",1,IF('Exemplaires élève'!$BG$168="I",2,IF('Exemplaires élève'!$BG$168="S",3,IF('Exemplaires élève'!$BG$168="B",4,IF('Exemplaires élève'!$BG$168="TB",5,"xxxx"))))))</f>
        <v/>
      </c>
      <c r="T164" s="78" t="str">
        <f>IF('Exemplaires élève'!$BG$176="","",IF('Exemplaires élève'!$BG$176="TI",1,IF('Exemplaires élève'!$BG$176="I",2,IF('Exemplaires élève'!$BG$176="S",3,IF('Exemplaires élève'!$BG$176="B",4,IF('Exemplaires élève'!$BG$176="TB",5,"xxxx"))))))</f>
        <v/>
      </c>
      <c r="U164" s="78" t="str">
        <f>IF('Exemplaires élève'!$BG$184="","",IF('Exemplaires élève'!$BG$184="TI",1,IF('Exemplaires élève'!$BG$184="I",2,IF('Exemplaires élève'!$BG$184="S",3,IF('Exemplaires élève'!$BG$184="B",4,IF('Exemplaires élève'!$BG$184="TB",5,"xxxx"))))))</f>
        <v/>
      </c>
      <c r="V164" s="78" t="str">
        <f>IF('Exemplaires élève'!$BG$192="","",IF('Exemplaires élève'!$BG$192="TI",1,IF('Exemplaires élève'!$BG$192="I",2,IF('Exemplaires élève'!$BG$192="S",3,IF('Exemplaires élève'!$BG$192="B",4,IF('Exemplaires élève'!$BG$192="TB",5,"xxxx"))))))</f>
        <v/>
      </c>
      <c r="W164" s="78" t="str">
        <f>IF('Exemplaires élève'!$BG$200="","",IF('Exemplaires élève'!$BG$200="TI",1,IF('Exemplaires élève'!$BG$200="I",2,IF('Exemplaires élève'!$BG$200="S",3,IF('Exemplaires élève'!$BG$200="B",4,IF('Exemplaires élève'!$BG$200="TB",5,"xxxx"))))))</f>
        <v/>
      </c>
    </row>
    <row r="165" spans="1:23" ht="13.8" thickBot="1" x14ac:dyDescent="0.3">
      <c r="A165" s="129"/>
      <c r="D165" s="32" t="str">
        <f>IF(D158="Absent(e)","",IF(D158="Non pr.",2,IF(COUNTIF(D158:D164,"")=7,"",AVERAGE(D158:D164))))</f>
        <v/>
      </c>
      <c r="E165" s="33" t="str">
        <f t="shared" ref="E165:W165" si="16">IF(E158="Absent(e)","",IF(E158="Non pr.",2,IF(COUNTIF(E158:E164,"")=7,"",AVERAGE(E158:E164))))</f>
        <v/>
      </c>
      <c r="F165" s="33" t="str">
        <f t="shared" si="16"/>
        <v/>
      </c>
      <c r="G165" s="33" t="str">
        <f t="shared" si="16"/>
        <v/>
      </c>
      <c r="H165" s="33" t="str">
        <f t="shared" si="16"/>
        <v/>
      </c>
      <c r="I165" s="33" t="str">
        <f t="shared" si="16"/>
        <v/>
      </c>
      <c r="J165" s="33" t="str">
        <f t="shared" si="16"/>
        <v/>
      </c>
      <c r="K165" s="33" t="str">
        <f t="shared" si="16"/>
        <v/>
      </c>
      <c r="L165" s="33" t="str">
        <f t="shared" si="16"/>
        <v/>
      </c>
      <c r="M165" s="33" t="str">
        <f t="shared" si="16"/>
        <v/>
      </c>
      <c r="N165" s="33" t="str">
        <f t="shared" si="16"/>
        <v/>
      </c>
      <c r="O165" s="33" t="str">
        <f t="shared" si="16"/>
        <v/>
      </c>
      <c r="P165" s="33" t="str">
        <f t="shared" si="16"/>
        <v/>
      </c>
      <c r="Q165" s="33" t="str">
        <f t="shared" si="16"/>
        <v/>
      </c>
      <c r="R165" s="33" t="str">
        <f t="shared" si="16"/>
        <v/>
      </c>
      <c r="S165" s="33" t="str">
        <f t="shared" si="16"/>
        <v/>
      </c>
      <c r="T165" s="33" t="str">
        <f t="shared" si="16"/>
        <v/>
      </c>
      <c r="U165" s="33" t="str">
        <f t="shared" si="16"/>
        <v/>
      </c>
      <c r="V165" s="33" t="str">
        <f t="shared" si="16"/>
        <v/>
      </c>
      <c r="W165" s="34" t="str">
        <f t="shared" si="16"/>
        <v/>
      </c>
    </row>
    <row r="166" spans="1:23" x14ac:dyDescent="0.25">
      <c r="A166" s="129"/>
      <c r="D166" s="36"/>
      <c r="E166" s="36"/>
      <c r="F166" s="36"/>
      <c r="G166" s="36"/>
      <c r="H166" s="36"/>
      <c r="I166" s="36"/>
      <c r="J166" s="36"/>
      <c r="K166" s="36"/>
      <c r="L166" s="36"/>
      <c r="M166" s="36"/>
      <c r="N166" s="36"/>
      <c r="O166" s="36"/>
      <c r="P166" s="36"/>
      <c r="Q166" s="36"/>
      <c r="R166" s="36"/>
      <c r="S166" s="36"/>
      <c r="T166" s="36"/>
      <c r="U166" s="36"/>
      <c r="V166" s="36"/>
      <c r="W166" s="36"/>
    </row>
    <row r="167" spans="1:23" x14ac:dyDescent="0.25">
      <c r="A167" s="129"/>
      <c r="C167" s="1" t="s">
        <v>29</v>
      </c>
      <c r="D167" s="77" t="str">
        <f>IF('Exemplaires élève'!$BF$15="np","Non pr.",IF('Exemplaires élève'!$BF$15="a","Absent(e)",IF('Exemplaires élève'!$BH$14="","",IF('Exemplaires élève'!$BH$15="TI",1,IF('Exemplaires élève'!$BH$15="I",2,IF('Exemplaires élève'!$BH$15="S",3,IF('Exemplaires élève'!$BH$15="B",4,IF('Exemplaires élève'!$BH$15="TB",5,"xxxx"))))))))</f>
        <v/>
      </c>
      <c r="E167" s="77" t="str">
        <f>IF('Exemplaires élève'!$BF$23="np","Non pr.",IF('Exemplaires élève'!$BF$23="a","Absent(e)",IF('Exemplaires élève'!$BH$23="","",IF('Exemplaires élève'!$BH$23="TI",1,IF('Exemplaires élève'!$BH$23="I",2,IF('Exemplaires élève'!$BH$23="S",3,IF('Exemplaires élève'!$BH$23="B",4,IF('Exemplaires élève'!$BH$23="TB",5,IF('Exemplaires élève'!$BH$23="np","Non pr.",IF('Exemplaires élève'!$BH$23="A","Absent(e)","xxxx"))))))))))</f>
        <v/>
      </c>
      <c r="F167" s="77" t="str">
        <f>IF('Exemplaires élève'!$BF$31="np","Non pr.",IF('Exemplaires élève'!$BF$31="a","Absent(e)",IF('Exemplaires élève'!$BH$31="","",IF('Exemplaires élève'!$BH$31="TI",1,IF('Exemplaires élève'!$BH$31="I",2,IF('Exemplaires élève'!$BH$31="S",3,IF('Exemplaires élève'!$BH$31="B",4,IF('Exemplaires élève'!$BH$31="TB",5,IF('Exemplaires élève'!$BH$31="np","Non pr.",IF('Exemplaires élève'!$BH$31="A","Absent(e)","xxxx"))))))))))</f>
        <v/>
      </c>
      <c r="G167" s="77" t="str">
        <f>IF('Exemplaires élève'!$BF$39="np","Non pr.",IF('Exemplaires élève'!$BF$39="a","Absent(e)",IF('Exemplaires élève'!$BH$39="","",IF('Exemplaires élève'!$BH$39="TI",1,IF('Exemplaires élève'!$BH$39="I",2,IF('Exemplaires élève'!$BH$39="S",3,IF('Exemplaires élève'!$BH$39="B",4,IF('Exemplaires élève'!$BH$39="TB",5,IF('Exemplaires élève'!$BH$39="np","Non pr.",IF('Exemplaires élève'!$BH$39="A","Absent(e)","xxxx"))))))))))</f>
        <v/>
      </c>
      <c r="H167" s="77" t="str">
        <f>IF('Exemplaires élève'!$BF$47="np","Non pr.",IF('Exemplaires élève'!$BF$47="a","Absent(e)",IF('Exemplaires élève'!$BH$47="","",IF('Exemplaires élève'!$BH$47="TI",1,IF('Exemplaires élève'!$BH$47="I",2,IF('Exemplaires élève'!$BH$47="S",3,IF('Exemplaires élève'!$BH$47="B",4,IF('Exemplaires élève'!$BH$47="TB",5,IF('Exemplaires élève'!$BH$47="np","Non pr.",IF('Exemplaires élève'!$BH$47="A","Absent(e)","xxxx"))))))))))</f>
        <v/>
      </c>
      <c r="I167" s="77" t="str">
        <f>IF('Exemplaires élève'!$BF$64="np","Non pr.",IF('Exemplaires élève'!$BF$64="a","Absent(e)",IF('Exemplaires élève'!$BH$64="","",IF('Exemplaires élève'!$BH$64="TI",1,IF('Exemplaires élève'!$BH$64="I",2,IF('Exemplaires élève'!$BH$64="S",3,IF('Exemplaires élève'!$BH$64="B",4,IF('Exemplaires élève'!$BH$64="TB",5,IF('Exemplaires élève'!$BH$64="np","Non pr.",IF('Exemplaires élève'!$BH$64="A","Absent(e)","xxxx"))))))))))</f>
        <v/>
      </c>
      <c r="J167" s="77" t="str">
        <f>IF('Exemplaires élève'!$BF$72="np","Non pr.",IF('Exemplaires élève'!$BF$72="a","Absent(e)",IF('Exemplaires élève'!$BH$72="","",IF('Exemplaires élève'!$BH$72="TI",1,IF('Exemplaires élève'!$BH$72="I",2,IF('Exemplaires élève'!$BH$72="S",3,IF('Exemplaires élève'!$BH$72="B",4,IF('Exemplaires élève'!$BH$72="TB",5,IF('Exemplaires élève'!$BH$72="np","Non pr.",IF('Exemplaires élève'!$BH$72="A","Absent(e)","xxxx"))))))))))</f>
        <v/>
      </c>
      <c r="K167" s="77" t="str">
        <f>IF('Exemplaires élève'!$BF$80="np","Non pr.",IF('Exemplaires élève'!$BF$80="a","Absent(e)",IF('Exemplaires élève'!$BH$80="","",IF('Exemplaires élève'!$BH$80="TI",1,IF('Exemplaires élève'!$BH$80="I",2,IF('Exemplaires élève'!$BH$80="S",3,IF('Exemplaires élève'!$BH$80="B",4,IF('Exemplaires élève'!$BH$80="TB",5,IF('Exemplaires élève'!$BH$80="np","Non pr.",IF('Exemplaires élève'!$BH$80="A","Absent(e)","xxxx"))))))))))</f>
        <v/>
      </c>
      <c r="L167" s="77" t="str">
        <f>IF('Exemplaires élève'!$BF$88="np","Non pr.",IF('Exemplaires élève'!$BF$88="a","Absent(e)",IF('Exemplaires élève'!$BH$88="","",IF('Exemplaires élève'!$BH$88="TI",1,IF('Exemplaires élève'!$BH$88="I",2,IF('Exemplaires élève'!$BH$88="S",3,IF('Exemplaires élève'!$BH$88="B",4,IF('Exemplaires élève'!$BH$88="TB",5,IF('Exemplaires élève'!$BH$88="np","Non pr.",IF('Exemplaires élève'!$BH$88="A","Absent(e)","xxxx"))))))))))</f>
        <v/>
      </c>
      <c r="M167" s="77" t="str">
        <f>IF('Exemplaires élève'!$BF$96="np","Non pr.",IF('Exemplaires élève'!$BF$96="a","Absent(e)",IF('Exemplaires élève'!$BH$96="","",IF('Exemplaires élève'!$BH$96="TI",1,IF('Exemplaires élève'!$BH$96="I",2,IF('Exemplaires élève'!$BH$96="S",3,IF('Exemplaires élève'!$BH$96="B",4,IF('Exemplaires élève'!$BH$96="TB",5,IF('Exemplaires élève'!$BH$96="np","Non pr.",IF('Exemplaires élève'!$BH$96="A","Absent(e)","xxxx"))))))))))</f>
        <v/>
      </c>
      <c r="N167" s="77" t="str">
        <f>IF('Exemplaires élève'!$BF$113="np","Non pr.",IF('Exemplaires élève'!$BF$113="a","Absent(e)",IF('Exemplaires élève'!$BH$113="","",IF('Exemplaires élève'!$BH$113="TI",1,IF('Exemplaires élève'!$BH$113="I",2,IF('Exemplaires élève'!$BH$113="S",3,IF('Exemplaires élève'!$BH$113="B",4,IF('Exemplaires élève'!$BH$113="TB",5,IF('Exemplaires élève'!$BH$113="np","Non pr.",IF('Exemplaires élève'!$BH$113="A","Absent(e)","xxxx"))))))))))</f>
        <v/>
      </c>
      <c r="O167" s="77" t="str">
        <f>IF('Exemplaires élève'!$BF$121="np","Non pr.",IF('Exemplaires élève'!$BF$121="a","Absent(e)",IF('Exemplaires élève'!$BH$121="","",IF('Exemplaires élève'!$BH$121="TI",1,IF('Exemplaires élève'!$BH$121="I",2,IF('Exemplaires élève'!$BH$121="S",3,IF('Exemplaires élève'!$BH$121="B",4,IF('Exemplaires élève'!$BH$121="TB",5,IF('Exemplaires élève'!$BH$121="np","Non pr.",IF('Exemplaires élève'!$BH$121="A","Absent(e)","xxxx"))))))))))</f>
        <v/>
      </c>
      <c r="P167" s="77" t="str">
        <f>IF('Exemplaires élève'!$BF$129="np","Non pr.",IF('Exemplaires élève'!$BF$129="a","Absent(e)",IF('Exemplaires élève'!$BH$129="","",IF('Exemplaires élève'!$BH$129="TI",1,IF('Exemplaires élève'!$BH$129="I",2,IF('Exemplaires élève'!$BH$129="S",3,IF('Exemplaires élève'!$BH$129="B",4,IF('Exemplaires élève'!$BH$129="TB",5,IF('Exemplaires élève'!$BH$129="np","Non pr.",IF('Exemplaires élève'!$BH$129="A","Absent(e)","xxxx"))))))))))</f>
        <v/>
      </c>
      <c r="Q167" s="77" t="str">
        <f>IF('Exemplaires élève'!$BF$137="np","Non pr.",IF('Exemplaires élève'!$BF$137="a","Absent(e)",IF('Exemplaires élève'!$BH$137="","",IF('Exemplaires élève'!$BH$137="TI",1,IF('Exemplaires élève'!$BH$137="I",2,IF('Exemplaires élève'!$BH$137="S",3,IF('Exemplaires élève'!$BH$137="B",4,IF('Exemplaires élève'!$BH$137="TB",5,IF('Exemplaires élève'!$BH$137="np","Non pr.",IF('Exemplaires élève'!$BH$137="A","Absent(e)","xxxx"))))))))))</f>
        <v/>
      </c>
      <c r="R167" s="77" t="str">
        <f>IF('Exemplaires élève'!$BF$145="np","Non pr.",IF('Exemplaires élève'!$BF$145="a","Absent(e)",IF('Exemplaires élève'!$BH$145="","",IF('Exemplaires élève'!$BH$145="TI",1,IF('Exemplaires élève'!$BH$145="I",2,IF('Exemplaires élève'!$BH$145="S",3,IF('Exemplaires élève'!$BH$145="B",4,IF('Exemplaires élève'!$BH$145="TB",5,IF('Exemplaires élève'!$BH$145="np","Non pr.",IF('Exemplaires élève'!$BH$145="A","Absent(e)","xxxx"))))))))))</f>
        <v/>
      </c>
      <c r="S167" s="77" t="str">
        <f>IF('Exemplaires élève'!$BF$162="np","Non pr.",IF('Exemplaires élève'!$BF$162="a","Absent(e)",IF('Exemplaires élève'!$BH$162="","",IF('Exemplaires élève'!$BH$162="TI",1,IF('Exemplaires élève'!$BH$162="I",2,IF('Exemplaires élève'!$BH$162="S",3,IF('Exemplaires élève'!$BH$162="B",4,IF('Exemplaires élève'!$BH$162="TB",5,IF('Exemplaires élève'!$BH$162="np","Non pr.",IF('Exemplaires élève'!$BH$162="A","Absent(e)","xxxx"))))))))))</f>
        <v/>
      </c>
      <c r="T167" s="77" t="str">
        <f>IF('Exemplaires élève'!$BF$170="np","Non pr.",IF('Exemplaires élève'!$BF$170="a","Absent(e)",IF('Exemplaires élève'!$BH$170="","",IF('Exemplaires élève'!$BH$170="TI",1,IF('Exemplaires élève'!$BH$170="I",2,IF('Exemplaires élève'!$BH$170="S",3,IF('Exemplaires élève'!$BH$170="B",4,IF('Exemplaires élève'!$BH$170="TB",5,IF('Exemplaires élève'!$BH$170="np","Non pr.",IF('Exemplaires élève'!$BH$170="A","Absent(e)","xxxx"))))))))))</f>
        <v/>
      </c>
      <c r="U167" s="77" t="str">
        <f>IF('Exemplaires élève'!$BF$178="np","Non pr.",IF('Exemplaires élève'!$BF$178="a","Absent(e)",IF('Exemplaires élève'!$BH$178="","",IF('Exemplaires élève'!$BH$178="TI",1,IF('Exemplaires élève'!$BH$178="I",2,IF('Exemplaires élève'!$BH$178="S",3,IF('Exemplaires élève'!$BH$178="B",4,IF('Exemplaires élève'!$BH$178="TB",5,IF('Exemplaires élève'!$BH$178="np","Non pr.",IF('Exemplaires élève'!$BH$178="A","Absent(e)","xxxx"))))))))))</f>
        <v/>
      </c>
      <c r="V167" s="77" t="str">
        <f>IF('Exemplaires élève'!$BF$186="np","Non pr.",IF('Exemplaires élève'!$BF$186="a","Absent(e)",IF('Exemplaires élève'!$BH$186="","",IF('Exemplaires élève'!$BH$186="TI",1,IF('Exemplaires élève'!$BH$186="I",2,IF('Exemplaires élève'!$BH$186="S",3,IF('Exemplaires élève'!$BH$186="B",4,IF('Exemplaires élève'!$BH$186="TB",5,IF('Exemplaires élève'!$BH$186="np","Non pr.",IF('Exemplaires élève'!$BH$186="A","Absent(e)","xxxx"))))))))))</f>
        <v/>
      </c>
      <c r="W167" s="77" t="str">
        <f>IF('Exemplaires élève'!$BF$194="np","Non pr.",IF('Exemplaires élève'!$BF$194="a","Absent(e)",IF('Exemplaires élève'!$BH$194="","",IF('Exemplaires élève'!$BH$194="TI",1,IF('Exemplaires élève'!$BH$194="I",2,IF('Exemplaires élève'!$BH$194="S",3,IF('Exemplaires élève'!$BH$194="B",4,IF('Exemplaires élève'!$BH$194="TB",5,IF('Exemplaires élève'!$BH$194="np","Non pr.",IF('Exemplaires élève'!$BH$194="A","Absent(e)","xxxx"))))))))))</f>
        <v/>
      </c>
    </row>
    <row r="168" spans="1:23" x14ac:dyDescent="0.25">
      <c r="A168" s="129"/>
      <c r="D168" s="78" t="str">
        <f>IF('Exemplaires élève'!$BH$16="","",IF('Exemplaires élève'!$BH$16="TI",1,IF('Exemplaires élève'!$BH$16="I",2,IF('Exemplaires élève'!$BH$16="S",3,IF('Exemplaires élève'!$BH$16="B",4,IF('Exemplaires élève'!$BH$16="TB",5,"xxxx"))))))</f>
        <v/>
      </c>
      <c r="E168" s="78" t="str">
        <f>IF('Exemplaires élève'!$BH$24="","",IF('Exemplaires élève'!$BH$24="TI",1,IF('Exemplaires élève'!$BH$24="I",2,IF('Exemplaires élève'!$BH$24="S",3,IF('Exemplaires élève'!$BH$24="B",4,IF('Exemplaires élève'!$BH$24="TB",5,"xxxx"))))))</f>
        <v/>
      </c>
      <c r="F168" s="78" t="str">
        <f>IF('Exemplaires élève'!$BH$32="","",IF('Exemplaires élève'!$BH$32="TI",1,IF('Exemplaires élève'!$BH$32="I",2,IF('Exemplaires élève'!$BH$32="S",3,IF('Exemplaires élève'!$BH$32="B",4,IF('Exemplaires élève'!$BH$32="TB",5,"xxxx"))))))</f>
        <v/>
      </c>
      <c r="G168" s="78" t="str">
        <f>IF('Exemplaires élève'!$BH$40="","",IF('Exemplaires élève'!$BH$40="TI",1,IF('Exemplaires élève'!$BH$40="I",2,IF('Exemplaires élève'!$BH$40="S",3,IF('Exemplaires élève'!$BH$40="B",4,IF('Exemplaires élève'!$BH$40="TB",5,"xxxx"))))))</f>
        <v/>
      </c>
      <c r="H168" s="78" t="str">
        <f>IF('Exemplaires élève'!$BH$48="","",IF('Exemplaires élève'!$BH$48="TI",1,IF('Exemplaires élève'!$BH$48="I",2,IF('Exemplaires élève'!$BH$48="S",3,IF('Exemplaires élève'!$BH$48="B",4,IF('Exemplaires élève'!$BH$48="TB",5,"xxxx"))))))</f>
        <v/>
      </c>
      <c r="I168" s="78" t="str">
        <f>IF('Exemplaires élève'!$BH$65="","",IF('Exemplaires élève'!$BH$65="TI",1,IF('Exemplaires élève'!$BH$65="I",2,IF('Exemplaires élève'!$BH$65="S",3,IF('Exemplaires élève'!$BH$65="B",4,IF('Exemplaires élève'!$BH$65="TB",5,"xxxx"))))))</f>
        <v/>
      </c>
      <c r="J168" s="78" t="str">
        <f>IF('Exemplaires élève'!$BH$73="","",IF('Exemplaires élève'!$BH$73="TI",1,IF('Exemplaires élève'!$BH$73="I",2,IF('Exemplaires élève'!$BH$73="S",3,IF('Exemplaires élève'!$BH$73="B",4,IF('Exemplaires élève'!$BH$73="TB",5,"xxxx"))))))</f>
        <v/>
      </c>
      <c r="K168" s="78" t="str">
        <f>IF('Exemplaires élève'!$BH$81="","",IF('Exemplaires élève'!$BH$81="TI",1,IF('Exemplaires élève'!$BH$81="I",2,IF('Exemplaires élève'!$BH$81="S",3,IF('Exemplaires élève'!$BH$81="B",4,IF('Exemplaires élève'!$BH$81="TB",5,"xxxx"))))))</f>
        <v/>
      </c>
      <c r="L168" s="78" t="str">
        <f>IF('Exemplaires élève'!$BH$89="","",IF('Exemplaires élève'!$BH$89="TI",1,IF('Exemplaires élève'!$BH$89="I",2,IF('Exemplaires élève'!$BH$89="S",3,IF('Exemplaires élève'!$BH$89="B",4,IF('Exemplaires élève'!$BH$89="TB",5,"xxxx"))))))</f>
        <v/>
      </c>
      <c r="M168" s="78" t="str">
        <f>IF('Exemplaires élève'!$BH$97="","",IF('Exemplaires élève'!$BH$97="TI",1,IF('Exemplaires élève'!$BH$97="I",2,IF('Exemplaires élève'!$BH$97="S",3,IF('Exemplaires élève'!$BH$97="B",4,IF('Exemplaires élève'!$BH$97="TB",5,"xxxx"))))))</f>
        <v/>
      </c>
      <c r="N168" s="78" t="str">
        <f>IF('Exemplaires élève'!$BH$114="","",IF('Exemplaires élève'!$BH$114="TI",1,IF('Exemplaires élève'!$BH$114="I",2,IF('Exemplaires élève'!$BH$114="S",3,IF('Exemplaires élève'!$BH$114="B",4,IF('Exemplaires élève'!$BH$114="TB",5,"xxxx"))))))</f>
        <v/>
      </c>
      <c r="O168" s="78" t="str">
        <f>IF('Exemplaires élève'!$BH$122="","",IF('Exemplaires élève'!$BH$122="TI",1,IF('Exemplaires élève'!$BH$122="I",2,IF('Exemplaires élève'!$BH$122="S",3,IF('Exemplaires élève'!$BH$122="B",4,IF('Exemplaires élève'!$BH$122="TB",5,"xxxx"))))))</f>
        <v/>
      </c>
      <c r="P168" s="78" t="str">
        <f>IF('Exemplaires élève'!$BH$130="","",IF('Exemplaires élève'!$BH$130="TI",1,IF('Exemplaires élève'!$BH$130="I",2,IF('Exemplaires élève'!$BH$130="S",3,IF('Exemplaires élève'!$BH$130="B",4,IF('Exemplaires élève'!$BH$130="TB",5,"xxxx"))))))</f>
        <v/>
      </c>
      <c r="Q168" s="78" t="str">
        <f>IF('Exemplaires élève'!$BH$138="","",IF('Exemplaires élève'!$BH$138="TI",1,IF('Exemplaires élève'!$BH$138="I",2,IF('Exemplaires élève'!$BH$138="S",3,IF('Exemplaires élève'!$BH$138="B",4,IF('Exemplaires élève'!$BH$138="TB",5,"xxxx"))))))</f>
        <v/>
      </c>
      <c r="R168" s="78" t="str">
        <f>IF('Exemplaires élève'!$BH$146="","",IF('Exemplaires élève'!$BH$146="TI",1,IF('Exemplaires élève'!$BH$146="I",2,IF('Exemplaires élève'!$BH$146="S",3,IF('Exemplaires élève'!$BH$146="B",4,IF('Exemplaires élève'!$BH$146="TB",5,"xxxx"))))))</f>
        <v/>
      </c>
      <c r="S168" s="78" t="str">
        <f>IF('Exemplaires élève'!$BH$163="","",IF('Exemplaires élève'!$BH$163="TI",1,IF('Exemplaires élève'!$BH$163="I",2,IF('Exemplaires élève'!$BH$163="S",3,IF('Exemplaires élève'!$BH$163="B",4,IF('Exemplaires élève'!$BH$163="TB",5,"xxxx"))))))</f>
        <v/>
      </c>
      <c r="T168" s="78" t="str">
        <f>IF('Exemplaires élève'!$BH$171="","",IF('Exemplaires élève'!$BH$171="TI",1,IF('Exemplaires élève'!$BH$171="I",2,IF('Exemplaires élève'!$BH$171="S",3,IF('Exemplaires élève'!$BH$171="B",4,IF('Exemplaires élève'!$BH$171="TB",5,"xxxx"))))))</f>
        <v/>
      </c>
      <c r="U168" s="78" t="str">
        <f>IF('Exemplaires élève'!$BH$179="","",IF('Exemplaires élève'!$BH$179="TI",1,IF('Exemplaires élève'!$BH$179="I",2,IF('Exemplaires élève'!$BH$179="S",3,IF('Exemplaires élève'!$BH$179="B",4,IF('Exemplaires élève'!$BH$179="TB",5,"xxxx"))))))</f>
        <v/>
      </c>
      <c r="V168" s="78" t="str">
        <f>IF('Exemplaires élève'!$BH$187="","",IF('Exemplaires élève'!$BH$187="TI",1,IF('Exemplaires élève'!$BH$187="I",2,IF('Exemplaires élève'!$BH$187="S",3,IF('Exemplaires élève'!$BH$187="B",4,IF('Exemplaires élève'!$BH$187="TB",5,"xxxx"))))))</f>
        <v/>
      </c>
      <c r="W168" s="78" t="str">
        <f>IF('Exemplaires élève'!$BH$195="","",IF('Exemplaires élève'!$BH$195="TI",1,IF('Exemplaires élève'!$BH$195="I",2,IF('Exemplaires élève'!$BH$195="S",3,IF('Exemplaires élève'!$BH$195="B",4,IF('Exemplaires élève'!$BH$195="TB",5,"xxxx"))))))</f>
        <v/>
      </c>
    </row>
    <row r="169" spans="1:23" x14ac:dyDescent="0.25">
      <c r="A169" s="129"/>
      <c r="D169" s="78" t="str">
        <f>IF('Exemplaires élève'!$BH$17="","",IF('Exemplaires élève'!$BH$17="TI",1,IF('Exemplaires élève'!$BH$17="I",2,IF('Exemplaires élève'!$BH$17="S",3,IF('Exemplaires élève'!$BH$17="B",4,IF('Exemplaires élève'!$BH$17="TB",5,"xxxx"))))))</f>
        <v/>
      </c>
      <c r="E169" s="78" t="str">
        <f>IF('Exemplaires élève'!$BH$25="","",IF('Exemplaires élève'!$BH$25="TI",1,IF('Exemplaires élève'!$BH$25="I",2,IF('Exemplaires élève'!$BH$25="S",3,IF('Exemplaires élève'!$BH$25="B",4,IF('Exemplaires élève'!$BH$25="TB",5,"xxxx"))))))</f>
        <v/>
      </c>
      <c r="F169" s="78" t="str">
        <f>IF('Exemplaires élève'!$BH$33="","",IF('Exemplaires élève'!$BH$33="TI",1,IF('Exemplaires élève'!$BH$33="I",2,IF('Exemplaires élève'!$BH$33="S",3,IF('Exemplaires élève'!$BH$33="B",4,IF('Exemplaires élève'!$BH$33="TB",5,"xxxx"))))))</f>
        <v/>
      </c>
      <c r="G169" s="78" t="str">
        <f>IF('Exemplaires élève'!$BH$41="","",IF('Exemplaires élève'!$BH$41="TI",1,IF('Exemplaires élève'!$BH$41="I",2,IF('Exemplaires élève'!$BH$41="S",3,IF('Exemplaires élève'!$BH$41="B",4,IF('Exemplaires élève'!$BH$41="TB",5,"xxxx"))))))</f>
        <v/>
      </c>
      <c r="H169" s="78" t="str">
        <f>IF('Exemplaires élève'!$BH$49="","",IF('Exemplaires élève'!$BH$49="TI",1,IF('Exemplaires élève'!$BH$49="I",2,IF('Exemplaires élève'!$BH$49="S",3,IF('Exemplaires élève'!$BH$49="B",4,IF('Exemplaires élève'!$BH$49="TB",5,"xxxx"))))))</f>
        <v/>
      </c>
      <c r="I169" s="78" t="str">
        <f>IF('Exemplaires élève'!$BH$66="","",IF('Exemplaires élève'!$BH$66="TI",1,IF('Exemplaires élève'!$BH$66="I",2,IF('Exemplaires élève'!$BH$66="S",3,IF('Exemplaires élève'!$BH$66="B",4,IF('Exemplaires élève'!$BH$66="TB",5,"xxxx"))))))</f>
        <v/>
      </c>
      <c r="J169" s="78" t="str">
        <f>IF('Exemplaires élève'!$BH$74="","",IF('Exemplaires élève'!$BH$74="TI",1,IF('Exemplaires élève'!$BH$74="I",2,IF('Exemplaires élève'!$BH$74="S",3,IF('Exemplaires élève'!$BH$74="B",4,IF('Exemplaires élève'!$BH$74="TB",5,"xxxx"))))))</f>
        <v/>
      </c>
      <c r="K169" s="78" t="str">
        <f>IF('Exemplaires élève'!$BH$82="","",IF('Exemplaires élève'!$BH$82="TI",1,IF('Exemplaires élève'!$BH$82="I",2,IF('Exemplaires élève'!$BH$82="S",3,IF('Exemplaires élève'!$BH$82="B",4,IF('Exemplaires élève'!$BH$82="TB",5,"xxxx"))))))</f>
        <v/>
      </c>
      <c r="L169" s="78" t="str">
        <f>IF('Exemplaires élève'!$BH$90="","",IF('Exemplaires élève'!$BH$90="TI",1,IF('Exemplaires élève'!$BH$90="I",2,IF('Exemplaires élève'!$BH$90="S",3,IF('Exemplaires élève'!$BH$90="B",4,IF('Exemplaires élève'!$BH$90="TB",5,"xxxx"))))))</f>
        <v/>
      </c>
      <c r="M169" s="78" t="str">
        <f>IF('Exemplaires élève'!$BH$98="","",IF('Exemplaires élève'!$BH$98="TI",1,IF('Exemplaires élève'!$BH$98="I",2,IF('Exemplaires élève'!$BH$98="S",3,IF('Exemplaires élève'!$BH$98="B",4,IF('Exemplaires élève'!$BH$98="TB",5,"xxxx"))))))</f>
        <v/>
      </c>
      <c r="N169" s="78" t="str">
        <f>IF('Exemplaires élève'!$BH$115="","",IF('Exemplaires élève'!$BH$115="TI",1,IF('Exemplaires élève'!$BH$115="I",2,IF('Exemplaires élève'!$BH$115="S",3,IF('Exemplaires élève'!$BH$115="B",4,IF('Exemplaires élève'!$BH$115="TB",5,"xxxx"))))))</f>
        <v/>
      </c>
      <c r="O169" s="78" t="str">
        <f>IF('Exemplaires élève'!$BH$123="","",IF('Exemplaires élève'!$BH$123="TI",1,IF('Exemplaires élève'!$BH$123="I",2,IF('Exemplaires élève'!$BH$123="S",3,IF('Exemplaires élève'!$BH$123="B",4,IF('Exemplaires élève'!$BH$123="TB",5,"xxxx"))))))</f>
        <v/>
      </c>
      <c r="P169" s="78" t="str">
        <f>IF('Exemplaires élève'!$BH$131="","",IF('Exemplaires élève'!$BH$131="TI",1,IF('Exemplaires élève'!$BH$131="I",2,IF('Exemplaires élève'!$BH$131="S",3,IF('Exemplaires élève'!$BH$131="B",4,IF('Exemplaires élève'!$BH$131="TB",5,"xxxx"))))))</f>
        <v/>
      </c>
      <c r="Q169" s="78" t="str">
        <f>IF('Exemplaires élève'!$BH$139="","",IF('Exemplaires élève'!$BH$139="TI",1,IF('Exemplaires élève'!$BH$139="I",2,IF('Exemplaires élève'!$BH$139="S",3,IF('Exemplaires élève'!$BH$139="B",4,IF('Exemplaires élève'!$BH$139="TB",5,"xxxx"))))))</f>
        <v/>
      </c>
      <c r="R169" s="78" t="str">
        <f>IF('Exemplaires élève'!$BH$147="","",IF('Exemplaires élève'!$BH$147="TI",1,IF('Exemplaires élève'!$BH$147="I",2,IF('Exemplaires élève'!$BH$147="S",3,IF('Exemplaires élève'!$BH$147="B",4,IF('Exemplaires élève'!$BH$147="TB",5,"xxxx"))))))</f>
        <v/>
      </c>
      <c r="S169" s="78" t="str">
        <f>IF('Exemplaires élève'!$BH$164="","",IF('Exemplaires élève'!$BH$164="TI",1,IF('Exemplaires élève'!$BH$164="I",2,IF('Exemplaires élève'!$BH$164="S",3,IF('Exemplaires élève'!$BH$164="B",4,IF('Exemplaires élève'!$BH$164="TB",5,"xxxx"))))))</f>
        <v/>
      </c>
      <c r="T169" s="78" t="str">
        <f>IF('Exemplaires élève'!$BH$172="","",IF('Exemplaires élève'!$BH$172="TI",1,IF('Exemplaires élève'!$BH$172="I",2,IF('Exemplaires élève'!$BH$172="S",3,IF('Exemplaires élève'!$BH$172="B",4,IF('Exemplaires élève'!$BH$172="TB",5,"xxxx"))))))</f>
        <v/>
      </c>
      <c r="U169" s="78" t="str">
        <f>IF('Exemplaires élève'!$BH$180="","",IF('Exemplaires élève'!$BH$180="TI",1,IF('Exemplaires élève'!$BH$180="I",2,IF('Exemplaires élève'!$BH$180="S",3,IF('Exemplaires élève'!$BH$180="B",4,IF('Exemplaires élève'!$BH$180="TB",5,"xxxx"))))))</f>
        <v/>
      </c>
      <c r="V169" s="78" t="str">
        <f>IF('Exemplaires élève'!$BH$188="","",IF('Exemplaires élève'!$BH$188="TI",1,IF('Exemplaires élève'!$BH$188="I",2,IF('Exemplaires élève'!$BH$188="S",3,IF('Exemplaires élève'!$BH$188="B",4,IF('Exemplaires élève'!$BH$188="TB",5,"xxxx"))))))</f>
        <v/>
      </c>
      <c r="W169" s="78" t="str">
        <f>IF('Exemplaires élève'!$BH$196="","",IF('Exemplaires élève'!$BH$196="TI",1,IF('Exemplaires élève'!$BH$196="I",2,IF('Exemplaires élève'!$BH$196="S",3,IF('Exemplaires élève'!$BH$196="B",4,IF('Exemplaires élève'!$BH$196="TB",5,"xxxx"))))))</f>
        <v/>
      </c>
    </row>
    <row r="170" spans="1:23" x14ac:dyDescent="0.25">
      <c r="A170" s="129"/>
      <c r="D170" s="78" t="str">
        <f>IF('Exemplaires élève'!$BH$18="","",IF('Exemplaires élève'!$BH$18="TI",1,IF('Exemplaires élève'!$BH$18="I",2,IF('Exemplaires élève'!$BH$18="S",3,IF('Exemplaires élève'!$BH$18="B",4,IF('Exemplaires élève'!$BH$18="TB",5,"xxxx"))))))</f>
        <v/>
      </c>
      <c r="E170" s="78" t="str">
        <f>IF('Exemplaires élève'!$BH$26="","",IF('Exemplaires élève'!$BH$26="TI",1,IF('Exemplaires élève'!$BH$26="I",2,IF('Exemplaires élève'!$BH$26="S",3,IF('Exemplaires élève'!$BH$26="B",4,IF('Exemplaires élève'!$BH$26="TB",5,"xxxx"))))))</f>
        <v/>
      </c>
      <c r="F170" s="78" t="str">
        <f>IF('Exemplaires élève'!$BH$34="","",IF('Exemplaires élève'!$BH$34="TI",1,IF('Exemplaires élève'!$BH$34="I",2,IF('Exemplaires élève'!$BH$34="S",3,IF('Exemplaires élève'!$BH$34="B",4,IF('Exemplaires élève'!$BH$34="TB",5,"xxxx"))))))</f>
        <v/>
      </c>
      <c r="G170" s="78" t="str">
        <f>IF('Exemplaires élève'!$BH$42="","",IF('Exemplaires élève'!$BH$42="TI",1,IF('Exemplaires élève'!$BH$42="I",2,IF('Exemplaires élève'!$BH$42="S",3,IF('Exemplaires élève'!$BH$42="B",4,IF('Exemplaires élève'!$BH$42="TB",5,"xxxx"))))))</f>
        <v/>
      </c>
      <c r="H170" s="78" t="str">
        <f>IF('Exemplaires élève'!$BH$50="","",IF('Exemplaires élève'!$BH$50="TI",1,IF('Exemplaires élève'!$BH$50="I",2,IF('Exemplaires élève'!$BH$50="S",3,IF('Exemplaires élève'!$BH$50="B",4,IF('Exemplaires élève'!$BH$50="TB",5,"xxxx"))))))</f>
        <v/>
      </c>
      <c r="I170" s="78" t="str">
        <f>IF('Exemplaires élève'!$BH$67="","",IF('Exemplaires élève'!$BH$67="TI",1,IF('Exemplaires élève'!$BH$67="I",2,IF('Exemplaires élève'!$BH$67="S",3,IF('Exemplaires élève'!$BH$67="B",4,IF('Exemplaires élève'!$BH$67="TB",5,"xxxx"))))))</f>
        <v/>
      </c>
      <c r="J170" s="78" t="str">
        <f>IF('Exemplaires élève'!$BH$75="","",IF('Exemplaires élève'!$BH$75="TI",1,IF('Exemplaires élève'!$BH$75="I",2,IF('Exemplaires élève'!$BH$75="S",3,IF('Exemplaires élève'!$BH$75="B",4,IF('Exemplaires élève'!$BH$75="TB",5,"xxxx"))))))</f>
        <v/>
      </c>
      <c r="K170" s="78" t="str">
        <f>IF('Exemplaires élève'!$BH$83="","",IF('Exemplaires élève'!$BH$83="TI",1,IF('Exemplaires élève'!$BH$83="I",2,IF('Exemplaires élève'!$BH$83="S",3,IF('Exemplaires élève'!$BH$83="B",4,IF('Exemplaires élève'!$BH$83="TB",5,"xxxx"))))))</f>
        <v/>
      </c>
      <c r="L170" s="78" t="str">
        <f>IF('Exemplaires élève'!$BH$91="","",IF('Exemplaires élève'!$BH$91="TI",1,IF('Exemplaires élève'!$BH$91="I",2,IF('Exemplaires élève'!$BH$91="S",3,IF('Exemplaires élève'!$BH$91="B",4,IF('Exemplaires élève'!$BH$91="TB",5,"xxxx"))))))</f>
        <v/>
      </c>
      <c r="M170" s="78" t="str">
        <f>IF('Exemplaires élève'!$BH$99="","",IF('Exemplaires élève'!$BH$99="TI",1,IF('Exemplaires élève'!$BH$99="I",2,IF('Exemplaires élève'!$BH$99="S",3,IF('Exemplaires élève'!$BH$99="B",4,IF('Exemplaires élève'!$BH$99="TB",5,"xxxx"))))))</f>
        <v/>
      </c>
      <c r="N170" s="78" t="str">
        <f>IF('Exemplaires élève'!$BH$116="","",IF('Exemplaires élève'!$BH$116="TI",1,IF('Exemplaires élève'!$BH$116="I",2,IF('Exemplaires élève'!$BH$116="S",3,IF('Exemplaires élève'!$BH$116="B",4,IF('Exemplaires élève'!$BH$116="TB",5,"xxxx"))))))</f>
        <v/>
      </c>
      <c r="O170" s="78" t="str">
        <f>IF('Exemplaires élève'!$BH$124="","",IF('Exemplaires élève'!$BH$124="TI",1,IF('Exemplaires élève'!$BH$124="I",2,IF('Exemplaires élève'!$BH$124="S",3,IF('Exemplaires élève'!$BH$124="B",4,IF('Exemplaires élève'!$BH$124="TB",5,"xxxx"))))))</f>
        <v/>
      </c>
      <c r="P170" s="78" t="str">
        <f>IF('Exemplaires élève'!$BH$132="","",IF('Exemplaires élève'!$BH$132="TI",1,IF('Exemplaires élève'!$BH$132="I",2,IF('Exemplaires élève'!$BH$132="S",3,IF('Exemplaires élève'!$BH$132="B",4,IF('Exemplaires élève'!$BH$132="TB",5,"xxxx"))))))</f>
        <v/>
      </c>
      <c r="Q170" s="78" t="str">
        <f>IF('Exemplaires élève'!$BH$140="","",IF('Exemplaires élève'!$BH$140="TI",1,IF('Exemplaires élève'!$BH$140="I",2,IF('Exemplaires élève'!$BH$140="S",3,IF('Exemplaires élève'!$BH$140="B",4,IF('Exemplaires élève'!$BH$140="TB",5,"xxxx"))))))</f>
        <v/>
      </c>
      <c r="R170" s="78" t="str">
        <f>IF('Exemplaires élève'!$BH$148="","",IF('Exemplaires élève'!$BH$148="TI",1,IF('Exemplaires élève'!$BH$148="I",2,IF('Exemplaires élève'!$BH$148="S",3,IF('Exemplaires élève'!$BH$148="B",4,IF('Exemplaires élève'!$BH$148="TB",5,"xxxx"))))))</f>
        <v/>
      </c>
      <c r="S170" s="78" t="str">
        <f>IF('Exemplaires élève'!$BH$165="","",IF('Exemplaires élève'!$BH$165="TI",1,IF('Exemplaires élève'!$BH$165="I",2,IF('Exemplaires élève'!$BH$165="S",3,IF('Exemplaires élève'!$BH$165="B",4,IF('Exemplaires élève'!$BH$165="TB",5,"xxxx"))))))</f>
        <v/>
      </c>
      <c r="T170" s="78" t="str">
        <f>IF('Exemplaires élève'!$BH$173="","",IF('Exemplaires élève'!$BH$173="TI",1,IF('Exemplaires élève'!$BH$173="I",2,IF('Exemplaires élève'!$BH$173="S",3,IF('Exemplaires élève'!$BH$173="B",4,IF('Exemplaires élève'!$BH$173="TB",5,"xxxx"))))))</f>
        <v/>
      </c>
      <c r="U170" s="78" t="str">
        <f>IF('Exemplaires élève'!$BH$181="","",IF('Exemplaires élève'!$BH$181="TI",1,IF('Exemplaires élève'!$BH$181="I",2,IF('Exemplaires élève'!$BH$181="S",3,IF('Exemplaires élève'!$BH$181="B",4,IF('Exemplaires élève'!$BH$181="TB",5,"xxxx"))))))</f>
        <v/>
      </c>
      <c r="V170" s="78" t="str">
        <f>IF('Exemplaires élève'!$BH$189="","",IF('Exemplaires élève'!$BH$189="TI",1,IF('Exemplaires élève'!$BH$189="I",2,IF('Exemplaires élève'!$BH$189="S",3,IF('Exemplaires élève'!$BH$189="B",4,IF('Exemplaires élève'!$BH$189="TB",5,"xxxx"))))))</f>
        <v/>
      </c>
      <c r="W170" s="78" t="str">
        <f>IF('Exemplaires élève'!$BH$197="","",IF('Exemplaires élève'!$BH$197="TI",1,IF('Exemplaires élève'!$BH$197="I",2,IF('Exemplaires élève'!$BH$197="S",3,IF('Exemplaires élève'!$BH$197="B",4,IF('Exemplaires élève'!$BH$197="TB",5,"xxxx"))))))</f>
        <v/>
      </c>
    </row>
    <row r="171" spans="1:23" x14ac:dyDescent="0.25">
      <c r="A171" s="129"/>
      <c r="D171" s="78" t="str">
        <f>IF('Exemplaires élève'!$BH$19="","",IF('Exemplaires élève'!$BH$19="TI",1,IF('Exemplaires élève'!$BH$19="I",2,IF('Exemplaires élève'!$BH$19="S",3,IF('Exemplaires élève'!$BH$19="B",4,IF('Exemplaires élève'!$BH$19="TB",5,"xxxx"))))))</f>
        <v/>
      </c>
      <c r="E171" s="78" t="str">
        <f>IF('Exemplaires élève'!$BH$27="","",IF('Exemplaires élève'!$BH$27="TI",1,IF('Exemplaires élève'!$BH$27="I",2,IF('Exemplaires élève'!$BH$27="S",3,IF('Exemplaires élève'!$BH$27="B",4,IF('Exemplaires élève'!$BH$27="TB",5,"xxxx"))))))</f>
        <v/>
      </c>
      <c r="F171" s="78" t="str">
        <f>IF('Exemplaires élève'!$BH$35="","",IF('Exemplaires élève'!$BH$35="TI",1,IF('Exemplaires élève'!$BH$35="I",2,IF('Exemplaires élève'!$BH$35="S",3,IF('Exemplaires élève'!$BH$35="B",4,IF('Exemplaires élève'!$BH$35="TB",5,"xxxx"))))))</f>
        <v/>
      </c>
      <c r="G171" s="78" t="str">
        <f>IF('Exemplaires élève'!$BH$43="","",IF('Exemplaires élève'!$BH$43="TI",1,IF('Exemplaires élève'!$BH$43="I",2,IF('Exemplaires élève'!$BH$43="S",3,IF('Exemplaires élève'!$BH$43="B",4,IF('Exemplaires élève'!$BH$43="TB",5,"xxxx"))))))</f>
        <v/>
      </c>
      <c r="H171" s="78" t="str">
        <f>IF('Exemplaires élève'!$BH$51="","",IF('Exemplaires élève'!$BH$51="TI",1,IF('Exemplaires élève'!$BH$51="I",2,IF('Exemplaires élève'!$BH$51="S",3,IF('Exemplaires élève'!$BH$51="B",4,IF('Exemplaires élève'!$BH$51="TB",5,"xxxx"))))))</f>
        <v/>
      </c>
      <c r="I171" s="78" t="str">
        <f>IF('Exemplaires élève'!$BH$68="","",IF('Exemplaires élève'!$BH$68="TI",1,IF('Exemplaires élève'!$BH$68="I",2,IF('Exemplaires élève'!$BH$68="S",3,IF('Exemplaires élève'!$BH$68="B",4,IF('Exemplaires élève'!$BH$68="TB",5,"xxxx"))))))</f>
        <v/>
      </c>
      <c r="J171" s="78" t="str">
        <f>IF('Exemplaires élève'!$BH$76="","",IF('Exemplaires élève'!$BH$76="TI",1,IF('Exemplaires élève'!$BH$76="I",2,IF('Exemplaires élève'!$BH$76="S",3,IF('Exemplaires élève'!$BH$76="B",4,IF('Exemplaires élève'!$BH$76="TB",5,"xxxx"))))))</f>
        <v/>
      </c>
      <c r="K171" s="78" t="str">
        <f>IF('Exemplaires élève'!$BH$84="","",IF('Exemplaires élève'!$BH$84="TI",1,IF('Exemplaires élève'!$BH$84="I",2,IF('Exemplaires élève'!$BH$84="S",3,IF('Exemplaires élève'!$BH$84="B",4,IF('Exemplaires élève'!$BH$84="TB",5,"xxxx"))))))</f>
        <v/>
      </c>
      <c r="L171" s="78" t="str">
        <f>IF('Exemplaires élève'!$BH$92="","",IF('Exemplaires élève'!$BH$92="TI",1,IF('Exemplaires élève'!$BH$92="I",2,IF('Exemplaires élève'!$BH$92="S",3,IF('Exemplaires élève'!$BH$92="B",4,IF('Exemplaires élève'!$BH$92="TB",5,"xxxx"))))))</f>
        <v/>
      </c>
      <c r="M171" s="78" t="str">
        <f>IF('Exemplaires élève'!$BH$100="","",IF('Exemplaires élève'!$BH$100="TI",1,IF('Exemplaires élève'!$BH$100="I",2,IF('Exemplaires élève'!$BH$100="S",3,IF('Exemplaires élève'!$BH$100="B",4,IF('Exemplaires élève'!$BH$100="TB",5,"xxxx"))))))</f>
        <v/>
      </c>
      <c r="N171" s="78" t="str">
        <f>IF('Exemplaires élève'!$BH$117="","",IF('Exemplaires élève'!$BH$117="TI",1,IF('Exemplaires élève'!$BH$117="I",2,IF('Exemplaires élève'!$BH$117="S",3,IF('Exemplaires élève'!$BH$117="B",4,IF('Exemplaires élève'!$BH$117="TB",5,"xxxx"))))))</f>
        <v/>
      </c>
      <c r="O171" s="78" t="str">
        <f>IF('Exemplaires élève'!$BH$125="","",IF('Exemplaires élève'!$BH$125="TI",1,IF('Exemplaires élève'!$BH$125="I",2,IF('Exemplaires élève'!$BH$125="S",3,IF('Exemplaires élève'!$BH$125="B",4,IF('Exemplaires élève'!$BH$125="TB",5,"xxxx"))))))</f>
        <v/>
      </c>
      <c r="P171" s="78" t="str">
        <f>IF('Exemplaires élève'!$BH$133="","",IF('Exemplaires élève'!$BH$133="TI",1,IF('Exemplaires élève'!$BH$133="I",2,IF('Exemplaires élève'!$BH$133="S",3,IF('Exemplaires élève'!$BH$133="B",4,IF('Exemplaires élève'!$BH$133="TB",5,"xxxx"))))))</f>
        <v/>
      </c>
      <c r="Q171" s="78" t="str">
        <f>IF('Exemplaires élève'!$BH$141="","",IF('Exemplaires élève'!$BH$141="TI",1,IF('Exemplaires élève'!$BH$141="I",2,IF('Exemplaires élève'!$BH$141="S",3,IF('Exemplaires élève'!$BH$141="B",4,IF('Exemplaires élève'!$BH$141="TB",5,"xxxx"))))))</f>
        <v/>
      </c>
      <c r="R171" s="78" t="str">
        <f>IF('Exemplaires élève'!$BH$149="","",IF('Exemplaires élève'!$BH$149="TI",1,IF('Exemplaires élève'!$BH$149="I",2,IF('Exemplaires élève'!$BH$149="S",3,IF('Exemplaires élève'!$BH$149="B",4,IF('Exemplaires élève'!$BH$149="TB",5,"xxxx"))))))</f>
        <v/>
      </c>
      <c r="S171" s="78" t="str">
        <f>IF('Exemplaires élève'!$BH$166="","",IF('Exemplaires élève'!$BH$166="TI",1,IF('Exemplaires élève'!$BH$166="I",2,IF('Exemplaires élève'!$BH$166="S",3,IF('Exemplaires élève'!$BH$166="B",4,IF('Exemplaires élève'!$BH$166="TB",5,"xxxx"))))))</f>
        <v/>
      </c>
      <c r="T171" s="78" t="str">
        <f>IF('Exemplaires élève'!$BH$174="","",IF('Exemplaires élève'!$BH$174="TI",1,IF('Exemplaires élève'!$BH$174="I",2,IF('Exemplaires élève'!$BH$174="S",3,IF('Exemplaires élève'!$BH$174="B",4,IF('Exemplaires élève'!$BH$174="TB",5,"xxxx"))))))</f>
        <v/>
      </c>
      <c r="U171" s="78" t="str">
        <f>IF('Exemplaires élève'!$BH$182="","",IF('Exemplaires élève'!$BH$182="TI",1,IF('Exemplaires élève'!$BH$182="I",2,IF('Exemplaires élève'!$BH$182="S",3,IF('Exemplaires élève'!$BH$182="B",4,IF('Exemplaires élève'!$BH$182="TB",5,"xxxx"))))))</f>
        <v/>
      </c>
      <c r="V171" s="78" t="str">
        <f>IF('Exemplaires élève'!$BH$190="","",IF('Exemplaires élève'!$BH$190="TI",1,IF('Exemplaires élève'!$BH$190="I",2,IF('Exemplaires élève'!$BH$190="S",3,IF('Exemplaires élève'!$BH$190="B",4,IF('Exemplaires élève'!$BH$190="TB",5,"xxxx"))))))</f>
        <v/>
      </c>
      <c r="W171" s="78" t="str">
        <f>IF('Exemplaires élève'!$BH$198="","",IF('Exemplaires élève'!$BH$198="TI",1,IF('Exemplaires élève'!$BH$198="I",2,IF('Exemplaires élève'!$BH$198="S",3,IF('Exemplaires élève'!$BH$198="B",4,IF('Exemplaires élève'!$BH$198="TB",5,"xxxx"))))))</f>
        <v/>
      </c>
    </row>
    <row r="172" spans="1:23" x14ac:dyDescent="0.25">
      <c r="A172" s="129"/>
      <c r="D172" s="78" t="str">
        <f>IF('Exemplaires élève'!$BH$20="","",IF('Exemplaires élève'!$BH$20="TI",1,IF('Exemplaires élève'!$BH$20="I",2,IF('Exemplaires élève'!$BH$20="S",3,IF('Exemplaires élève'!$BH$20="B",4,IF('Exemplaires élève'!$BH$20="TB",5,"xxxx"))))))</f>
        <v/>
      </c>
      <c r="E172" s="78" t="str">
        <f>IF('Exemplaires élève'!$BH$28="","",IF('Exemplaires élève'!$BH$28="TI",1,IF('Exemplaires élève'!$BH$28="I",2,IF('Exemplaires élève'!$BH$28="S",3,IF('Exemplaires élève'!$BH$28="B",4,IF('Exemplaires élève'!$BH$28="TB",5,"xxxx"))))))</f>
        <v/>
      </c>
      <c r="F172" s="78" t="str">
        <f>IF('Exemplaires élève'!$BH$36="","",IF('Exemplaires élève'!$BH$36="TI",1,IF('Exemplaires élève'!$BH$36="I",2,IF('Exemplaires élève'!$BH$36="S",3,IF('Exemplaires élève'!$BH$36="B",4,IF('Exemplaires élève'!$BH$36="TB",5,"xxxx"))))))</f>
        <v/>
      </c>
      <c r="G172" s="78" t="str">
        <f>IF('Exemplaires élève'!$BH$44="","",IF('Exemplaires élève'!$BH$44="TI",1,IF('Exemplaires élève'!$BH$44="I",2,IF('Exemplaires élève'!$BH$44="S",3,IF('Exemplaires élève'!$BH$44="B",4,IF('Exemplaires élève'!$BH$44="TB",5,"xxxx"))))))</f>
        <v/>
      </c>
      <c r="H172" s="78" t="str">
        <f>IF('Exemplaires élève'!$BH$52="","",IF('Exemplaires élève'!$BH$52="TI",1,IF('Exemplaires élève'!$BH$52="I",2,IF('Exemplaires élève'!$BH$52="S",3,IF('Exemplaires élève'!$BH$52="B",4,IF('Exemplaires élève'!$BH$52="TB",5,"xxxx"))))))</f>
        <v/>
      </c>
      <c r="I172" s="78" t="str">
        <f>IF('Exemplaires élève'!$BH$69="","",IF('Exemplaires élève'!$BH$69="TI",1,IF('Exemplaires élève'!$BH$69="I",2,IF('Exemplaires élève'!$BH$69="S",3,IF('Exemplaires élève'!$BH$69="B",4,IF('Exemplaires élève'!$BH$69="TB",5,"xxxx"))))))</f>
        <v/>
      </c>
      <c r="J172" s="78" t="str">
        <f>IF('Exemplaires élève'!$BH$77="","",IF('Exemplaires élève'!$BH$77="TI",1,IF('Exemplaires élève'!$BH$77="I",2,IF('Exemplaires élève'!$BH$77="S",3,IF('Exemplaires élève'!$BH$77="B",4,IF('Exemplaires élève'!$BH$77="TB",5,"xxxx"))))))</f>
        <v/>
      </c>
      <c r="K172" s="78" t="str">
        <f>IF('Exemplaires élève'!$BH$85="","",IF('Exemplaires élève'!$BH$85="TI",1,IF('Exemplaires élève'!$BH$85="I",2,IF('Exemplaires élève'!$BH$85="S",3,IF('Exemplaires élève'!$BH$85="B",4,IF('Exemplaires élève'!$BH$85="TB",5,"xxxx"))))))</f>
        <v/>
      </c>
      <c r="L172" s="78" t="str">
        <f>IF('Exemplaires élève'!$BH$93="","",IF('Exemplaires élève'!$BH$93="TI",1,IF('Exemplaires élève'!$BH$93="I",2,IF('Exemplaires élève'!$BH$93="S",3,IF('Exemplaires élève'!$BH$93="B",4,IF('Exemplaires élève'!$BH$93="TB",5,"xxxx"))))))</f>
        <v/>
      </c>
      <c r="M172" s="78" t="str">
        <f>IF('Exemplaires élève'!$BH$101="","",IF('Exemplaires élève'!$BH$101="TI",1,IF('Exemplaires élève'!$BH$101="I",2,IF('Exemplaires élève'!$BH$101="S",3,IF('Exemplaires élève'!$BH$101="B",4,IF('Exemplaires élève'!$BH$101="TB",5,"xxxx"))))))</f>
        <v/>
      </c>
      <c r="N172" s="78" t="str">
        <f>IF('Exemplaires élève'!$BH$118="","",IF('Exemplaires élève'!$BH$118="TI",1,IF('Exemplaires élève'!$BH$118="I",2,IF('Exemplaires élève'!$BH$118="S",3,IF('Exemplaires élève'!$BH$118="B",4,IF('Exemplaires élève'!$BH$118="TB",5,"xxxx"))))))</f>
        <v/>
      </c>
      <c r="O172" s="78" t="str">
        <f>IF('Exemplaires élève'!$BH$126="","",IF('Exemplaires élève'!$BH$126="TI",1,IF('Exemplaires élève'!$BH$126="I",2,IF('Exemplaires élève'!$BH$126="S",3,IF('Exemplaires élève'!$BH$126="B",4,IF('Exemplaires élève'!$BH$126="TB",5,"xxxx"))))))</f>
        <v/>
      </c>
      <c r="P172" s="78" t="str">
        <f>IF('Exemplaires élève'!$BH$134="","",IF('Exemplaires élève'!$BH$134="TI",1,IF('Exemplaires élève'!$BH$134="I",2,IF('Exemplaires élève'!$BH$134="S",3,IF('Exemplaires élève'!$BH$134="B",4,IF('Exemplaires élève'!$BH$134="TB",5,"xxxx"))))))</f>
        <v/>
      </c>
      <c r="Q172" s="78" t="str">
        <f>IF('Exemplaires élève'!$BH$142="","",IF('Exemplaires élève'!$BH$142="TI",1,IF('Exemplaires élève'!$BH$142="I",2,IF('Exemplaires élève'!$BH$142="S",3,IF('Exemplaires élève'!$BH$142="B",4,IF('Exemplaires élève'!$BH$142="TB",5,"xxxx"))))))</f>
        <v/>
      </c>
      <c r="R172" s="78" t="str">
        <f>IF('Exemplaires élève'!$BH$150="","",IF('Exemplaires élève'!$BH$150="TI",1,IF('Exemplaires élève'!$BH$150="I",2,IF('Exemplaires élève'!$BH$150="S",3,IF('Exemplaires élève'!$BH$150="B",4,IF('Exemplaires élève'!$BH$150="TB",5,"xxxx"))))))</f>
        <v/>
      </c>
      <c r="S172" s="78" t="str">
        <f>IF('Exemplaires élève'!$BH$167="","",IF('Exemplaires élève'!$BH$167="TI",1,IF('Exemplaires élève'!$BH$167="I",2,IF('Exemplaires élève'!$BH$167="S",3,IF('Exemplaires élève'!$BH$167="B",4,IF('Exemplaires élève'!$BH$167="TB",5,"xxxx"))))))</f>
        <v/>
      </c>
      <c r="T172" s="78" t="str">
        <f>IF('Exemplaires élève'!$BH$175="","",IF('Exemplaires élève'!$BH$175="TI",1,IF('Exemplaires élève'!$BH$175="I",2,IF('Exemplaires élève'!$BH$175="S",3,IF('Exemplaires élève'!$BH$175="B",4,IF('Exemplaires élève'!$BH$175="TB",5,"xxxx"))))))</f>
        <v/>
      </c>
      <c r="U172" s="78" t="str">
        <f>IF('Exemplaires élève'!$BH$183="","",IF('Exemplaires élève'!$BH$183="TI",1,IF('Exemplaires élève'!$BH$183="I",2,IF('Exemplaires élève'!$BH$183="S",3,IF('Exemplaires élève'!$BH$183="B",4,IF('Exemplaires élève'!$BH$183="TB",5,"xxxx"))))))</f>
        <v/>
      </c>
      <c r="V172" s="78" t="str">
        <f>IF('Exemplaires élève'!$BH$191="","",IF('Exemplaires élève'!$BH$191="TI",1,IF('Exemplaires élève'!$BH$191="I",2,IF('Exemplaires élève'!$BH$191="S",3,IF('Exemplaires élève'!$BH$191="B",4,IF('Exemplaires élève'!$BH$191="TB",5,"xxxx"))))))</f>
        <v/>
      </c>
      <c r="W172" s="78" t="str">
        <f>IF('Exemplaires élève'!$BH$199="","",IF('Exemplaires élève'!$BH$199="TI",1,IF('Exemplaires élève'!$BH$199="I",2,IF('Exemplaires élève'!$BH$199="S",3,IF('Exemplaires élève'!$BH$199="B",4,IF('Exemplaires élève'!$BH$199="TB",5,"xxxx"))))))</f>
        <v/>
      </c>
    </row>
    <row r="173" spans="1:23" ht="13.8" thickBot="1" x14ac:dyDescent="0.3">
      <c r="A173" s="129"/>
      <c r="D173" s="78" t="str">
        <f>IF('Exemplaires élève'!$BH$21="","",IF('Exemplaires élève'!$BH$21="TI",1,IF('Exemplaires élève'!$BH$21="I",2,IF('Exemplaires élève'!$BH$21="S",3,IF('Exemplaires élève'!$BH$21="B",4,IF('Exemplaires élève'!$BH$21="TB",5,"xxxx"))))))</f>
        <v/>
      </c>
      <c r="E173" s="78" t="str">
        <f>IF('Exemplaires élève'!$BH$29="","",IF('Exemplaires élève'!$BH$29="TI",1,IF('Exemplaires élève'!$BH$29="I",2,IF('Exemplaires élève'!$BH$29="S",3,IF('Exemplaires élève'!$BH$29="B",4,IF('Exemplaires élève'!$BH$29="TB",5,"xxxx"))))))</f>
        <v/>
      </c>
      <c r="F173" s="78" t="str">
        <f>IF('Exemplaires élève'!$BH$37="","",IF('Exemplaires élève'!$BH$37="TI",1,IF('Exemplaires élève'!$BH$37="I",2,IF('Exemplaires élève'!$BH$37="S",3,IF('Exemplaires élève'!$BH$37="B",4,IF('Exemplaires élève'!$BH$37="TB",5,"xxxx"))))))</f>
        <v/>
      </c>
      <c r="G173" s="78" t="str">
        <f>IF('Exemplaires élève'!$BH$45="","",IF('Exemplaires élève'!$BH$45="TI",1,IF('Exemplaires élève'!$BH$45="I",2,IF('Exemplaires élève'!$BH$45="S",3,IF('Exemplaires élève'!$BH$45="B",4,IF('Exemplaires élève'!$BH$45="TB",5,"xxxx"))))))</f>
        <v/>
      </c>
      <c r="H173" s="78" t="str">
        <f>IF('Exemplaires élève'!$BH$53="","",IF('Exemplaires élève'!$BH$53="TI",1,IF('Exemplaires élève'!$BH$53="I",2,IF('Exemplaires élève'!$BH$53="S",3,IF('Exemplaires élève'!$BH$53="B",4,IF('Exemplaires élève'!$BH$53="TB",5,"xxxx"))))))</f>
        <v/>
      </c>
      <c r="I173" s="78" t="str">
        <f>IF('Exemplaires élève'!$BH$70="","",IF('Exemplaires élève'!$BH$70="TI",1,IF('Exemplaires élève'!$BH$70="I",2,IF('Exemplaires élève'!$BH$70="S",3,IF('Exemplaires élève'!$BH$70="B",4,IF('Exemplaires élève'!$BH$70="TB",5,"xxxx"))))))</f>
        <v/>
      </c>
      <c r="J173" s="78" t="str">
        <f>IF('Exemplaires élève'!$BH$78="","",IF('Exemplaires élève'!$BH$78="TI",1,IF('Exemplaires élève'!$BH$78="I",2,IF('Exemplaires élève'!$BH$78="S",3,IF('Exemplaires élève'!$BH$78="B",4,IF('Exemplaires élève'!$BH$78="TB",5,"xxxx"))))))</f>
        <v/>
      </c>
      <c r="K173" s="78" t="str">
        <f>IF('Exemplaires élève'!$BH$86="","",IF('Exemplaires élève'!$BH$86="TI",1,IF('Exemplaires élève'!$BH$86="I",2,IF('Exemplaires élève'!$BH$86="S",3,IF('Exemplaires élève'!$BH$86="B",4,IF('Exemplaires élève'!$BH$86="TB",5,"xxxx"))))))</f>
        <v/>
      </c>
      <c r="L173" s="78" t="str">
        <f>IF('Exemplaires élève'!$BH$94="","",IF('Exemplaires élève'!$BH$94="TI",1,IF('Exemplaires élève'!$BH$94="I",2,IF('Exemplaires élève'!$BH$94="S",3,IF('Exemplaires élève'!$BH$94="B",4,IF('Exemplaires élève'!$BH$94="TB",5,"xxxx"))))))</f>
        <v/>
      </c>
      <c r="M173" s="78" t="str">
        <f>IF('Exemplaires élève'!$BH$102="","",IF('Exemplaires élève'!$BH$102="TI",1,IF('Exemplaires élève'!$BH$102="I",2,IF('Exemplaires élève'!$BH$102="S",3,IF('Exemplaires élève'!$BH$102="B",4,IF('Exemplaires élève'!$BH$102="TB",5,"xxxx"))))))</f>
        <v/>
      </c>
      <c r="N173" s="78" t="str">
        <f>IF('Exemplaires élève'!$BH$119="","",IF('Exemplaires élève'!$BH$119="TI",1,IF('Exemplaires élève'!$BH$119="I",2,IF('Exemplaires élève'!$BH$119="S",3,IF('Exemplaires élève'!$BH$119="B",4,IF('Exemplaires élève'!$BH$119="TB",5,"xxxx"))))))</f>
        <v/>
      </c>
      <c r="O173" s="78" t="str">
        <f>IF('Exemplaires élève'!$BH$127="","",IF('Exemplaires élève'!$BH$127="TI",1,IF('Exemplaires élève'!$BH$127="I",2,IF('Exemplaires élève'!$BH$127="S",3,IF('Exemplaires élève'!$BH$127="B",4,IF('Exemplaires élève'!$BH$127="TB",5,"xxxx"))))))</f>
        <v/>
      </c>
      <c r="P173" s="78" t="str">
        <f>IF('Exemplaires élève'!$BH$135="","",IF('Exemplaires élève'!$BH$135="TI",1,IF('Exemplaires élève'!$BH$135="I",2,IF('Exemplaires élève'!$BH$135="S",3,IF('Exemplaires élève'!$BH$135="B",4,IF('Exemplaires élève'!$BH$135="TB",5,"xxxx"))))))</f>
        <v/>
      </c>
      <c r="Q173" s="78" t="str">
        <f>IF('Exemplaires élève'!$BH$143="","",IF('Exemplaires élève'!$BH$143="TI",1,IF('Exemplaires élève'!$BH$143="I",2,IF('Exemplaires élève'!$BH$143="S",3,IF('Exemplaires élève'!$BH$143="B",4,IF('Exemplaires élève'!$BH$143="TB",5,"xxxx"))))))</f>
        <v/>
      </c>
      <c r="R173" s="78" t="str">
        <f>IF('Exemplaires élève'!$BH$151="","",IF('Exemplaires élève'!$BH$151="TI",1,IF('Exemplaires élève'!$BH$151="I",2,IF('Exemplaires élève'!$BH$151="S",3,IF('Exemplaires élève'!$BH$151="B",4,IF('Exemplaires élève'!$BH$151="TB",5,"xxxx"))))))</f>
        <v/>
      </c>
      <c r="S173" s="78" t="str">
        <f>IF('Exemplaires élève'!$BH$168="","",IF('Exemplaires élève'!$BH$168="TI",1,IF('Exemplaires élève'!$BH$168="I",2,IF('Exemplaires élève'!$BH$168="S",3,IF('Exemplaires élève'!$BH$168="B",4,IF('Exemplaires élève'!$BH$168="TB",5,"xxxx"))))))</f>
        <v/>
      </c>
      <c r="T173" s="78" t="str">
        <f>IF('Exemplaires élève'!$BH$176="","",IF('Exemplaires élève'!$BH$176="TI",1,IF('Exemplaires élève'!$BH$176="I",2,IF('Exemplaires élève'!$BH$176="S",3,IF('Exemplaires élève'!$BH$176="B",4,IF('Exemplaires élève'!$BH$176="TB",5,"xxxx"))))))</f>
        <v/>
      </c>
      <c r="U173" s="78" t="str">
        <f>IF('Exemplaires élève'!$BH$184="","",IF('Exemplaires élève'!$BH$184="TI",1,IF('Exemplaires élève'!$BH$184="I",2,IF('Exemplaires élève'!$BH$184="S",3,IF('Exemplaires élève'!$BH$184="B",4,IF('Exemplaires élève'!$BH$184="TB",5,"xxxx"))))))</f>
        <v/>
      </c>
      <c r="V173" s="78" t="str">
        <f>IF('Exemplaires élève'!$BH$192="","",IF('Exemplaires élève'!$BH$192="TI",1,IF('Exemplaires élève'!$BH$192="I",2,IF('Exemplaires élève'!$BH$192="S",3,IF('Exemplaires élève'!$BH$192="B",4,IF('Exemplaires élève'!$BH$192="TB",5,"xxxx"))))))</f>
        <v/>
      </c>
      <c r="W173" s="78" t="str">
        <f>IF('Exemplaires élève'!$BH$200="","",IF('Exemplaires élève'!$BH$200="TI",1,IF('Exemplaires élève'!$BH$200="I",2,IF('Exemplaires élève'!$BH$200="S",3,IF('Exemplaires élève'!$BH$200="B",4,IF('Exemplaires élève'!$BH$200="TB",5,"xxxx"))))))</f>
        <v/>
      </c>
    </row>
    <row r="174" spans="1:23" ht="13.8" thickBot="1" x14ac:dyDescent="0.3">
      <c r="A174" s="129"/>
      <c r="D174" s="32" t="str">
        <f>IF(D167="Absent(e)","",IF(D167="Non pr.",2,IF(COUNTIF(D167:D173,"")=7,"",AVERAGE(D167:D173))))</f>
        <v/>
      </c>
      <c r="E174" s="33" t="str">
        <f t="shared" ref="E174:W174" si="17">IF(E167="Absent(e)","",IF(E167="Non pr.",2,IF(COUNTIF(E167:E173,"")=7,"",AVERAGE(E167:E173))))</f>
        <v/>
      </c>
      <c r="F174" s="33" t="str">
        <f t="shared" si="17"/>
        <v/>
      </c>
      <c r="G174" s="33" t="str">
        <f t="shared" si="17"/>
        <v/>
      </c>
      <c r="H174" s="33" t="str">
        <f t="shared" si="17"/>
        <v/>
      </c>
      <c r="I174" s="33" t="str">
        <f t="shared" si="17"/>
        <v/>
      </c>
      <c r="J174" s="33" t="str">
        <f t="shared" si="17"/>
        <v/>
      </c>
      <c r="K174" s="33" t="str">
        <f t="shared" si="17"/>
        <v/>
      </c>
      <c r="L174" s="33" t="str">
        <f t="shared" si="17"/>
        <v/>
      </c>
      <c r="M174" s="33" t="str">
        <f t="shared" si="17"/>
        <v/>
      </c>
      <c r="N174" s="33" t="str">
        <f t="shared" si="17"/>
        <v/>
      </c>
      <c r="O174" s="33" t="str">
        <f t="shared" si="17"/>
        <v/>
      </c>
      <c r="P174" s="33" t="str">
        <f t="shared" si="17"/>
        <v/>
      </c>
      <c r="Q174" s="33" t="str">
        <f t="shared" si="17"/>
        <v/>
      </c>
      <c r="R174" s="33" t="str">
        <f t="shared" si="17"/>
        <v/>
      </c>
      <c r="S174" s="33" t="str">
        <f t="shared" si="17"/>
        <v/>
      </c>
      <c r="T174" s="33" t="str">
        <f t="shared" si="17"/>
        <v/>
      </c>
      <c r="U174" s="33" t="str">
        <f t="shared" si="17"/>
        <v/>
      </c>
      <c r="V174" s="33" t="str">
        <f t="shared" si="17"/>
        <v/>
      </c>
      <c r="W174" s="34" t="str">
        <f t="shared" si="17"/>
        <v/>
      </c>
    </row>
    <row r="175" spans="1:23" x14ac:dyDescent="0.25">
      <c r="A175" s="129"/>
    </row>
    <row r="176" spans="1:23" ht="25.5"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row>
    <row r="177" spans="1:24" ht="12.75" customHeight="1" x14ac:dyDescent="0.25">
      <c r="A177" s="129" t="s">
        <v>22</v>
      </c>
      <c r="D177" s="54">
        <f>IF(Paramètres!$B$172="","",Paramètres!$B$172)</f>
        <v>42801</v>
      </c>
      <c r="E177" s="54">
        <f>IF(Paramètres!$B$173="","",Paramètres!$B$173)</f>
        <v>42802</v>
      </c>
      <c r="F177" s="54">
        <f>IF(Paramètres!$B$174="","",Paramètres!$B$174)</f>
        <v>42803</v>
      </c>
      <c r="G177" s="54">
        <f>IF(Paramètres!$B$175="","",Paramètres!$B$175)</f>
        <v>42804</v>
      </c>
      <c r="H177" s="54">
        <f>IF(Paramètres!$B$176="","",Paramètres!$B$176)</f>
        <v>42807</v>
      </c>
      <c r="I177" s="54">
        <f>IF(Paramètres!$B$177="","",Paramètres!$B$177)</f>
        <v>42808</v>
      </c>
      <c r="J177" s="54">
        <f>IF(Paramètres!$B$178="","",Paramètres!$B$178)</f>
        <v>42809</v>
      </c>
      <c r="K177" s="54">
        <f>IF(Paramètres!$B$179="","",Paramètres!$B$179)</f>
        <v>42810</v>
      </c>
      <c r="L177" s="54">
        <f>IF(Paramètres!$B$180="","",Paramètres!$B$180)</f>
        <v>42811</v>
      </c>
      <c r="M177" s="54">
        <f>IF(Paramètres!$B$181="","",Paramètres!$B$181)</f>
        <v>42815</v>
      </c>
      <c r="N177" s="54">
        <f>IF(Paramètres!$B$182="","",Paramètres!$B$182)</f>
        <v>42816</v>
      </c>
      <c r="O177" s="54">
        <f>IF(Paramètres!$B$183="","",Paramètres!$B$183)</f>
        <v>42817</v>
      </c>
      <c r="P177" s="54">
        <f>IF(Paramètres!$B$184="","",Paramètres!$B$184)</f>
        <v>42818</v>
      </c>
      <c r="Q177" s="54">
        <f>IF(Paramètres!$B$185="","",Paramètres!$B$185)</f>
        <v>42821</v>
      </c>
      <c r="R177" s="54">
        <f>IF(Paramètres!$B$186="","",Paramètres!$B$186)</f>
        <v>42822</v>
      </c>
      <c r="S177" s="54">
        <f>IF(Paramètres!$B$187="","",Paramètres!$B$187)</f>
        <v>42823</v>
      </c>
      <c r="T177" s="54">
        <f>IF(Paramètres!$B$188="","",Paramètres!$B$188)</f>
        <v>42824</v>
      </c>
      <c r="U177" s="54" t="str">
        <f>IF(Paramètres!$B$189="","",Paramètres!$B$189)</f>
        <v/>
      </c>
      <c r="V177" s="54" t="str">
        <f>IF(Paramètres!$B$190="","",Paramètres!$B$190)</f>
        <v/>
      </c>
      <c r="W177" s="54" t="str">
        <f>IF(Paramètres!$B$191="","",Paramètres!$B$191)</f>
        <v/>
      </c>
      <c r="X177" s="31" t="str">
        <f>IF(Paramètres!$B$192="","",Paramètres!$B$192)</f>
        <v/>
      </c>
    </row>
    <row r="178" spans="1:24" x14ac:dyDescent="0.25">
      <c r="A178" s="129"/>
      <c r="C178" s="1" t="s">
        <v>27</v>
      </c>
      <c r="D178" s="77" t="str">
        <f>IF('Exemplaires élève'!$BQ$15="","",IF('Exemplaires élève'!$BQ$15="TI",1,IF('Exemplaires élève'!$BQ$15="I",2,IF('Exemplaires élève'!$BQ$15="S",3,IF('Exemplaires élève'!$BQ$15="B",4,IF('Exemplaires élève'!$BQ$15="TB",5,IF('Exemplaires élève'!$BQ$15="np","Non pr.",IF('Exemplaires élève'!$BQ$15="A","Absent(e)","xxxx"))))))))</f>
        <v/>
      </c>
      <c r="E178" s="77" t="str">
        <f>IF('Exemplaires élève'!$BQ$23="","",IF('Exemplaires élève'!$BQ$23="TI",1,IF('Exemplaires élève'!$BQ$23="I",2,IF('Exemplaires élève'!$BQ$23="S",3,IF('Exemplaires élève'!$BQ$23="B",4,IF('Exemplaires élève'!$BQ$23="TB",5,IF('Exemplaires élève'!$BQ$23="np","Non pr.",IF('Exemplaires élève'!$BQ$23="A","Absent(e)","xxxx"))))))))</f>
        <v/>
      </c>
      <c r="F178" s="77" t="str">
        <f>IF('Exemplaires élève'!$BQ$31="","",IF('Exemplaires élève'!$BQ$31="TI",1,IF('Exemplaires élève'!$BQ$31="I",2,IF('Exemplaires élève'!$BQ$31="S",3,IF('Exemplaires élève'!$BQ$31="B",4,IF('Exemplaires élève'!$BQ$31="TB",5,IF('Exemplaires élève'!$BQ$31="np","Non pr.",IF('Exemplaires élève'!$BQ$31="A","Absent(e)","xxxx"))))))))</f>
        <v/>
      </c>
      <c r="G178" s="77" t="str">
        <f>IF('Exemplaires élève'!$BQ$39="","",IF('Exemplaires élève'!$BQ$39="TI",1,IF('Exemplaires élève'!$BQ$39="I",2,IF('Exemplaires élève'!$BQ$39="S",3,IF('Exemplaires élève'!$BQ$39="B",4,IF('Exemplaires élève'!$BQ$39="TB",5,IF('Exemplaires élève'!$BQ$39="np","Non pr.",IF('Exemplaires élève'!$BQ$39="A","Absent(e)","xxxx"))))))))</f>
        <v/>
      </c>
      <c r="H178" s="77" t="str">
        <f>IF('Exemplaires élève'!$BQ$47="","",IF('Exemplaires élève'!$BQ$47="TI",1,IF('Exemplaires élève'!$BQ$47="I",2,IF('Exemplaires élève'!$BQ$47="S",3,IF('Exemplaires élève'!$BQ$47="B",4,IF('Exemplaires élève'!$BQ$47="TB",5,IF('Exemplaires élève'!$BQ$47="np","Non pr.",IF('Exemplaires élève'!$BQ$47="A","Absent(e)","xxxx"))))))))</f>
        <v/>
      </c>
      <c r="I178" s="77" t="str">
        <f>IF('Exemplaires élève'!$BQ$64="","",IF('Exemplaires élève'!$BQ$64="TI",1,IF('Exemplaires élève'!$BQ$64="I",2,IF('Exemplaires élève'!$BQ$64="S",3,IF('Exemplaires élève'!$BQ$64="B",4,IF('Exemplaires élève'!$BQ$64="TB",5,IF('Exemplaires élève'!$BQ$64="np","Non pr.",IF('Exemplaires élève'!$BQ$64="A","Absent(e)","xxxx"))))))))</f>
        <v/>
      </c>
      <c r="J178" s="77" t="str">
        <f>IF('Exemplaires élève'!$BQ$72="","",IF('Exemplaires élève'!$BQ$72="TI",1,IF('Exemplaires élève'!$BQ$72="I",2,IF('Exemplaires élève'!$BQ$72="S",3,IF('Exemplaires élève'!$BQ$72="B",4,IF('Exemplaires élève'!$BQ$72="TB",5,IF('Exemplaires élève'!$BQ$72="np","Non pr.",IF('Exemplaires élève'!$BQ$72="A","Absent(e)","xxxx"))))))))</f>
        <v/>
      </c>
      <c r="K178" s="77" t="str">
        <f>IF('Exemplaires élève'!$BQ$80="","",IF('Exemplaires élève'!$BQ$80="TI",1,IF('Exemplaires élève'!$BQ$80="I",2,IF('Exemplaires élève'!$BQ$80="S",3,IF('Exemplaires élève'!$BQ$80="B",4,IF('Exemplaires élève'!$BQ$80="TB",5,IF('Exemplaires élève'!$BQ$80="np","Non pr.",IF('Exemplaires élève'!$BQ$80="A","Absent(e)","xxxx"))))))))</f>
        <v/>
      </c>
      <c r="L178" s="77" t="str">
        <f>IF('Exemplaires élève'!$BQ$88="","",IF('Exemplaires élève'!$BQ$88="TI",1,IF('Exemplaires élève'!$BQ$88="I",2,IF('Exemplaires élève'!$BQ$88="S",3,IF('Exemplaires élève'!$BQ$88="B",4,IF('Exemplaires élève'!$BQ$88="TB",5,IF('Exemplaires élève'!$BQ$88="np","Non pr.",IF('Exemplaires élève'!$BQ$88="A","Absent(e)","xxxx"))))))))</f>
        <v/>
      </c>
      <c r="M178" s="77" t="str">
        <f>IF('Exemplaires élève'!$BQ$96="","",IF('Exemplaires élève'!$BQ$96="TI",1,IF('Exemplaires élève'!$BQ$96="I",2,IF('Exemplaires élève'!$BQ$96="S",3,IF('Exemplaires élève'!$BQ$96="B",4,IF('Exemplaires élève'!$BQ$96="TB",5,IF('Exemplaires élève'!$BQ$96="np","Non pr.",IF('Exemplaires élève'!$BQ$96="A","Absent(e)","xxxx"))))))))</f>
        <v/>
      </c>
      <c r="N178" s="77" t="str">
        <f>IF('Exemplaires élève'!$BQ$113="","",IF('Exemplaires élève'!$BQ$113="TI",1,IF('Exemplaires élève'!$BQ$113="I",2,IF('Exemplaires élève'!$BQ$113="S",3,IF('Exemplaires élève'!$BQ$113="B",4,IF('Exemplaires élève'!$BQ$113="TB",5,IF('Exemplaires élève'!$BQ$113="np","Non pr.",IF('Exemplaires élève'!$BQ$113="A","Absent(e)","xxxx"))))))))</f>
        <v/>
      </c>
      <c r="O178" s="77" t="str">
        <f>IF('Exemplaires élève'!$BQ$121="","",IF('Exemplaires élève'!$BQ$121="TI",1,IF('Exemplaires élève'!$BQ$121="I",2,IF('Exemplaires élève'!$BQ$121="S",3,IF('Exemplaires élève'!$BQ$121="B",4,IF('Exemplaires élève'!$BQ$121="TB",5,IF('Exemplaires élève'!$BQ$121="np","Non pr.",IF('Exemplaires élève'!$BQ$121="A","Absent(e)","xxxx"))))))))</f>
        <v/>
      </c>
      <c r="P178" s="77" t="str">
        <f>IF('Exemplaires élève'!$BQ$129="","",IF('Exemplaires élève'!$BQ$129="TI",1,IF('Exemplaires élève'!$BQ$129="I",2,IF('Exemplaires élève'!$BQ$129="S",3,IF('Exemplaires élève'!$BQ$129="B",4,IF('Exemplaires élève'!$BQ$129="TB",5,IF('Exemplaires élève'!$BQ$129="np","Non pr.",IF('Exemplaires élève'!$BQ$129="A","Absent(e)","xxxx"))))))))</f>
        <v/>
      </c>
      <c r="Q178" s="77" t="str">
        <f>IF('Exemplaires élève'!$BQ$137="","",IF('Exemplaires élève'!$BQ$137="TI",1,IF('Exemplaires élève'!$BQ$137="I",2,IF('Exemplaires élève'!$BQ$137="S",3,IF('Exemplaires élève'!$BQ$137="B",4,IF('Exemplaires élève'!$BQ$137="TB",5,IF('Exemplaires élève'!$BQ$137="np","Non pr.",IF('Exemplaires élève'!$BQ$137="A","Absent(e)","xxxx"))))))))</f>
        <v/>
      </c>
      <c r="R178" s="77" t="str">
        <f>IF('Exemplaires élève'!$BQ$145="","",IF('Exemplaires élève'!$BQ$145="TI",1,IF('Exemplaires élève'!$BQ$145="I",2,IF('Exemplaires élève'!$BQ$145="S",3,IF('Exemplaires élève'!$BQ$145="B",4,IF('Exemplaires élève'!$BQ$145="TB",5,IF('Exemplaires élève'!$BQ$145="np","Non pr.",IF('Exemplaires élève'!$BQ$145="A","Absent(e)","xxxx"))))))))</f>
        <v/>
      </c>
      <c r="S178" s="77" t="str">
        <f>IF('Exemplaires élève'!$BQ$162="","",IF('Exemplaires élève'!$BQ$162="TI",1,IF('Exemplaires élève'!$BQ$162="I",2,IF('Exemplaires élève'!$BQ$162="S",3,IF('Exemplaires élève'!$BQ$162="B",4,IF('Exemplaires élève'!$BQ$162="TB",5,IF('Exemplaires élève'!$BQ$162="np","Non pr.",IF('Exemplaires élève'!$BQ$162="A","Absent(e)","xxxx"))))))))</f>
        <v/>
      </c>
      <c r="T178" s="77" t="str">
        <f>IF('Exemplaires élève'!$BQ$170="","",IF('Exemplaires élève'!$BQ$170="TI",1,IF('Exemplaires élève'!$BQ$170="I",2,IF('Exemplaires élève'!$BQ$170="S",3,IF('Exemplaires élève'!$BQ$170="B",4,IF('Exemplaires élève'!$BQ$170="TB",5,IF('Exemplaires élève'!$BQ$170="np","Non pr.",IF('Exemplaires élève'!$BQ$170="A","Absent(e)","xxxx"))))))))</f>
        <v/>
      </c>
      <c r="U178" s="77" t="str">
        <f>IF('Exemplaires élève'!$BQ$178="","",IF('Exemplaires élève'!$BQ$178="TI",1,IF('Exemplaires élève'!$BQ$178="I",2,IF('Exemplaires élève'!$BQ$178="S",3,IF('Exemplaires élève'!$BQ$178="B",4,IF('Exemplaires élève'!$BQ$178="TB",5,IF('Exemplaires élève'!$BQ$178="np","Non pr.",IF('Exemplaires élève'!$BQ$178="A","Absent(e)","xxxx"))))))))</f>
        <v/>
      </c>
      <c r="V178" s="77" t="str">
        <f>IF('Exemplaires élève'!$BQ$186="","",IF('Exemplaires élève'!$BQ$186="TI",1,IF('Exemplaires élève'!$BQ$186="I",2,IF('Exemplaires élève'!$BQ$186="S",3,IF('Exemplaires élève'!$BQ$186="B",4,IF('Exemplaires élève'!$BQ$186="TB",5,IF('Exemplaires élève'!$BQ$186="np","Non pr.",IF('Exemplaires élève'!$BQ$186="A","Absent(e)","xxxx"))))))))</f>
        <v/>
      </c>
      <c r="W178" s="77" t="str">
        <f>IF('Exemplaires élève'!$BQ$194="","",IF('Exemplaires élève'!$BQ$194="TI",1,IF('Exemplaires élève'!$BQ$194="I",2,IF('Exemplaires élève'!$BQ$194="S",3,IF('Exemplaires élève'!$BQ$194="B",4,IF('Exemplaires élève'!$BQ$194="TB",5,IF('Exemplaires élève'!$BQ$194="np","Non pr.",IF('Exemplaires élève'!$BQ$194="A","Absent(e)","xxxx"))))))))</f>
        <v/>
      </c>
    </row>
    <row r="179" spans="1:24" x14ac:dyDescent="0.25">
      <c r="A179" s="129"/>
      <c r="D179" s="78" t="str">
        <f>IF('Exemplaires élève'!$BQ$16="","",IF('Exemplaires élève'!$BQ$16="TI",1,IF('Exemplaires élève'!$BQ$16="I",2,IF('Exemplaires élève'!$BQ$16="S",3,IF('Exemplaires élève'!$BQ$16="B",4,IF('Exemplaires élève'!$BQ$16="TB",5,"xxxx"))))))</f>
        <v/>
      </c>
      <c r="E179" s="78" t="str">
        <f>IF('Exemplaires élève'!$BQ$24="","",IF('Exemplaires élève'!$BQ$24="TI",1,IF('Exemplaires élève'!$BQ$24="I",2,IF('Exemplaires élève'!$BQ$24="S",3,IF('Exemplaires élève'!$BQ$24="B",4,IF('Exemplaires élève'!$BQ$24="TB",5,"xxxx"))))))</f>
        <v/>
      </c>
      <c r="F179" s="78" t="str">
        <f>IF('Exemplaires élève'!$BQ$32="","",IF('Exemplaires élève'!$BQ$32="TI",1,IF('Exemplaires élève'!$BQ$32="I",2,IF('Exemplaires élève'!$BQ$32="S",3,IF('Exemplaires élève'!$BQ$32="B",4,IF('Exemplaires élève'!$BQ$32="TB",5,"xxxx"))))))</f>
        <v/>
      </c>
      <c r="G179" s="78" t="str">
        <f>IF('Exemplaires élève'!$BQ$40="","",IF('Exemplaires élève'!$BQ$40="TI",1,IF('Exemplaires élève'!$BQ$40="I",2,IF('Exemplaires élève'!$BQ$40="S",3,IF('Exemplaires élève'!$BQ$40="B",4,IF('Exemplaires élève'!$BQ$40="TB",5,"xxxx"))))))</f>
        <v/>
      </c>
      <c r="H179" s="78" t="str">
        <f>IF('Exemplaires élève'!$BQ$48="","",IF('Exemplaires élève'!$BQ$48="TI",1,IF('Exemplaires élève'!$BQ$48="I",2,IF('Exemplaires élève'!$BQ$48="S",3,IF('Exemplaires élève'!$BQ$48="B",4,IF('Exemplaires élève'!$BQ$48="TB",5,"xxxx"))))))</f>
        <v/>
      </c>
      <c r="I179" s="78" t="str">
        <f>IF('Exemplaires élève'!$BQ$65="","",IF('Exemplaires élève'!$BQ$65="TI",1,IF('Exemplaires élève'!$BQ$65="I",2,IF('Exemplaires élève'!$BQ$65="S",3,IF('Exemplaires élève'!$BQ$65="B",4,IF('Exemplaires élève'!$BQ$65="TB",5,"xxxx"))))))</f>
        <v/>
      </c>
      <c r="J179" s="78" t="str">
        <f>IF('Exemplaires élève'!$BQ$73="","",IF('Exemplaires élève'!$BQ$73="TI",1,IF('Exemplaires élève'!$BQ$73="I",2,IF('Exemplaires élève'!$BQ$73="S",3,IF('Exemplaires élève'!$BQ$73="B",4,IF('Exemplaires élève'!$BQ$73="TB",5,"xxxx"))))))</f>
        <v/>
      </c>
      <c r="K179" s="78" t="str">
        <f>IF('Exemplaires élève'!$BQ$81="","",IF('Exemplaires élève'!$BQ$81="TI",1,IF('Exemplaires élève'!$BQ$81="I",2,IF('Exemplaires élève'!$BQ$81="S",3,IF('Exemplaires élève'!$BQ$81="B",4,IF('Exemplaires élève'!$BQ$81="TB",5,"xxxx"))))))</f>
        <v/>
      </c>
      <c r="L179" s="78" t="str">
        <f>IF('Exemplaires élève'!$BQ$89="","",IF('Exemplaires élève'!$BQ$89="TI",1,IF('Exemplaires élève'!$BQ$89="I",2,IF('Exemplaires élève'!$BQ$89="S",3,IF('Exemplaires élève'!$BQ$89="B",4,IF('Exemplaires élève'!$BQ$89="TB",5,"xxxx"))))))</f>
        <v/>
      </c>
      <c r="M179" s="78" t="str">
        <f>IF('Exemplaires élève'!$BQ$97="","",IF('Exemplaires élève'!$BQ$97="TI",1,IF('Exemplaires élève'!$BQ$97="I",2,IF('Exemplaires élève'!$BQ$97="S",3,IF('Exemplaires élève'!$BQ$97="B",4,IF('Exemplaires élève'!$BQ$97="TB",5,"xxxx"))))))</f>
        <v/>
      </c>
      <c r="N179" s="78" t="str">
        <f>IF('Exemplaires élève'!$BQ$114="","",IF('Exemplaires élève'!$BQ$114="TI",1,IF('Exemplaires élève'!$BQ$114="I",2,IF('Exemplaires élève'!$BQ$114="S",3,IF('Exemplaires élève'!$BQ$114="B",4,IF('Exemplaires élève'!$BQ$114="TB",5,"xxxx"))))))</f>
        <v/>
      </c>
      <c r="O179" s="78" t="str">
        <f>IF('Exemplaires élève'!$BQ$122="","",IF('Exemplaires élève'!$BQ$122="TI",1,IF('Exemplaires élève'!$BQ$122="I",2,IF('Exemplaires élève'!$BQ$122="S",3,IF('Exemplaires élève'!$BQ$122="B",4,IF('Exemplaires élève'!$BQ$122="TB",5,"xxxx"))))))</f>
        <v/>
      </c>
      <c r="P179" s="78" t="str">
        <f>IF('Exemplaires élève'!$BQ$130="","",IF('Exemplaires élève'!$BQ$130="TI",1,IF('Exemplaires élève'!$BQ$130="I",2,IF('Exemplaires élève'!$BQ$130="S",3,IF('Exemplaires élève'!$BQ$130="B",4,IF('Exemplaires élève'!$BQ$130="TB",5,"xxxx"))))))</f>
        <v/>
      </c>
      <c r="Q179" s="78" t="str">
        <f>IF('Exemplaires élève'!$BQ$138="","",IF('Exemplaires élève'!$BQ$138="TI",1,IF('Exemplaires élève'!$BQ$138="I",2,IF('Exemplaires élève'!$BQ$138="S",3,IF('Exemplaires élève'!$BQ$138="B",4,IF('Exemplaires élève'!$BQ$138="TB",5,"xxxx"))))))</f>
        <v/>
      </c>
      <c r="R179" s="78" t="str">
        <f>IF('Exemplaires élève'!$BQ$146="","",IF('Exemplaires élève'!$BQ$146="TI",1,IF('Exemplaires élève'!$BQ$146="I",2,IF('Exemplaires élève'!$BQ$146="S",3,IF('Exemplaires élève'!$BQ$146="B",4,IF('Exemplaires élève'!$BQ$146="TB",5,"xxxx"))))))</f>
        <v/>
      </c>
      <c r="S179" s="78" t="str">
        <f>IF('Exemplaires élève'!$BQ$163="","",IF('Exemplaires élève'!$BQ$163="TI",1,IF('Exemplaires élève'!$BQ$163="I",2,IF('Exemplaires élève'!$BQ$163="S",3,IF('Exemplaires élève'!$BQ$163="B",4,IF('Exemplaires élève'!$BQ$163="TB",5,"xxxx"))))))</f>
        <v/>
      </c>
      <c r="T179" s="78" t="str">
        <f>IF('Exemplaires élève'!$BQ$171="","",IF('Exemplaires élève'!$BQ$171="TI",1,IF('Exemplaires élève'!$BQ$171="I",2,IF('Exemplaires élève'!$BQ$171="S",3,IF('Exemplaires élève'!$BQ$171="B",4,IF('Exemplaires élève'!$BQ$171="TB",5,"xxxx"))))))</f>
        <v/>
      </c>
      <c r="U179" s="78" t="str">
        <f>IF('Exemplaires élève'!$BQ$179="","",IF('Exemplaires élève'!$BQ$179="TI",1,IF('Exemplaires élève'!$BQ$179="I",2,IF('Exemplaires élève'!$BQ$179="S",3,IF('Exemplaires élève'!$BQ$179="B",4,IF('Exemplaires élève'!$BQ$179="TB",5,"xxxx"))))))</f>
        <v/>
      </c>
      <c r="V179" s="78" t="str">
        <f>IF('Exemplaires élève'!$BQ$187="","",IF('Exemplaires élève'!$BQ$187="TI",1,IF('Exemplaires élève'!$BQ$187="I",2,IF('Exemplaires élève'!$BQ$187="S",3,IF('Exemplaires élève'!$BQ$187="B",4,IF('Exemplaires élève'!$BQ$187="TB",5,"xxxx"))))))</f>
        <v/>
      </c>
      <c r="W179" s="78" t="str">
        <f>IF('Exemplaires élève'!$BQ$195="","",IF('Exemplaires élève'!$BQ$195="TI",1,IF('Exemplaires élève'!$BQ$195="I",2,IF('Exemplaires élève'!$BQ$195="S",3,IF('Exemplaires élève'!$BQ$195="B",4,IF('Exemplaires élève'!$BQ$195="TB",5,"xxxx"))))))</f>
        <v/>
      </c>
    </row>
    <row r="180" spans="1:24" x14ac:dyDescent="0.25">
      <c r="A180" s="129"/>
      <c r="D180" s="78" t="str">
        <f>IF('Exemplaires élève'!$BQ$17="","",IF('Exemplaires élève'!$BQ$17="TI",1,IF('Exemplaires élève'!$BQ$17="I",2,IF('Exemplaires élève'!$BQ$17="S",3,IF('Exemplaires élève'!$BQ$17="B",4,IF('Exemplaires élève'!$BQ$17="TB",5,"xxxx"))))))</f>
        <v/>
      </c>
      <c r="E180" s="78" t="str">
        <f>IF('Exemplaires élève'!$BQ$25="","",IF('Exemplaires élève'!$BQ$25="TI",1,IF('Exemplaires élève'!$BQ$25="I",2,IF('Exemplaires élève'!$BQ$25="S",3,IF('Exemplaires élève'!$BQ$25="B",4,IF('Exemplaires élève'!$BQ$25="TB",5,"xxxx"))))))</f>
        <v/>
      </c>
      <c r="F180" s="78" t="str">
        <f>IF('Exemplaires élève'!$BQ$33="","",IF('Exemplaires élève'!$BQ$33="TI",1,IF('Exemplaires élève'!$BQ$33="I",2,IF('Exemplaires élève'!$BQ$33="S",3,IF('Exemplaires élève'!$BQ$33="B",4,IF('Exemplaires élève'!$BQ$33="TB",5,"xxxx"))))))</f>
        <v/>
      </c>
      <c r="G180" s="78" t="str">
        <f>IF('Exemplaires élève'!$BQ$41="","",IF('Exemplaires élève'!$BQ$41="TI",1,IF('Exemplaires élève'!$BQ$41="I",2,IF('Exemplaires élève'!$BQ$41="S",3,IF('Exemplaires élève'!$BQ$41="B",4,IF('Exemplaires élève'!$BQ$41="TB",5,"xxxx"))))))</f>
        <v/>
      </c>
      <c r="H180" s="78" t="str">
        <f>IF('Exemplaires élève'!$BQ$49="","",IF('Exemplaires élève'!$BQ$49="TI",1,IF('Exemplaires élève'!$BQ$49="I",2,IF('Exemplaires élève'!$BQ$49="S",3,IF('Exemplaires élève'!$BQ$49="B",4,IF('Exemplaires élève'!$BQ$49="TB",5,"xxxx"))))))</f>
        <v/>
      </c>
      <c r="I180" s="78" t="str">
        <f>IF('Exemplaires élève'!$BQ$66="","",IF('Exemplaires élève'!$BQ$66="TI",1,IF('Exemplaires élève'!$BQ$66="I",2,IF('Exemplaires élève'!$BQ$66="S",3,IF('Exemplaires élève'!$BQ$66="B",4,IF('Exemplaires élève'!$BQ$66="TB",5,"xxxx"))))))</f>
        <v/>
      </c>
      <c r="J180" s="78" t="str">
        <f>IF('Exemplaires élève'!$BQ$74="","",IF('Exemplaires élève'!$BQ$74="TI",1,IF('Exemplaires élève'!$BQ$74="I",2,IF('Exemplaires élève'!$BQ$74="S",3,IF('Exemplaires élève'!$BQ$74="B",4,IF('Exemplaires élève'!$BQ$74="TB",5,"xxxx"))))))</f>
        <v/>
      </c>
      <c r="K180" s="78" t="str">
        <f>IF('Exemplaires élève'!$BQ$82="","",IF('Exemplaires élève'!$BQ$82="TI",1,IF('Exemplaires élève'!$BQ$82="I",2,IF('Exemplaires élève'!$BQ$82="S",3,IF('Exemplaires élève'!$BQ$82="B",4,IF('Exemplaires élève'!$BQ$82="TB",5,"xxxx"))))))</f>
        <v/>
      </c>
      <c r="L180" s="78" t="str">
        <f>IF('Exemplaires élève'!$BQ$90="","",IF('Exemplaires élève'!$BQ$90="TI",1,IF('Exemplaires élève'!$BQ$90="I",2,IF('Exemplaires élève'!$BQ$90="S",3,IF('Exemplaires élève'!$BQ$90="B",4,IF('Exemplaires élève'!$BQ$90="TB",5,"xxxx"))))))</f>
        <v/>
      </c>
      <c r="M180" s="78" t="str">
        <f>IF('Exemplaires élève'!$BQ$98="","",IF('Exemplaires élève'!$BQ$98="TI",1,IF('Exemplaires élève'!$BQ$98="I",2,IF('Exemplaires élève'!$BQ$98="S",3,IF('Exemplaires élève'!$BQ$98="B",4,IF('Exemplaires élève'!$BQ$98="TB",5,"xxxx"))))))</f>
        <v/>
      </c>
      <c r="N180" s="78" t="str">
        <f>IF('Exemplaires élève'!$BQ$115="","",IF('Exemplaires élève'!$BQ$115="TI",1,IF('Exemplaires élève'!$BQ$115="I",2,IF('Exemplaires élève'!$BQ$115="S",3,IF('Exemplaires élève'!$BQ$115="B",4,IF('Exemplaires élève'!$BQ$115="TB",5,"xxxx"))))))</f>
        <v/>
      </c>
      <c r="O180" s="78" t="str">
        <f>IF('Exemplaires élève'!$BQ$123="","",IF('Exemplaires élève'!$BQ$123="TI",1,IF('Exemplaires élève'!$BQ$123="I",2,IF('Exemplaires élève'!$BQ$123="S",3,IF('Exemplaires élève'!$BQ$123="B",4,IF('Exemplaires élève'!$BQ$123="TB",5,"xxxx"))))))</f>
        <v/>
      </c>
      <c r="P180" s="78" t="str">
        <f>IF('Exemplaires élève'!$BQ$131="","",IF('Exemplaires élève'!$BQ$131="TI",1,IF('Exemplaires élève'!$BQ$131="I",2,IF('Exemplaires élève'!$BQ$131="S",3,IF('Exemplaires élève'!$BQ$131="B",4,IF('Exemplaires élève'!$BQ$131="TB",5,"xxxx"))))))</f>
        <v/>
      </c>
      <c r="Q180" s="78" t="str">
        <f>IF('Exemplaires élève'!$BQ$139="","",IF('Exemplaires élève'!$BQ$139="TI",1,IF('Exemplaires élève'!$BQ$139="I",2,IF('Exemplaires élève'!$BQ$139="S",3,IF('Exemplaires élève'!$BQ$139="B",4,IF('Exemplaires élève'!$BQ$139="TB",5,"xxxx"))))))</f>
        <v/>
      </c>
      <c r="R180" s="78" t="str">
        <f>IF('Exemplaires élève'!$BQ$147="","",IF('Exemplaires élève'!$BQ$147="TI",1,IF('Exemplaires élève'!$BQ$147="I",2,IF('Exemplaires élève'!$BQ$147="S",3,IF('Exemplaires élève'!$BQ$147="B",4,IF('Exemplaires élève'!$BQ$147="TB",5,"xxxx"))))))</f>
        <v/>
      </c>
      <c r="S180" s="78" t="str">
        <f>IF('Exemplaires élève'!$BQ$164="","",IF('Exemplaires élève'!$BQ$164="TI",1,IF('Exemplaires élève'!$BQ$164="I",2,IF('Exemplaires élève'!$BQ$164="S",3,IF('Exemplaires élève'!$BQ$164="B",4,IF('Exemplaires élève'!$BQ$164="TB",5,"xxxx"))))))</f>
        <v/>
      </c>
      <c r="T180" s="78" t="str">
        <f>IF('Exemplaires élève'!$BQ$172="","",IF('Exemplaires élève'!$BQ$172="TI",1,IF('Exemplaires élève'!$BQ$172="I",2,IF('Exemplaires élève'!$BQ$172="S",3,IF('Exemplaires élève'!$BQ$172="B",4,IF('Exemplaires élève'!$BQ$172="TB",5,"xxxx"))))))</f>
        <v/>
      </c>
      <c r="U180" s="78" t="str">
        <f>IF('Exemplaires élève'!$BQ$180="","",IF('Exemplaires élève'!$BQ$180="TI",1,IF('Exemplaires élève'!$BQ$180="I",2,IF('Exemplaires élève'!$BQ$180="S",3,IF('Exemplaires élève'!$BQ$180="B",4,IF('Exemplaires élève'!$BQ$180="TB",5,"xxxx"))))))</f>
        <v/>
      </c>
      <c r="V180" s="78" t="str">
        <f>IF('Exemplaires élève'!$BQ$188="","",IF('Exemplaires élève'!$BQ$188="TI",1,IF('Exemplaires élève'!$BQ$188="I",2,IF('Exemplaires élève'!$BQ$188="S",3,IF('Exemplaires élève'!$BQ$188="B",4,IF('Exemplaires élève'!$BQ$188="TB",5,"xxxx"))))))</f>
        <v/>
      </c>
      <c r="W180" s="78" t="str">
        <f>IF('Exemplaires élève'!$BQ$196="","",IF('Exemplaires élève'!$BQ$196="TI",1,IF('Exemplaires élève'!$BQ$196="I",2,IF('Exemplaires élève'!$BQ$196="S",3,IF('Exemplaires élève'!$BQ$196="B",4,IF('Exemplaires élève'!$BQ$196="TB",5,"xxxx"))))))</f>
        <v/>
      </c>
    </row>
    <row r="181" spans="1:24" x14ac:dyDescent="0.25">
      <c r="A181" s="129"/>
      <c r="D181" s="78" t="str">
        <f>IF('Exemplaires élève'!$BQ$18="","",IF('Exemplaires élève'!$BQ$18="TI",1,IF('Exemplaires élève'!$BQ$18="I",2,IF('Exemplaires élève'!$BQ$18="S",3,IF('Exemplaires élève'!$BQ$18="B",4,IF('Exemplaires élève'!$BQ$18="TB",5,"xxxx"))))))</f>
        <v/>
      </c>
      <c r="E181" s="78" t="str">
        <f>IF('Exemplaires élève'!$BQ$26="","",IF('Exemplaires élève'!$BQ$26="TI",1,IF('Exemplaires élève'!$BQ$26="I",2,IF('Exemplaires élève'!$BQ$26="S",3,IF('Exemplaires élève'!$BQ$26="B",4,IF('Exemplaires élève'!$BQ$26="TB",5,"xxxx"))))))</f>
        <v/>
      </c>
      <c r="F181" s="78" t="str">
        <f>IF('Exemplaires élève'!$BQ$34="","",IF('Exemplaires élève'!$BQ$34="TI",1,IF('Exemplaires élève'!$BQ$34="I",2,IF('Exemplaires élève'!$BQ$34="S",3,IF('Exemplaires élève'!$BQ$34="B",4,IF('Exemplaires élève'!$BQ$34="TB",5,"xxxx"))))))</f>
        <v/>
      </c>
      <c r="G181" s="78" t="str">
        <f>IF('Exemplaires élève'!$BQ$42="","",IF('Exemplaires élève'!$BQ$42="TI",1,IF('Exemplaires élève'!$BQ$42="I",2,IF('Exemplaires élève'!$BQ$42="S",3,IF('Exemplaires élève'!$BQ$42="B",4,IF('Exemplaires élève'!$BQ$42="TB",5,"xxxx"))))))</f>
        <v/>
      </c>
      <c r="H181" s="78" t="str">
        <f>IF('Exemplaires élève'!$BQ$50="","",IF('Exemplaires élève'!$BQ$50="TI",1,IF('Exemplaires élève'!$BQ$50="I",2,IF('Exemplaires élève'!$BQ$50="S",3,IF('Exemplaires élève'!$BQ$50="B",4,IF('Exemplaires élève'!$BQ$50="TB",5,"xxxx"))))))</f>
        <v/>
      </c>
      <c r="I181" s="78" t="str">
        <f>IF('Exemplaires élève'!$BQ$67="","",IF('Exemplaires élève'!$BQ$67="TI",1,IF('Exemplaires élève'!$BQ$67="I",2,IF('Exemplaires élève'!$BQ$67="S",3,IF('Exemplaires élève'!$BQ$67="B",4,IF('Exemplaires élève'!$BQ$67="TB",5,"xxxx"))))))</f>
        <v/>
      </c>
      <c r="J181" s="78" t="str">
        <f>IF('Exemplaires élève'!$BQ$75="","",IF('Exemplaires élève'!$BQ$75="TI",1,IF('Exemplaires élève'!$BQ$75="I",2,IF('Exemplaires élève'!$BQ$75="S",3,IF('Exemplaires élève'!$BQ$75="B",4,IF('Exemplaires élève'!$BQ$75="TB",5,"xxxx"))))))</f>
        <v/>
      </c>
      <c r="K181" s="78" t="str">
        <f>IF('Exemplaires élève'!$BQ$83="","",IF('Exemplaires élève'!$BQ$83="TI",1,IF('Exemplaires élève'!$BQ$83="I",2,IF('Exemplaires élève'!$BQ$83="S",3,IF('Exemplaires élève'!$BQ$83="B",4,IF('Exemplaires élève'!$BQ$83="TB",5,"xxxx"))))))</f>
        <v/>
      </c>
      <c r="L181" s="78" t="str">
        <f>IF('Exemplaires élève'!$BQ$91="","",IF('Exemplaires élève'!$BQ$91="TI",1,IF('Exemplaires élève'!$BQ$91="I",2,IF('Exemplaires élève'!$BQ$91="S",3,IF('Exemplaires élève'!$BQ$91="B",4,IF('Exemplaires élève'!$BQ$91="TB",5,"xxxx"))))))</f>
        <v/>
      </c>
      <c r="M181" s="78" t="str">
        <f>IF('Exemplaires élève'!$BQ$99="","",IF('Exemplaires élève'!$BQ$99="TI",1,IF('Exemplaires élève'!$BQ$99="I",2,IF('Exemplaires élève'!$BQ$99="S",3,IF('Exemplaires élève'!$BQ$99="B",4,IF('Exemplaires élève'!$BQ$99="TB",5,"xxxx"))))))</f>
        <v/>
      </c>
      <c r="N181" s="78" t="str">
        <f>IF('Exemplaires élève'!$BQ$116="","",IF('Exemplaires élève'!$BQ$116="TI",1,IF('Exemplaires élève'!$BQ$116="I",2,IF('Exemplaires élève'!$BQ$116="S",3,IF('Exemplaires élève'!$BQ$116="B",4,IF('Exemplaires élève'!$BQ$116="TB",5,"xxxx"))))))</f>
        <v/>
      </c>
      <c r="O181" s="78" t="str">
        <f>IF('Exemplaires élève'!$BQ$124="","",IF('Exemplaires élève'!$BQ$124="TI",1,IF('Exemplaires élève'!$BQ$124="I",2,IF('Exemplaires élève'!$BQ$124="S",3,IF('Exemplaires élève'!$BQ$124="B",4,IF('Exemplaires élève'!$BQ$124="TB",5,"xxxx"))))))</f>
        <v/>
      </c>
      <c r="P181" s="78" t="str">
        <f>IF('Exemplaires élève'!$BQ$132="","",IF('Exemplaires élève'!$BQ$132="TI",1,IF('Exemplaires élève'!$BQ$132="I",2,IF('Exemplaires élève'!$BQ$132="S",3,IF('Exemplaires élève'!$BQ$132="B",4,IF('Exemplaires élève'!$BQ$132="TB",5,"xxxx"))))))</f>
        <v/>
      </c>
      <c r="Q181" s="78" t="str">
        <f>IF('Exemplaires élève'!$BQ$140="","",IF('Exemplaires élève'!$BQ$140="TI",1,IF('Exemplaires élève'!$BQ$140="I",2,IF('Exemplaires élève'!$BQ$140="S",3,IF('Exemplaires élève'!$BQ$140="B",4,IF('Exemplaires élève'!$BQ$140="TB",5,"xxxx"))))))</f>
        <v/>
      </c>
      <c r="R181" s="78" t="str">
        <f>IF('Exemplaires élève'!$BQ$148="","",IF('Exemplaires élève'!$BQ$148="TI",1,IF('Exemplaires élève'!$BQ$148="I",2,IF('Exemplaires élève'!$BQ$148="S",3,IF('Exemplaires élève'!$BQ$148="B",4,IF('Exemplaires élève'!$BQ$148="TB",5,"xxxx"))))))</f>
        <v/>
      </c>
      <c r="S181" s="78" t="str">
        <f>IF('Exemplaires élève'!$BQ$165="","",IF('Exemplaires élève'!$BQ$165="TI",1,IF('Exemplaires élève'!$BQ$165="I",2,IF('Exemplaires élève'!$BQ$165="S",3,IF('Exemplaires élève'!$BQ$165="B",4,IF('Exemplaires élève'!$BQ$165="TB",5,"xxxx"))))))</f>
        <v/>
      </c>
      <c r="T181" s="78" t="str">
        <f>IF('Exemplaires élève'!$BQ$173="","",IF('Exemplaires élève'!$BQ$173="TI",1,IF('Exemplaires élève'!$BQ$173="I",2,IF('Exemplaires élève'!$BQ$173="S",3,IF('Exemplaires élève'!$BQ$173="B",4,IF('Exemplaires élève'!$BQ$173="TB",5,"xxxx"))))))</f>
        <v/>
      </c>
      <c r="U181" s="78" t="str">
        <f>IF('Exemplaires élève'!$BQ$181="","",IF('Exemplaires élève'!$BQ$181="TI",1,IF('Exemplaires élève'!$BQ$181="I",2,IF('Exemplaires élève'!$BQ$181="S",3,IF('Exemplaires élève'!$BQ$181="B",4,IF('Exemplaires élève'!$BQ$181="TB",5,"xxxx"))))))</f>
        <v/>
      </c>
      <c r="V181" s="78" t="str">
        <f>IF('Exemplaires élève'!$BQ$189="","",IF('Exemplaires élève'!$BQ$189="TI",1,IF('Exemplaires élève'!$BQ$189="I",2,IF('Exemplaires élève'!$BQ$189="S",3,IF('Exemplaires élève'!$BQ$189="B",4,IF('Exemplaires élève'!$BQ$189="TB",5,"xxxx"))))))</f>
        <v/>
      </c>
      <c r="W181" s="78" t="str">
        <f>IF('Exemplaires élève'!$BQ$197="","",IF('Exemplaires élève'!$BQ$197="TI",1,IF('Exemplaires élève'!$BQ$197="I",2,IF('Exemplaires élève'!$BQ$197="S",3,IF('Exemplaires élève'!$BQ$197="B",4,IF('Exemplaires élève'!$BQ$197="TB",5,"xxxx"))))))</f>
        <v/>
      </c>
    </row>
    <row r="182" spans="1:24" x14ac:dyDescent="0.25">
      <c r="A182" s="129"/>
      <c r="D182" s="78" t="str">
        <f>IF('Exemplaires élève'!$BQ$19="","",IF('Exemplaires élève'!$BQ$19="TI",1,IF('Exemplaires élève'!$BQ$19="I",2,IF('Exemplaires élève'!$BQ$19="S",3,IF('Exemplaires élève'!$BQ$19="B",4,IF('Exemplaires élève'!$BQ$19="TB",5,"xxxx"))))))</f>
        <v/>
      </c>
      <c r="E182" s="78" t="str">
        <f>IF('Exemplaires élève'!$BQ$27="","",IF('Exemplaires élève'!$BQ$27="TI",1,IF('Exemplaires élève'!$BQ$27="I",2,IF('Exemplaires élève'!$BQ$27="S",3,IF('Exemplaires élève'!$BQ$27="B",4,IF('Exemplaires élève'!$BQ$27="TB",5,"xxxx"))))))</f>
        <v/>
      </c>
      <c r="F182" s="78" t="str">
        <f>IF('Exemplaires élève'!$BQ$35="","",IF('Exemplaires élève'!$BQ$35="TI",1,IF('Exemplaires élève'!$BQ$35="I",2,IF('Exemplaires élève'!$BQ$35="S",3,IF('Exemplaires élève'!$BQ$35="B",4,IF('Exemplaires élève'!$BQ$35="TB",5,"xxxx"))))))</f>
        <v/>
      </c>
      <c r="G182" s="78" t="str">
        <f>IF('Exemplaires élève'!$BQ$43="","",IF('Exemplaires élève'!$BQ$43="TI",1,IF('Exemplaires élève'!$BQ$43="I",2,IF('Exemplaires élève'!$BQ$43="S",3,IF('Exemplaires élève'!$BQ$43="B",4,IF('Exemplaires élève'!$BQ$43="TB",5,"xxxx"))))))</f>
        <v/>
      </c>
      <c r="H182" s="78" t="str">
        <f>IF('Exemplaires élève'!$BQ$51="","",IF('Exemplaires élève'!$BQ$51="TI",1,IF('Exemplaires élève'!$BQ$51="I",2,IF('Exemplaires élève'!$BQ$51="S",3,IF('Exemplaires élève'!$BQ$51="B",4,IF('Exemplaires élève'!$BQ$51="TB",5,"xxxx"))))))</f>
        <v/>
      </c>
      <c r="I182" s="78" t="str">
        <f>IF('Exemplaires élève'!$BQ$68="","",IF('Exemplaires élève'!$BQ$68="TI",1,IF('Exemplaires élève'!$BQ$68="I",2,IF('Exemplaires élève'!$BQ$68="S",3,IF('Exemplaires élève'!$BQ$68="B",4,IF('Exemplaires élève'!$BQ$68="TB",5,"xxxx"))))))</f>
        <v/>
      </c>
      <c r="J182" s="78" t="str">
        <f>IF('Exemplaires élève'!$BQ$76="","",IF('Exemplaires élève'!$BQ$76="TI",1,IF('Exemplaires élève'!$BQ$76="I",2,IF('Exemplaires élève'!$BQ$76="S",3,IF('Exemplaires élève'!$BQ$76="B",4,IF('Exemplaires élève'!$BQ$76="TB",5,"xxxx"))))))</f>
        <v/>
      </c>
      <c r="K182" s="78" t="str">
        <f>IF('Exemplaires élève'!$BQ$84="","",IF('Exemplaires élève'!$BQ$84="TI",1,IF('Exemplaires élève'!$BQ$84="I",2,IF('Exemplaires élève'!$BQ$84="S",3,IF('Exemplaires élève'!$BQ$84="B",4,IF('Exemplaires élève'!$BQ$84="TB",5,"xxxx"))))))</f>
        <v/>
      </c>
      <c r="L182" s="78" t="str">
        <f>IF('Exemplaires élève'!$BQ$92="","",IF('Exemplaires élève'!$BQ$92="TI",1,IF('Exemplaires élève'!$BQ$92="I",2,IF('Exemplaires élève'!$BQ$92="S",3,IF('Exemplaires élève'!$BQ$92="B",4,IF('Exemplaires élève'!$BQ$92="TB",5,"xxxx"))))))</f>
        <v/>
      </c>
      <c r="M182" s="78" t="str">
        <f>IF('Exemplaires élève'!$BQ$100="","",IF('Exemplaires élève'!$BQ$100="TI",1,IF('Exemplaires élève'!$BQ$100="I",2,IF('Exemplaires élève'!$BQ$100="S",3,IF('Exemplaires élève'!$BQ$100="B",4,IF('Exemplaires élève'!$BQ$100="TB",5,"xxxx"))))))</f>
        <v/>
      </c>
      <c r="N182" s="78" t="str">
        <f>IF('Exemplaires élève'!$BQ$117="","",IF('Exemplaires élève'!$BQ$117="TI",1,IF('Exemplaires élève'!$BQ$117="I",2,IF('Exemplaires élève'!$BQ$117="S",3,IF('Exemplaires élève'!$BQ$117="B",4,IF('Exemplaires élève'!$BQ$117="TB",5,"xxxx"))))))</f>
        <v/>
      </c>
      <c r="O182" s="78" t="str">
        <f>IF('Exemplaires élève'!$BQ$125="","",IF('Exemplaires élève'!$BQ$125="TI",1,IF('Exemplaires élève'!$BQ$125="I",2,IF('Exemplaires élève'!$BQ$125="S",3,IF('Exemplaires élève'!$BQ$125="B",4,IF('Exemplaires élève'!$BQ$125="TB",5,"xxxx"))))))</f>
        <v/>
      </c>
      <c r="P182" s="78" t="str">
        <f>IF('Exemplaires élève'!$BQ$133="","",IF('Exemplaires élève'!$BQ$133="TI",1,IF('Exemplaires élève'!$BQ$133="I",2,IF('Exemplaires élève'!$BQ$133="S",3,IF('Exemplaires élève'!$BQ$133="B",4,IF('Exemplaires élève'!$BQ$133="TB",5,"xxxx"))))))</f>
        <v/>
      </c>
      <c r="Q182" s="78" t="str">
        <f>IF('Exemplaires élève'!$BQ$141="","",IF('Exemplaires élève'!$BQ$141="TI",1,IF('Exemplaires élève'!$BQ$141="I",2,IF('Exemplaires élève'!$BQ$141="S",3,IF('Exemplaires élève'!$BQ$141="B",4,IF('Exemplaires élève'!$BQ$141="TB",5,"xxxx"))))))</f>
        <v/>
      </c>
      <c r="R182" s="78" t="str">
        <f>IF('Exemplaires élève'!$BQ$149="","",IF('Exemplaires élève'!$BQ$149="TI",1,IF('Exemplaires élève'!$BQ$149="I",2,IF('Exemplaires élève'!$BQ$149="S",3,IF('Exemplaires élève'!$BQ$149="B",4,IF('Exemplaires élève'!$BQ$149="TB",5,"xxxx"))))))</f>
        <v/>
      </c>
      <c r="S182" s="78" t="str">
        <f>IF('Exemplaires élève'!$BQ$166="","",IF('Exemplaires élève'!$BQ$166="TI",1,IF('Exemplaires élève'!$BQ$166="I",2,IF('Exemplaires élève'!$BQ$166="S",3,IF('Exemplaires élève'!$BQ$166="B",4,IF('Exemplaires élève'!$BQ$166="TB",5,"xxxx"))))))</f>
        <v/>
      </c>
      <c r="T182" s="78" t="str">
        <f>IF('Exemplaires élève'!$BQ$174="","",IF('Exemplaires élève'!$BQ$174="TI",1,IF('Exemplaires élève'!$BQ$174="I",2,IF('Exemplaires élève'!$BQ$174="S",3,IF('Exemplaires élève'!$BQ$174="B",4,IF('Exemplaires élève'!$BQ$174="TB",5,"xxxx"))))))</f>
        <v/>
      </c>
      <c r="U182" s="78" t="str">
        <f>IF('Exemplaires élève'!$BQ$182="","",IF('Exemplaires élève'!$BQ$182="TI",1,IF('Exemplaires élève'!$BQ$182="I",2,IF('Exemplaires élève'!$BQ$182="S",3,IF('Exemplaires élève'!$BQ$182="B",4,IF('Exemplaires élève'!$BQ$182="TB",5,"xxxx"))))))</f>
        <v/>
      </c>
      <c r="V182" s="78" t="str">
        <f>IF('Exemplaires élève'!$BQ$190="","",IF('Exemplaires élève'!$BQ$190="TI",1,IF('Exemplaires élève'!$BQ$190="I",2,IF('Exemplaires élève'!$BQ$190="S",3,IF('Exemplaires élève'!$BQ$190="B",4,IF('Exemplaires élève'!$BQ$190="TB",5,"xxxx"))))))</f>
        <v/>
      </c>
      <c r="W182" s="78" t="str">
        <f>IF('Exemplaires élève'!$BQ$198="","",IF('Exemplaires élève'!$BQ$198="TI",1,IF('Exemplaires élève'!$BQ$198="I",2,IF('Exemplaires élève'!$BQ$198="S",3,IF('Exemplaires élève'!$BQ$198="B",4,IF('Exemplaires élève'!$BQ$198="TB",5,"xxxx"))))))</f>
        <v/>
      </c>
    </row>
    <row r="183" spans="1:24" x14ac:dyDescent="0.25">
      <c r="A183" s="129"/>
      <c r="D183" s="78" t="str">
        <f>IF('Exemplaires élève'!$BQ$20="","",IF('Exemplaires élève'!$BQ$20="TI",1,IF('Exemplaires élève'!$BQ$20="I",2,IF('Exemplaires élève'!$BQ$20="S",3,IF('Exemplaires élève'!$BQ$20="B",4,IF('Exemplaires élève'!$BQ$20="TB",5,"xxxx"))))))</f>
        <v/>
      </c>
      <c r="E183" s="78" t="str">
        <f>IF('Exemplaires élève'!$BQ$28="","",IF('Exemplaires élève'!$BQ$28="TI",1,IF('Exemplaires élève'!$BQ$28="I",2,IF('Exemplaires élève'!$BQ$28="S",3,IF('Exemplaires élève'!$BQ$28="B",4,IF('Exemplaires élève'!$BQ$28="TB",5,"xxxx"))))))</f>
        <v/>
      </c>
      <c r="F183" s="78" t="str">
        <f>IF('Exemplaires élève'!$BQ$36="","",IF('Exemplaires élève'!$BQ$36="TI",1,IF('Exemplaires élève'!$BQ$36="I",2,IF('Exemplaires élève'!$BQ$36="S",3,IF('Exemplaires élève'!$BQ$36="B",4,IF('Exemplaires élève'!$BQ$36="TB",5,"xxxx"))))))</f>
        <v/>
      </c>
      <c r="G183" s="78" t="str">
        <f>IF('Exemplaires élève'!$BQ$44="","",IF('Exemplaires élève'!$BQ$44="TI",1,IF('Exemplaires élève'!$BQ$44="I",2,IF('Exemplaires élève'!$BQ$44="S",3,IF('Exemplaires élève'!$BQ$44="B",4,IF('Exemplaires élève'!$BQ$44="TB",5,"xxxx"))))))</f>
        <v/>
      </c>
      <c r="H183" s="78" t="str">
        <f>IF('Exemplaires élève'!$BQ$52="","",IF('Exemplaires élève'!$BQ$52="TI",1,IF('Exemplaires élève'!$BQ$52="I",2,IF('Exemplaires élève'!$BQ$52="S",3,IF('Exemplaires élève'!$BQ$52="B",4,IF('Exemplaires élève'!$BQ$52="TB",5,"xxxx"))))))</f>
        <v/>
      </c>
      <c r="I183" s="78" t="str">
        <f>IF('Exemplaires élève'!$BQ$69="","",IF('Exemplaires élève'!$BQ$69="TI",1,IF('Exemplaires élève'!$BQ$69="I",2,IF('Exemplaires élève'!$BQ$69="S",3,IF('Exemplaires élève'!$BQ$69="B",4,IF('Exemplaires élève'!$BQ$69="TB",5,"xxxx"))))))</f>
        <v/>
      </c>
      <c r="J183" s="78" t="str">
        <f>IF('Exemplaires élève'!$BQ$77="","",IF('Exemplaires élève'!$BQ$77="TI",1,IF('Exemplaires élève'!$BQ$77="I",2,IF('Exemplaires élève'!$BQ$77="S",3,IF('Exemplaires élève'!$BQ$77="B",4,IF('Exemplaires élève'!$BQ$77="TB",5,"xxxx"))))))</f>
        <v/>
      </c>
      <c r="K183" s="78" t="str">
        <f>IF('Exemplaires élève'!$BQ$85="","",IF('Exemplaires élève'!$BQ$85="TI",1,IF('Exemplaires élève'!$BQ$85="I",2,IF('Exemplaires élève'!$BQ$85="S",3,IF('Exemplaires élève'!$BQ$85="B",4,IF('Exemplaires élève'!$BQ$85="TB",5,"xxxx"))))))</f>
        <v/>
      </c>
      <c r="L183" s="78" t="str">
        <f>IF('Exemplaires élève'!$BQ$93="","",IF('Exemplaires élève'!$BQ$93="TI",1,IF('Exemplaires élève'!$BQ$93="I",2,IF('Exemplaires élève'!$BQ$93="S",3,IF('Exemplaires élève'!$BQ$93="B",4,IF('Exemplaires élève'!$BQ$93="TB",5,"xxxx"))))))</f>
        <v/>
      </c>
      <c r="M183" s="78" t="str">
        <f>IF('Exemplaires élève'!$BQ$101="","",IF('Exemplaires élève'!$BQ$101="TI",1,IF('Exemplaires élève'!$BQ$101="I",2,IF('Exemplaires élève'!$BQ$101="S",3,IF('Exemplaires élève'!$BQ$101="B",4,IF('Exemplaires élève'!$BQ$101="TB",5,"xxxx"))))))</f>
        <v/>
      </c>
      <c r="N183" s="78" t="str">
        <f>IF('Exemplaires élève'!$BQ$118="","",IF('Exemplaires élève'!$BQ$118="TI",1,IF('Exemplaires élève'!$BQ$118="I",2,IF('Exemplaires élève'!$BQ$118="S",3,IF('Exemplaires élève'!$BQ$118="B",4,IF('Exemplaires élève'!$BQ$118="TB",5,"xxxx"))))))</f>
        <v/>
      </c>
      <c r="O183" s="78" t="str">
        <f>IF('Exemplaires élève'!$BQ$126="","",IF('Exemplaires élève'!$BQ$126="TI",1,IF('Exemplaires élève'!$BQ$126="I",2,IF('Exemplaires élève'!$BQ$126="S",3,IF('Exemplaires élève'!$BQ$126="B",4,IF('Exemplaires élève'!$BQ$126="TB",5,"xxxx"))))))</f>
        <v/>
      </c>
      <c r="P183" s="78" t="str">
        <f>IF('Exemplaires élève'!$BQ$134="","",IF('Exemplaires élève'!$BQ$134="TI",1,IF('Exemplaires élève'!$BQ$134="I",2,IF('Exemplaires élève'!$BQ$134="S",3,IF('Exemplaires élève'!$BQ$134="B",4,IF('Exemplaires élève'!$BQ$134="TB",5,"xxxx"))))))</f>
        <v/>
      </c>
      <c r="Q183" s="78" t="str">
        <f>IF('Exemplaires élève'!$BQ$142="","",IF('Exemplaires élève'!$BQ$142="TI",1,IF('Exemplaires élève'!$BQ$142="I",2,IF('Exemplaires élève'!$BQ$142="S",3,IF('Exemplaires élève'!$BQ$142="B",4,IF('Exemplaires élève'!$BQ$142="TB",5,"xxxx"))))))</f>
        <v/>
      </c>
      <c r="R183" s="78" t="str">
        <f>IF('Exemplaires élève'!$BQ$150="","",IF('Exemplaires élève'!$BQ$150="TI",1,IF('Exemplaires élève'!$BQ$150="I",2,IF('Exemplaires élève'!$BQ$150="S",3,IF('Exemplaires élève'!$BQ$150="B",4,IF('Exemplaires élève'!$BQ$150="TB",5,"xxxx"))))))</f>
        <v/>
      </c>
      <c r="S183" s="78" t="str">
        <f>IF('Exemplaires élève'!$BQ$167="","",IF('Exemplaires élève'!$BQ$167="TI",1,IF('Exemplaires élève'!$BQ$167="I",2,IF('Exemplaires élève'!$BQ$167="S",3,IF('Exemplaires élève'!$BQ$167="B",4,IF('Exemplaires élève'!$BQ$167="TB",5,"xxxx"))))))</f>
        <v/>
      </c>
      <c r="T183" s="78" t="str">
        <f>IF('Exemplaires élève'!$BQ$175="","",IF('Exemplaires élève'!$BQ$175="TI",1,IF('Exemplaires élève'!$BQ$175="I",2,IF('Exemplaires élève'!$BQ$175="S",3,IF('Exemplaires élève'!$BQ$175="B",4,IF('Exemplaires élève'!$BQ$175="TB",5,"xxxx"))))))</f>
        <v/>
      </c>
      <c r="U183" s="78" t="str">
        <f>IF('Exemplaires élève'!$BQ$183="","",IF('Exemplaires élève'!$BQ$183="TI",1,IF('Exemplaires élève'!$BQ$183="I",2,IF('Exemplaires élève'!$BQ$183="S",3,IF('Exemplaires élève'!$BQ$183="B",4,IF('Exemplaires élève'!$BQ$183="TB",5,"xxxx"))))))</f>
        <v/>
      </c>
      <c r="V183" s="78" t="str">
        <f>IF('Exemplaires élève'!$BQ$191="","",IF('Exemplaires élève'!$BQ$191="TI",1,IF('Exemplaires élève'!$BQ$191="I",2,IF('Exemplaires élève'!$BQ$191="S",3,IF('Exemplaires élève'!$BQ$191="B",4,IF('Exemplaires élève'!$BQ$191="TB",5,"xxxx"))))))</f>
        <v/>
      </c>
      <c r="W183" s="78" t="str">
        <f>IF('Exemplaires élève'!$BQ$199="","",IF('Exemplaires élève'!$BQ$199="TI",1,IF('Exemplaires élève'!$BQ$199="I",2,IF('Exemplaires élève'!$BQ$199="S",3,IF('Exemplaires élève'!$BQ$199="B",4,IF('Exemplaires élève'!$BQ$199="TB",5,"xxxx"))))))</f>
        <v/>
      </c>
    </row>
    <row r="184" spans="1:24" ht="13.8" thickBot="1" x14ac:dyDescent="0.3">
      <c r="A184" s="129"/>
      <c r="D184" s="78" t="str">
        <f>IF('Exemplaires élève'!$BQ$21="","",IF('Exemplaires élève'!$BQ$21="TI",1,IF('Exemplaires élève'!$BQ$21="I",2,IF('Exemplaires élève'!$BQ$21="S",3,IF('Exemplaires élève'!$BQ$21="B",4,IF('Exemplaires élève'!$BQ$21="TB",5,"xxxx"))))))</f>
        <v/>
      </c>
      <c r="E184" s="78" t="str">
        <f>IF('Exemplaires élève'!$BQ$29="","",IF('Exemplaires élève'!$BQ$29="TI",1,IF('Exemplaires élève'!$BQ$29="I",2,IF('Exemplaires élève'!$BQ$29="S",3,IF('Exemplaires élève'!$BQ$29="B",4,IF('Exemplaires élève'!$BQ$29="TB",5,"xxxx"))))))</f>
        <v/>
      </c>
      <c r="F184" s="78" t="str">
        <f>IF('Exemplaires élève'!$BQ$37="","",IF('Exemplaires élève'!$BQ$37="TI",1,IF('Exemplaires élève'!$BQ$37="I",2,IF('Exemplaires élève'!$BQ$37="S",3,IF('Exemplaires élève'!$BQ$37="B",4,IF('Exemplaires élève'!$BQ$37="TB",5,"xxxx"))))))</f>
        <v/>
      </c>
      <c r="G184" s="78" t="str">
        <f>IF('Exemplaires élève'!$BQ$45="","",IF('Exemplaires élève'!$BQ$45="TI",1,IF('Exemplaires élève'!$BQ$45="I",2,IF('Exemplaires élève'!$BQ$45="S",3,IF('Exemplaires élève'!$BQ$45="B",4,IF('Exemplaires élève'!$BQ$45="TB",5,"xxxx"))))))</f>
        <v/>
      </c>
      <c r="H184" s="78" t="str">
        <f>IF('Exemplaires élève'!$BQ$53="","",IF('Exemplaires élève'!$BQ$53="TI",1,IF('Exemplaires élève'!$BQ$53="I",2,IF('Exemplaires élève'!$BQ$53="S",3,IF('Exemplaires élève'!$BQ$53="B",4,IF('Exemplaires élève'!$BQ$53="TB",5,"xxxx"))))))</f>
        <v/>
      </c>
      <c r="I184" s="78" t="str">
        <f>IF('Exemplaires élève'!$BQ$70="","",IF('Exemplaires élève'!$BQ$70="TI",1,IF('Exemplaires élève'!$BQ$70="I",2,IF('Exemplaires élève'!$BQ$70="S",3,IF('Exemplaires élève'!$BQ$70="B",4,IF('Exemplaires élève'!$BQ$70="TB",5,"xxxx"))))))</f>
        <v/>
      </c>
      <c r="J184" s="78" t="str">
        <f>IF('Exemplaires élève'!$BQ$78="","",IF('Exemplaires élève'!$BQ$78="TI",1,IF('Exemplaires élève'!$BQ$78="I",2,IF('Exemplaires élève'!$BQ$78="S",3,IF('Exemplaires élève'!$BQ$78="B",4,IF('Exemplaires élève'!$BQ$78="TB",5,"xxxx"))))))</f>
        <v/>
      </c>
      <c r="K184" s="78" t="str">
        <f>IF('Exemplaires élève'!$BQ$86="","",IF('Exemplaires élève'!$BQ$86="TI",1,IF('Exemplaires élève'!$BQ$86="I",2,IF('Exemplaires élève'!$BQ$86="S",3,IF('Exemplaires élève'!$BQ$86="B",4,IF('Exemplaires élève'!$BQ$86="TB",5,"xxxx"))))))</f>
        <v/>
      </c>
      <c r="L184" s="78" t="str">
        <f>IF('Exemplaires élève'!$BQ$94="","",IF('Exemplaires élève'!$BQ$94="TI",1,IF('Exemplaires élève'!$BQ$94="I",2,IF('Exemplaires élève'!$BQ$94="S",3,IF('Exemplaires élève'!$BQ$94="B",4,IF('Exemplaires élève'!$BQ$94="TB",5,"xxxx"))))))</f>
        <v/>
      </c>
      <c r="M184" s="78" t="str">
        <f>IF('Exemplaires élève'!$BQ$102="","",IF('Exemplaires élève'!$BQ$102="TI",1,IF('Exemplaires élève'!$BQ$102="I",2,IF('Exemplaires élève'!$BQ$102="S",3,IF('Exemplaires élève'!$BQ$102="B",4,IF('Exemplaires élève'!$BQ$102="TB",5,"xxxx"))))))</f>
        <v/>
      </c>
      <c r="N184" s="78" t="str">
        <f>IF('Exemplaires élève'!$BQ$119="","",IF('Exemplaires élève'!$BQ$119="TI",1,IF('Exemplaires élève'!$BQ$119="I",2,IF('Exemplaires élève'!$BQ$119="S",3,IF('Exemplaires élève'!$BQ$119="B",4,IF('Exemplaires élève'!$BQ$119="TB",5,"xxxx"))))))</f>
        <v/>
      </c>
      <c r="O184" s="78" t="str">
        <f>IF('Exemplaires élève'!$BQ$127="","",IF('Exemplaires élève'!$BQ$127="TI",1,IF('Exemplaires élève'!$BQ$127="I",2,IF('Exemplaires élève'!$BQ$127="S",3,IF('Exemplaires élève'!$BQ$127="B",4,IF('Exemplaires élève'!$BQ$127="TB",5,"xxxx"))))))</f>
        <v/>
      </c>
      <c r="P184" s="78" t="str">
        <f>IF('Exemplaires élève'!$BQ$135="","",IF('Exemplaires élève'!$BQ$135="TI",1,IF('Exemplaires élève'!$BQ$135="I",2,IF('Exemplaires élève'!$BQ$135="S",3,IF('Exemplaires élève'!$BQ$135="B",4,IF('Exemplaires élève'!$BQ$135="TB",5,"xxxx"))))))</f>
        <v/>
      </c>
      <c r="Q184" s="78" t="str">
        <f>IF('Exemplaires élève'!$BQ$143="","",IF('Exemplaires élève'!$BQ$143="TI",1,IF('Exemplaires élève'!$BQ$143="I",2,IF('Exemplaires élève'!$BQ$143="S",3,IF('Exemplaires élève'!$BQ$143="B",4,IF('Exemplaires élève'!$BQ$143="TB",5,"xxxx"))))))</f>
        <v/>
      </c>
      <c r="R184" s="78" t="str">
        <f>IF('Exemplaires élève'!$BQ$151="","",IF('Exemplaires élève'!$BQ$151="TI",1,IF('Exemplaires élève'!$BQ$151="I",2,IF('Exemplaires élève'!$BQ$151="S",3,IF('Exemplaires élève'!$BQ$151="B",4,IF('Exemplaires élève'!$BQ$151="TB",5,"xxxx"))))))</f>
        <v/>
      </c>
      <c r="S184" s="78" t="str">
        <f>IF('Exemplaires élève'!$BQ$168="","",IF('Exemplaires élève'!$BQ$168="TI",1,IF('Exemplaires élève'!$BQ$168="I",2,IF('Exemplaires élève'!$BQ$168="S",3,IF('Exemplaires élève'!$BQ$168="B",4,IF('Exemplaires élève'!$BQ$168="TB",5,"xxxx"))))))</f>
        <v/>
      </c>
      <c r="T184" s="78" t="str">
        <f>IF('Exemplaires élève'!$BQ$176="","",IF('Exemplaires élève'!$BQ$176="TI",1,IF('Exemplaires élève'!$BQ$176="I",2,IF('Exemplaires élève'!$BQ$176="S",3,IF('Exemplaires élève'!$BQ$176="B",4,IF('Exemplaires élève'!$BQ$176="TB",5,"xxxx"))))))</f>
        <v/>
      </c>
      <c r="U184" s="78" t="str">
        <f>IF('Exemplaires élève'!$BQ$184="","",IF('Exemplaires élève'!$BQ$184="TI",1,IF('Exemplaires élève'!$BQ$184="I",2,IF('Exemplaires élève'!$BQ$184="S",3,IF('Exemplaires élève'!$BQ$184="B",4,IF('Exemplaires élève'!$BQ$184="TB",5,"xxxx"))))))</f>
        <v/>
      </c>
      <c r="V184" s="78" t="str">
        <f>IF('Exemplaires élève'!$BQ$192="","",IF('Exemplaires élève'!$BQ$192="TI",1,IF('Exemplaires élève'!$BQ$192="I",2,IF('Exemplaires élève'!$BQ$192="S",3,IF('Exemplaires élève'!$BQ$192="B",4,IF('Exemplaires élève'!$BQ$192="TB",5,"xxxx"))))))</f>
        <v/>
      </c>
      <c r="W184" s="78" t="str">
        <f>IF('Exemplaires élève'!$BQ$200="","",IF('Exemplaires élève'!$BQ$200="TI",1,IF('Exemplaires élève'!$BQ$200="I",2,IF('Exemplaires élève'!$BQ$200="S",3,IF('Exemplaires élève'!$BQ$200="B",4,IF('Exemplaires élève'!$BQ$200="TB",5,"xxxx"))))))</f>
        <v/>
      </c>
    </row>
    <row r="185" spans="1:24" ht="13.8" thickBot="1" x14ac:dyDescent="0.3">
      <c r="A185" s="129"/>
      <c r="D185" s="32" t="str">
        <f>IF(D178="Absent(e)","",IF(D178="Non pr.",2,IF(COUNTIF(D178:D184,"")=7,"",AVERAGE(D178:D184))))</f>
        <v/>
      </c>
      <c r="E185" s="33" t="str">
        <f t="shared" ref="E185:W185" si="18">IF(E178="Absent(e)","",IF(E178="Non pr.",2,IF(COUNTIF(E178:E184,"")=7,"",AVERAGE(E178:E184))))</f>
        <v/>
      </c>
      <c r="F185" s="33" t="str">
        <f t="shared" si="18"/>
        <v/>
      </c>
      <c r="G185" s="33" t="str">
        <f t="shared" si="18"/>
        <v/>
      </c>
      <c r="H185" s="33" t="str">
        <f t="shared" si="18"/>
        <v/>
      </c>
      <c r="I185" s="33" t="str">
        <f t="shared" si="18"/>
        <v/>
      </c>
      <c r="J185" s="33" t="str">
        <f t="shared" si="18"/>
        <v/>
      </c>
      <c r="K185" s="33" t="str">
        <f t="shared" si="18"/>
        <v/>
      </c>
      <c r="L185" s="33" t="str">
        <f t="shared" si="18"/>
        <v/>
      </c>
      <c r="M185" s="33" t="str">
        <f t="shared" si="18"/>
        <v/>
      </c>
      <c r="N185" s="33" t="str">
        <f t="shared" si="18"/>
        <v/>
      </c>
      <c r="O185" s="33" t="str">
        <f t="shared" si="18"/>
        <v/>
      </c>
      <c r="P185" s="33" t="str">
        <f t="shared" si="18"/>
        <v/>
      </c>
      <c r="Q185" s="33" t="str">
        <f t="shared" si="18"/>
        <v/>
      </c>
      <c r="R185" s="33" t="str">
        <f t="shared" si="18"/>
        <v/>
      </c>
      <c r="S185" s="33" t="str">
        <f t="shared" si="18"/>
        <v/>
      </c>
      <c r="T185" s="33" t="str">
        <f t="shared" si="18"/>
        <v/>
      </c>
      <c r="U185" s="33" t="str">
        <f t="shared" si="18"/>
        <v/>
      </c>
      <c r="V185" s="33" t="str">
        <f t="shared" si="18"/>
        <v/>
      </c>
      <c r="W185" s="34" t="str">
        <f t="shared" si="18"/>
        <v/>
      </c>
    </row>
    <row r="186" spans="1:24" x14ac:dyDescent="0.25">
      <c r="A186" s="129"/>
      <c r="D186" s="36"/>
      <c r="E186" s="36"/>
      <c r="F186" s="36"/>
      <c r="G186" s="36"/>
      <c r="H186" s="36"/>
      <c r="I186" s="36"/>
      <c r="J186" s="36"/>
      <c r="K186" s="36"/>
      <c r="L186" s="36"/>
      <c r="M186" s="36"/>
      <c r="N186" s="36"/>
      <c r="O186" s="36"/>
      <c r="P186" s="36"/>
      <c r="Q186" s="36"/>
      <c r="R186" s="36"/>
      <c r="S186" s="36"/>
      <c r="T186" s="36"/>
      <c r="U186" s="36"/>
      <c r="V186" s="36"/>
      <c r="W186" s="36"/>
    </row>
    <row r="187" spans="1:24" x14ac:dyDescent="0.25">
      <c r="A187" s="129"/>
      <c r="C187" s="1" t="s">
        <v>28</v>
      </c>
      <c r="D187" s="77" t="str">
        <f>IF('Exemplaires élève'!$BQ$15="np","Non pr.",IF('Exemplaires élève'!$BQ$15="a","Absent(e)",IF('Exemplaires élève'!$BR$14="","",IF('Exemplaires élève'!$BR$15="TI",1,IF('Exemplaires élève'!$BR$15="I",2,IF('Exemplaires élève'!$BR$15="S",3,IF('Exemplaires élève'!$BR$15="B",4,IF('Exemplaires élève'!$BR$15="TB",5,"xxxx"))))))))</f>
        <v/>
      </c>
      <c r="E187" s="77" t="str">
        <f>IF('Exemplaires élève'!$BQ$23="np","Non pr.",IF('Exemplaires élève'!$BQ$23="a","Absent(e)",IF('Exemplaires élève'!$BR$23="","",IF('Exemplaires élève'!$BR$23="TI",1,IF('Exemplaires élève'!$BR$23="I",2,IF('Exemplaires élève'!$BR$23="S",3,IF('Exemplaires élève'!$BR$23="B",4,IF('Exemplaires élève'!$BR$23="TB",5,IF('Exemplaires élève'!$BR$23="np","Non pr.",IF('Exemplaires élève'!$BR$23="A","Absent(e)","xxxx"))))))))))</f>
        <v/>
      </c>
      <c r="F187" s="77" t="str">
        <f>IF('Exemplaires élève'!$BQ$31="np","Non pr.",IF('Exemplaires élève'!$BQ$31="a","Absent(e)",IF('Exemplaires élève'!$BR$31="","",IF('Exemplaires élève'!$BR$31="TI",1,IF('Exemplaires élève'!$BR$31="I",2,IF('Exemplaires élève'!$BR$31="S",3,IF('Exemplaires élève'!$BR$31="B",4,IF('Exemplaires élève'!$BR$31="TB",5,IF('Exemplaires élève'!$BR$31="np","Non pr.",IF('Exemplaires élève'!$BR$31="A","Absent(e)","xxxx"))))))))))</f>
        <v/>
      </c>
      <c r="G187" s="77" t="str">
        <f>IF('Exemplaires élève'!$BQ$39="np","Non pr.",IF('Exemplaires élève'!$BQ$39="a","Absent(e)",IF('Exemplaires élève'!$BR$39="","",IF('Exemplaires élève'!$BR$39="TI",1,IF('Exemplaires élève'!$BR$39="I",2,IF('Exemplaires élève'!$BR$39="S",3,IF('Exemplaires élève'!$BR$39="B",4,IF('Exemplaires élève'!$BR$39="TB",5,IF('Exemplaires élève'!$BR$39="np","Non pr.",IF('Exemplaires élève'!$BR$39="A","Absent(e)","xxxx"))))))))))</f>
        <v/>
      </c>
      <c r="H187" s="77" t="str">
        <f>IF('Exemplaires élève'!$BQ$47="np","Non pr.",IF('Exemplaires élève'!$BQ$47="a","Absent(e)",IF('Exemplaires élève'!$BR$47="","",IF('Exemplaires élève'!$BR$47="TI",1,IF('Exemplaires élève'!$BR$47="I",2,IF('Exemplaires élève'!$BR$47="S",3,IF('Exemplaires élève'!$BR$47="B",4,IF('Exemplaires élève'!$BR$47="TB",5,IF('Exemplaires élève'!$BR$47="np","Non pr.",IF('Exemplaires élève'!$BR$47="A","Absent(e)","xxxx"))))))))))</f>
        <v/>
      </c>
      <c r="I187" s="77" t="str">
        <f>IF('Exemplaires élève'!$BQ$64="np","Non pr.",IF('Exemplaires élève'!$BQ$64="a","Absent(e)",IF('Exemplaires élève'!$BR$64="","",IF('Exemplaires élève'!$BR$64="TI",1,IF('Exemplaires élève'!$BR$64="I",2,IF('Exemplaires élève'!$BR$64="S",3,IF('Exemplaires élève'!$BR$64="B",4,IF('Exemplaires élève'!$BR$64="TB",5,IF('Exemplaires élève'!$BR$64="np","Non pr.",IF('Exemplaires élève'!$BR$64="A","Absent(e)","xxxx"))))))))))</f>
        <v/>
      </c>
      <c r="J187" s="77" t="str">
        <f>IF('Exemplaires élève'!$BQ$72="np","Non pr.",IF('Exemplaires élève'!$BQ$72="a","Absent(e)",IF('Exemplaires élève'!$BR$72="","",IF('Exemplaires élève'!$BR$72="TI",1,IF('Exemplaires élève'!$BR$72="I",2,IF('Exemplaires élève'!$BR$72="S",3,IF('Exemplaires élève'!$BR$72="B",4,IF('Exemplaires élève'!$BR$72="TB",5,IF('Exemplaires élève'!$BR$72="np","Non pr.",IF('Exemplaires élève'!$BR$72="A","Absent(e)","xxxx"))))))))))</f>
        <v/>
      </c>
      <c r="K187" s="77" t="str">
        <f>IF('Exemplaires élève'!$BQ$80="np","Non pr.",IF('Exemplaires élève'!$BQ$80="a","Absent(e)",IF('Exemplaires élève'!$BR$80="","",IF('Exemplaires élève'!$BR$80="TI",1,IF('Exemplaires élève'!$BR$80="I",2,IF('Exemplaires élève'!$BR$80="S",3,IF('Exemplaires élève'!$BR$80="B",4,IF('Exemplaires élève'!$BR$80="TB",5,IF('Exemplaires élève'!$BR$80="np","Non pr.",IF('Exemplaires élève'!$BR$80="A","Absent(e)","xxxx"))))))))))</f>
        <v/>
      </c>
      <c r="L187" s="77" t="str">
        <f>IF('Exemplaires élève'!$BQ$88="np","Non pr.",IF('Exemplaires élève'!$BQ$88="a","Absent(e)",IF('Exemplaires élève'!$BR$88="","",IF('Exemplaires élève'!$BR$88="TI",1,IF('Exemplaires élève'!$BR$88="I",2,IF('Exemplaires élève'!$BR$88="S",3,IF('Exemplaires élève'!$BR$88="B",4,IF('Exemplaires élève'!$BR$88="TB",5,IF('Exemplaires élève'!$BR$88="np","Non pr.",IF('Exemplaires élève'!$BR$88="A","Absent(e)","xxxx"))))))))))</f>
        <v/>
      </c>
      <c r="M187" s="77" t="str">
        <f>IF('Exemplaires élève'!$BQ$96="np","Non pr.",IF('Exemplaires élève'!$BQ$96="a","Absent(e)",IF('Exemplaires élève'!$BR$96="","",IF('Exemplaires élève'!$BR$96="TI",1,IF('Exemplaires élève'!$BR$96="I",2,IF('Exemplaires élève'!$BR$96="S",3,IF('Exemplaires élève'!$BR$96="B",4,IF('Exemplaires élève'!$BR$96="TB",5,IF('Exemplaires élève'!$BR$96="np","Non pr.",IF('Exemplaires élève'!$BR$96="A","Absent(e)","xxxx"))))))))))</f>
        <v/>
      </c>
      <c r="N187" s="77" t="str">
        <f>IF('Exemplaires élève'!$BQ$113="np","Non pr.",IF('Exemplaires élève'!$BQ$113="a","Absent(e)",IF('Exemplaires élève'!$BR$113="","",IF('Exemplaires élève'!$BR$113="TI",1,IF('Exemplaires élève'!$BR$113="I",2,IF('Exemplaires élève'!$BR$113="S",3,IF('Exemplaires élève'!$BR$113="B",4,IF('Exemplaires élève'!$BR$113="TB",5,IF('Exemplaires élève'!$BR$113="np","Non pr.",IF('Exemplaires élève'!$BR$113="A","Absent(e)","xxxx"))))))))))</f>
        <v/>
      </c>
      <c r="O187" s="77" t="str">
        <f>IF('Exemplaires élève'!$BQ$121="np","Non pr.",IF('Exemplaires élève'!$BQ$121="a","Absent(e)",IF('Exemplaires élève'!$BR$121="","",IF('Exemplaires élève'!$BR$121="TI",1,IF('Exemplaires élève'!$BR$121="I",2,IF('Exemplaires élève'!$BR$121="S",3,IF('Exemplaires élève'!$BR$121="B",4,IF('Exemplaires élève'!$BR$121="TB",5,IF('Exemplaires élève'!$BR$121="np","Non pr.",IF('Exemplaires élève'!$BR$121="A","Absent(e)","xxxx"))))))))))</f>
        <v/>
      </c>
      <c r="P187" s="77" t="str">
        <f>IF('Exemplaires élève'!$BQ$129="np","Non pr.",IF('Exemplaires élève'!$BQ$129="a","Absent(e)",IF('Exemplaires élève'!$BR$129="","",IF('Exemplaires élève'!$BR$129="TI",1,IF('Exemplaires élève'!$BR$129="I",2,IF('Exemplaires élève'!$BR$129="S",3,IF('Exemplaires élève'!$BR$129="B",4,IF('Exemplaires élève'!$BR$129="TB",5,IF('Exemplaires élève'!$BR$129="np","Non pr.",IF('Exemplaires élève'!$BR$129="A","Absent(e)","xxxx"))))))))))</f>
        <v/>
      </c>
      <c r="Q187" s="77" t="str">
        <f>IF('Exemplaires élève'!$BQ$137="np","Non pr.",IF('Exemplaires élève'!$BQ$137="a","Absent(e)",IF('Exemplaires élève'!$BR$137="","",IF('Exemplaires élève'!$BR$137="TI",1,IF('Exemplaires élève'!$BR$137="I",2,IF('Exemplaires élève'!$BR$137="S",3,IF('Exemplaires élève'!$BR$137="B",4,IF('Exemplaires élève'!$BR$137="TB",5,IF('Exemplaires élève'!$BR$137="np","Non pr.",IF('Exemplaires élève'!$BR$137="A","Absent(e)","xxxx"))))))))))</f>
        <v/>
      </c>
      <c r="R187" s="77" t="str">
        <f>IF('Exemplaires élève'!$BQ$145="np","Non pr.",IF('Exemplaires élève'!$BQ$145="a","Absent(e)",IF('Exemplaires élève'!$BR$145="","",IF('Exemplaires élève'!$BR$145="TI",1,IF('Exemplaires élève'!$BR$145="I",2,IF('Exemplaires élève'!$BR$145="S",3,IF('Exemplaires élève'!$BR$145="B",4,IF('Exemplaires élève'!$BR$145="TB",5,IF('Exemplaires élève'!$BR$145="np","Non pr.",IF('Exemplaires élève'!$BR$145="A","Absent(e)","xxxx"))))))))))</f>
        <v/>
      </c>
      <c r="S187" s="77" t="str">
        <f>IF('Exemplaires élève'!$BQ$162="np","Non pr.",IF('Exemplaires élève'!$BQ$162="a","Absent(e)",IF('Exemplaires élève'!$BR$162="","",IF('Exemplaires élève'!$BR$162="TI",1,IF('Exemplaires élève'!$BR$162="I",2,IF('Exemplaires élève'!$BR$162="S",3,IF('Exemplaires élève'!$BR$162="B",4,IF('Exemplaires élève'!$BR$162="TB",5,IF('Exemplaires élève'!$BR$162="np","Non pr.",IF('Exemplaires élève'!$BR$162="A","Absent(e)","xxxx"))))))))))</f>
        <v/>
      </c>
      <c r="T187" s="77" t="str">
        <f>IF('Exemplaires élève'!$BQ$170="np","Non pr.",IF('Exemplaires élève'!$BQ$170="a","Absent(e)",IF('Exemplaires élève'!$BR$170="","",IF('Exemplaires élève'!$BR$170="TI",1,IF('Exemplaires élève'!$BR$170="I",2,IF('Exemplaires élève'!$BR$170="S",3,IF('Exemplaires élève'!$BR$170="B",4,IF('Exemplaires élève'!$BR$170="TB",5,IF('Exemplaires élève'!$BR$170="np","Non pr.",IF('Exemplaires élève'!$BR$170="A","Absent(e)","xxxx"))))))))))</f>
        <v/>
      </c>
      <c r="U187" s="77" t="str">
        <f>IF('Exemplaires élève'!$BQ$178="np","Non pr.",IF('Exemplaires élève'!$BQ$178="a","Absent(e)",IF('Exemplaires élève'!$BR$178="","",IF('Exemplaires élève'!$BR$178="TI",1,IF('Exemplaires élève'!$BR$178="I",2,IF('Exemplaires élève'!$BR$178="S",3,IF('Exemplaires élève'!$BR$178="B",4,IF('Exemplaires élève'!$BR$178="TB",5,IF('Exemplaires élève'!$BR$178="np","Non pr.",IF('Exemplaires élève'!$BR$178="A","Absent(e)","xxxx"))))))))))</f>
        <v/>
      </c>
      <c r="V187" s="77" t="str">
        <f>IF('Exemplaires élève'!$BQ$186="np","Non pr.",IF('Exemplaires élève'!$BQ$186="a","Absent(e)",IF('Exemplaires élève'!$BR$186="","",IF('Exemplaires élève'!$BR$186="TI",1,IF('Exemplaires élève'!$BR$186="I",2,IF('Exemplaires élève'!$BR$186="S",3,IF('Exemplaires élève'!$BR$186="B",4,IF('Exemplaires élève'!$BR$186="TB",5,IF('Exemplaires élève'!$BR$186="np","Non pr.",IF('Exemplaires élève'!$BR$186="A","Absent(e)","xxxx"))))))))))</f>
        <v/>
      </c>
      <c r="W187" s="77" t="str">
        <f>IF('Exemplaires élève'!$BQ$194="np","Non pr.",IF('Exemplaires élève'!$BQ$194="a","Absent(e)",IF('Exemplaires élève'!$BR$194="","",IF('Exemplaires élève'!$BR$194="TI",1,IF('Exemplaires élève'!$BR$194="I",2,IF('Exemplaires élève'!$BR$194="S",3,IF('Exemplaires élève'!$BR$194="B",4,IF('Exemplaires élève'!$BR$194="TB",5,IF('Exemplaires élève'!$BR$194="np","Non pr.",IF('Exemplaires élève'!$BR$194="A","Absent(e)","xxxx"))))))))))</f>
        <v/>
      </c>
    </row>
    <row r="188" spans="1:24" x14ac:dyDescent="0.25">
      <c r="A188" s="129"/>
      <c r="D188" s="78" t="str">
        <f>IF('Exemplaires élève'!$BR$16="","",IF('Exemplaires élève'!$BR$16="TI",1,IF('Exemplaires élève'!$BR$16="I",2,IF('Exemplaires élève'!$BR$16="S",3,IF('Exemplaires élève'!$BR$16="B",4,IF('Exemplaires élève'!$BR$16="TB",5,"xxxx"))))))</f>
        <v/>
      </c>
      <c r="E188" s="78" t="str">
        <f>IF('Exemplaires élève'!$BR$24="","",IF('Exemplaires élève'!$BR$24="TI",1,IF('Exemplaires élève'!$BR$24="I",2,IF('Exemplaires élève'!$BR$24="S",3,IF('Exemplaires élève'!$BR$24="B",4,IF('Exemplaires élève'!$BR$24="TB",5,"xxxx"))))))</f>
        <v/>
      </c>
      <c r="F188" s="78" t="str">
        <f>IF('Exemplaires élève'!$BR$32="","",IF('Exemplaires élève'!$BR$32="TI",1,IF('Exemplaires élève'!$BR$32="I",2,IF('Exemplaires élève'!$BR$32="S",3,IF('Exemplaires élève'!$BR$32="B",4,IF('Exemplaires élève'!$BR$32="TB",5,"xxxx"))))))</f>
        <v/>
      </c>
      <c r="G188" s="78" t="str">
        <f>IF('Exemplaires élève'!$BR$40="","",IF('Exemplaires élève'!$BR$40="TI",1,IF('Exemplaires élève'!$BR$40="I",2,IF('Exemplaires élève'!$BR$40="S",3,IF('Exemplaires élève'!$BR$40="B",4,IF('Exemplaires élève'!$BR$40="TB",5,"xxxx"))))))</f>
        <v/>
      </c>
      <c r="H188" s="78" t="str">
        <f>IF('Exemplaires élève'!$BR$48="","",IF('Exemplaires élève'!$BR$48="TI",1,IF('Exemplaires élève'!$BR$48="I",2,IF('Exemplaires élève'!$BR$48="S",3,IF('Exemplaires élève'!$BR$48="B",4,IF('Exemplaires élève'!$BR$48="TB",5,"xxxx"))))))</f>
        <v/>
      </c>
      <c r="I188" s="78" t="str">
        <f>IF('Exemplaires élève'!$BR$65="","",IF('Exemplaires élève'!$BR$65="TI",1,IF('Exemplaires élève'!$BR$65="I",2,IF('Exemplaires élève'!$BR$65="S",3,IF('Exemplaires élève'!$BR$65="B",4,IF('Exemplaires élève'!$BR$65="TB",5,"xxxx"))))))</f>
        <v/>
      </c>
      <c r="J188" s="78" t="str">
        <f>IF('Exemplaires élève'!$BR$73="","",IF('Exemplaires élève'!$BR$73="TI",1,IF('Exemplaires élève'!$BR$73="I",2,IF('Exemplaires élève'!$BR$73="S",3,IF('Exemplaires élève'!$BR$73="B",4,IF('Exemplaires élève'!$BR$73="TB",5,"xxxx"))))))</f>
        <v/>
      </c>
      <c r="K188" s="78" t="str">
        <f>IF('Exemplaires élève'!$BR$81="","",IF('Exemplaires élève'!$BR$81="TI",1,IF('Exemplaires élève'!$BR$81="I",2,IF('Exemplaires élève'!$BR$81="S",3,IF('Exemplaires élève'!$BR$81="B",4,IF('Exemplaires élève'!$BR$81="TB",5,"xxxx"))))))</f>
        <v/>
      </c>
      <c r="L188" s="78" t="str">
        <f>IF('Exemplaires élève'!$BR$89="","",IF('Exemplaires élève'!$BR$89="TI",1,IF('Exemplaires élève'!$BR$89="I",2,IF('Exemplaires élève'!$BR$89="S",3,IF('Exemplaires élève'!$BR$89="B",4,IF('Exemplaires élève'!$BR$89="TB",5,"xxxx"))))))</f>
        <v/>
      </c>
      <c r="M188" s="78" t="str">
        <f>IF('Exemplaires élève'!$BR$97="","",IF('Exemplaires élève'!$BR$97="TI",1,IF('Exemplaires élève'!$BR$97="I",2,IF('Exemplaires élève'!$BR$97="S",3,IF('Exemplaires élève'!$BR$97="B",4,IF('Exemplaires élève'!$BR$97="TB",5,"xxxx"))))))</f>
        <v/>
      </c>
      <c r="N188" s="78" t="str">
        <f>IF('Exemplaires élève'!$BR$114="","",IF('Exemplaires élève'!$BR$114="TI",1,IF('Exemplaires élève'!$BR$114="I",2,IF('Exemplaires élève'!$BR$114="S",3,IF('Exemplaires élève'!$BR$114="B",4,IF('Exemplaires élève'!$BR$114="TB",5,"xxxx"))))))</f>
        <v/>
      </c>
      <c r="O188" s="78" t="str">
        <f>IF('Exemplaires élève'!$BR$122="","",IF('Exemplaires élève'!$BR$122="TI",1,IF('Exemplaires élève'!$BR$122="I",2,IF('Exemplaires élève'!$BR$122="S",3,IF('Exemplaires élève'!$BR$122="B",4,IF('Exemplaires élève'!$BR$122="TB",5,"xxxx"))))))</f>
        <v/>
      </c>
      <c r="P188" s="78" t="str">
        <f>IF('Exemplaires élève'!$BR$130="","",IF('Exemplaires élève'!$BR$130="TI",1,IF('Exemplaires élève'!$BR$130="I",2,IF('Exemplaires élève'!$BR$130="S",3,IF('Exemplaires élève'!$BR$130="B",4,IF('Exemplaires élève'!$BR$130="TB",5,"xxxx"))))))</f>
        <v/>
      </c>
      <c r="Q188" s="78" t="str">
        <f>IF('Exemplaires élève'!$BR$138="","",IF('Exemplaires élève'!$BR$138="TI",1,IF('Exemplaires élève'!$BR$138="I",2,IF('Exemplaires élève'!$BR$138="S",3,IF('Exemplaires élève'!$BR$138="B",4,IF('Exemplaires élève'!$BR$138="TB",5,"xxxx"))))))</f>
        <v/>
      </c>
      <c r="R188" s="78" t="str">
        <f>IF('Exemplaires élève'!$BR$146="","",IF('Exemplaires élève'!$BR$146="TI",1,IF('Exemplaires élève'!$BR$146="I",2,IF('Exemplaires élève'!$BR$146="S",3,IF('Exemplaires élève'!$BR$146="B",4,IF('Exemplaires élève'!$BR$146="TB",5,"xxxx"))))))</f>
        <v/>
      </c>
      <c r="S188" s="78" t="str">
        <f>IF('Exemplaires élève'!$BR$163="","",IF('Exemplaires élève'!$BR$163="TI",1,IF('Exemplaires élève'!$BR$163="I",2,IF('Exemplaires élève'!$BR$163="S",3,IF('Exemplaires élève'!$BR$163="B",4,IF('Exemplaires élève'!$BR$163="TB",5,"xxxx"))))))</f>
        <v/>
      </c>
      <c r="T188" s="78" t="str">
        <f>IF('Exemplaires élève'!$BR$171="","",IF('Exemplaires élève'!$BR$171="TI",1,IF('Exemplaires élève'!$BR$171="I",2,IF('Exemplaires élève'!$BR$171="S",3,IF('Exemplaires élève'!$BR$171="B",4,IF('Exemplaires élève'!$BR$171="TB",5,"xxxx"))))))</f>
        <v/>
      </c>
      <c r="U188" s="78" t="str">
        <f>IF('Exemplaires élève'!$BR$179="","",IF('Exemplaires élève'!$BR$179="TI",1,IF('Exemplaires élève'!$BR$179="I",2,IF('Exemplaires élève'!$BR$179="S",3,IF('Exemplaires élève'!$BR$179="B",4,IF('Exemplaires élève'!$BR$179="TB",5,"xxxx"))))))</f>
        <v/>
      </c>
      <c r="V188" s="78" t="str">
        <f>IF('Exemplaires élève'!$BR$187="","",IF('Exemplaires élève'!$BR$187="TI",1,IF('Exemplaires élève'!$BR$187="I",2,IF('Exemplaires élève'!$BR$187="S",3,IF('Exemplaires élève'!$BR$187="B",4,IF('Exemplaires élève'!$BR$187="TB",5,"xxxx"))))))</f>
        <v/>
      </c>
      <c r="W188" s="78" t="str">
        <f>IF('Exemplaires élève'!$BR$195="","",IF('Exemplaires élève'!$BR$195="TI",1,IF('Exemplaires élève'!$BR$195="I",2,IF('Exemplaires élève'!$BR$195="S",3,IF('Exemplaires élève'!$BR$195="B",4,IF('Exemplaires élève'!$BR$195="TB",5,"xxxx"))))))</f>
        <v/>
      </c>
    </row>
    <row r="189" spans="1:24" x14ac:dyDescent="0.25">
      <c r="A189" s="129"/>
      <c r="D189" s="78" t="str">
        <f>IF('Exemplaires élève'!$BR$17="","",IF('Exemplaires élève'!$BR$17="TI",1,IF('Exemplaires élève'!$BR$17="I",2,IF('Exemplaires élève'!$BR$17="S",3,IF('Exemplaires élève'!$BR$17="B",4,IF('Exemplaires élève'!$BR$17="TB",5,"xxxx"))))))</f>
        <v/>
      </c>
      <c r="E189" s="78" t="str">
        <f>IF('Exemplaires élève'!$BR$25="","",IF('Exemplaires élève'!$BR$25="TI",1,IF('Exemplaires élève'!$BR$25="I",2,IF('Exemplaires élève'!$BR$25="S",3,IF('Exemplaires élève'!$BR$25="B",4,IF('Exemplaires élève'!$BR$25="TB",5,"xxxx"))))))</f>
        <v/>
      </c>
      <c r="F189" s="78" t="str">
        <f>IF('Exemplaires élève'!$BR$33="","",IF('Exemplaires élève'!$BR$33="TI",1,IF('Exemplaires élève'!$BR$33="I",2,IF('Exemplaires élève'!$BR$33="S",3,IF('Exemplaires élève'!$BR$33="B",4,IF('Exemplaires élève'!$BR$33="TB",5,"xxxx"))))))</f>
        <v/>
      </c>
      <c r="G189" s="78" t="str">
        <f>IF('Exemplaires élève'!$BR$41="","",IF('Exemplaires élève'!$BR$41="TI",1,IF('Exemplaires élève'!$BR$41="I",2,IF('Exemplaires élève'!$BR$41="S",3,IF('Exemplaires élève'!$BR$41="B",4,IF('Exemplaires élève'!$BR$41="TB",5,"xxxx"))))))</f>
        <v/>
      </c>
      <c r="H189" s="78" t="str">
        <f>IF('Exemplaires élève'!$BR$49="","",IF('Exemplaires élève'!$BR$49="TI",1,IF('Exemplaires élève'!$BR$49="I",2,IF('Exemplaires élève'!$BR$49="S",3,IF('Exemplaires élève'!$BR$49="B",4,IF('Exemplaires élève'!$BR$49="TB",5,"xxxx"))))))</f>
        <v/>
      </c>
      <c r="I189" s="78" t="str">
        <f>IF('Exemplaires élève'!$BR$66="","",IF('Exemplaires élève'!$BR$66="TI",1,IF('Exemplaires élève'!$BR$66="I",2,IF('Exemplaires élève'!$BR$66="S",3,IF('Exemplaires élève'!$BR$66="B",4,IF('Exemplaires élève'!$BR$66="TB",5,"xxxx"))))))</f>
        <v/>
      </c>
      <c r="J189" s="78" t="str">
        <f>IF('Exemplaires élève'!$BR$74="","",IF('Exemplaires élève'!$BR$74="TI",1,IF('Exemplaires élève'!$BR$74="I",2,IF('Exemplaires élève'!$BR$74="S",3,IF('Exemplaires élève'!$BR$74="B",4,IF('Exemplaires élève'!$BR$74="TB",5,"xxxx"))))))</f>
        <v/>
      </c>
      <c r="K189" s="78" t="str">
        <f>IF('Exemplaires élève'!$BR$82="","",IF('Exemplaires élève'!$BR$82="TI",1,IF('Exemplaires élève'!$BR$82="I",2,IF('Exemplaires élève'!$BR$82="S",3,IF('Exemplaires élève'!$BR$82="B",4,IF('Exemplaires élève'!$BR$82="TB",5,"xxxx"))))))</f>
        <v/>
      </c>
      <c r="L189" s="78" t="str">
        <f>IF('Exemplaires élève'!$BR$90="","",IF('Exemplaires élève'!$BR$90="TI",1,IF('Exemplaires élève'!$BR$90="I",2,IF('Exemplaires élève'!$BR$90="S",3,IF('Exemplaires élève'!$BR$90="B",4,IF('Exemplaires élève'!$BR$90="TB",5,"xxxx"))))))</f>
        <v/>
      </c>
      <c r="M189" s="78" t="str">
        <f>IF('Exemplaires élève'!$BR$98="","",IF('Exemplaires élève'!$BR$98="TI",1,IF('Exemplaires élève'!$BR$98="I",2,IF('Exemplaires élève'!$BR$98="S",3,IF('Exemplaires élève'!$BR$98="B",4,IF('Exemplaires élève'!$BR$98="TB",5,"xxxx"))))))</f>
        <v/>
      </c>
      <c r="N189" s="78" t="str">
        <f>IF('Exemplaires élève'!$BR$115="","",IF('Exemplaires élève'!$BR$115="TI",1,IF('Exemplaires élève'!$BR$115="I",2,IF('Exemplaires élève'!$BR$115="S",3,IF('Exemplaires élève'!$BR$115="B",4,IF('Exemplaires élève'!$BR$115="TB",5,"xxxx"))))))</f>
        <v/>
      </c>
      <c r="O189" s="78" t="str">
        <f>IF('Exemplaires élève'!$BR$123="","",IF('Exemplaires élève'!$BR$123="TI",1,IF('Exemplaires élève'!$BR$123="I",2,IF('Exemplaires élève'!$BR$123="S",3,IF('Exemplaires élève'!$BR$123="B",4,IF('Exemplaires élève'!$BR$123="TB",5,"xxxx"))))))</f>
        <v/>
      </c>
      <c r="P189" s="78" t="str">
        <f>IF('Exemplaires élève'!$BR$131="","",IF('Exemplaires élève'!$BR$131="TI",1,IF('Exemplaires élève'!$BR$131="I",2,IF('Exemplaires élève'!$BR$131="S",3,IF('Exemplaires élève'!$BR$131="B",4,IF('Exemplaires élève'!$BR$131="TB",5,"xxxx"))))))</f>
        <v/>
      </c>
      <c r="Q189" s="78" t="str">
        <f>IF('Exemplaires élève'!$BR$139="","",IF('Exemplaires élève'!$BR$139="TI",1,IF('Exemplaires élève'!$BR$139="I",2,IF('Exemplaires élève'!$BR$139="S",3,IF('Exemplaires élève'!$BR$139="B",4,IF('Exemplaires élève'!$BR$139="TB",5,"xxxx"))))))</f>
        <v/>
      </c>
      <c r="R189" s="78" t="str">
        <f>IF('Exemplaires élève'!$BR$147="","",IF('Exemplaires élève'!$BR$147="TI",1,IF('Exemplaires élève'!$BR$147="I",2,IF('Exemplaires élève'!$BR$147="S",3,IF('Exemplaires élève'!$BR$147="B",4,IF('Exemplaires élève'!$BR$147="TB",5,"xxxx"))))))</f>
        <v/>
      </c>
      <c r="S189" s="78" t="str">
        <f>IF('Exemplaires élève'!$BR$164="","",IF('Exemplaires élève'!$BR$164="TI",1,IF('Exemplaires élève'!$BR$164="I",2,IF('Exemplaires élève'!$BR$164="S",3,IF('Exemplaires élève'!$BR$164="B",4,IF('Exemplaires élève'!$BR$164="TB",5,"xxxx"))))))</f>
        <v/>
      </c>
      <c r="T189" s="78" t="str">
        <f>IF('Exemplaires élève'!$BR$172="","",IF('Exemplaires élève'!$BR$172="TI",1,IF('Exemplaires élève'!$BR$172="I",2,IF('Exemplaires élève'!$BR$172="S",3,IF('Exemplaires élève'!$BR$172="B",4,IF('Exemplaires élève'!$BR$172="TB",5,"xxxx"))))))</f>
        <v/>
      </c>
      <c r="U189" s="78" t="str">
        <f>IF('Exemplaires élève'!$BR$180="","",IF('Exemplaires élève'!$BR$180="TI",1,IF('Exemplaires élève'!$BR$180="I",2,IF('Exemplaires élève'!$BR$180="S",3,IF('Exemplaires élève'!$BR$180="B",4,IF('Exemplaires élève'!$BR$180="TB",5,"xxxx"))))))</f>
        <v/>
      </c>
      <c r="V189" s="78" t="str">
        <f>IF('Exemplaires élève'!$BR$188="","",IF('Exemplaires élève'!$BR$188="TI",1,IF('Exemplaires élève'!$BR$188="I",2,IF('Exemplaires élève'!$BR$188="S",3,IF('Exemplaires élève'!$BR$188="B",4,IF('Exemplaires élève'!$BR$188="TB",5,"xxxx"))))))</f>
        <v/>
      </c>
      <c r="W189" s="78" t="str">
        <f>IF('Exemplaires élève'!$BR$196="","",IF('Exemplaires élève'!$BR$196="TI",1,IF('Exemplaires élève'!$BR$196="I",2,IF('Exemplaires élève'!$BR$196="S",3,IF('Exemplaires élève'!$BR$196="B",4,IF('Exemplaires élève'!$BR$196="TB",5,"xxxx"))))))</f>
        <v/>
      </c>
    </row>
    <row r="190" spans="1:24" x14ac:dyDescent="0.25">
      <c r="A190" s="129"/>
      <c r="D190" s="78" t="str">
        <f>IF('Exemplaires élève'!$BR$18="","",IF('Exemplaires élève'!$BR$18="TI",1,IF('Exemplaires élève'!$BR$18="I",2,IF('Exemplaires élève'!$BR$18="S",3,IF('Exemplaires élève'!$BR$18="B",4,IF('Exemplaires élève'!$BR$18="TB",5,"xxxx"))))))</f>
        <v/>
      </c>
      <c r="E190" s="78" t="str">
        <f>IF('Exemplaires élève'!$BR$26="","",IF('Exemplaires élève'!$BR$26="TI",1,IF('Exemplaires élève'!$BR$26="I",2,IF('Exemplaires élève'!$BR$26="S",3,IF('Exemplaires élève'!$BR$26="B",4,IF('Exemplaires élève'!$BR$26="TB",5,"xxxx"))))))</f>
        <v/>
      </c>
      <c r="F190" s="78" t="str">
        <f>IF('Exemplaires élève'!$BR$34="","",IF('Exemplaires élève'!$BR$34="TI",1,IF('Exemplaires élève'!$BR$34="I",2,IF('Exemplaires élève'!$BR$34="S",3,IF('Exemplaires élève'!$BR$34="B",4,IF('Exemplaires élève'!$BR$34="TB",5,"xxxx"))))))</f>
        <v/>
      </c>
      <c r="G190" s="78" t="str">
        <f>IF('Exemplaires élève'!$BR$42="","",IF('Exemplaires élève'!$BR$42="TI",1,IF('Exemplaires élève'!$BR$42="I",2,IF('Exemplaires élève'!$BR$42="S",3,IF('Exemplaires élève'!$BR$42="B",4,IF('Exemplaires élève'!$BR$42="TB",5,"xxxx"))))))</f>
        <v/>
      </c>
      <c r="H190" s="78" t="str">
        <f>IF('Exemplaires élève'!$BR$50="","",IF('Exemplaires élève'!$BR$50="TI",1,IF('Exemplaires élève'!$BR$50="I",2,IF('Exemplaires élève'!$BR$50="S",3,IF('Exemplaires élève'!$BR$50="B",4,IF('Exemplaires élève'!$BR$50="TB",5,"xxxx"))))))</f>
        <v/>
      </c>
      <c r="I190" s="78" t="str">
        <f>IF('Exemplaires élève'!$BR$67="","",IF('Exemplaires élève'!$BR$67="TI",1,IF('Exemplaires élève'!$BR$67="I",2,IF('Exemplaires élève'!$BR$67="S",3,IF('Exemplaires élève'!$BR$67="B",4,IF('Exemplaires élève'!$BR$67="TB",5,"xxxx"))))))</f>
        <v/>
      </c>
      <c r="J190" s="78" t="str">
        <f>IF('Exemplaires élève'!$BR$75="","",IF('Exemplaires élève'!$BR$75="TI",1,IF('Exemplaires élève'!$BR$75="I",2,IF('Exemplaires élève'!$BR$75="S",3,IF('Exemplaires élève'!$BR$75="B",4,IF('Exemplaires élève'!$BR$75="TB",5,"xxxx"))))))</f>
        <v/>
      </c>
      <c r="K190" s="78" t="str">
        <f>IF('Exemplaires élève'!$BR$83="","",IF('Exemplaires élève'!$BR$83="TI",1,IF('Exemplaires élève'!$BR$83="I",2,IF('Exemplaires élève'!$BR$83="S",3,IF('Exemplaires élève'!$BR$83="B",4,IF('Exemplaires élève'!$BR$83="TB",5,"xxxx"))))))</f>
        <v/>
      </c>
      <c r="L190" s="78" t="str">
        <f>IF('Exemplaires élève'!$BR$91="","",IF('Exemplaires élève'!$BR$91="TI",1,IF('Exemplaires élève'!$BR$91="I",2,IF('Exemplaires élève'!$BR$91="S",3,IF('Exemplaires élève'!$BR$91="B",4,IF('Exemplaires élève'!$BR$91="TB",5,"xxxx"))))))</f>
        <v/>
      </c>
      <c r="M190" s="78" t="str">
        <f>IF('Exemplaires élève'!$BR$99="","",IF('Exemplaires élève'!$BR$99="TI",1,IF('Exemplaires élève'!$BR$99="I",2,IF('Exemplaires élève'!$BR$99="S",3,IF('Exemplaires élève'!$BR$99="B",4,IF('Exemplaires élève'!$BR$99="TB",5,"xxxx"))))))</f>
        <v/>
      </c>
      <c r="N190" s="78" t="str">
        <f>IF('Exemplaires élève'!$BR$116="","",IF('Exemplaires élève'!$BR$116="TI",1,IF('Exemplaires élève'!$BR$116="I",2,IF('Exemplaires élève'!$BR$116="S",3,IF('Exemplaires élève'!$BR$116="B",4,IF('Exemplaires élève'!$BR$116="TB",5,"xxxx"))))))</f>
        <v/>
      </c>
      <c r="O190" s="78" t="str">
        <f>IF('Exemplaires élève'!$BR$124="","",IF('Exemplaires élève'!$BR$124="TI",1,IF('Exemplaires élève'!$BR$124="I",2,IF('Exemplaires élève'!$BR$124="S",3,IF('Exemplaires élève'!$BR$124="B",4,IF('Exemplaires élève'!$BR$124="TB",5,"xxxx"))))))</f>
        <v/>
      </c>
      <c r="P190" s="78" t="str">
        <f>IF('Exemplaires élève'!$BR$132="","",IF('Exemplaires élève'!$BR$132="TI",1,IF('Exemplaires élève'!$BR$132="I",2,IF('Exemplaires élève'!$BR$132="S",3,IF('Exemplaires élève'!$BR$132="B",4,IF('Exemplaires élève'!$BR$132="TB",5,"xxxx"))))))</f>
        <v/>
      </c>
      <c r="Q190" s="78" t="str">
        <f>IF('Exemplaires élève'!$BR$140="","",IF('Exemplaires élève'!$BR$140="TI",1,IF('Exemplaires élève'!$BR$140="I",2,IF('Exemplaires élève'!$BR$140="S",3,IF('Exemplaires élève'!$BR$140="B",4,IF('Exemplaires élève'!$BR$140="TB",5,"xxxx"))))))</f>
        <v/>
      </c>
      <c r="R190" s="78" t="str">
        <f>IF('Exemplaires élève'!$BR$148="","",IF('Exemplaires élève'!$BR$148="TI",1,IF('Exemplaires élève'!$BR$148="I",2,IF('Exemplaires élève'!$BR$148="S",3,IF('Exemplaires élève'!$BR$148="B",4,IF('Exemplaires élève'!$BR$148="TB",5,"xxxx"))))))</f>
        <v/>
      </c>
      <c r="S190" s="78" t="str">
        <f>IF('Exemplaires élève'!$BR$165="","",IF('Exemplaires élève'!$BR$165="TI",1,IF('Exemplaires élève'!$BR$165="I",2,IF('Exemplaires élève'!$BR$165="S",3,IF('Exemplaires élève'!$BR$165="B",4,IF('Exemplaires élève'!$BR$165="TB",5,"xxxx"))))))</f>
        <v/>
      </c>
      <c r="T190" s="78" t="str">
        <f>IF('Exemplaires élève'!$BR$173="","",IF('Exemplaires élève'!$BR$173="TI",1,IF('Exemplaires élève'!$BR$173="I",2,IF('Exemplaires élève'!$BR$173="S",3,IF('Exemplaires élève'!$BR$173="B",4,IF('Exemplaires élève'!$BR$173="TB",5,"xxxx"))))))</f>
        <v/>
      </c>
      <c r="U190" s="78" t="str">
        <f>IF('Exemplaires élève'!$BR$181="","",IF('Exemplaires élève'!$BR$181="TI",1,IF('Exemplaires élève'!$BR$181="I",2,IF('Exemplaires élève'!$BR$181="S",3,IF('Exemplaires élève'!$BR$181="B",4,IF('Exemplaires élève'!$BR$181="TB",5,"xxxx"))))))</f>
        <v/>
      </c>
      <c r="V190" s="78" t="str">
        <f>IF('Exemplaires élève'!$BR$189="","",IF('Exemplaires élève'!$BR$189="TI",1,IF('Exemplaires élève'!$BR$189="I",2,IF('Exemplaires élève'!$BR$189="S",3,IF('Exemplaires élève'!$BR$189="B",4,IF('Exemplaires élève'!$BR$189="TB",5,"xxxx"))))))</f>
        <v/>
      </c>
      <c r="W190" s="78" t="str">
        <f>IF('Exemplaires élève'!$BR$197="","",IF('Exemplaires élève'!$BR$197="TI",1,IF('Exemplaires élève'!$BR$197="I",2,IF('Exemplaires élève'!$BR$197="S",3,IF('Exemplaires élève'!$BR$197="B",4,IF('Exemplaires élève'!$BR$197="TB",5,"xxxx"))))))</f>
        <v/>
      </c>
    </row>
    <row r="191" spans="1:24" x14ac:dyDescent="0.25">
      <c r="A191" s="129"/>
      <c r="D191" s="78" t="str">
        <f>IF('Exemplaires élève'!$BR$19="","",IF('Exemplaires élève'!$BR$19="TI",1,IF('Exemplaires élève'!$BR$19="I",2,IF('Exemplaires élève'!$BR$19="S",3,IF('Exemplaires élève'!$BR$19="B",4,IF('Exemplaires élève'!$BR$19="TB",5,"xxxx"))))))</f>
        <v/>
      </c>
      <c r="E191" s="78" t="str">
        <f>IF('Exemplaires élève'!$BR$27="","",IF('Exemplaires élève'!$BR$27="TI",1,IF('Exemplaires élève'!$BR$27="I",2,IF('Exemplaires élève'!$BR$27="S",3,IF('Exemplaires élève'!$BR$27="B",4,IF('Exemplaires élève'!$BR$27="TB",5,"xxxx"))))))</f>
        <v/>
      </c>
      <c r="F191" s="78" t="str">
        <f>IF('Exemplaires élève'!$BR$35="","",IF('Exemplaires élève'!$BR$35="TI",1,IF('Exemplaires élève'!$BR$35="I",2,IF('Exemplaires élève'!$BR$35="S",3,IF('Exemplaires élève'!$BR$35="B",4,IF('Exemplaires élève'!$BR$35="TB",5,"xxxx"))))))</f>
        <v/>
      </c>
      <c r="G191" s="78" t="str">
        <f>IF('Exemplaires élève'!$BR$43="","",IF('Exemplaires élève'!$BR$43="TI",1,IF('Exemplaires élève'!$BR$43="I",2,IF('Exemplaires élève'!$BR$43="S",3,IF('Exemplaires élève'!$BR$43="B",4,IF('Exemplaires élève'!$BR$43="TB",5,"xxxx"))))))</f>
        <v/>
      </c>
      <c r="H191" s="78" t="str">
        <f>IF('Exemplaires élève'!$BR$51="","",IF('Exemplaires élève'!$BR$51="TI",1,IF('Exemplaires élève'!$BR$51="I",2,IF('Exemplaires élève'!$BR$51="S",3,IF('Exemplaires élève'!$BR$51="B",4,IF('Exemplaires élève'!$BR$51="TB",5,"xxxx"))))))</f>
        <v/>
      </c>
      <c r="I191" s="78" t="str">
        <f>IF('Exemplaires élève'!$BR$68="","",IF('Exemplaires élève'!$BR$68="TI",1,IF('Exemplaires élève'!$BR$68="I",2,IF('Exemplaires élève'!$BR$68="S",3,IF('Exemplaires élève'!$BR$68="B",4,IF('Exemplaires élève'!$BR$68="TB",5,"xxxx"))))))</f>
        <v/>
      </c>
      <c r="J191" s="78" t="str">
        <f>IF('Exemplaires élève'!$BR$76="","",IF('Exemplaires élève'!$BR$76="TI",1,IF('Exemplaires élève'!$BR$76="I",2,IF('Exemplaires élève'!$BR$76="S",3,IF('Exemplaires élève'!$BR$76="B",4,IF('Exemplaires élève'!$BR$76="TB",5,"xxxx"))))))</f>
        <v/>
      </c>
      <c r="K191" s="78" t="str">
        <f>IF('Exemplaires élève'!$BR$84="","",IF('Exemplaires élève'!$BR$84="TI",1,IF('Exemplaires élève'!$BR$84="I",2,IF('Exemplaires élève'!$BR$84="S",3,IF('Exemplaires élève'!$BR$84="B",4,IF('Exemplaires élève'!$BR$84="TB",5,"xxxx"))))))</f>
        <v/>
      </c>
      <c r="L191" s="78" t="str">
        <f>IF('Exemplaires élève'!$BR$92="","",IF('Exemplaires élève'!$BR$92="TI",1,IF('Exemplaires élève'!$BR$92="I",2,IF('Exemplaires élève'!$BR$92="S",3,IF('Exemplaires élève'!$BR$92="B",4,IF('Exemplaires élève'!$BR$92="TB",5,"xxxx"))))))</f>
        <v/>
      </c>
      <c r="M191" s="78" t="str">
        <f>IF('Exemplaires élève'!$BR$100="","",IF('Exemplaires élève'!$BR$100="TI",1,IF('Exemplaires élève'!$BR$100="I",2,IF('Exemplaires élève'!$BR$100="S",3,IF('Exemplaires élève'!$BR$100="B",4,IF('Exemplaires élève'!$BR$100="TB",5,"xxxx"))))))</f>
        <v/>
      </c>
      <c r="N191" s="78" t="str">
        <f>IF('Exemplaires élève'!$BR$117="","",IF('Exemplaires élève'!$BR$117="TI",1,IF('Exemplaires élève'!$BR$117="I",2,IF('Exemplaires élève'!$BR$117="S",3,IF('Exemplaires élève'!$BR$117="B",4,IF('Exemplaires élève'!$BR$117="TB",5,"xxxx"))))))</f>
        <v/>
      </c>
      <c r="O191" s="78" t="str">
        <f>IF('Exemplaires élève'!$BR$125="","",IF('Exemplaires élève'!$BR$125="TI",1,IF('Exemplaires élève'!$BR$125="I",2,IF('Exemplaires élève'!$BR$125="S",3,IF('Exemplaires élève'!$BR$125="B",4,IF('Exemplaires élève'!$BR$125="TB",5,"xxxx"))))))</f>
        <v/>
      </c>
      <c r="P191" s="78" t="str">
        <f>IF('Exemplaires élève'!$BR$133="","",IF('Exemplaires élève'!$BR$133="TI",1,IF('Exemplaires élève'!$BR$133="I",2,IF('Exemplaires élève'!$BR$133="S",3,IF('Exemplaires élève'!$BR$133="B",4,IF('Exemplaires élève'!$BR$133="TB",5,"xxxx"))))))</f>
        <v/>
      </c>
      <c r="Q191" s="78" t="str">
        <f>IF('Exemplaires élève'!$BR$141="","",IF('Exemplaires élève'!$BR$141="TI",1,IF('Exemplaires élève'!$BR$141="I",2,IF('Exemplaires élève'!$BR$141="S",3,IF('Exemplaires élève'!$BR$141="B",4,IF('Exemplaires élève'!$BR$141="TB",5,"xxxx"))))))</f>
        <v/>
      </c>
      <c r="R191" s="78" t="str">
        <f>IF('Exemplaires élève'!$BR$149="","",IF('Exemplaires élève'!$BR$149="TI",1,IF('Exemplaires élève'!$BR$149="I",2,IF('Exemplaires élève'!$BR$149="S",3,IF('Exemplaires élève'!$BR$149="B",4,IF('Exemplaires élève'!$BR$149="TB",5,"xxxx"))))))</f>
        <v/>
      </c>
      <c r="S191" s="78" t="str">
        <f>IF('Exemplaires élève'!$BR$166="","",IF('Exemplaires élève'!$BR$166="TI",1,IF('Exemplaires élève'!$BR$166="I",2,IF('Exemplaires élève'!$BR$166="S",3,IF('Exemplaires élève'!$BR$166="B",4,IF('Exemplaires élève'!$BR$166="TB",5,"xxxx"))))))</f>
        <v/>
      </c>
      <c r="T191" s="78" t="str">
        <f>IF('Exemplaires élève'!$BR$174="","",IF('Exemplaires élève'!$BR$174="TI",1,IF('Exemplaires élève'!$BR$174="I",2,IF('Exemplaires élève'!$BR$174="S",3,IF('Exemplaires élève'!$BR$174="B",4,IF('Exemplaires élève'!$BR$174="TB",5,"xxxx"))))))</f>
        <v/>
      </c>
      <c r="U191" s="78" t="str">
        <f>IF('Exemplaires élève'!$BR$182="","",IF('Exemplaires élève'!$BR$182="TI",1,IF('Exemplaires élève'!$BR$182="I",2,IF('Exemplaires élève'!$BR$182="S",3,IF('Exemplaires élève'!$BR$182="B",4,IF('Exemplaires élève'!$BR$182="TB",5,"xxxx"))))))</f>
        <v/>
      </c>
      <c r="V191" s="78" t="str">
        <f>IF('Exemplaires élève'!$BR$190="","",IF('Exemplaires élève'!$BR$190="TI",1,IF('Exemplaires élève'!$BR$190="I",2,IF('Exemplaires élève'!$BR$190="S",3,IF('Exemplaires élève'!$BR$190="B",4,IF('Exemplaires élève'!$BR$190="TB",5,"xxxx"))))))</f>
        <v/>
      </c>
      <c r="W191" s="78" t="str">
        <f>IF('Exemplaires élève'!$BR$198="","",IF('Exemplaires élève'!$BR$198="TI",1,IF('Exemplaires élève'!$BR$198="I",2,IF('Exemplaires élève'!$BR$198="S",3,IF('Exemplaires élève'!$BR$198="B",4,IF('Exemplaires élève'!$BR$198="TB",5,"xxxx"))))))</f>
        <v/>
      </c>
    </row>
    <row r="192" spans="1:24" x14ac:dyDescent="0.25">
      <c r="A192" s="129"/>
      <c r="D192" s="78" t="str">
        <f>IF('Exemplaires élève'!$BR$20="","",IF('Exemplaires élève'!$BR$20="TI",1,IF('Exemplaires élève'!$BR$20="I",2,IF('Exemplaires élève'!$BR$20="S",3,IF('Exemplaires élève'!$BR$20="B",4,IF('Exemplaires élève'!$BR$20="TB",5,"xxxx"))))))</f>
        <v/>
      </c>
      <c r="E192" s="78" t="str">
        <f>IF('Exemplaires élève'!$BR$28="","",IF('Exemplaires élève'!$BR$28="TI",1,IF('Exemplaires élève'!$BR$28="I",2,IF('Exemplaires élève'!$BR$28="S",3,IF('Exemplaires élève'!$BR$28="B",4,IF('Exemplaires élève'!$BR$28="TB",5,"xxxx"))))))</f>
        <v/>
      </c>
      <c r="F192" s="78" t="str">
        <f>IF('Exemplaires élève'!$BR$36="","",IF('Exemplaires élève'!$BR$36="TI",1,IF('Exemplaires élève'!$BR$36="I",2,IF('Exemplaires élève'!$BR$36="S",3,IF('Exemplaires élève'!$BR$36="B",4,IF('Exemplaires élève'!$BR$36="TB",5,"xxxx"))))))</f>
        <v/>
      </c>
      <c r="G192" s="78" t="str">
        <f>IF('Exemplaires élève'!$BR$44="","",IF('Exemplaires élève'!$BR$44="TI",1,IF('Exemplaires élève'!$BR$44="I",2,IF('Exemplaires élève'!$BR$44="S",3,IF('Exemplaires élève'!$BR$44="B",4,IF('Exemplaires élève'!$BR$44="TB",5,"xxxx"))))))</f>
        <v/>
      </c>
      <c r="H192" s="78" t="str">
        <f>IF('Exemplaires élève'!$BR$52="","",IF('Exemplaires élève'!$BR$52="TI",1,IF('Exemplaires élève'!$BR$52="I",2,IF('Exemplaires élève'!$BR$52="S",3,IF('Exemplaires élève'!$BR$52="B",4,IF('Exemplaires élève'!$BR$52="TB",5,"xxxx"))))))</f>
        <v/>
      </c>
      <c r="I192" s="78" t="str">
        <f>IF('Exemplaires élève'!$BR$69="","",IF('Exemplaires élève'!$BR$69="TI",1,IF('Exemplaires élève'!$BR$69="I",2,IF('Exemplaires élève'!$BR$69="S",3,IF('Exemplaires élève'!$BR$69="B",4,IF('Exemplaires élève'!$BR$69="TB",5,"xxxx"))))))</f>
        <v/>
      </c>
      <c r="J192" s="78" t="str">
        <f>IF('Exemplaires élève'!$BR$77="","",IF('Exemplaires élève'!$BR$77="TI",1,IF('Exemplaires élève'!$BR$77="I",2,IF('Exemplaires élève'!$BR$77="S",3,IF('Exemplaires élève'!$BR$77="B",4,IF('Exemplaires élève'!$BR$77="TB",5,"xxxx"))))))</f>
        <v/>
      </c>
      <c r="K192" s="78" t="str">
        <f>IF('Exemplaires élève'!$BR$85="","",IF('Exemplaires élève'!$BR$85="TI",1,IF('Exemplaires élève'!$BR$85="I",2,IF('Exemplaires élève'!$BR$85="S",3,IF('Exemplaires élève'!$BR$85="B",4,IF('Exemplaires élève'!$BR$85="TB",5,"xxxx"))))))</f>
        <v/>
      </c>
      <c r="L192" s="78" t="str">
        <f>IF('Exemplaires élève'!$BR$93="","",IF('Exemplaires élève'!$BR$93="TI",1,IF('Exemplaires élève'!$BR$93="I",2,IF('Exemplaires élève'!$BR$93="S",3,IF('Exemplaires élève'!$BR$93="B",4,IF('Exemplaires élève'!$BR$93="TB",5,"xxxx"))))))</f>
        <v/>
      </c>
      <c r="M192" s="78" t="str">
        <f>IF('Exemplaires élève'!$BR$101="","",IF('Exemplaires élève'!$BR$101="TI",1,IF('Exemplaires élève'!$BR$101="I",2,IF('Exemplaires élève'!$BR$101="S",3,IF('Exemplaires élève'!$BR$101="B",4,IF('Exemplaires élève'!$BR$101="TB",5,"xxxx"))))))</f>
        <v/>
      </c>
      <c r="N192" s="78" t="str">
        <f>IF('Exemplaires élève'!$BR$118="","",IF('Exemplaires élève'!$BR$118="TI",1,IF('Exemplaires élève'!$BR$118="I",2,IF('Exemplaires élève'!$BR$118="S",3,IF('Exemplaires élève'!$BR$118="B",4,IF('Exemplaires élève'!$BR$118="TB",5,"xxxx"))))))</f>
        <v/>
      </c>
      <c r="O192" s="78" t="str">
        <f>IF('Exemplaires élève'!$BR$126="","",IF('Exemplaires élève'!$BR$126="TI",1,IF('Exemplaires élève'!$BR$126="I",2,IF('Exemplaires élève'!$BR$126="S",3,IF('Exemplaires élève'!$BR$126="B",4,IF('Exemplaires élève'!$BR$126="TB",5,"xxxx"))))))</f>
        <v/>
      </c>
      <c r="P192" s="78" t="str">
        <f>IF('Exemplaires élève'!$BR$134="","",IF('Exemplaires élève'!$BR$134="TI",1,IF('Exemplaires élève'!$BR$134="I",2,IF('Exemplaires élève'!$BR$134="S",3,IF('Exemplaires élève'!$BR$134="B",4,IF('Exemplaires élève'!$BR$134="TB",5,"xxxx"))))))</f>
        <v/>
      </c>
      <c r="Q192" s="78" t="str">
        <f>IF('Exemplaires élève'!$BR$142="","",IF('Exemplaires élève'!$BR$142="TI",1,IF('Exemplaires élève'!$BR$142="I",2,IF('Exemplaires élève'!$BR$142="S",3,IF('Exemplaires élève'!$BR$142="B",4,IF('Exemplaires élève'!$BR$142="TB",5,"xxxx"))))))</f>
        <v/>
      </c>
      <c r="R192" s="78" t="str">
        <f>IF('Exemplaires élève'!$BR$150="","",IF('Exemplaires élève'!$BR$150="TI",1,IF('Exemplaires élève'!$BR$150="I",2,IF('Exemplaires élève'!$BR$150="S",3,IF('Exemplaires élève'!$BR$150="B",4,IF('Exemplaires élève'!$BR$150="TB",5,"xxxx"))))))</f>
        <v/>
      </c>
      <c r="S192" s="78" t="str">
        <f>IF('Exemplaires élève'!$BR$167="","",IF('Exemplaires élève'!$BR$167="TI",1,IF('Exemplaires élève'!$BR$167="I",2,IF('Exemplaires élève'!$BR$167="S",3,IF('Exemplaires élève'!$BR$167="B",4,IF('Exemplaires élève'!$BR$167="TB",5,"xxxx"))))))</f>
        <v/>
      </c>
      <c r="T192" s="78" t="str">
        <f>IF('Exemplaires élève'!$BR$175="","",IF('Exemplaires élève'!$BR$175="TI",1,IF('Exemplaires élève'!$BR$175="I",2,IF('Exemplaires élève'!$BR$175="S",3,IF('Exemplaires élève'!$BR$175="B",4,IF('Exemplaires élève'!$BR$175="TB",5,"xxxx"))))))</f>
        <v/>
      </c>
      <c r="U192" s="78" t="str">
        <f>IF('Exemplaires élève'!$BR$183="","",IF('Exemplaires élève'!$BR$183="TI",1,IF('Exemplaires élève'!$BR$183="I",2,IF('Exemplaires élève'!$BR$183="S",3,IF('Exemplaires élève'!$BR$183="B",4,IF('Exemplaires élève'!$BR$183="TB",5,"xxxx"))))))</f>
        <v/>
      </c>
      <c r="V192" s="78" t="str">
        <f>IF('Exemplaires élève'!$BR$191="","",IF('Exemplaires élève'!$BR$191="TI",1,IF('Exemplaires élève'!$BR$191="I",2,IF('Exemplaires élève'!$BR$191="S",3,IF('Exemplaires élève'!$BR$191="B",4,IF('Exemplaires élève'!$BR$191="TB",5,"xxxx"))))))</f>
        <v/>
      </c>
      <c r="W192" s="78" t="str">
        <f>IF('Exemplaires élève'!$BR$199="","",IF('Exemplaires élève'!$BR$199="TI",1,IF('Exemplaires élève'!$BR$199="I",2,IF('Exemplaires élève'!$BR$199="S",3,IF('Exemplaires élève'!$BR$199="B",4,IF('Exemplaires élève'!$BR$199="TB",5,"xxxx"))))))</f>
        <v/>
      </c>
    </row>
    <row r="193" spans="1:24" ht="13.8" thickBot="1" x14ac:dyDescent="0.3">
      <c r="A193" s="129"/>
      <c r="D193" s="78" t="str">
        <f>IF('Exemplaires élève'!$BR$21="","",IF('Exemplaires élève'!$BR$21="TI",1,IF('Exemplaires élève'!$BR$21="I",2,IF('Exemplaires élève'!$BR$21="S",3,IF('Exemplaires élève'!$BR$21="B",4,IF('Exemplaires élève'!$BR$21="TB",5,"xxxx"))))))</f>
        <v/>
      </c>
      <c r="E193" s="78" t="str">
        <f>IF('Exemplaires élève'!$BR$29="","",IF('Exemplaires élève'!$BR$29="TI",1,IF('Exemplaires élève'!$BR$29="I",2,IF('Exemplaires élève'!$BR$29="S",3,IF('Exemplaires élève'!$BR$29="B",4,IF('Exemplaires élève'!$BR$29="TB",5,"xxxx"))))))</f>
        <v/>
      </c>
      <c r="F193" s="78" t="str">
        <f>IF('Exemplaires élève'!$BR$37="","",IF('Exemplaires élève'!$BR$37="TI",1,IF('Exemplaires élève'!$BR$37="I",2,IF('Exemplaires élève'!$BR$37="S",3,IF('Exemplaires élève'!$BR$37="B",4,IF('Exemplaires élève'!$BR$37="TB",5,"xxxx"))))))</f>
        <v/>
      </c>
      <c r="G193" s="78" t="str">
        <f>IF('Exemplaires élève'!$BR$45="","",IF('Exemplaires élève'!$BR$45="TI",1,IF('Exemplaires élève'!$BR$45="I",2,IF('Exemplaires élève'!$BR$45="S",3,IF('Exemplaires élève'!$BR$45="B",4,IF('Exemplaires élève'!$BR$45="TB",5,"xxxx"))))))</f>
        <v/>
      </c>
      <c r="H193" s="78" t="str">
        <f>IF('Exemplaires élève'!$BR$53="","",IF('Exemplaires élève'!$BR$53="TI",1,IF('Exemplaires élève'!$BR$53="I",2,IF('Exemplaires élève'!$BR$53="S",3,IF('Exemplaires élève'!$BR$53="B",4,IF('Exemplaires élève'!$BR$53="TB",5,"xxxx"))))))</f>
        <v/>
      </c>
      <c r="I193" s="78" t="str">
        <f>IF('Exemplaires élève'!$BR$70="","",IF('Exemplaires élève'!$BR$70="TI",1,IF('Exemplaires élève'!$BR$70="I",2,IF('Exemplaires élève'!$BR$70="S",3,IF('Exemplaires élève'!$BR$70="B",4,IF('Exemplaires élève'!$BR$70="TB",5,"xxxx"))))))</f>
        <v/>
      </c>
      <c r="J193" s="78" t="str">
        <f>IF('Exemplaires élève'!$BR$78="","",IF('Exemplaires élève'!$BR$78="TI",1,IF('Exemplaires élève'!$BR$78="I",2,IF('Exemplaires élève'!$BR$78="S",3,IF('Exemplaires élève'!$BR$78="B",4,IF('Exemplaires élève'!$BR$78="TB",5,"xxxx"))))))</f>
        <v/>
      </c>
      <c r="K193" s="78" t="str">
        <f>IF('Exemplaires élève'!$BR$86="","",IF('Exemplaires élève'!$BR$86="TI",1,IF('Exemplaires élève'!$BR$86="I",2,IF('Exemplaires élève'!$BR$86="S",3,IF('Exemplaires élève'!$BR$86="B",4,IF('Exemplaires élève'!$BR$86="TB",5,"xxxx"))))))</f>
        <v/>
      </c>
      <c r="L193" s="78" t="str">
        <f>IF('Exemplaires élève'!$BR$94="","",IF('Exemplaires élève'!$BR$94="TI",1,IF('Exemplaires élève'!$BR$94="I",2,IF('Exemplaires élève'!$BR$94="S",3,IF('Exemplaires élève'!$BR$94="B",4,IF('Exemplaires élève'!$BR$94="TB",5,"xxxx"))))))</f>
        <v/>
      </c>
      <c r="M193" s="78" t="str">
        <f>IF('Exemplaires élève'!$BR$102="","",IF('Exemplaires élève'!$BR$102="TI",1,IF('Exemplaires élève'!$BR$102="I",2,IF('Exemplaires élève'!$BR$102="S",3,IF('Exemplaires élève'!$BR$102="B",4,IF('Exemplaires élève'!$BR$102="TB",5,"xxxx"))))))</f>
        <v/>
      </c>
      <c r="N193" s="78" t="str">
        <f>IF('Exemplaires élève'!$BR$119="","",IF('Exemplaires élève'!$BR$119="TI",1,IF('Exemplaires élève'!$BR$119="I",2,IF('Exemplaires élève'!$BR$119="S",3,IF('Exemplaires élève'!$BR$119="B",4,IF('Exemplaires élève'!$BR$119="TB",5,"xxxx"))))))</f>
        <v/>
      </c>
      <c r="O193" s="78" t="str">
        <f>IF('Exemplaires élève'!$BR$127="","",IF('Exemplaires élève'!$BR$127="TI",1,IF('Exemplaires élève'!$BR$127="I",2,IF('Exemplaires élève'!$BR$127="S",3,IF('Exemplaires élève'!$BR$127="B",4,IF('Exemplaires élève'!$BR$127="TB",5,"xxxx"))))))</f>
        <v/>
      </c>
      <c r="P193" s="78" t="str">
        <f>IF('Exemplaires élève'!$BR$135="","",IF('Exemplaires élève'!$BR$135="TI",1,IF('Exemplaires élève'!$BR$135="I",2,IF('Exemplaires élève'!$BR$135="S",3,IF('Exemplaires élève'!$BR$135="B",4,IF('Exemplaires élève'!$BR$135="TB",5,"xxxx"))))))</f>
        <v/>
      </c>
      <c r="Q193" s="78" t="str">
        <f>IF('Exemplaires élève'!$BR$143="","",IF('Exemplaires élève'!$BR$143="TI",1,IF('Exemplaires élève'!$BR$143="I",2,IF('Exemplaires élève'!$BR$143="S",3,IF('Exemplaires élève'!$BR$143="B",4,IF('Exemplaires élève'!$BR$143="TB",5,"xxxx"))))))</f>
        <v/>
      </c>
      <c r="R193" s="78" t="str">
        <f>IF('Exemplaires élève'!$BR$151="","",IF('Exemplaires élève'!$BR$151="TI",1,IF('Exemplaires élève'!$BR$151="I",2,IF('Exemplaires élève'!$BR$151="S",3,IF('Exemplaires élève'!$BR$151="B",4,IF('Exemplaires élève'!$BR$151="TB",5,"xxxx"))))))</f>
        <v/>
      </c>
      <c r="S193" s="78" t="str">
        <f>IF('Exemplaires élève'!$BR$168="","",IF('Exemplaires élève'!$BR$168="TI",1,IF('Exemplaires élève'!$BR$168="I",2,IF('Exemplaires élève'!$BR$168="S",3,IF('Exemplaires élève'!$BR$168="B",4,IF('Exemplaires élève'!$BR$168="TB",5,"xxxx"))))))</f>
        <v/>
      </c>
      <c r="T193" s="78" t="str">
        <f>IF('Exemplaires élève'!$BR$176="","",IF('Exemplaires élève'!$BR$176="TI",1,IF('Exemplaires élève'!$BR$176="I",2,IF('Exemplaires élève'!$BR$176="S",3,IF('Exemplaires élève'!$BR$176="B",4,IF('Exemplaires élève'!$BR$176="TB",5,"xxxx"))))))</f>
        <v/>
      </c>
      <c r="U193" s="78" t="str">
        <f>IF('Exemplaires élève'!$BR$184="","",IF('Exemplaires élève'!$BR$184="TI",1,IF('Exemplaires élève'!$BR$184="I",2,IF('Exemplaires élève'!$BR$184="S",3,IF('Exemplaires élève'!$BR$184="B",4,IF('Exemplaires élève'!$BR$184="TB",5,"xxxx"))))))</f>
        <v/>
      </c>
      <c r="V193" s="78" t="str">
        <f>IF('Exemplaires élève'!$BR$192="","",IF('Exemplaires élève'!$BR$192="TI",1,IF('Exemplaires élève'!$BR$192="I",2,IF('Exemplaires élève'!$BR$192="S",3,IF('Exemplaires élève'!$BR$192="B",4,IF('Exemplaires élève'!$BR$192="TB",5,"xxxx"))))))</f>
        <v/>
      </c>
      <c r="W193" s="78" t="str">
        <f>IF('Exemplaires élève'!$BR$200="","",IF('Exemplaires élève'!$BR$200="TI",1,IF('Exemplaires élève'!$BR$200="I",2,IF('Exemplaires élève'!$BR$200="S",3,IF('Exemplaires élève'!$BR$200="B",4,IF('Exemplaires élève'!$BR$200="TB",5,"xxxx"))))))</f>
        <v/>
      </c>
    </row>
    <row r="194" spans="1:24" ht="13.8" thickBot="1" x14ac:dyDescent="0.3">
      <c r="A194" s="129"/>
      <c r="D194" s="32" t="str">
        <f>IF(D187="Absent(e)","",IF(D187="Non pr.",2,IF(COUNTIF(D187:D193,"")=7,"",AVERAGE(D187:D193))))</f>
        <v/>
      </c>
      <c r="E194" s="33" t="str">
        <f t="shared" ref="E194:W194" si="19">IF(E187="Absent(e)","",IF(E187="Non pr.",2,IF(COUNTIF(E187:E193,"")=7,"",AVERAGE(E187:E193))))</f>
        <v/>
      </c>
      <c r="F194" s="33" t="str">
        <f t="shared" si="19"/>
        <v/>
      </c>
      <c r="G194" s="33" t="str">
        <f t="shared" si="19"/>
        <v/>
      </c>
      <c r="H194" s="33" t="str">
        <f t="shared" si="19"/>
        <v/>
      </c>
      <c r="I194" s="33" t="str">
        <f t="shared" si="19"/>
        <v/>
      </c>
      <c r="J194" s="33" t="str">
        <f t="shared" si="19"/>
        <v/>
      </c>
      <c r="K194" s="33" t="str">
        <f t="shared" si="19"/>
        <v/>
      </c>
      <c r="L194" s="33" t="str">
        <f t="shared" si="19"/>
        <v/>
      </c>
      <c r="M194" s="33" t="str">
        <f t="shared" si="19"/>
        <v/>
      </c>
      <c r="N194" s="33" t="str">
        <f t="shared" si="19"/>
        <v/>
      </c>
      <c r="O194" s="33" t="str">
        <f t="shared" si="19"/>
        <v/>
      </c>
      <c r="P194" s="33" t="str">
        <f t="shared" si="19"/>
        <v/>
      </c>
      <c r="Q194" s="33" t="str">
        <f t="shared" si="19"/>
        <v/>
      </c>
      <c r="R194" s="33" t="str">
        <f t="shared" si="19"/>
        <v/>
      </c>
      <c r="S194" s="33" t="str">
        <f t="shared" si="19"/>
        <v/>
      </c>
      <c r="T194" s="33" t="str">
        <f t="shared" si="19"/>
        <v/>
      </c>
      <c r="U194" s="33" t="str">
        <f t="shared" si="19"/>
        <v/>
      </c>
      <c r="V194" s="33" t="str">
        <f t="shared" si="19"/>
        <v/>
      </c>
      <c r="W194" s="34" t="str">
        <f t="shared" si="19"/>
        <v/>
      </c>
    </row>
    <row r="195" spans="1:24" x14ac:dyDescent="0.25">
      <c r="A195" s="129"/>
      <c r="D195" s="36"/>
      <c r="E195" s="36"/>
      <c r="F195" s="36"/>
      <c r="G195" s="36"/>
      <c r="H195" s="36"/>
      <c r="I195" s="36"/>
      <c r="J195" s="36"/>
      <c r="K195" s="36"/>
      <c r="L195" s="36"/>
      <c r="M195" s="36"/>
      <c r="N195" s="36"/>
      <c r="O195" s="36"/>
      <c r="P195" s="36"/>
      <c r="Q195" s="36"/>
      <c r="R195" s="36"/>
      <c r="S195" s="36"/>
      <c r="T195" s="36"/>
      <c r="U195" s="36"/>
      <c r="V195" s="36"/>
      <c r="W195" s="36"/>
    </row>
    <row r="196" spans="1:24" x14ac:dyDescent="0.25">
      <c r="A196" s="129"/>
      <c r="C196" s="1" t="s">
        <v>29</v>
      </c>
      <c r="D196" s="77" t="str">
        <f>IF('Exemplaires élève'!$BQ$15="np","Non pr.",IF('Exemplaires élève'!$BQ$15="a","Absent(e)",IF('Exemplaires élève'!$BS$14="","",IF('Exemplaires élève'!$BS$15="TI",1,IF('Exemplaires élève'!$BS$15="I",2,IF('Exemplaires élève'!$BS$15="S",3,IF('Exemplaires élève'!$BS$15="B",4,IF('Exemplaires élève'!$BS$15="TB",5,"xxxx"))))))))</f>
        <v/>
      </c>
      <c r="E196" s="77" t="str">
        <f>IF('Exemplaires élève'!$BQ$23="np","Non pr.",IF('Exemplaires élève'!$BQ$23="a","Absent(e)",IF('Exemplaires élève'!$BS$23="","",IF('Exemplaires élève'!$BS$23="TI",1,IF('Exemplaires élève'!$BS$23="I",2,IF('Exemplaires élève'!$BS$23="S",3,IF('Exemplaires élève'!$BS$23="B",4,IF('Exemplaires élève'!$BS$23="TB",5,IF('Exemplaires élève'!$BS$23="np","Non pr.",IF('Exemplaires élève'!$BS$23="A","Absent(e)","xxxx"))))))))))</f>
        <v/>
      </c>
      <c r="F196" s="77" t="str">
        <f>IF('Exemplaires élève'!$BQ$31="np","Non pr.",IF('Exemplaires élève'!$BQ$31="a","Absent(e)",IF('Exemplaires élève'!$BS$31="","",IF('Exemplaires élève'!$BS$31="TI",1,IF('Exemplaires élève'!$BS$31="I",2,IF('Exemplaires élève'!$BS$31="S",3,IF('Exemplaires élève'!$BS$31="B",4,IF('Exemplaires élève'!$BS$31="TB",5,IF('Exemplaires élève'!$BS$31="np","Non pr.",IF('Exemplaires élève'!$BS$31="A","Absent(e)","xxxx"))))))))))</f>
        <v/>
      </c>
      <c r="G196" s="77" t="str">
        <f>IF('Exemplaires élève'!$BQ$39="np","Non pr.",IF('Exemplaires élève'!$BQ$39="a","Absent(e)",IF('Exemplaires élève'!$BS$39="","",IF('Exemplaires élève'!$BS$39="TI",1,IF('Exemplaires élève'!$BS$39="I",2,IF('Exemplaires élève'!$BS$39="S",3,IF('Exemplaires élève'!$BS$39="B",4,IF('Exemplaires élève'!$BS$39="TB",5,IF('Exemplaires élève'!$BS$39="np","Non pr.",IF('Exemplaires élève'!$BS$39="A","Absent(e)","xxxx"))))))))))</f>
        <v/>
      </c>
      <c r="H196" s="77" t="str">
        <f>IF('Exemplaires élève'!$BQ$47="np","Non pr.",IF('Exemplaires élève'!$BQ$47="a","Absent(e)",IF('Exemplaires élève'!$BS$47="","",IF('Exemplaires élève'!$BS$47="TI",1,IF('Exemplaires élève'!$BS$47="I",2,IF('Exemplaires élève'!$BS$47="S",3,IF('Exemplaires élève'!$BS$47="B",4,IF('Exemplaires élève'!$BS$47="TB",5,IF('Exemplaires élève'!$BS$47="np","Non pr.",IF('Exemplaires élève'!$BS$47="A","Absent(e)","xxxx"))))))))))</f>
        <v/>
      </c>
      <c r="I196" s="77" t="str">
        <f>IF('Exemplaires élève'!$BQ$64="np","Non pr.",IF('Exemplaires élève'!$BQ$64="a","Absent(e)",IF('Exemplaires élève'!$BS$64="","",IF('Exemplaires élève'!$BS$64="TI",1,IF('Exemplaires élève'!$BS$64="I",2,IF('Exemplaires élève'!$BS$64="S",3,IF('Exemplaires élève'!$BS$64="B",4,IF('Exemplaires élève'!$BS$64="TB",5,IF('Exemplaires élève'!$BS$64="np","Non pr.",IF('Exemplaires élève'!$BS$64="A","Absent(e)","xxxx"))))))))))</f>
        <v/>
      </c>
      <c r="J196" s="77" t="str">
        <f>IF('Exemplaires élève'!$BQ$72="np","Non pr.",IF('Exemplaires élève'!$BQ$72="a","Absent(e)",IF('Exemplaires élève'!$BS$72="","",IF('Exemplaires élève'!$BS$72="TI",1,IF('Exemplaires élève'!$BS$72="I",2,IF('Exemplaires élève'!$BS$72="S",3,IF('Exemplaires élève'!$BS$72="B",4,IF('Exemplaires élève'!$BS$72="TB",5,IF('Exemplaires élève'!$BS$72="np","Non pr.",IF('Exemplaires élève'!$BS$72="A","Absent(e)","xxxx"))))))))))</f>
        <v/>
      </c>
      <c r="K196" s="77" t="str">
        <f>IF('Exemplaires élève'!$BQ$80="np","Non pr.",IF('Exemplaires élève'!$BQ$80="a","Absent(e)",IF('Exemplaires élève'!$BS$80="","",IF('Exemplaires élève'!$BS$80="TI",1,IF('Exemplaires élève'!$BS$80="I",2,IF('Exemplaires élève'!$BS$80="S",3,IF('Exemplaires élève'!$BS$80="B",4,IF('Exemplaires élève'!$BS$80="TB",5,IF('Exemplaires élève'!$BS$80="np","Non pr.",IF('Exemplaires élève'!$BS$80="A","Absent(e)","xxxx"))))))))))</f>
        <v/>
      </c>
      <c r="L196" s="77" t="str">
        <f>IF('Exemplaires élève'!$BQ$88="np","Non pr.",IF('Exemplaires élève'!$BQ$88="a","Absent(e)",IF('Exemplaires élève'!$BS$88="","",IF('Exemplaires élève'!$BS$88="TI",1,IF('Exemplaires élève'!$BS$88="I",2,IF('Exemplaires élève'!$BS$88="S",3,IF('Exemplaires élève'!$BS$88="B",4,IF('Exemplaires élève'!$BS$88="TB",5,IF('Exemplaires élève'!$BS$88="np","Non pr.",IF('Exemplaires élève'!$BS$88="A","Absent(e)","xxxx"))))))))))</f>
        <v/>
      </c>
      <c r="M196" s="77" t="str">
        <f>IF('Exemplaires élève'!$BQ$96="np","Non pr.",IF('Exemplaires élève'!$BQ$96="a","Absent(e)",IF('Exemplaires élève'!$BS$96="","",IF('Exemplaires élève'!$BS$96="TI",1,IF('Exemplaires élève'!$BS$96="I",2,IF('Exemplaires élève'!$BS$96="S",3,IF('Exemplaires élève'!$BS$96="B",4,IF('Exemplaires élève'!$BS$96="TB",5,IF('Exemplaires élève'!$BS$96="np","Non pr.",IF('Exemplaires élève'!$BS$96="A","Absent(e)","xxxx"))))))))))</f>
        <v/>
      </c>
      <c r="N196" s="77" t="str">
        <f>IF('Exemplaires élève'!$BQ$113="np","Non pr.",IF('Exemplaires élève'!$BQ$113="a","Absent(e)",IF('Exemplaires élève'!$BS$113="","",IF('Exemplaires élève'!$BS$113="TI",1,IF('Exemplaires élève'!$BS$113="I",2,IF('Exemplaires élève'!$BS$113="S",3,IF('Exemplaires élève'!$BS$113="B",4,IF('Exemplaires élève'!$BS$113="TB",5,IF('Exemplaires élève'!$BS$113="np","Non pr.",IF('Exemplaires élève'!$BS$113="A","Absent(e)","xxxx"))))))))))</f>
        <v/>
      </c>
      <c r="O196" s="77" t="str">
        <f>IF('Exemplaires élève'!$BQ$121="np","Non pr.",IF('Exemplaires élève'!$BQ$121="a","Absent(e)",IF('Exemplaires élève'!$BS$121="","",IF('Exemplaires élève'!$BS$121="TI",1,IF('Exemplaires élève'!$BS$121="I",2,IF('Exemplaires élève'!$BS$121="S",3,IF('Exemplaires élève'!$BS$121="B",4,IF('Exemplaires élève'!$BS$121="TB",5,IF('Exemplaires élève'!$BS$121="np","Non pr.",IF('Exemplaires élève'!$BS$121="A","Absent(e)","xxxx"))))))))))</f>
        <v/>
      </c>
      <c r="P196" s="77" t="str">
        <f>IF('Exemplaires élève'!$BQ$129="np","Non pr.",IF('Exemplaires élève'!$BQ$129="a","Absent(e)",IF('Exemplaires élève'!$BS$129="","",IF('Exemplaires élève'!$BS$129="TI",1,IF('Exemplaires élève'!$BS$129="I",2,IF('Exemplaires élève'!$BS$129="S",3,IF('Exemplaires élève'!$BS$129="B",4,IF('Exemplaires élève'!$BS$129="TB",5,IF('Exemplaires élève'!$BS$129="np","Non pr.",IF('Exemplaires élève'!$BS$129="A","Absent(e)","xxxx"))))))))))</f>
        <v/>
      </c>
      <c r="Q196" s="77" t="str">
        <f>IF('Exemplaires élève'!$BQ$137="np","Non pr.",IF('Exemplaires élève'!$BQ$137="a","Absent(e)",IF('Exemplaires élève'!$BS$137="","",IF('Exemplaires élève'!$BS$137="TI",1,IF('Exemplaires élève'!$BS$137="I",2,IF('Exemplaires élève'!$BS$137="S",3,IF('Exemplaires élève'!$BS$137="B",4,IF('Exemplaires élève'!$BS$137="TB",5,IF('Exemplaires élève'!$BS$137="np","Non pr.",IF('Exemplaires élève'!$BS$137="A","Absent(e)","xxxx"))))))))))</f>
        <v/>
      </c>
      <c r="R196" s="77" t="str">
        <f>IF('Exemplaires élève'!$BQ$145="np","Non pr.",IF('Exemplaires élève'!$BQ$145="a","Absent(e)",IF('Exemplaires élève'!$BS$145="","",IF('Exemplaires élève'!$BS$145="TI",1,IF('Exemplaires élève'!$BS$145="I",2,IF('Exemplaires élève'!$BS$145="S",3,IF('Exemplaires élève'!$BS$145="B",4,IF('Exemplaires élève'!$BS$145="TB",5,IF('Exemplaires élève'!$BS$145="np","Non pr.",IF('Exemplaires élève'!$BS$145="A","Absent(e)","xxxx"))))))))))</f>
        <v/>
      </c>
      <c r="S196" s="77" t="str">
        <f>IF('Exemplaires élève'!$BQ$162="np","Non pr.",IF('Exemplaires élève'!$BQ$162="a","Absent(e)",IF('Exemplaires élève'!$BS$162="","",IF('Exemplaires élève'!$BS$162="TI",1,IF('Exemplaires élève'!$BS$162="I",2,IF('Exemplaires élève'!$BS$162="S",3,IF('Exemplaires élève'!$BS$162="B",4,IF('Exemplaires élève'!$BS$162="TB",5,IF('Exemplaires élève'!$BS$162="np","Non pr.",IF('Exemplaires élève'!$BS$162="A","Absent(e)","xxxx"))))))))))</f>
        <v/>
      </c>
      <c r="T196" s="77" t="str">
        <f>IF('Exemplaires élève'!$BQ$170="np","Non pr.",IF('Exemplaires élève'!$BQ$170="a","Absent(e)",IF('Exemplaires élève'!$BS$170="","",IF('Exemplaires élève'!$BS$170="TI",1,IF('Exemplaires élève'!$BS$170="I",2,IF('Exemplaires élève'!$BS$170="S",3,IF('Exemplaires élève'!$BS$170="B",4,IF('Exemplaires élève'!$BS$170="TB",5,IF('Exemplaires élève'!$BS$170="np","Non pr.",IF('Exemplaires élève'!$BS$170="A","Absent(e)","xxxx"))))))))))</f>
        <v/>
      </c>
      <c r="U196" s="77" t="str">
        <f>IF('Exemplaires élève'!$BQ$178="np","Non pr.",IF('Exemplaires élève'!$BQ$178="a","Absent(e)",IF('Exemplaires élève'!$BS$178="","",IF('Exemplaires élève'!$BS$178="TI",1,IF('Exemplaires élève'!$BS$178="I",2,IF('Exemplaires élève'!$BS$178="S",3,IF('Exemplaires élève'!$BS$178="B",4,IF('Exemplaires élève'!$BS$178="TB",5,IF('Exemplaires élève'!$BS$178="np","Non pr.",IF('Exemplaires élève'!$BS$178="A","Absent(e)","xxxx"))))))))))</f>
        <v/>
      </c>
      <c r="V196" s="77" t="str">
        <f>IF('Exemplaires élève'!$BQ$186="np","Non pr.",IF('Exemplaires élève'!$BQ$186="a","Absent(e)",IF('Exemplaires élève'!$BS$186="","",IF('Exemplaires élève'!$BS$186="TI",1,IF('Exemplaires élève'!$BS$186="I",2,IF('Exemplaires élève'!$BS$186="S",3,IF('Exemplaires élève'!$BS$186="B",4,IF('Exemplaires élève'!$BS$186="TB",5,IF('Exemplaires élève'!$BS$186="np","Non pr.",IF('Exemplaires élève'!$BS$186="A","Absent(e)","xxxx"))))))))))</f>
        <v/>
      </c>
      <c r="W196" s="77" t="str">
        <f>IF('Exemplaires élève'!$BQ$194="np","Non pr.",IF('Exemplaires élève'!$BQ$194="a","Absent(e)",IF('Exemplaires élève'!$BS$194="","",IF('Exemplaires élève'!$BS$194="TI",1,IF('Exemplaires élève'!$BS$194="I",2,IF('Exemplaires élève'!$BS$194="S",3,IF('Exemplaires élève'!$BS$194="B",4,IF('Exemplaires élève'!$BS$194="TB",5,IF('Exemplaires élève'!$BS$194="np","Non pr.",IF('Exemplaires élève'!$BS$194="A","Absent(e)","xxxx"))))))))))</f>
        <v/>
      </c>
    </row>
    <row r="197" spans="1:24" x14ac:dyDescent="0.25">
      <c r="A197" s="129"/>
      <c r="D197" s="78" t="str">
        <f>IF('Exemplaires élève'!$BS$16="","",IF('Exemplaires élève'!$BS$16="TI",1,IF('Exemplaires élève'!$BS$16="I",2,IF('Exemplaires élève'!$BS$16="S",3,IF('Exemplaires élève'!$BS$16="B",4,IF('Exemplaires élève'!$BS$16="TB",5,"xxxx"))))))</f>
        <v/>
      </c>
      <c r="E197" s="78" t="str">
        <f>IF('Exemplaires élève'!$BS$24="","",IF('Exemplaires élève'!$BS$24="TI",1,IF('Exemplaires élève'!$BS$24="I",2,IF('Exemplaires élève'!$BS$24="S",3,IF('Exemplaires élève'!$BS$24="B",4,IF('Exemplaires élève'!$BS$24="TB",5,"xxxx"))))))</f>
        <v/>
      </c>
      <c r="F197" s="78" t="str">
        <f>IF('Exemplaires élève'!$BS$32="","",IF('Exemplaires élève'!$BS$32="TI",1,IF('Exemplaires élève'!$BS$32="I",2,IF('Exemplaires élève'!$BS$32="S",3,IF('Exemplaires élève'!$BS$32="B",4,IF('Exemplaires élève'!$BS$32="TB",5,"xxxx"))))))</f>
        <v/>
      </c>
      <c r="G197" s="78" t="str">
        <f>IF('Exemplaires élève'!$BS$40="","",IF('Exemplaires élève'!$BS$40="TI",1,IF('Exemplaires élève'!$BS$40="I",2,IF('Exemplaires élève'!$BS$40="S",3,IF('Exemplaires élève'!$BS$40="B",4,IF('Exemplaires élève'!$BS$40="TB",5,"xxxx"))))))</f>
        <v/>
      </c>
      <c r="H197" s="78" t="str">
        <f>IF('Exemplaires élève'!$BS$48="","",IF('Exemplaires élève'!$BS$48="TI",1,IF('Exemplaires élève'!$BS$48="I",2,IF('Exemplaires élève'!$BS$48="S",3,IF('Exemplaires élève'!$BS$48="B",4,IF('Exemplaires élève'!$BS$48="TB",5,"xxxx"))))))</f>
        <v/>
      </c>
      <c r="I197" s="78" t="str">
        <f>IF('Exemplaires élève'!$BS$65="","",IF('Exemplaires élève'!$BS$65="TI",1,IF('Exemplaires élève'!$BS$65="I",2,IF('Exemplaires élève'!$BS$65="S",3,IF('Exemplaires élève'!$BS$65="B",4,IF('Exemplaires élève'!$BS$65="TB",5,"xxxx"))))))</f>
        <v/>
      </c>
      <c r="J197" s="78" t="str">
        <f>IF('Exemplaires élève'!$BS$73="","",IF('Exemplaires élève'!$BS$73="TI",1,IF('Exemplaires élève'!$BS$73="I",2,IF('Exemplaires élève'!$BS$73="S",3,IF('Exemplaires élève'!$BS$73="B",4,IF('Exemplaires élève'!$BS$73="TB",5,"xxxx"))))))</f>
        <v/>
      </c>
      <c r="K197" s="78" t="str">
        <f>IF('Exemplaires élève'!$BS$81="","",IF('Exemplaires élève'!$BS$81="TI",1,IF('Exemplaires élève'!$BS$81="I",2,IF('Exemplaires élève'!$BS$81="S",3,IF('Exemplaires élève'!$BS$81="B",4,IF('Exemplaires élève'!$BS$81="TB",5,"xxxx"))))))</f>
        <v/>
      </c>
      <c r="L197" s="78" t="str">
        <f>IF('Exemplaires élève'!$BS$89="","",IF('Exemplaires élève'!$BS$89="TI",1,IF('Exemplaires élève'!$BS$89="I",2,IF('Exemplaires élève'!$BS$89="S",3,IF('Exemplaires élève'!$BS$89="B",4,IF('Exemplaires élève'!$BS$89="TB",5,"xxxx"))))))</f>
        <v/>
      </c>
      <c r="M197" s="78" t="str">
        <f>IF('Exemplaires élève'!$BS$97="","",IF('Exemplaires élève'!$BS$97="TI",1,IF('Exemplaires élève'!$BS$97="I",2,IF('Exemplaires élève'!$BS$97="S",3,IF('Exemplaires élève'!$BS$97="B",4,IF('Exemplaires élève'!$BS$97="TB",5,"xxxx"))))))</f>
        <v/>
      </c>
      <c r="N197" s="78" t="str">
        <f>IF('Exemplaires élève'!$BS$114="","",IF('Exemplaires élève'!$BS$114="TI",1,IF('Exemplaires élève'!$BS$114="I",2,IF('Exemplaires élève'!$BS$114="S",3,IF('Exemplaires élève'!$BS$114="B",4,IF('Exemplaires élève'!$BS$114="TB",5,"xxxx"))))))</f>
        <v/>
      </c>
      <c r="O197" s="78" t="str">
        <f>IF('Exemplaires élève'!$BS$122="","",IF('Exemplaires élève'!$BS$122="TI",1,IF('Exemplaires élève'!$BS$122="I",2,IF('Exemplaires élève'!$BS$122="S",3,IF('Exemplaires élève'!$BS$122="B",4,IF('Exemplaires élève'!$BS$122="TB",5,"xxxx"))))))</f>
        <v/>
      </c>
      <c r="P197" s="78" t="str">
        <f>IF('Exemplaires élève'!$BS$130="","",IF('Exemplaires élève'!$BS$130="TI",1,IF('Exemplaires élève'!$BS$130="I",2,IF('Exemplaires élève'!$BS$130="S",3,IF('Exemplaires élève'!$BS$130="B",4,IF('Exemplaires élève'!$BS$130="TB",5,"xxxx"))))))</f>
        <v/>
      </c>
      <c r="Q197" s="78" t="str">
        <f>IF('Exemplaires élève'!$BS$138="","",IF('Exemplaires élève'!$BS$138="TI",1,IF('Exemplaires élève'!$BS$138="I",2,IF('Exemplaires élève'!$BS$138="S",3,IF('Exemplaires élève'!$BS$138="B",4,IF('Exemplaires élève'!$BS$138="TB",5,"xxxx"))))))</f>
        <v/>
      </c>
      <c r="R197" s="78" t="str">
        <f>IF('Exemplaires élève'!$BS$146="","",IF('Exemplaires élève'!$BS$146="TI",1,IF('Exemplaires élève'!$BS$146="I",2,IF('Exemplaires élève'!$BS$146="S",3,IF('Exemplaires élève'!$BS$146="B",4,IF('Exemplaires élève'!$BS$146="TB",5,"xxxx"))))))</f>
        <v/>
      </c>
      <c r="S197" s="78" t="str">
        <f>IF('Exemplaires élève'!$BS$163="","",IF('Exemplaires élève'!$BS$163="TI",1,IF('Exemplaires élève'!$BS$163="I",2,IF('Exemplaires élève'!$BS$163="S",3,IF('Exemplaires élève'!$BS$163="B",4,IF('Exemplaires élève'!$BS$163="TB",5,"xxxx"))))))</f>
        <v/>
      </c>
      <c r="T197" s="78" t="str">
        <f>IF('Exemplaires élève'!$BS$171="","",IF('Exemplaires élève'!$BS$171="TI",1,IF('Exemplaires élève'!$BS$171="I",2,IF('Exemplaires élève'!$BS$171="S",3,IF('Exemplaires élève'!$BS$171="B",4,IF('Exemplaires élève'!$BS$171="TB",5,"xxxx"))))))</f>
        <v/>
      </c>
      <c r="U197" s="78" t="str">
        <f>IF('Exemplaires élève'!$BS$179="","",IF('Exemplaires élève'!$BS$179="TI",1,IF('Exemplaires élève'!$BS$179="I",2,IF('Exemplaires élève'!$BS$179="S",3,IF('Exemplaires élève'!$BS$179="B",4,IF('Exemplaires élève'!$BS$179="TB",5,"xxxx"))))))</f>
        <v/>
      </c>
      <c r="V197" s="78" t="str">
        <f>IF('Exemplaires élève'!$BS$187="","",IF('Exemplaires élève'!$BS$187="TI",1,IF('Exemplaires élève'!$BS$187="I",2,IF('Exemplaires élève'!$BS$187="S",3,IF('Exemplaires élève'!$BS$187="B",4,IF('Exemplaires élève'!$BS$187="TB",5,"xxxx"))))))</f>
        <v/>
      </c>
      <c r="W197" s="78" t="str">
        <f>IF('Exemplaires élève'!$BS$195="","",IF('Exemplaires élève'!$BS$195="TI",1,IF('Exemplaires élève'!$BS$195="I",2,IF('Exemplaires élève'!$BS$195="S",3,IF('Exemplaires élève'!$BS$195="B",4,IF('Exemplaires élève'!$BS$195="TB",5,"xxxx"))))))</f>
        <v/>
      </c>
    </row>
    <row r="198" spans="1:24" x14ac:dyDescent="0.25">
      <c r="A198" s="129"/>
      <c r="D198" s="78" t="str">
        <f>IF('Exemplaires élève'!$BS$17="","",IF('Exemplaires élève'!$BS$17="TI",1,IF('Exemplaires élève'!$BS$17="I",2,IF('Exemplaires élève'!$BS$17="S",3,IF('Exemplaires élève'!$BS$17="B",4,IF('Exemplaires élève'!$BS$17="TB",5,"xxxx"))))))</f>
        <v/>
      </c>
      <c r="E198" s="78" t="str">
        <f>IF('Exemplaires élève'!$BS$25="","",IF('Exemplaires élève'!$BS$25="TI",1,IF('Exemplaires élève'!$BS$25="I",2,IF('Exemplaires élève'!$BS$25="S",3,IF('Exemplaires élève'!$BS$25="B",4,IF('Exemplaires élève'!$BS$25="TB",5,"xxxx"))))))</f>
        <v/>
      </c>
      <c r="F198" s="78" t="str">
        <f>IF('Exemplaires élève'!$BS$33="","",IF('Exemplaires élève'!$BS$33="TI",1,IF('Exemplaires élève'!$BS$33="I",2,IF('Exemplaires élève'!$BS$33="S",3,IF('Exemplaires élève'!$BS$33="B",4,IF('Exemplaires élève'!$BS$33="TB",5,"xxxx"))))))</f>
        <v/>
      </c>
      <c r="G198" s="78" t="str">
        <f>IF('Exemplaires élève'!$BS$41="","",IF('Exemplaires élève'!$BS$41="TI",1,IF('Exemplaires élève'!$BS$41="I",2,IF('Exemplaires élève'!$BS$41="S",3,IF('Exemplaires élève'!$BS$41="B",4,IF('Exemplaires élève'!$BS$41="TB",5,"xxxx"))))))</f>
        <v/>
      </c>
      <c r="H198" s="78" t="str">
        <f>IF('Exemplaires élève'!$BS$49="","",IF('Exemplaires élève'!$BS$49="TI",1,IF('Exemplaires élève'!$BS$49="I",2,IF('Exemplaires élève'!$BS$49="S",3,IF('Exemplaires élève'!$BS$49="B",4,IF('Exemplaires élève'!$BS$49="TB",5,"xxxx"))))))</f>
        <v/>
      </c>
      <c r="I198" s="78" t="str">
        <f>IF('Exemplaires élève'!$BS$66="","",IF('Exemplaires élève'!$BS$66="TI",1,IF('Exemplaires élève'!$BS$66="I",2,IF('Exemplaires élève'!$BS$66="S",3,IF('Exemplaires élève'!$BS$66="B",4,IF('Exemplaires élève'!$BS$66="TB",5,"xxxx"))))))</f>
        <v/>
      </c>
      <c r="J198" s="78" t="str">
        <f>IF('Exemplaires élève'!$BS$74="","",IF('Exemplaires élève'!$BS$74="TI",1,IF('Exemplaires élève'!$BS$74="I",2,IF('Exemplaires élève'!$BS$74="S",3,IF('Exemplaires élève'!$BS$74="B",4,IF('Exemplaires élève'!$BS$74="TB",5,"xxxx"))))))</f>
        <v/>
      </c>
      <c r="K198" s="78" t="str">
        <f>IF('Exemplaires élève'!$BS$82="","",IF('Exemplaires élève'!$BS$82="TI",1,IF('Exemplaires élève'!$BS$82="I",2,IF('Exemplaires élève'!$BS$82="S",3,IF('Exemplaires élève'!$BS$82="B",4,IF('Exemplaires élève'!$BS$82="TB",5,"xxxx"))))))</f>
        <v/>
      </c>
      <c r="L198" s="78" t="str">
        <f>IF('Exemplaires élève'!$BS$90="","",IF('Exemplaires élève'!$BS$90="TI",1,IF('Exemplaires élève'!$BS$90="I",2,IF('Exemplaires élève'!$BS$90="S",3,IF('Exemplaires élève'!$BS$90="B",4,IF('Exemplaires élève'!$BS$90="TB",5,"xxxx"))))))</f>
        <v/>
      </c>
      <c r="M198" s="78" t="str">
        <f>IF('Exemplaires élève'!$BS$98="","",IF('Exemplaires élève'!$BS$98="TI",1,IF('Exemplaires élève'!$BS$98="I",2,IF('Exemplaires élève'!$BS$98="S",3,IF('Exemplaires élève'!$BS$98="B",4,IF('Exemplaires élève'!$BS$98="TB",5,"xxxx"))))))</f>
        <v/>
      </c>
      <c r="N198" s="78" t="str">
        <f>IF('Exemplaires élève'!$BS$115="","",IF('Exemplaires élève'!$BS$115="TI",1,IF('Exemplaires élève'!$BS$115="I",2,IF('Exemplaires élève'!$BS$115="S",3,IF('Exemplaires élève'!$BS$115="B",4,IF('Exemplaires élève'!$BS$115="TB",5,"xxxx"))))))</f>
        <v/>
      </c>
      <c r="O198" s="78" t="str">
        <f>IF('Exemplaires élève'!$BS$123="","",IF('Exemplaires élève'!$BS$123="TI",1,IF('Exemplaires élève'!$BS$123="I",2,IF('Exemplaires élève'!$BS$123="S",3,IF('Exemplaires élève'!$BS$123="B",4,IF('Exemplaires élève'!$BS$123="TB",5,"xxxx"))))))</f>
        <v/>
      </c>
      <c r="P198" s="78" t="str">
        <f>IF('Exemplaires élève'!$BS$131="","",IF('Exemplaires élève'!$BS$131="TI",1,IF('Exemplaires élève'!$BS$131="I",2,IF('Exemplaires élève'!$BS$131="S",3,IF('Exemplaires élève'!$BS$131="B",4,IF('Exemplaires élève'!$BS$131="TB",5,"xxxx"))))))</f>
        <v/>
      </c>
      <c r="Q198" s="78" t="str">
        <f>IF('Exemplaires élève'!$BS$139="","",IF('Exemplaires élève'!$BS$139="TI",1,IF('Exemplaires élève'!$BS$139="I",2,IF('Exemplaires élève'!$BS$139="S",3,IF('Exemplaires élève'!$BS$139="B",4,IF('Exemplaires élève'!$BS$139="TB",5,"xxxx"))))))</f>
        <v/>
      </c>
      <c r="R198" s="78" t="str">
        <f>IF('Exemplaires élève'!$BS$147="","",IF('Exemplaires élève'!$BS$147="TI",1,IF('Exemplaires élève'!$BS$147="I",2,IF('Exemplaires élève'!$BS$147="S",3,IF('Exemplaires élève'!$BS$147="B",4,IF('Exemplaires élève'!$BS$147="TB",5,"xxxx"))))))</f>
        <v/>
      </c>
      <c r="S198" s="78" t="str">
        <f>IF('Exemplaires élève'!$BS$164="","",IF('Exemplaires élève'!$BS$164="TI",1,IF('Exemplaires élève'!$BS$164="I",2,IF('Exemplaires élève'!$BS$164="S",3,IF('Exemplaires élève'!$BS$164="B",4,IF('Exemplaires élève'!$BS$164="TB",5,"xxxx"))))))</f>
        <v/>
      </c>
      <c r="T198" s="78" t="str">
        <f>IF('Exemplaires élève'!$BS$172="","",IF('Exemplaires élève'!$BS$172="TI",1,IF('Exemplaires élève'!$BS$172="I",2,IF('Exemplaires élève'!$BS$172="S",3,IF('Exemplaires élève'!$BS$172="B",4,IF('Exemplaires élève'!$BS$172="TB",5,"xxxx"))))))</f>
        <v/>
      </c>
      <c r="U198" s="78" t="str">
        <f>IF('Exemplaires élève'!$BS$180="","",IF('Exemplaires élève'!$BS$180="TI",1,IF('Exemplaires élève'!$BS$180="I",2,IF('Exemplaires élève'!$BS$180="S",3,IF('Exemplaires élève'!$BS$180="B",4,IF('Exemplaires élève'!$BS$180="TB",5,"xxxx"))))))</f>
        <v/>
      </c>
      <c r="V198" s="78" t="str">
        <f>IF('Exemplaires élève'!$BS$188="","",IF('Exemplaires élève'!$BS$188="TI",1,IF('Exemplaires élève'!$BS$188="I",2,IF('Exemplaires élève'!$BS$188="S",3,IF('Exemplaires élève'!$BS$188="B",4,IF('Exemplaires élève'!$BS$188="TB",5,"xxxx"))))))</f>
        <v/>
      </c>
      <c r="W198" s="78" t="str">
        <f>IF('Exemplaires élève'!$BS$196="","",IF('Exemplaires élève'!$BS$196="TI",1,IF('Exemplaires élève'!$BS$196="I",2,IF('Exemplaires élève'!$BS$196="S",3,IF('Exemplaires élève'!$BS$196="B",4,IF('Exemplaires élève'!$BS$196="TB",5,"xxxx"))))))</f>
        <v/>
      </c>
    </row>
    <row r="199" spans="1:24" x14ac:dyDescent="0.25">
      <c r="A199" s="129"/>
      <c r="D199" s="78" t="str">
        <f>IF('Exemplaires élève'!$BS$18="","",IF('Exemplaires élève'!$BS$18="TI",1,IF('Exemplaires élève'!$BS$18="I",2,IF('Exemplaires élève'!$BS$18="S",3,IF('Exemplaires élève'!$BS$18="B",4,IF('Exemplaires élève'!$BS$18="TB",5,"xxxx"))))))</f>
        <v/>
      </c>
      <c r="E199" s="78" t="str">
        <f>IF('Exemplaires élève'!$BS$26="","",IF('Exemplaires élève'!$BS$26="TI",1,IF('Exemplaires élève'!$BS$26="I",2,IF('Exemplaires élève'!$BS$26="S",3,IF('Exemplaires élève'!$BS$26="B",4,IF('Exemplaires élève'!$BS$26="TB",5,"xxxx"))))))</f>
        <v/>
      </c>
      <c r="F199" s="78" t="str">
        <f>IF('Exemplaires élève'!$BS$34="","",IF('Exemplaires élève'!$BS$34="TI",1,IF('Exemplaires élève'!$BS$34="I",2,IF('Exemplaires élève'!$BS$34="S",3,IF('Exemplaires élève'!$BS$34="B",4,IF('Exemplaires élève'!$BS$34="TB",5,"xxxx"))))))</f>
        <v/>
      </c>
      <c r="G199" s="78" t="str">
        <f>IF('Exemplaires élève'!$BS$42="","",IF('Exemplaires élève'!$BS$42="TI",1,IF('Exemplaires élève'!$BS$42="I",2,IF('Exemplaires élève'!$BS$42="S",3,IF('Exemplaires élève'!$BS$42="B",4,IF('Exemplaires élève'!$BS$42="TB",5,"xxxx"))))))</f>
        <v/>
      </c>
      <c r="H199" s="78" t="str">
        <f>IF('Exemplaires élève'!$BS$50="","",IF('Exemplaires élève'!$BS$50="TI",1,IF('Exemplaires élève'!$BS$50="I",2,IF('Exemplaires élève'!$BS$50="S",3,IF('Exemplaires élève'!$BS$50="B",4,IF('Exemplaires élève'!$BS$50="TB",5,"xxxx"))))))</f>
        <v/>
      </c>
      <c r="I199" s="78" t="str">
        <f>IF('Exemplaires élève'!$BS$67="","",IF('Exemplaires élève'!$BS$67="TI",1,IF('Exemplaires élève'!$BS$67="I",2,IF('Exemplaires élève'!$BS$67="S",3,IF('Exemplaires élève'!$BS$67="B",4,IF('Exemplaires élève'!$BS$67="TB",5,"xxxx"))))))</f>
        <v/>
      </c>
      <c r="J199" s="78" t="str">
        <f>IF('Exemplaires élève'!$BS$75="","",IF('Exemplaires élève'!$BS$75="TI",1,IF('Exemplaires élève'!$BS$75="I",2,IF('Exemplaires élève'!$BS$75="S",3,IF('Exemplaires élève'!$BS$75="B",4,IF('Exemplaires élève'!$BS$75="TB",5,"xxxx"))))))</f>
        <v/>
      </c>
      <c r="K199" s="78" t="str">
        <f>IF('Exemplaires élève'!$BS$83="","",IF('Exemplaires élève'!$BS$83="TI",1,IF('Exemplaires élève'!$BS$83="I",2,IF('Exemplaires élève'!$BS$83="S",3,IF('Exemplaires élève'!$BS$83="B",4,IF('Exemplaires élève'!$BS$83="TB",5,"xxxx"))))))</f>
        <v/>
      </c>
      <c r="L199" s="78" t="str">
        <f>IF('Exemplaires élève'!$BS$91="","",IF('Exemplaires élève'!$BS$91="TI",1,IF('Exemplaires élève'!$BS$91="I",2,IF('Exemplaires élève'!$BS$91="S",3,IF('Exemplaires élève'!$BS$91="B",4,IF('Exemplaires élève'!$BS$91="TB",5,"xxxx"))))))</f>
        <v/>
      </c>
      <c r="M199" s="78" t="str">
        <f>IF('Exemplaires élève'!$BS$99="","",IF('Exemplaires élève'!$BS$99="TI",1,IF('Exemplaires élève'!$BS$99="I",2,IF('Exemplaires élève'!$BS$99="S",3,IF('Exemplaires élève'!$BS$99="B",4,IF('Exemplaires élève'!$BS$99="TB",5,"xxxx"))))))</f>
        <v/>
      </c>
      <c r="N199" s="78" t="str">
        <f>IF('Exemplaires élève'!$BS$116="","",IF('Exemplaires élève'!$BS$116="TI",1,IF('Exemplaires élève'!$BS$116="I",2,IF('Exemplaires élève'!$BS$116="S",3,IF('Exemplaires élève'!$BS$116="B",4,IF('Exemplaires élève'!$BS$116="TB",5,"xxxx"))))))</f>
        <v/>
      </c>
      <c r="O199" s="78" t="str">
        <f>IF('Exemplaires élève'!$BS$124="","",IF('Exemplaires élève'!$BS$124="TI",1,IF('Exemplaires élève'!$BS$124="I",2,IF('Exemplaires élève'!$BS$124="S",3,IF('Exemplaires élève'!$BS$124="B",4,IF('Exemplaires élève'!$BS$124="TB",5,"xxxx"))))))</f>
        <v/>
      </c>
      <c r="P199" s="78" t="str">
        <f>IF('Exemplaires élève'!$BS$132="","",IF('Exemplaires élève'!$BS$132="TI",1,IF('Exemplaires élève'!$BS$132="I",2,IF('Exemplaires élève'!$BS$132="S",3,IF('Exemplaires élève'!$BS$132="B",4,IF('Exemplaires élève'!$BS$132="TB",5,"xxxx"))))))</f>
        <v/>
      </c>
      <c r="Q199" s="78" t="str">
        <f>IF('Exemplaires élève'!$BS$140="","",IF('Exemplaires élève'!$BS$140="TI",1,IF('Exemplaires élève'!$BS$140="I",2,IF('Exemplaires élève'!$BS$140="S",3,IF('Exemplaires élève'!$BS$140="B",4,IF('Exemplaires élève'!$BS$140="TB",5,"xxxx"))))))</f>
        <v/>
      </c>
      <c r="R199" s="78" t="str">
        <f>IF('Exemplaires élève'!$BS$148="","",IF('Exemplaires élève'!$BS$148="TI",1,IF('Exemplaires élève'!$BS$148="I",2,IF('Exemplaires élève'!$BS$148="S",3,IF('Exemplaires élève'!$BS$148="B",4,IF('Exemplaires élève'!$BS$148="TB",5,"xxxx"))))))</f>
        <v/>
      </c>
      <c r="S199" s="78" t="str">
        <f>IF('Exemplaires élève'!$BS$165="","",IF('Exemplaires élève'!$BS$165="TI",1,IF('Exemplaires élève'!$BS$165="I",2,IF('Exemplaires élève'!$BS$165="S",3,IF('Exemplaires élève'!$BS$165="B",4,IF('Exemplaires élève'!$BS$165="TB",5,"xxxx"))))))</f>
        <v/>
      </c>
      <c r="T199" s="78" t="str">
        <f>IF('Exemplaires élève'!$BS$173="","",IF('Exemplaires élève'!$BS$173="TI",1,IF('Exemplaires élève'!$BS$173="I",2,IF('Exemplaires élève'!$BS$173="S",3,IF('Exemplaires élève'!$BS$173="B",4,IF('Exemplaires élève'!$BS$173="TB",5,"xxxx"))))))</f>
        <v/>
      </c>
      <c r="U199" s="78" t="str">
        <f>IF('Exemplaires élève'!$BS$181="","",IF('Exemplaires élève'!$BS$181="TI",1,IF('Exemplaires élève'!$BS$181="I",2,IF('Exemplaires élève'!$BS$181="S",3,IF('Exemplaires élève'!$BS$181="B",4,IF('Exemplaires élève'!$BS$181="TB",5,"xxxx"))))))</f>
        <v/>
      </c>
      <c r="V199" s="78" t="str">
        <f>IF('Exemplaires élève'!$BS$189="","",IF('Exemplaires élève'!$BS$189="TI",1,IF('Exemplaires élève'!$BS$189="I",2,IF('Exemplaires élève'!$BS$189="S",3,IF('Exemplaires élève'!$BS$189="B",4,IF('Exemplaires élève'!$BS$189="TB",5,"xxxx"))))))</f>
        <v/>
      </c>
      <c r="W199" s="78" t="str">
        <f>IF('Exemplaires élève'!$BS$197="","",IF('Exemplaires élève'!$BS$197="TI",1,IF('Exemplaires élève'!$BS$197="I",2,IF('Exemplaires élève'!$BS$197="S",3,IF('Exemplaires élève'!$BS$197="B",4,IF('Exemplaires élève'!$BS$197="TB",5,"xxxx"))))))</f>
        <v/>
      </c>
    </row>
    <row r="200" spans="1:24" x14ac:dyDescent="0.25">
      <c r="A200" s="129"/>
      <c r="D200" s="78" t="str">
        <f>IF('Exemplaires élève'!$BS$19="","",IF('Exemplaires élève'!$BS$19="TI",1,IF('Exemplaires élève'!$BS$19="I",2,IF('Exemplaires élève'!$BS$19="S",3,IF('Exemplaires élève'!$BS$19="B",4,IF('Exemplaires élève'!$BS$19="TB",5,"xxxx"))))))</f>
        <v/>
      </c>
      <c r="E200" s="78" t="str">
        <f>IF('Exemplaires élève'!$BS$27="","",IF('Exemplaires élève'!$BS$27="TI",1,IF('Exemplaires élève'!$BS$27="I",2,IF('Exemplaires élève'!$BS$27="S",3,IF('Exemplaires élève'!$BS$27="B",4,IF('Exemplaires élève'!$BS$27="TB",5,"xxxx"))))))</f>
        <v/>
      </c>
      <c r="F200" s="78" t="str">
        <f>IF('Exemplaires élève'!$BS$35="","",IF('Exemplaires élève'!$BS$35="TI",1,IF('Exemplaires élève'!$BS$35="I",2,IF('Exemplaires élève'!$BS$35="S",3,IF('Exemplaires élève'!$BS$35="B",4,IF('Exemplaires élève'!$BS$35="TB",5,"xxxx"))))))</f>
        <v/>
      </c>
      <c r="G200" s="78" t="str">
        <f>IF('Exemplaires élève'!$BS$43="","",IF('Exemplaires élève'!$BS$43="TI",1,IF('Exemplaires élève'!$BS$43="I",2,IF('Exemplaires élève'!$BS$43="S",3,IF('Exemplaires élève'!$BS$43="B",4,IF('Exemplaires élève'!$BS$43="TB",5,"xxxx"))))))</f>
        <v/>
      </c>
      <c r="H200" s="78" t="str">
        <f>IF('Exemplaires élève'!$BS$51="","",IF('Exemplaires élève'!$BS$51="TI",1,IF('Exemplaires élève'!$BS$51="I",2,IF('Exemplaires élève'!$BS$51="S",3,IF('Exemplaires élève'!$BS$51="B",4,IF('Exemplaires élève'!$BS$51="TB",5,"xxxx"))))))</f>
        <v/>
      </c>
      <c r="I200" s="78" t="str">
        <f>IF('Exemplaires élève'!$BS$68="","",IF('Exemplaires élève'!$BS$68="TI",1,IF('Exemplaires élève'!$BS$68="I",2,IF('Exemplaires élève'!$BS$68="S",3,IF('Exemplaires élève'!$BS$68="B",4,IF('Exemplaires élève'!$BS$68="TB",5,"xxxx"))))))</f>
        <v/>
      </c>
      <c r="J200" s="78" t="str">
        <f>IF('Exemplaires élève'!$BS$76="","",IF('Exemplaires élève'!$BS$76="TI",1,IF('Exemplaires élève'!$BS$76="I",2,IF('Exemplaires élève'!$BS$76="S",3,IF('Exemplaires élève'!$BS$76="B",4,IF('Exemplaires élève'!$BS$76="TB",5,"xxxx"))))))</f>
        <v/>
      </c>
      <c r="K200" s="78" t="str">
        <f>IF('Exemplaires élève'!$BS$84="","",IF('Exemplaires élève'!$BS$84="TI",1,IF('Exemplaires élève'!$BS$84="I",2,IF('Exemplaires élève'!$BS$84="S",3,IF('Exemplaires élève'!$BS$84="B",4,IF('Exemplaires élève'!$BS$84="TB",5,"xxxx"))))))</f>
        <v/>
      </c>
      <c r="L200" s="78" t="str">
        <f>IF('Exemplaires élève'!$BS$92="","",IF('Exemplaires élève'!$BS$92="TI",1,IF('Exemplaires élève'!$BS$92="I",2,IF('Exemplaires élève'!$BS$92="S",3,IF('Exemplaires élève'!$BS$92="B",4,IF('Exemplaires élève'!$BS$92="TB",5,"xxxx"))))))</f>
        <v/>
      </c>
      <c r="M200" s="78" t="str">
        <f>IF('Exemplaires élève'!$BS$100="","",IF('Exemplaires élève'!$BS$100="TI",1,IF('Exemplaires élève'!$BS$100="I",2,IF('Exemplaires élève'!$BS$100="S",3,IF('Exemplaires élève'!$BS$100="B",4,IF('Exemplaires élève'!$BS$100="TB",5,"xxxx"))))))</f>
        <v/>
      </c>
      <c r="N200" s="78" t="str">
        <f>IF('Exemplaires élève'!$BS$117="","",IF('Exemplaires élève'!$BS$117="TI",1,IF('Exemplaires élève'!$BS$117="I",2,IF('Exemplaires élève'!$BS$117="S",3,IF('Exemplaires élève'!$BS$117="B",4,IF('Exemplaires élève'!$BS$117="TB",5,"xxxx"))))))</f>
        <v/>
      </c>
      <c r="O200" s="78" t="str">
        <f>IF('Exemplaires élève'!$BS$125="","",IF('Exemplaires élève'!$BS$125="TI",1,IF('Exemplaires élève'!$BS$125="I",2,IF('Exemplaires élève'!$BS$125="S",3,IF('Exemplaires élève'!$BS$125="B",4,IF('Exemplaires élève'!$BS$125="TB",5,"xxxx"))))))</f>
        <v/>
      </c>
      <c r="P200" s="78" t="str">
        <f>IF('Exemplaires élève'!$BS$133="","",IF('Exemplaires élève'!$BS$133="TI",1,IF('Exemplaires élève'!$BS$133="I",2,IF('Exemplaires élève'!$BS$133="S",3,IF('Exemplaires élève'!$BS$133="B",4,IF('Exemplaires élève'!$BS$133="TB",5,"xxxx"))))))</f>
        <v/>
      </c>
      <c r="Q200" s="78" t="str">
        <f>IF('Exemplaires élève'!$BS$141="","",IF('Exemplaires élève'!$BS$141="TI",1,IF('Exemplaires élève'!$BS$141="I",2,IF('Exemplaires élève'!$BS$141="S",3,IF('Exemplaires élève'!$BS$141="B",4,IF('Exemplaires élève'!$BS$141="TB",5,"xxxx"))))))</f>
        <v/>
      </c>
      <c r="R200" s="78" t="str">
        <f>IF('Exemplaires élève'!$BS$149="","",IF('Exemplaires élève'!$BS$149="TI",1,IF('Exemplaires élève'!$BS$149="I",2,IF('Exemplaires élève'!$BS$149="S",3,IF('Exemplaires élève'!$BS$149="B",4,IF('Exemplaires élève'!$BS$149="TB",5,"xxxx"))))))</f>
        <v/>
      </c>
      <c r="S200" s="78" t="str">
        <f>IF('Exemplaires élève'!$BS$166="","",IF('Exemplaires élève'!$BS$166="TI",1,IF('Exemplaires élève'!$BS$166="I",2,IF('Exemplaires élève'!$BS$166="S",3,IF('Exemplaires élève'!$BS$166="B",4,IF('Exemplaires élève'!$BS$166="TB",5,"xxxx"))))))</f>
        <v/>
      </c>
      <c r="T200" s="78" t="str">
        <f>IF('Exemplaires élève'!$BS$174="","",IF('Exemplaires élève'!$BS$174="TI",1,IF('Exemplaires élève'!$BS$174="I",2,IF('Exemplaires élève'!$BS$174="S",3,IF('Exemplaires élève'!$BS$174="B",4,IF('Exemplaires élève'!$BS$174="TB",5,"xxxx"))))))</f>
        <v/>
      </c>
      <c r="U200" s="78" t="str">
        <f>IF('Exemplaires élève'!$BS$182="","",IF('Exemplaires élève'!$BS$182="TI",1,IF('Exemplaires élève'!$BS$182="I",2,IF('Exemplaires élève'!$BS$182="S",3,IF('Exemplaires élève'!$BS$182="B",4,IF('Exemplaires élève'!$BS$182="TB",5,"xxxx"))))))</f>
        <v/>
      </c>
      <c r="V200" s="78" t="str">
        <f>IF('Exemplaires élève'!$BS$190="","",IF('Exemplaires élève'!$BS$190="TI",1,IF('Exemplaires élève'!$BS$190="I",2,IF('Exemplaires élève'!$BS$190="S",3,IF('Exemplaires élève'!$BS$190="B",4,IF('Exemplaires élève'!$BS$190="TB",5,"xxxx"))))))</f>
        <v/>
      </c>
      <c r="W200" s="78" t="str">
        <f>IF('Exemplaires élève'!$BS$198="","",IF('Exemplaires élève'!$BS$198="TI",1,IF('Exemplaires élève'!$BS$198="I",2,IF('Exemplaires élève'!$BS$198="S",3,IF('Exemplaires élève'!$BS$198="B",4,IF('Exemplaires élève'!$BS$198="TB",5,"xxxx"))))))</f>
        <v/>
      </c>
    </row>
    <row r="201" spans="1:24" x14ac:dyDescent="0.25">
      <c r="A201" s="129"/>
      <c r="D201" s="78" t="str">
        <f>IF('Exemplaires élève'!$BS$20="","",IF('Exemplaires élève'!$BS$20="TI",1,IF('Exemplaires élève'!$BS$20="I",2,IF('Exemplaires élève'!$BS$20="S",3,IF('Exemplaires élève'!$BS$20="B",4,IF('Exemplaires élève'!$BS$20="TB",5,"xxxx"))))))</f>
        <v/>
      </c>
      <c r="E201" s="78" t="str">
        <f>IF('Exemplaires élève'!$BS$28="","",IF('Exemplaires élève'!$BS$28="TI",1,IF('Exemplaires élève'!$BS$28="I",2,IF('Exemplaires élève'!$BS$28="S",3,IF('Exemplaires élève'!$BS$28="B",4,IF('Exemplaires élève'!$BS$28="TB",5,"xxxx"))))))</f>
        <v/>
      </c>
      <c r="F201" s="78" t="str">
        <f>IF('Exemplaires élève'!$BS$36="","",IF('Exemplaires élève'!$BS$36="TI",1,IF('Exemplaires élève'!$BS$36="I",2,IF('Exemplaires élève'!$BS$36="S",3,IF('Exemplaires élève'!$BS$36="B",4,IF('Exemplaires élève'!$BS$36="TB",5,"xxxx"))))))</f>
        <v/>
      </c>
      <c r="G201" s="78" t="str">
        <f>IF('Exemplaires élève'!$BS$44="","",IF('Exemplaires élève'!$BS$44="TI",1,IF('Exemplaires élève'!$BS$44="I",2,IF('Exemplaires élève'!$BS$44="S",3,IF('Exemplaires élève'!$BS$44="B",4,IF('Exemplaires élève'!$BS$44="TB",5,"xxxx"))))))</f>
        <v/>
      </c>
      <c r="H201" s="78" t="str">
        <f>IF('Exemplaires élève'!$BS$52="","",IF('Exemplaires élève'!$BS$52="TI",1,IF('Exemplaires élève'!$BS$52="I",2,IF('Exemplaires élève'!$BS$52="S",3,IF('Exemplaires élève'!$BS$52="B",4,IF('Exemplaires élève'!$BS$52="TB",5,"xxxx"))))))</f>
        <v/>
      </c>
      <c r="I201" s="78" t="str">
        <f>IF('Exemplaires élève'!$BS$69="","",IF('Exemplaires élève'!$BS$69="TI",1,IF('Exemplaires élève'!$BS$69="I",2,IF('Exemplaires élève'!$BS$69="S",3,IF('Exemplaires élève'!$BS$69="B",4,IF('Exemplaires élève'!$BS$69="TB",5,"xxxx"))))))</f>
        <v/>
      </c>
      <c r="J201" s="78" t="str">
        <f>IF('Exemplaires élève'!$BS$77="","",IF('Exemplaires élève'!$BS$77="TI",1,IF('Exemplaires élève'!$BS$77="I",2,IF('Exemplaires élève'!$BS$77="S",3,IF('Exemplaires élève'!$BS$77="B",4,IF('Exemplaires élève'!$BS$77="TB",5,"xxxx"))))))</f>
        <v/>
      </c>
      <c r="K201" s="78" t="str">
        <f>IF('Exemplaires élève'!$BS$85="","",IF('Exemplaires élève'!$BS$85="TI",1,IF('Exemplaires élève'!$BS$85="I",2,IF('Exemplaires élève'!$BS$85="S",3,IF('Exemplaires élève'!$BS$85="B",4,IF('Exemplaires élève'!$BS$85="TB",5,"xxxx"))))))</f>
        <v/>
      </c>
      <c r="L201" s="78" t="str">
        <f>IF('Exemplaires élève'!$BS$93="","",IF('Exemplaires élève'!$BS$93="TI",1,IF('Exemplaires élève'!$BS$93="I",2,IF('Exemplaires élève'!$BS$93="S",3,IF('Exemplaires élève'!$BS$93="B",4,IF('Exemplaires élève'!$BS$93="TB",5,"xxxx"))))))</f>
        <v/>
      </c>
      <c r="M201" s="78" t="str">
        <f>IF('Exemplaires élève'!$BS$101="","",IF('Exemplaires élève'!$BS$101="TI",1,IF('Exemplaires élève'!$BS$101="I",2,IF('Exemplaires élève'!$BS$101="S",3,IF('Exemplaires élève'!$BS$101="B",4,IF('Exemplaires élève'!$BS$101="TB",5,"xxxx"))))))</f>
        <v/>
      </c>
      <c r="N201" s="78" t="str">
        <f>IF('Exemplaires élève'!$BS$118="","",IF('Exemplaires élève'!$BS$118="TI",1,IF('Exemplaires élève'!$BS$118="I",2,IF('Exemplaires élève'!$BS$118="S",3,IF('Exemplaires élève'!$BS$118="B",4,IF('Exemplaires élève'!$BS$118="TB",5,"xxxx"))))))</f>
        <v/>
      </c>
      <c r="O201" s="78" t="str">
        <f>IF('Exemplaires élève'!$BS$126="","",IF('Exemplaires élève'!$BS$126="TI",1,IF('Exemplaires élève'!$BS$126="I",2,IF('Exemplaires élève'!$BS$126="S",3,IF('Exemplaires élève'!$BS$126="B",4,IF('Exemplaires élève'!$BS$126="TB",5,"xxxx"))))))</f>
        <v/>
      </c>
      <c r="P201" s="78" t="str">
        <f>IF('Exemplaires élève'!$BS$134="","",IF('Exemplaires élève'!$BS$134="TI",1,IF('Exemplaires élève'!$BS$134="I",2,IF('Exemplaires élève'!$BS$134="S",3,IF('Exemplaires élève'!$BS$134="B",4,IF('Exemplaires élève'!$BS$134="TB",5,"xxxx"))))))</f>
        <v/>
      </c>
      <c r="Q201" s="78" t="str">
        <f>IF('Exemplaires élève'!$BS$142="","",IF('Exemplaires élève'!$BS$142="TI",1,IF('Exemplaires élève'!$BS$142="I",2,IF('Exemplaires élève'!$BS$142="S",3,IF('Exemplaires élève'!$BS$142="B",4,IF('Exemplaires élève'!$BS$142="TB",5,"xxxx"))))))</f>
        <v/>
      </c>
      <c r="R201" s="78" t="str">
        <f>IF('Exemplaires élève'!$BS$150="","",IF('Exemplaires élève'!$BS$150="TI",1,IF('Exemplaires élève'!$BS$150="I",2,IF('Exemplaires élève'!$BS$150="S",3,IF('Exemplaires élève'!$BS$150="B",4,IF('Exemplaires élève'!$BS$150="TB",5,"xxxx"))))))</f>
        <v/>
      </c>
      <c r="S201" s="78" t="str">
        <f>IF('Exemplaires élève'!$BS$167="","",IF('Exemplaires élève'!$BS$167="TI",1,IF('Exemplaires élève'!$BS$167="I",2,IF('Exemplaires élève'!$BS$167="S",3,IF('Exemplaires élève'!$BS$167="B",4,IF('Exemplaires élève'!$BS$167="TB",5,"xxxx"))))))</f>
        <v/>
      </c>
      <c r="T201" s="78" t="str">
        <f>IF('Exemplaires élève'!$BS$175="","",IF('Exemplaires élève'!$BS$175="TI",1,IF('Exemplaires élève'!$BS$175="I",2,IF('Exemplaires élève'!$BS$175="S",3,IF('Exemplaires élève'!$BS$175="B",4,IF('Exemplaires élève'!$BS$175="TB",5,"xxxx"))))))</f>
        <v/>
      </c>
      <c r="U201" s="78" t="str">
        <f>IF('Exemplaires élève'!$BS$183="","",IF('Exemplaires élève'!$BS$183="TI",1,IF('Exemplaires élève'!$BS$183="I",2,IF('Exemplaires élève'!$BS$183="S",3,IF('Exemplaires élève'!$BS$183="B",4,IF('Exemplaires élève'!$BS$183="TB",5,"xxxx"))))))</f>
        <v/>
      </c>
      <c r="V201" s="78" t="str">
        <f>IF('Exemplaires élève'!$BS$191="","",IF('Exemplaires élève'!$BS$191="TI",1,IF('Exemplaires élève'!$BS$191="I",2,IF('Exemplaires élève'!$BS$191="S",3,IF('Exemplaires élève'!$BS$191="B",4,IF('Exemplaires élève'!$BS$191="TB",5,"xxxx"))))))</f>
        <v/>
      </c>
      <c r="W201" s="78" t="str">
        <f>IF('Exemplaires élève'!$BS$199="","",IF('Exemplaires élève'!$BS$199="TI",1,IF('Exemplaires élève'!$BS$199="I",2,IF('Exemplaires élève'!$BS$199="S",3,IF('Exemplaires élève'!$BS$199="B",4,IF('Exemplaires élève'!$BS$199="TB",5,"xxxx"))))))</f>
        <v/>
      </c>
    </row>
    <row r="202" spans="1:24" ht="13.8" thickBot="1" x14ac:dyDescent="0.3">
      <c r="A202" s="129"/>
      <c r="D202" s="78" t="str">
        <f>IF('Exemplaires élève'!$BS$21="","",IF('Exemplaires élève'!$BS$21="TI",1,IF('Exemplaires élève'!$BS$21="I",2,IF('Exemplaires élève'!$BS$21="S",3,IF('Exemplaires élève'!$BS$21="B",4,IF('Exemplaires élève'!$BS$21="TB",5,"xxxx"))))))</f>
        <v/>
      </c>
      <c r="E202" s="78" t="str">
        <f>IF('Exemplaires élève'!$BS$29="","",IF('Exemplaires élève'!$BS$29="TI",1,IF('Exemplaires élève'!$BS$29="I",2,IF('Exemplaires élève'!$BS$29="S",3,IF('Exemplaires élève'!$BS$29="B",4,IF('Exemplaires élève'!$BS$29="TB",5,"xxxx"))))))</f>
        <v/>
      </c>
      <c r="F202" s="78" t="str">
        <f>IF('Exemplaires élève'!$BS$37="","",IF('Exemplaires élève'!$BS$37="TI",1,IF('Exemplaires élève'!$BS$37="I",2,IF('Exemplaires élève'!$BS$37="S",3,IF('Exemplaires élève'!$BS$37="B",4,IF('Exemplaires élève'!$BS$37="TB",5,"xxxx"))))))</f>
        <v/>
      </c>
      <c r="G202" s="78" t="str">
        <f>IF('Exemplaires élève'!$BS$45="","",IF('Exemplaires élève'!$BS$45="TI",1,IF('Exemplaires élève'!$BS$45="I",2,IF('Exemplaires élève'!$BS$45="S",3,IF('Exemplaires élève'!$BS$45="B",4,IF('Exemplaires élève'!$BS$45="TB",5,"xxxx"))))))</f>
        <v/>
      </c>
      <c r="H202" s="78" t="str">
        <f>IF('Exemplaires élève'!$BS$53="","",IF('Exemplaires élève'!$BS$53="TI",1,IF('Exemplaires élève'!$BS$53="I",2,IF('Exemplaires élève'!$BS$53="S",3,IF('Exemplaires élève'!$BS$53="B",4,IF('Exemplaires élève'!$BS$53="TB",5,"xxxx"))))))</f>
        <v/>
      </c>
      <c r="I202" s="78" t="str">
        <f>IF('Exemplaires élève'!$BS$70="","",IF('Exemplaires élève'!$BS$70="TI",1,IF('Exemplaires élève'!$BS$70="I",2,IF('Exemplaires élève'!$BS$70="S",3,IF('Exemplaires élève'!$BS$70="B",4,IF('Exemplaires élève'!$BS$70="TB",5,"xxxx"))))))</f>
        <v/>
      </c>
      <c r="J202" s="78" t="str">
        <f>IF('Exemplaires élève'!$BS$78="","",IF('Exemplaires élève'!$BS$78="TI",1,IF('Exemplaires élève'!$BS$78="I",2,IF('Exemplaires élève'!$BS$78="S",3,IF('Exemplaires élève'!$BS$78="B",4,IF('Exemplaires élève'!$BS$78="TB",5,"xxxx"))))))</f>
        <v/>
      </c>
      <c r="K202" s="78" t="str">
        <f>IF('Exemplaires élève'!$BS$86="","",IF('Exemplaires élève'!$BS$86="TI",1,IF('Exemplaires élève'!$BS$86="I",2,IF('Exemplaires élève'!$BS$86="S",3,IF('Exemplaires élève'!$BS$86="B",4,IF('Exemplaires élève'!$BS$86="TB",5,"xxxx"))))))</f>
        <v/>
      </c>
      <c r="L202" s="78" t="str">
        <f>IF('Exemplaires élève'!$BS$94="","",IF('Exemplaires élève'!$BS$94="TI",1,IF('Exemplaires élève'!$BS$94="I",2,IF('Exemplaires élève'!$BS$94="S",3,IF('Exemplaires élève'!$BS$94="B",4,IF('Exemplaires élève'!$BS$94="TB",5,"xxxx"))))))</f>
        <v/>
      </c>
      <c r="M202" s="78" t="str">
        <f>IF('Exemplaires élève'!$BS$102="","",IF('Exemplaires élève'!$BS$102="TI",1,IF('Exemplaires élève'!$BS$102="I",2,IF('Exemplaires élève'!$BS$102="S",3,IF('Exemplaires élève'!$BS$102="B",4,IF('Exemplaires élève'!$BS$102="TB",5,"xxxx"))))))</f>
        <v/>
      </c>
      <c r="N202" s="78" t="str">
        <f>IF('Exemplaires élève'!$BS$119="","",IF('Exemplaires élève'!$BS$119="TI",1,IF('Exemplaires élève'!$BS$119="I",2,IF('Exemplaires élève'!$BS$119="S",3,IF('Exemplaires élève'!$BS$119="B",4,IF('Exemplaires élève'!$BS$119="TB",5,"xxxx"))))))</f>
        <v/>
      </c>
      <c r="O202" s="78" t="str">
        <f>IF('Exemplaires élève'!$BS$127="","",IF('Exemplaires élève'!$BS$127="TI",1,IF('Exemplaires élève'!$BS$127="I",2,IF('Exemplaires élève'!$BS$127="S",3,IF('Exemplaires élève'!$BS$127="B",4,IF('Exemplaires élève'!$BS$127="TB",5,"xxxx"))))))</f>
        <v/>
      </c>
      <c r="P202" s="78" t="str">
        <f>IF('Exemplaires élève'!$BS$135="","",IF('Exemplaires élève'!$BS$135="TI",1,IF('Exemplaires élève'!$BS$135="I",2,IF('Exemplaires élève'!$BS$135="S",3,IF('Exemplaires élève'!$BS$135="B",4,IF('Exemplaires élève'!$BS$135="TB",5,"xxxx"))))))</f>
        <v/>
      </c>
      <c r="Q202" s="78" t="str">
        <f>IF('Exemplaires élève'!$BS$143="","",IF('Exemplaires élève'!$BS$143="TI",1,IF('Exemplaires élève'!$BS$143="I",2,IF('Exemplaires élève'!$BS$143="S",3,IF('Exemplaires élève'!$BS$143="B",4,IF('Exemplaires élève'!$BS$143="TB",5,"xxxx"))))))</f>
        <v/>
      </c>
      <c r="R202" s="78" t="str">
        <f>IF('Exemplaires élève'!$BS$151="","",IF('Exemplaires élève'!$BS$151="TI",1,IF('Exemplaires élève'!$BS$151="I",2,IF('Exemplaires élève'!$BS$151="S",3,IF('Exemplaires élève'!$BS$151="B",4,IF('Exemplaires élève'!$BS$151="TB",5,"xxxx"))))))</f>
        <v/>
      </c>
      <c r="S202" s="78" t="str">
        <f>IF('Exemplaires élève'!$BS$168="","",IF('Exemplaires élève'!$BS$168="TI",1,IF('Exemplaires élève'!$BS$168="I",2,IF('Exemplaires élève'!$BS$168="S",3,IF('Exemplaires élève'!$BS$168="B",4,IF('Exemplaires élève'!$BS$168="TB",5,"xxxx"))))))</f>
        <v/>
      </c>
      <c r="T202" s="78" t="str">
        <f>IF('Exemplaires élève'!$BS$176="","",IF('Exemplaires élève'!$BS$176="TI",1,IF('Exemplaires élève'!$BS$176="I",2,IF('Exemplaires élève'!$BS$176="S",3,IF('Exemplaires élève'!$BS$176="B",4,IF('Exemplaires élève'!$BS$176="TB",5,"xxxx"))))))</f>
        <v/>
      </c>
      <c r="U202" s="78" t="str">
        <f>IF('Exemplaires élève'!$BS$184="","",IF('Exemplaires élève'!$BS$184="TI",1,IF('Exemplaires élève'!$BS$184="I",2,IF('Exemplaires élève'!$BS$184="S",3,IF('Exemplaires élève'!$BS$184="B",4,IF('Exemplaires élève'!$BS$184="TB",5,"xxxx"))))))</f>
        <v/>
      </c>
      <c r="V202" s="78" t="str">
        <f>IF('Exemplaires élève'!$BS$192="","",IF('Exemplaires élève'!$BS$192="TI",1,IF('Exemplaires élève'!$BS$192="I",2,IF('Exemplaires élève'!$BS$192="S",3,IF('Exemplaires élève'!$BS$192="B",4,IF('Exemplaires élève'!$BS$192="TB",5,"xxxx"))))))</f>
        <v/>
      </c>
      <c r="W202" s="78" t="str">
        <f>IF('Exemplaires élève'!$BS$200="","",IF('Exemplaires élève'!$BS$200="TI",1,IF('Exemplaires élève'!$BS$200="I",2,IF('Exemplaires élève'!$BS$200="S",3,IF('Exemplaires élève'!$BS$200="B",4,IF('Exemplaires élève'!$BS$200="TB",5,"xxxx"))))))</f>
        <v/>
      </c>
    </row>
    <row r="203" spans="1:24" ht="13.8" thickBot="1" x14ac:dyDescent="0.3">
      <c r="A203" s="129"/>
      <c r="D203" s="32" t="str">
        <f>IF(D196="Absent(e)","",IF(D196="Non pr.",2,IF(COUNTIF(D196:D202,"")=7,"",AVERAGE(D196:D202))))</f>
        <v/>
      </c>
      <c r="E203" s="33" t="str">
        <f t="shared" ref="E203:W203" si="20">IF(E196="Absent(e)","",IF(E196="Non pr.",2,IF(COUNTIF(E196:E202,"")=7,"",AVERAGE(E196:E202))))</f>
        <v/>
      </c>
      <c r="F203" s="33" t="str">
        <f t="shared" si="20"/>
        <v/>
      </c>
      <c r="G203" s="33" t="str">
        <f t="shared" si="20"/>
        <v/>
      </c>
      <c r="H203" s="33" t="str">
        <f t="shared" si="20"/>
        <v/>
      </c>
      <c r="I203" s="33" t="str">
        <f t="shared" si="20"/>
        <v/>
      </c>
      <c r="J203" s="33" t="str">
        <f t="shared" si="20"/>
        <v/>
      </c>
      <c r="K203" s="33" t="str">
        <f t="shared" si="20"/>
        <v/>
      </c>
      <c r="L203" s="33" t="str">
        <f t="shared" si="20"/>
        <v/>
      </c>
      <c r="M203" s="33" t="str">
        <f t="shared" si="20"/>
        <v/>
      </c>
      <c r="N203" s="33" t="str">
        <f t="shared" si="20"/>
        <v/>
      </c>
      <c r="O203" s="33" t="str">
        <f t="shared" si="20"/>
        <v/>
      </c>
      <c r="P203" s="33" t="str">
        <f t="shared" si="20"/>
        <v/>
      </c>
      <c r="Q203" s="33" t="str">
        <f t="shared" si="20"/>
        <v/>
      </c>
      <c r="R203" s="33" t="str">
        <f t="shared" si="20"/>
        <v/>
      </c>
      <c r="S203" s="33" t="str">
        <f t="shared" si="20"/>
        <v/>
      </c>
      <c r="T203" s="33" t="str">
        <f t="shared" si="20"/>
        <v/>
      </c>
      <c r="U203" s="33" t="str">
        <f t="shared" si="20"/>
        <v/>
      </c>
      <c r="V203" s="33" t="str">
        <f t="shared" si="20"/>
        <v/>
      </c>
      <c r="W203" s="34" t="str">
        <f t="shared" si="20"/>
        <v/>
      </c>
    </row>
    <row r="204" spans="1:24" x14ac:dyDescent="0.25">
      <c r="A204" s="129"/>
    </row>
    <row r="205" spans="1:24" ht="25.5"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row>
    <row r="206" spans="1:24" ht="12.75" customHeight="1" x14ac:dyDescent="0.25">
      <c r="A206" s="129" t="s">
        <v>23</v>
      </c>
      <c r="D206" s="54">
        <f>IF(Paramètres!$B$200="","",Paramètres!$B$200)</f>
        <v>42825</v>
      </c>
      <c r="E206" s="54">
        <f>IF(Paramètres!$B$201="","",Paramètres!$B$201)</f>
        <v>42843</v>
      </c>
      <c r="F206" s="54">
        <f>IF(Paramètres!$B$202="","",Paramètres!$B$202)</f>
        <v>42844</v>
      </c>
      <c r="G206" s="54">
        <f>IF(Paramètres!$B$203="","",Paramètres!$B$203)</f>
        <v>42845</v>
      </c>
      <c r="H206" s="54">
        <f>IF(Paramètres!$B$204="","",Paramètres!$B$204)</f>
        <v>42846</v>
      </c>
      <c r="I206" s="54">
        <f>IF(Paramètres!$B$205="","",Paramètres!$B$205)</f>
        <v>42849</v>
      </c>
      <c r="J206" s="54">
        <f>IF(Paramètres!$B$206="","",Paramètres!$B$206)</f>
        <v>42850</v>
      </c>
      <c r="K206" s="54">
        <f>IF(Paramètres!$B$207="","",Paramètres!$B$207)</f>
        <v>42851</v>
      </c>
      <c r="L206" s="54">
        <f>IF(Paramètres!$B$208="","",Paramètres!$B$208)</f>
        <v>42852</v>
      </c>
      <c r="M206" s="54">
        <f>IF(Paramètres!$B$209="","",Paramètres!$B$209)</f>
        <v>42853</v>
      </c>
      <c r="N206" s="54">
        <f>IF(Paramètres!$B$210="","",Paramètres!$B$210)</f>
        <v>42857</v>
      </c>
      <c r="O206" s="54" t="str">
        <f>IF(Paramètres!$B$211="","",Paramètres!$B$211)</f>
        <v/>
      </c>
      <c r="P206" s="54" t="str">
        <f>IF(Paramètres!$B$212="","",Paramètres!$B$212)</f>
        <v/>
      </c>
      <c r="Q206" s="54" t="str">
        <f>IF(Paramètres!$B$213="","",Paramètres!$B$213)</f>
        <v/>
      </c>
      <c r="R206" s="54" t="str">
        <f>IF(Paramètres!$B$214="","",Paramètres!$B$214)</f>
        <v/>
      </c>
      <c r="S206" s="54" t="str">
        <f>IF(Paramètres!$B$215="","",Paramètres!$B$215)</f>
        <v/>
      </c>
      <c r="T206" s="54" t="str">
        <f>IF(Paramètres!$B$216="","",Paramètres!$B$216)</f>
        <v/>
      </c>
      <c r="U206" s="54" t="str">
        <f>IF(Paramètres!$B$217="","",Paramètres!$B$217)</f>
        <v/>
      </c>
      <c r="V206" s="54" t="str">
        <f>IF(Paramètres!$B$218="","",Paramètres!$B$218)</f>
        <v/>
      </c>
      <c r="W206" s="54" t="str">
        <f>IF(Paramètres!$B$219="","",Paramètres!$B$219)</f>
        <v/>
      </c>
      <c r="X206" s="31" t="str">
        <f>IF(Paramètres!$B$220="","",Paramètres!$B$220)</f>
        <v/>
      </c>
    </row>
    <row r="207" spans="1:24" x14ac:dyDescent="0.25">
      <c r="A207" s="129"/>
      <c r="C207" s="1" t="s">
        <v>27</v>
      </c>
      <c r="D207" s="77" t="str">
        <f>IF('Exemplaires élève'!$CB$15="","",IF('Exemplaires élève'!$CB$15="TI",1,IF('Exemplaires élève'!$CB$15="I",2,IF('Exemplaires élève'!$CB$15="S",3,IF('Exemplaires élève'!$CB$15="B",4,IF('Exemplaires élève'!$CB$15="TB",5,IF('Exemplaires élève'!$CB$15="np","Non pr.",IF('Exemplaires élève'!$CB$15="A","Absent(e)","xxxx"))))))))</f>
        <v/>
      </c>
      <c r="E207" s="77" t="str">
        <f>IF('Exemplaires élève'!$CB$23="","",IF('Exemplaires élève'!$CB$23="TI",1,IF('Exemplaires élève'!$CB$23="I",2,IF('Exemplaires élève'!$CB$23="S",3,IF('Exemplaires élève'!$CB$23="B",4,IF('Exemplaires élève'!$CB$23="TB",5,IF('Exemplaires élève'!$CB$23="np","Non pr.",IF('Exemplaires élève'!$CB$23="A","Absent(e)","xxxx"))))))))</f>
        <v/>
      </c>
      <c r="F207" s="77" t="str">
        <f>IF('Exemplaires élève'!$CB$31="","",IF('Exemplaires élève'!$CB$31="TI",1,IF('Exemplaires élève'!$CB$31="I",2,IF('Exemplaires élève'!$CB$31="S",3,IF('Exemplaires élève'!$CB$31="B",4,IF('Exemplaires élève'!$CB$31="TB",5,IF('Exemplaires élève'!$CB$31="np","Non pr.",IF('Exemplaires élève'!$CB$31="A","Absent(e)","xxxx"))))))))</f>
        <v/>
      </c>
      <c r="G207" s="77" t="str">
        <f>IF('Exemplaires élève'!$CB$39="","",IF('Exemplaires élève'!$CB$39="TI",1,IF('Exemplaires élève'!$CB$39="I",2,IF('Exemplaires élève'!$CB$39="S",3,IF('Exemplaires élève'!$CB$39="B",4,IF('Exemplaires élève'!$CB$39="TB",5,IF('Exemplaires élève'!$CB$39="np","Non pr.",IF('Exemplaires élève'!$CB$39="A","Absent(e)","xxxx"))))))))</f>
        <v/>
      </c>
      <c r="H207" s="77" t="str">
        <f>IF('Exemplaires élève'!$CB$47="","",IF('Exemplaires élève'!$CB$47="TI",1,IF('Exemplaires élève'!$CB$47="I",2,IF('Exemplaires élève'!$CB$47="S",3,IF('Exemplaires élève'!$CB$47="B",4,IF('Exemplaires élève'!$CB$47="TB",5,IF('Exemplaires élève'!$CB$47="np","Non pr.",IF('Exemplaires élève'!$CB$47="A","Absent(e)","xxxx"))))))))</f>
        <v/>
      </c>
      <c r="I207" s="77" t="str">
        <f>IF('Exemplaires élève'!$CB$64="","",IF('Exemplaires élève'!$CB$64="TI",1,IF('Exemplaires élève'!$CB$64="I",2,IF('Exemplaires élève'!$CB$64="S",3,IF('Exemplaires élève'!$CB$64="B",4,IF('Exemplaires élève'!$CB$64="TB",5,IF('Exemplaires élève'!$CB$64="np","Non pr.",IF('Exemplaires élève'!$CB$64="A","Absent(e)","xxxx"))))))))</f>
        <v/>
      </c>
      <c r="J207" s="77" t="str">
        <f>IF('Exemplaires élève'!$CB$72="","",IF('Exemplaires élève'!$CB$72="TI",1,IF('Exemplaires élève'!$CB$72="I",2,IF('Exemplaires élève'!$CB$72="S",3,IF('Exemplaires élève'!$CB$72="B",4,IF('Exemplaires élève'!$CB$72="TB",5,IF('Exemplaires élève'!$CB$72="np","Non pr.",IF('Exemplaires élève'!$CB$72="A","Absent(e)","xxxx"))))))))</f>
        <v/>
      </c>
      <c r="K207" s="77" t="str">
        <f>IF('Exemplaires élève'!$CB$80="","",IF('Exemplaires élève'!$CB$80="TI",1,IF('Exemplaires élève'!$CB$80="I",2,IF('Exemplaires élève'!$CB$80="S",3,IF('Exemplaires élève'!$CB$80="B",4,IF('Exemplaires élève'!$CB$80="TB",5,IF('Exemplaires élève'!$CB$80="np","Non pr.",IF('Exemplaires élève'!$CB$80="A","Absent(e)","xxxx"))))))))</f>
        <v/>
      </c>
      <c r="L207" s="77" t="str">
        <f>IF('Exemplaires élève'!$CB$88="","",IF('Exemplaires élève'!$CB$88="TI",1,IF('Exemplaires élève'!$CB$88="I",2,IF('Exemplaires élève'!$CB$88="S",3,IF('Exemplaires élève'!$CB$88="B",4,IF('Exemplaires élève'!$CB$88="TB",5,IF('Exemplaires élève'!$CB$88="np","Non pr.",IF('Exemplaires élève'!$CB$88="A","Absent(e)","xxxx"))))))))</f>
        <v/>
      </c>
      <c r="M207" s="77" t="str">
        <f>IF('Exemplaires élève'!$CB$96="","",IF('Exemplaires élève'!$CB$96="TI",1,IF('Exemplaires élève'!$CB$96="I",2,IF('Exemplaires élève'!$CB$96="S",3,IF('Exemplaires élève'!$CB$96="B",4,IF('Exemplaires élève'!$CB$96="TB",5,IF('Exemplaires élève'!$CB$96="np","Non pr.",IF('Exemplaires élève'!$CB$96="A","Absent(e)","xxxx"))))))))</f>
        <v/>
      </c>
      <c r="N207" s="77" t="str">
        <f>IF('Exemplaires élève'!$CB$113="","",IF('Exemplaires élève'!$CB$113="TI",1,IF('Exemplaires élève'!$CB$113="I",2,IF('Exemplaires élève'!$CB$113="S",3,IF('Exemplaires élève'!$CB$113="B",4,IF('Exemplaires élève'!$CB$113="TB",5,IF('Exemplaires élève'!$CB$113="np","Non pr.",IF('Exemplaires élève'!$CB$113="A","Absent(e)","xxxx"))))))))</f>
        <v/>
      </c>
      <c r="O207" s="77" t="str">
        <f>IF('Exemplaires élève'!$CB$121="","",IF('Exemplaires élève'!$CB$121="TI",1,IF('Exemplaires élève'!$CB$121="I",2,IF('Exemplaires élève'!$CB$121="S",3,IF('Exemplaires élève'!$CB$121="B",4,IF('Exemplaires élève'!$CB$121="TB",5,IF('Exemplaires élève'!$CB$121="np","Non pr.",IF('Exemplaires élève'!$CB$121="A","Absent(e)","xxxx"))))))))</f>
        <v/>
      </c>
      <c r="P207" s="77" t="str">
        <f>IF('Exemplaires élève'!$CB$129="","",IF('Exemplaires élève'!$CB$129="TI",1,IF('Exemplaires élève'!$CB$129="I",2,IF('Exemplaires élève'!$CB$129="S",3,IF('Exemplaires élève'!$CB$129="B",4,IF('Exemplaires élève'!$CB$129="TB",5,IF('Exemplaires élève'!$CB$129="np","Non pr.",IF('Exemplaires élève'!$CB$129="A","Absent(e)","xxxx"))))))))</f>
        <v/>
      </c>
      <c r="Q207" s="77" t="str">
        <f>IF('Exemplaires élève'!$CB$137="","",IF('Exemplaires élève'!$CB$137="TI",1,IF('Exemplaires élève'!$CB$137="I",2,IF('Exemplaires élève'!$CB$137="S",3,IF('Exemplaires élève'!$CB$137="B",4,IF('Exemplaires élève'!$CB$137="TB",5,IF('Exemplaires élève'!$CB$137="np","Non pr.",IF('Exemplaires élève'!$CB$137="A","Absent(e)","xxxx"))))))))</f>
        <v/>
      </c>
      <c r="R207" s="77" t="str">
        <f>IF('Exemplaires élève'!$CB$145="","",IF('Exemplaires élève'!$CB$145="TI",1,IF('Exemplaires élève'!$CB$145="I",2,IF('Exemplaires élève'!$CB$145="S",3,IF('Exemplaires élève'!$CB$145="B",4,IF('Exemplaires élève'!$CB$145="TB",5,IF('Exemplaires élève'!$CB$145="np","Non pr.",IF('Exemplaires élève'!$CB$145="A","Absent(e)","xxxx"))))))))</f>
        <v/>
      </c>
      <c r="S207" s="77" t="str">
        <f>IF('Exemplaires élève'!$CB$162="","",IF('Exemplaires élève'!$CB$162="TI",1,IF('Exemplaires élève'!$CB$162="I",2,IF('Exemplaires élève'!$CB$162="S",3,IF('Exemplaires élève'!$CB$162="B",4,IF('Exemplaires élève'!$CB$162="TB",5,IF('Exemplaires élève'!$CB$162="np","Non pr.",IF('Exemplaires élève'!$CB$162="A","Absent(e)","xxxx"))))))))</f>
        <v/>
      </c>
      <c r="T207" s="77" t="str">
        <f>IF('Exemplaires élève'!$CB$170="","",IF('Exemplaires élève'!$CB$170="TI",1,IF('Exemplaires élève'!$CB$170="I",2,IF('Exemplaires élève'!$CB$170="S",3,IF('Exemplaires élève'!$CB$170="B",4,IF('Exemplaires élève'!$CB$170="TB",5,IF('Exemplaires élève'!$CB$170="np","Non pr.",IF('Exemplaires élève'!$CB$170="A","Absent(e)","xxxx"))))))))</f>
        <v/>
      </c>
      <c r="U207" s="77" t="str">
        <f>IF('Exemplaires élève'!$CB$178="","",IF('Exemplaires élève'!$CB$178="TI",1,IF('Exemplaires élève'!$CB$178="I",2,IF('Exemplaires élève'!$CB$178="S",3,IF('Exemplaires élève'!$CB$178="B",4,IF('Exemplaires élève'!$CB$178="TB",5,IF('Exemplaires élève'!$CB$178="np","Non pr.",IF('Exemplaires élève'!$CB$178="A","Absent(e)","xxxx"))))))))</f>
        <v/>
      </c>
      <c r="V207" s="77" t="str">
        <f>IF('Exemplaires élève'!$CB$186="","",IF('Exemplaires élève'!$CB$186="TI",1,IF('Exemplaires élève'!$CB$186="I",2,IF('Exemplaires élève'!$CB$186="S",3,IF('Exemplaires élève'!$CB$186="B",4,IF('Exemplaires élève'!$CB$186="TB",5,IF('Exemplaires élève'!$CB$186="np","Non pr.",IF('Exemplaires élève'!$CB$186="A","Absent(e)","xxxx"))))))))</f>
        <v/>
      </c>
      <c r="W207" s="77" t="str">
        <f>IF('Exemplaires élève'!$CB$194="","",IF('Exemplaires élève'!$CB$194="TI",1,IF('Exemplaires élève'!$CB$194="I",2,IF('Exemplaires élève'!$CB$194="S",3,IF('Exemplaires élève'!$CB$194="B",4,IF('Exemplaires élève'!$CB$194="TB",5,IF('Exemplaires élève'!$CB$194="np","Non pr.",IF('Exemplaires élève'!$CB$194="A","Absent(e)","xxxx"))))))))</f>
        <v/>
      </c>
    </row>
    <row r="208" spans="1:24" x14ac:dyDescent="0.25">
      <c r="A208" s="129"/>
      <c r="D208" s="78" t="str">
        <f>IF('Exemplaires élève'!$CB$16="","",IF('Exemplaires élève'!$CB$16="TI",1,IF('Exemplaires élève'!$CB$16="I",2,IF('Exemplaires élève'!$CB$16="S",3,IF('Exemplaires élève'!$CB$16="B",4,IF('Exemplaires élève'!$CB$16="TB",5,"xxxx"))))))</f>
        <v/>
      </c>
      <c r="E208" s="78" t="str">
        <f>IF('Exemplaires élève'!$CB$24="","",IF('Exemplaires élève'!$CB$24="TI",1,IF('Exemplaires élève'!$CB$24="I",2,IF('Exemplaires élève'!$CB$24="S",3,IF('Exemplaires élève'!$CB$24="B",4,IF('Exemplaires élève'!$CB$24="TB",5,"xxxx"))))))</f>
        <v/>
      </c>
      <c r="F208" s="78" t="str">
        <f>IF('Exemplaires élève'!$CB$32="","",IF('Exemplaires élève'!$CB$32="TI",1,IF('Exemplaires élève'!$CB$32="I",2,IF('Exemplaires élève'!$CB$32="S",3,IF('Exemplaires élève'!$CB$32="B",4,IF('Exemplaires élève'!$CB$32="TB",5,"xxxx"))))))</f>
        <v/>
      </c>
      <c r="G208" s="78" t="str">
        <f>IF('Exemplaires élève'!$CB$40="","",IF('Exemplaires élève'!$CB$40="TI",1,IF('Exemplaires élève'!$CB$40="I",2,IF('Exemplaires élève'!$CB$40="S",3,IF('Exemplaires élève'!$CB$40="B",4,IF('Exemplaires élève'!$CB$40="TB",5,"xxxx"))))))</f>
        <v/>
      </c>
      <c r="H208" s="78" t="str">
        <f>IF('Exemplaires élève'!$CB$48="","",IF('Exemplaires élève'!$CB$48="TI",1,IF('Exemplaires élève'!$CB$48="I",2,IF('Exemplaires élève'!$CB$48="S",3,IF('Exemplaires élève'!$CB$48="B",4,IF('Exemplaires élève'!$CB$48="TB",5,"xxxx"))))))</f>
        <v/>
      </c>
      <c r="I208" s="78" t="str">
        <f>IF('Exemplaires élève'!$CB$65="","",IF('Exemplaires élève'!$CB$65="TI",1,IF('Exemplaires élève'!$CB$65="I",2,IF('Exemplaires élève'!$CB$65="S",3,IF('Exemplaires élève'!$CB$65="B",4,IF('Exemplaires élève'!$CB$65="TB",5,"xxxx"))))))</f>
        <v/>
      </c>
      <c r="J208" s="78" t="str">
        <f>IF('Exemplaires élève'!$CB$73="","",IF('Exemplaires élève'!$CB$73="TI",1,IF('Exemplaires élève'!$CB$73="I",2,IF('Exemplaires élève'!$CB$73="S",3,IF('Exemplaires élève'!$CB$73="B",4,IF('Exemplaires élève'!$CB$73="TB",5,"xxxx"))))))</f>
        <v/>
      </c>
      <c r="K208" s="78" t="str">
        <f>IF('Exemplaires élève'!$CB$81="","",IF('Exemplaires élève'!$CB$81="TI",1,IF('Exemplaires élève'!$CB$81="I",2,IF('Exemplaires élève'!$CB$81="S",3,IF('Exemplaires élève'!$CB$81="B",4,IF('Exemplaires élève'!$CB$81="TB",5,"xxxx"))))))</f>
        <v/>
      </c>
      <c r="L208" s="78" t="str">
        <f>IF('Exemplaires élève'!$CB$89="","",IF('Exemplaires élève'!$CB$89="TI",1,IF('Exemplaires élève'!$CB$89="I",2,IF('Exemplaires élève'!$CB$89="S",3,IF('Exemplaires élève'!$CB$89="B",4,IF('Exemplaires élève'!$CB$89="TB",5,"xxxx"))))))</f>
        <v/>
      </c>
      <c r="M208" s="78" t="str">
        <f>IF('Exemplaires élève'!$CB$97="","",IF('Exemplaires élève'!$CB$97="TI",1,IF('Exemplaires élève'!$CB$97="I",2,IF('Exemplaires élève'!$CB$97="S",3,IF('Exemplaires élève'!$CB$97="B",4,IF('Exemplaires élève'!$CB$97="TB",5,"xxxx"))))))</f>
        <v/>
      </c>
      <c r="N208" s="78" t="str">
        <f>IF('Exemplaires élève'!$CB$114="","",IF('Exemplaires élève'!$CB$114="TI",1,IF('Exemplaires élève'!$CB$114="I",2,IF('Exemplaires élève'!$CB$114="S",3,IF('Exemplaires élève'!$CB$114="B",4,IF('Exemplaires élève'!$CB$114="TB",5,"xxxx"))))))</f>
        <v/>
      </c>
      <c r="O208" s="78" t="str">
        <f>IF('Exemplaires élève'!$CB$122="","",IF('Exemplaires élève'!$CB$122="TI",1,IF('Exemplaires élève'!$CB$122="I",2,IF('Exemplaires élève'!$CB$122="S",3,IF('Exemplaires élève'!$CB$122="B",4,IF('Exemplaires élève'!$CB$122="TB",5,"xxxx"))))))</f>
        <v/>
      </c>
      <c r="P208" s="78" t="str">
        <f>IF('Exemplaires élève'!$CB$130="","",IF('Exemplaires élève'!$CB$130="TI",1,IF('Exemplaires élève'!$CB$130="I",2,IF('Exemplaires élève'!$CB$130="S",3,IF('Exemplaires élève'!$CB$130="B",4,IF('Exemplaires élève'!$CB$130="TB",5,"xxxx"))))))</f>
        <v/>
      </c>
      <c r="Q208" s="78" t="str">
        <f>IF('Exemplaires élève'!$CB$138="","",IF('Exemplaires élève'!$CB$138="TI",1,IF('Exemplaires élève'!$CB$138="I",2,IF('Exemplaires élève'!$CB$138="S",3,IF('Exemplaires élève'!$CB$138="B",4,IF('Exemplaires élève'!$CB$138="TB",5,"xxxx"))))))</f>
        <v/>
      </c>
      <c r="R208" s="78" t="str">
        <f>IF('Exemplaires élève'!$CB$146="","",IF('Exemplaires élève'!$CB$146="TI",1,IF('Exemplaires élève'!$CB$146="I",2,IF('Exemplaires élève'!$CB$146="S",3,IF('Exemplaires élève'!$CB$146="B",4,IF('Exemplaires élève'!$CB$146="TB",5,"xxxx"))))))</f>
        <v/>
      </c>
      <c r="S208" s="78" t="str">
        <f>IF('Exemplaires élève'!$CB$163="","",IF('Exemplaires élève'!$CB$163="TI",1,IF('Exemplaires élève'!$CB$163="I",2,IF('Exemplaires élève'!$CB$163="S",3,IF('Exemplaires élève'!$CB$163="B",4,IF('Exemplaires élève'!$CB$163="TB",5,"xxxx"))))))</f>
        <v/>
      </c>
      <c r="T208" s="78" t="str">
        <f>IF('Exemplaires élève'!$CB$171="","",IF('Exemplaires élève'!$CB$171="TI",1,IF('Exemplaires élève'!$CB$171="I",2,IF('Exemplaires élève'!$CB$171="S",3,IF('Exemplaires élève'!$CB$171="B",4,IF('Exemplaires élève'!$CB$171="TB",5,"xxxx"))))))</f>
        <v/>
      </c>
      <c r="U208" s="78" t="str">
        <f>IF('Exemplaires élève'!$CB$179="","",IF('Exemplaires élève'!$CB$179="TI",1,IF('Exemplaires élève'!$CB$179="I",2,IF('Exemplaires élève'!$CB$179="S",3,IF('Exemplaires élève'!$CB$179="B",4,IF('Exemplaires élève'!$CB$179="TB",5,"xxxx"))))))</f>
        <v/>
      </c>
      <c r="V208" s="78" t="str">
        <f>IF('Exemplaires élève'!$CB$187="","",IF('Exemplaires élève'!$CB$187="TI",1,IF('Exemplaires élève'!$CB$187="I",2,IF('Exemplaires élève'!$CB$187="S",3,IF('Exemplaires élève'!$CB$187="B",4,IF('Exemplaires élève'!$CB$187="TB",5,"xxxx"))))))</f>
        <v/>
      </c>
      <c r="W208" s="78" t="str">
        <f>IF('Exemplaires élève'!$CB$195="","",IF('Exemplaires élève'!$CB$195="TI",1,IF('Exemplaires élève'!$CB$195="I",2,IF('Exemplaires élève'!$CB$195="S",3,IF('Exemplaires élève'!$CB$195="B",4,IF('Exemplaires élève'!$CB$195="TB",5,"xxxx"))))))</f>
        <v/>
      </c>
    </row>
    <row r="209" spans="1:23" x14ac:dyDescent="0.25">
      <c r="A209" s="129"/>
      <c r="D209" s="78" t="str">
        <f>IF('Exemplaires élève'!$CB$17="","",IF('Exemplaires élève'!$CB$17="TI",1,IF('Exemplaires élève'!$CB$17="I",2,IF('Exemplaires élève'!$CB$17="S",3,IF('Exemplaires élève'!$CB$17="B",4,IF('Exemplaires élève'!$CB$17="TB",5,"xxxx"))))))</f>
        <v/>
      </c>
      <c r="E209" s="78" t="str">
        <f>IF('Exemplaires élève'!$CB$25="","",IF('Exemplaires élève'!$CB$25="TI",1,IF('Exemplaires élève'!$CB$25="I",2,IF('Exemplaires élève'!$CB$25="S",3,IF('Exemplaires élève'!$CB$25="B",4,IF('Exemplaires élève'!$CB$25="TB",5,"xxxx"))))))</f>
        <v/>
      </c>
      <c r="F209" s="78" t="str">
        <f>IF('Exemplaires élève'!$CB$33="","",IF('Exemplaires élève'!$CB$33="TI",1,IF('Exemplaires élève'!$CB$33="I",2,IF('Exemplaires élève'!$CB$33="S",3,IF('Exemplaires élève'!$CB$33="B",4,IF('Exemplaires élève'!$CB$33="TB",5,"xxxx"))))))</f>
        <v/>
      </c>
      <c r="G209" s="78" t="str">
        <f>IF('Exemplaires élève'!$CB$41="","",IF('Exemplaires élève'!$CB$41="TI",1,IF('Exemplaires élève'!$CB$41="I",2,IF('Exemplaires élève'!$CB$41="S",3,IF('Exemplaires élève'!$CB$41="B",4,IF('Exemplaires élève'!$CB$41="TB",5,"xxxx"))))))</f>
        <v/>
      </c>
      <c r="H209" s="78" t="str">
        <f>IF('Exemplaires élève'!$CB$49="","",IF('Exemplaires élève'!$CB$49="TI",1,IF('Exemplaires élève'!$CB$49="I",2,IF('Exemplaires élève'!$CB$49="S",3,IF('Exemplaires élève'!$CB$49="B",4,IF('Exemplaires élève'!$CB$49="TB",5,"xxxx"))))))</f>
        <v/>
      </c>
      <c r="I209" s="78" t="str">
        <f>IF('Exemplaires élève'!$CB$66="","",IF('Exemplaires élève'!$CB$66="TI",1,IF('Exemplaires élève'!$CB$66="I",2,IF('Exemplaires élève'!$CB$66="S",3,IF('Exemplaires élève'!$CB$66="B",4,IF('Exemplaires élève'!$CB$66="TB",5,"xxxx"))))))</f>
        <v/>
      </c>
      <c r="J209" s="78" t="str">
        <f>IF('Exemplaires élève'!$CB$74="","",IF('Exemplaires élève'!$CB$74="TI",1,IF('Exemplaires élève'!$CB$74="I",2,IF('Exemplaires élève'!$CB$74="S",3,IF('Exemplaires élève'!$CB$74="B",4,IF('Exemplaires élève'!$CB$74="TB",5,"xxxx"))))))</f>
        <v/>
      </c>
      <c r="K209" s="78" t="str">
        <f>IF('Exemplaires élève'!$CB$82="","",IF('Exemplaires élève'!$CB$82="TI",1,IF('Exemplaires élève'!$CB$82="I",2,IF('Exemplaires élève'!$CB$82="S",3,IF('Exemplaires élève'!$CB$82="B",4,IF('Exemplaires élève'!$CB$82="TB",5,"xxxx"))))))</f>
        <v/>
      </c>
      <c r="L209" s="78" t="str">
        <f>IF('Exemplaires élève'!$CB$90="","",IF('Exemplaires élève'!$CB$90="TI",1,IF('Exemplaires élève'!$CB$90="I",2,IF('Exemplaires élève'!$CB$90="S",3,IF('Exemplaires élève'!$CB$90="B",4,IF('Exemplaires élève'!$CB$90="TB",5,"xxxx"))))))</f>
        <v/>
      </c>
      <c r="M209" s="78" t="str">
        <f>IF('Exemplaires élève'!$CB$98="","",IF('Exemplaires élève'!$CB$98="TI",1,IF('Exemplaires élève'!$CB$98="I",2,IF('Exemplaires élève'!$CB$98="S",3,IF('Exemplaires élève'!$CB$98="B",4,IF('Exemplaires élève'!$CB$98="TB",5,"xxxx"))))))</f>
        <v/>
      </c>
      <c r="N209" s="78" t="str">
        <f>IF('Exemplaires élève'!$CB$115="","",IF('Exemplaires élève'!$CB$115="TI",1,IF('Exemplaires élève'!$CB$115="I",2,IF('Exemplaires élève'!$CB$115="S",3,IF('Exemplaires élève'!$CB$115="B",4,IF('Exemplaires élève'!$CB$115="TB",5,"xxxx"))))))</f>
        <v/>
      </c>
      <c r="O209" s="78" t="str">
        <f>IF('Exemplaires élève'!$CB$123="","",IF('Exemplaires élève'!$CB$123="TI",1,IF('Exemplaires élève'!$CB$123="I",2,IF('Exemplaires élève'!$CB$123="S",3,IF('Exemplaires élève'!$CB$123="B",4,IF('Exemplaires élève'!$CB$123="TB",5,"xxxx"))))))</f>
        <v/>
      </c>
      <c r="P209" s="78" t="str">
        <f>IF('Exemplaires élève'!$CB$131="","",IF('Exemplaires élève'!$CB$131="TI",1,IF('Exemplaires élève'!$CB$131="I",2,IF('Exemplaires élève'!$CB$131="S",3,IF('Exemplaires élève'!$CB$131="B",4,IF('Exemplaires élève'!$CB$131="TB",5,"xxxx"))))))</f>
        <v/>
      </c>
      <c r="Q209" s="78" t="str">
        <f>IF('Exemplaires élève'!$CB$139="","",IF('Exemplaires élève'!$CB$139="TI",1,IF('Exemplaires élève'!$CB$139="I",2,IF('Exemplaires élève'!$CB$139="S",3,IF('Exemplaires élève'!$CB$139="B",4,IF('Exemplaires élève'!$CB$139="TB",5,"xxxx"))))))</f>
        <v/>
      </c>
      <c r="R209" s="78" t="str">
        <f>IF('Exemplaires élève'!$CB$147="","",IF('Exemplaires élève'!$CB$147="TI",1,IF('Exemplaires élève'!$CB$147="I",2,IF('Exemplaires élève'!$CB$147="S",3,IF('Exemplaires élève'!$CB$147="B",4,IF('Exemplaires élève'!$CB$147="TB",5,"xxxx"))))))</f>
        <v/>
      </c>
      <c r="S209" s="78" t="str">
        <f>IF('Exemplaires élève'!$CB$164="","",IF('Exemplaires élève'!$CB$164="TI",1,IF('Exemplaires élève'!$CB$164="I",2,IF('Exemplaires élève'!$CB$164="S",3,IF('Exemplaires élève'!$CB$164="B",4,IF('Exemplaires élève'!$CB$164="TB",5,"xxxx"))))))</f>
        <v/>
      </c>
      <c r="T209" s="78" t="str">
        <f>IF('Exemplaires élève'!$CB$172="","",IF('Exemplaires élève'!$CB$172="TI",1,IF('Exemplaires élève'!$CB$172="I",2,IF('Exemplaires élève'!$CB$172="S",3,IF('Exemplaires élève'!$CB$172="B",4,IF('Exemplaires élève'!$CB$172="TB",5,"xxxx"))))))</f>
        <v/>
      </c>
      <c r="U209" s="78" t="str">
        <f>IF('Exemplaires élève'!$CB$180="","",IF('Exemplaires élève'!$CB$180="TI",1,IF('Exemplaires élève'!$CB$180="I",2,IF('Exemplaires élève'!$CB$180="S",3,IF('Exemplaires élève'!$CB$180="B",4,IF('Exemplaires élève'!$CB$180="TB",5,"xxxx"))))))</f>
        <v/>
      </c>
      <c r="V209" s="78" t="str">
        <f>IF('Exemplaires élève'!$CB$188="","",IF('Exemplaires élève'!$CB$188="TI",1,IF('Exemplaires élève'!$CB$188="I",2,IF('Exemplaires élève'!$CB$188="S",3,IF('Exemplaires élève'!$CB$188="B",4,IF('Exemplaires élève'!$CB$188="TB",5,"xxxx"))))))</f>
        <v/>
      </c>
      <c r="W209" s="78" t="str">
        <f>IF('Exemplaires élève'!$CB$196="","",IF('Exemplaires élève'!$CB$196="TI",1,IF('Exemplaires élève'!$CB$196="I",2,IF('Exemplaires élève'!$CB$196="S",3,IF('Exemplaires élève'!$CB$196="B",4,IF('Exemplaires élève'!$CB$196="TB",5,"xxxx"))))))</f>
        <v/>
      </c>
    </row>
    <row r="210" spans="1:23" x14ac:dyDescent="0.25">
      <c r="A210" s="129"/>
      <c r="D210" s="78" t="str">
        <f>IF('Exemplaires élève'!$CB$18="","",IF('Exemplaires élève'!$CB$18="TI",1,IF('Exemplaires élève'!$CB$18="I",2,IF('Exemplaires élève'!$CB$18="S",3,IF('Exemplaires élève'!$CB$18="B",4,IF('Exemplaires élève'!$CB$18="TB",5,"xxxx"))))))</f>
        <v/>
      </c>
      <c r="E210" s="78" t="str">
        <f>IF('Exemplaires élève'!$CB$26="","",IF('Exemplaires élève'!$CB$26="TI",1,IF('Exemplaires élève'!$CB$26="I",2,IF('Exemplaires élève'!$CB$26="S",3,IF('Exemplaires élève'!$CB$26="B",4,IF('Exemplaires élève'!$CB$26="TB",5,"xxxx"))))))</f>
        <v/>
      </c>
      <c r="F210" s="78" t="str">
        <f>IF('Exemplaires élève'!$CB$34="","",IF('Exemplaires élève'!$CB$34="TI",1,IF('Exemplaires élève'!$CB$34="I",2,IF('Exemplaires élève'!$CB$34="S",3,IF('Exemplaires élève'!$CB$34="B",4,IF('Exemplaires élève'!$CB$34="TB",5,"xxxx"))))))</f>
        <v/>
      </c>
      <c r="G210" s="78" t="str">
        <f>IF('Exemplaires élève'!$CB$42="","",IF('Exemplaires élève'!$CB$42="TI",1,IF('Exemplaires élève'!$CB$42="I",2,IF('Exemplaires élève'!$CB$42="S",3,IF('Exemplaires élève'!$CB$42="B",4,IF('Exemplaires élève'!$CB$42="TB",5,"xxxx"))))))</f>
        <v/>
      </c>
      <c r="H210" s="78" t="str">
        <f>IF('Exemplaires élève'!$CB$50="","",IF('Exemplaires élève'!$CB$50="TI",1,IF('Exemplaires élève'!$CB$50="I",2,IF('Exemplaires élève'!$CB$50="S",3,IF('Exemplaires élève'!$CB$50="B",4,IF('Exemplaires élève'!$CB$50="TB",5,"xxxx"))))))</f>
        <v/>
      </c>
      <c r="I210" s="78" t="str">
        <f>IF('Exemplaires élève'!$CB$67="","",IF('Exemplaires élève'!$CB$67="TI",1,IF('Exemplaires élève'!$CB$67="I",2,IF('Exemplaires élève'!$CB$67="S",3,IF('Exemplaires élève'!$CB$67="B",4,IF('Exemplaires élève'!$CB$67="TB",5,"xxxx"))))))</f>
        <v/>
      </c>
      <c r="J210" s="78" t="str">
        <f>IF('Exemplaires élève'!$CB$75="","",IF('Exemplaires élève'!$CB$75="TI",1,IF('Exemplaires élève'!$CB$75="I",2,IF('Exemplaires élève'!$CB$75="S",3,IF('Exemplaires élève'!$CB$75="B",4,IF('Exemplaires élève'!$CB$75="TB",5,"xxxx"))))))</f>
        <v/>
      </c>
      <c r="K210" s="78" t="str">
        <f>IF('Exemplaires élève'!$CB$83="","",IF('Exemplaires élève'!$CB$83="TI",1,IF('Exemplaires élève'!$CB$83="I",2,IF('Exemplaires élève'!$CB$83="S",3,IF('Exemplaires élève'!$CB$83="B",4,IF('Exemplaires élève'!$CB$83="TB",5,"xxxx"))))))</f>
        <v/>
      </c>
      <c r="L210" s="78" t="str">
        <f>IF('Exemplaires élève'!$CB$91="","",IF('Exemplaires élève'!$CB$91="TI",1,IF('Exemplaires élève'!$CB$91="I",2,IF('Exemplaires élève'!$CB$91="S",3,IF('Exemplaires élève'!$CB$91="B",4,IF('Exemplaires élève'!$CB$91="TB",5,"xxxx"))))))</f>
        <v/>
      </c>
      <c r="M210" s="78" t="str">
        <f>IF('Exemplaires élève'!$CB$99="","",IF('Exemplaires élève'!$CB$99="TI",1,IF('Exemplaires élève'!$CB$99="I",2,IF('Exemplaires élève'!$CB$99="S",3,IF('Exemplaires élève'!$CB$99="B",4,IF('Exemplaires élève'!$CB$99="TB",5,"xxxx"))))))</f>
        <v/>
      </c>
      <c r="N210" s="78" t="str">
        <f>IF('Exemplaires élève'!$CB$116="","",IF('Exemplaires élève'!$CB$116="TI",1,IF('Exemplaires élève'!$CB$116="I",2,IF('Exemplaires élève'!$CB$116="S",3,IF('Exemplaires élève'!$CB$116="B",4,IF('Exemplaires élève'!$CB$116="TB",5,"xxxx"))))))</f>
        <v/>
      </c>
      <c r="O210" s="78" t="str">
        <f>IF('Exemplaires élève'!$CB$124="","",IF('Exemplaires élève'!$CB$124="TI",1,IF('Exemplaires élève'!$CB$124="I",2,IF('Exemplaires élève'!$CB$124="S",3,IF('Exemplaires élève'!$CB$124="B",4,IF('Exemplaires élève'!$CB$124="TB",5,"xxxx"))))))</f>
        <v/>
      </c>
      <c r="P210" s="78" t="str">
        <f>IF('Exemplaires élève'!$CB$132="","",IF('Exemplaires élève'!$CB$132="TI",1,IF('Exemplaires élève'!$CB$132="I",2,IF('Exemplaires élève'!$CB$132="S",3,IF('Exemplaires élève'!$CB$132="B",4,IF('Exemplaires élève'!$CB$132="TB",5,"xxxx"))))))</f>
        <v/>
      </c>
      <c r="Q210" s="78" t="str">
        <f>IF('Exemplaires élève'!$CB$140="","",IF('Exemplaires élève'!$CB$140="TI",1,IF('Exemplaires élève'!$CB$140="I",2,IF('Exemplaires élève'!$CB$140="S",3,IF('Exemplaires élève'!$CB$140="B",4,IF('Exemplaires élève'!$CB$140="TB",5,"xxxx"))))))</f>
        <v/>
      </c>
      <c r="R210" s="78" t="str">
        <f>IF('Exemplaires élève'!$CB$148="","",IF('Exemplaires élève'!$CB$148="TI",1,IF('Exemplaires élève'!$CB$148="I",2,IF('Exemplaires élève'!$CB$148="S",3,IF('Exemplaires élève'!$CB$148="B",4,IF('Exemplaires élève'!$CB$148="TB",5,"xxxx"))))))</f>
        <v/>
      </c>
      <c r="S210" s="78" t="str">
        <f>IF('Exemplaires élève'!$CB$165="","",IF('Exemplaires élève'!$CB$165="TI",1,IF('Exemplaires élève'!$CB$165="I",2,IF('Exemplaires élève'!$CB$165="S",3,IF('Exemplaires élève'!$CB$165="B",4,IF('Exemplaires élève'!$CB$165="TB",5,"xxxx"))))))</f>
        <v/>
      </c>
      <c r="T210" s="78" t="str">
        <f>IF('Exemplaires élève'!$CB$173="","",IF('Exemplaires élève'!$CB$173="TI",1,IF('Exemplaires élève'!$CB$173="I",2,IF('Exemplaires élève'!$CB$173="S",3,IF('Exemplaires élève'!$CB$173="B",4,IF('Exemplaires élève'!$CB$173="TB",5,"xxxx"))))))</f>
        <v/>
      </c>
      <c r="U210" s="78" t="str">
        <f>IF('Exemplaires élève'!$CB$181="","",IF('Exemplaires élève'!$CB$181="TI",1,IF('Exemplaires élève'!$CB$181="I",2,IF('Exemplaires élève'!$CB$181="S",3,IF('Exemplaires élève'!$CB$181="B",4,IF('Exemplaires élève'!$CB$181="TB",5,"xxxx"))))))</f>
        <v/>
      </c>
      <c r="V210" s="78" t="str">
        <f>IF('Exemplaires élève'!$CB$189="","",IF('Exemplaires élève'!$CB$189="TI",1,IF('Exemplaires élève'!$CB$189="I",2,IF('Exemplaires élève'!$CB$189="S",3,IF('Exemplaires élève'!$CB$189="B",4,IF('Exemplaires élève'!$CB$189="TB",5,"xxxx"))))))</f>
        <v/>
      </c>
      <c r="W210" s="78" t="str">
        <f>IF('Exemplaires élève'!$CB$197="","",IF('Exemplaires élève'!$CB$197="TI",1,IF('Exemplaires élève'!$CB$197="I",2,IF('Exemplaires élève'!$CB$197="S",3,IF('Exemplaires élève'!$CB$197="B",4,IF('Exemplaires élève'!$CB$197="TB",5,"xxxx"))))))</f>
        <v/>
      </c>
    </row>
    <row r="211" spans="1:23" x14ac:dyDescent="0.25">
      <c r="A211" s="129"/>
      <c r="D211" s="78" t="str">
        <f>IF('Exemplaires élève'!$CB$19="","",IF('Exemplaires élève'!$CB$19="TI",1,IF('Exemplaires élève'!$CB$19="I",2,IF('Exemplaires élève'!$CB$19="S",3,IF('Exemplaires élève'!$CB$19="B",4,IF('Exemplaires élève'!$CB$19="TB",5,"xxxx"))))))</f>
        <v/>
      </c>
      <c r="E211" s="78" t="str">
        <f>IF('Exemplaires élève'!$CB$27="","",IF('Exemplaires élève'!$CB$27="TI",1,IF('Exemplaires élève'!$CB$27="I",2,IF('Exemplaires élève'!$CB$27="S",3,IF('Exemplaires élève'!$CB$27="B",4,IF('Exemplaires élève'!$CB$27="TB",5,"xxxx"))))))</f>
        <v/>
      </c>
      <c r="F211" s="78" t="str">
        <f>IF('Exemplaires élève'!$CB$35="","",IF('Exemplaires élève'!$CB$35="TI",1,IF('Exemplaires élève'!$CB$35="I",2,IF('Exemplaires élève'!$CB$35="S",3,IF('Exemplaires élève'!$CB$35="B",4,IF('Exemplaires élève'!$CB$35="TB",5,"xxxx"))))))</f>
        <v/>
      </c>
      <c r="G211" s="78" t="str">
        <f>IF('Exemplaires élève'!$CB$43="","",IF('Exemplaires élève'!$CB$43="TI",1,IF('Exemplaires élève'!$CB$43="I",2,IF('Exemplaires élève'!$CB$43="S",3,IF('Exemplaires élève'!$CB$43="B",4,IF('Exemplaires élève'!$CB$43="TB",5,"xxxx"))))))</f>
        <v/>
      </c>
      <c r="H211" s="78" t="str">
        <f>IF('Exemplaires élève'!$CB$51="","",IF('Exemplaires élève'!$CB$51="TI",1,IF('Exemplaires élève'!$CB$51="I",2,IF('Exemplaires élève'!$CB$51="S",3,IF('Exemplaires élève'!$CB$51="B",4,IF('Exemplaires élève'!$CB$51="TB",5,"xxxx"))))))</f>
        <v/>
      </c>
      <c r="I211" s="78" t="str">
        <f>IF('Exemplaires élève'!$CB$68="","",IF('Exemplaires élève'!$CB$68="TI",1,IF('Exemplaires élève'!$CB$68="I",2,IF('Exemplaires élève'!$CB$68="S",3,IF('Exemplaires élève'!$CB$68="B",4,IF('Exemplaires élève'!$CB$68="TB",5,"xxxx"))))))</f>
        <v/>
      </c>
      <c r="J211" s="78" t="str">
        <f>IF('Exemplaires élève'!$CB$76="","",IF('Exemplaires élève'!$CB$76="TI",1,IF('Exemplaires élève'!$CB$76="I",2,IF('Exemplaires élève'!$CB$76="S",3,IF('Exemplaires élève'!$CB$76="B",4,IF('Exemplaires élève'!$CB$76="TB",5,"xxxx"))))))</f>
        <v/>
      </c>
      <c r="K211" s="78" t="str">
        <f>IF('Exemplaires élève'!$CB$84="","",IF('Exemplaires élève'!$CB$84="TI",1,IF('Exemplaires élève'!$CB$84="I",2,IF('Exemplaires élève'!$CB$84="S",3,IF('Exemplaires élève'!$CB$84="B",4,IF('Exemplaires élève'!$CB$84="TB",5,"xxxx"))))))</f>
        <v/>
      </c>
      <c r="L211" s="78" t="str">
        <f>IF('Exemplaires élève'!$CB$92="","",IF('Exemplaires élève'!$CB$92="TI",1,IF('Exemplaires élève'!$CB$92="I",2,IF('Exemplaires élève'!$CB$92="S",3,IF('Exemplaires élève'!$CB$92="B",4,IF('Exemplaires élève'!$CB$92="TB",5,"xxxx"))))))</f>
        <v/>
      </c>
      <c r="M211" s="78" t="str">
        <f>IF('Exemplaires élève'!$CB$100="","",IF('Exemplaires élève'!$CB$100="TI",1,IF('Exemplaires élève'!$CB$100="I",2,IF('Exemplaires élève'!$CB$100="S",3,IF('Exemplaires élève'!$CB$100="B",4,IF('Exemplaires élève'!$CB$100="TB",5,"xxxx"))))))</f>
        <v/>
      </c>
      <c r="N211" s="78" t="str">
        <f>IF('Exemplaires élève'!$CB$117="","",IF('Exemplaires élève'!$CB$117="TI",1,IF('Exemplaires élève'!$CB$117="I",2,IF('Exemplaires élève'!$CB$117="S",3,IF('Exemplaires élève'!$CB$117="B",4,IF('Exemplaires élève'!$CB$117="TB",5,"xxxx"))))))</f>
        <v/>
      </c>
      <c r="O211" s="78" t="str">
        <f>IF('Exemplaires élève'!$CB$125="","",IF('Exemplaires élève'!$CB$125="TI",1,IF('Exemplaires élève'!$CB$125="I",2,IF('Exemplaires élève'!$CB$125="S",3,IF('Exemplaires élève'!$CB$125="B",4,IF('Exemplaires élève'!$CB$125="TB",5,"xxxx"))))))</f>
        <v/>
      </c>
      <c r="P211" s="78" t="str">
        <f>IF('Exemplaires élève'!$CB$133="","",IF('Exemplaires élève'!$CB$133="TI",1,IF('Exemplaires élève'!$CB$133="I",2,IF('Exemplaires élève'!$CB$133="S",3,IF('Exemplaires élève'!$CB$133="B",4,IF('Exemplaires élève'!$CB$133="TB",5,"xxxx"))))))</f>
        <v/>
      </c>
      <c r="Q211" s="78" t="str">
        <f>IF('Exemplaires élève'!$CB$141="","",IF('Exemplaires élève'!$CB$141="TI",1,IF('Exemplaires élève'!$CB$141="I",2,IF('Exemplaires élève'!$CB$141="S",3,IF('Exemplaires élève'!$CB$141="B",4,IF('Exemplaires élève'!$CB$141="TB",5,"xxxx"))))))</f>
        <v/>
      </c>
      <c r="R211" s="78" t="str">
        <f>IF('Exemplaires élève'!$CB$149="","",IF('Exemplaires élève'!$CB$149="TI",1,IF('Exemplaires élève'!$CB$149="I",2,IF('Exemplaires élève'!$CB$149="S",3,IF('Exemplaires élève'!$CB$149="B",4,IF('Exemplaires élève'!$CB$149="TB",5,"xxxx"))))))</f>
        <v/>
      </c>
      <c r="S211" s="78" t="str">
        <f>IF('Exemplaires élève'!$CB$166="","",IF('Exemplaires élève'!$CB$166="TI",1,IF('Exemplaires élève'!$CB$166="I",2,IF('Exemplaires élève'!$CB$166="S",3,IF('Exemplaires élève'!$CB$166="B",4,IF('Exemplaires élève'!$CB$166="TB",5,"xxxx"))))))</f>
        <v/>
      </c>
      <c r="T211" s="78" t="str">
        <f>IF('Exemplaires élève'!$CB$174="","",IF('Exemplaires élève'!$CB$174="TI",1,IF('Exemplaires élève'!$CB$174="I",2,IF('Exemplaires élève'!$CB$174="S",3,IF('Exemplaires élève'!$CB$174="B",4,IF('Exemplaires élève'!$CB$174="TB",5,"xxxx"))))))</f>
        <v/>
      </c>
      <c r="U211" s="78" t="str">
        <f>IF('Exemplaires élève'!$CB$182="","",IF('Exemplaires élève'!$CB$182="TI",1,IF('Exemplaires élève'!$CB$182="I",2,IF('Exemplaires élève'!$CB$182="S",3,IF('Exemplaires élève'!$CB$182="B",4,IF('Exemplaires élève'!$CB$182="TB",5,"xxxx"))))))</f>
        <v/>
      </c>
      <c r="V211" s="78" t="str">
        <f>IF('Exemplaires élève'!$CB$190="","",IF('Exemplaires élève'!$CB$190="TI",1,IF('Exemplaires élève'!$CB$190="I",2,IF('Exemplaires élève'!$CB$190="S",3,IF('Exemplaires élève'!$CB$190="B",4,IF('Exemplaires élève'!$CB$190="TB",5,"xxxx"))))))</f>
        <v/>
      </c>
      <c r="W211" s="78" t="str">
        <f>IF('Exemplaires élève'!$CB$198="","",IF('Exemplaires élève'!$CB$198="TI",1,IF('Exemplaires élève'!$CB$198="I",2,IF('Exemplaires élève'!$CB$198="S",3,IF('Exemplaires élève'!$CB$198="B",4,IF('Exemplaires élève'!$CB$198="TB",5,"xxxx"))))))</f>
        <v/>
      </c>
    </row>
    <row r="212" spans="1:23" x14ac:dyDescent="0.25">
      <c r="A212" s="129"/>
      <c r="D212" s="78" t="str">
        <f>IF('Exemplaires élève'!$CB$20="","",IF('Exemplaires élève'!$CB$20="TI",1,IF('Exemplaires élève'!$CB$20="I",2,IF('Exemplaires élève'!$CB$20="S",3,IF('Exemplaires élève'!$CB$20="B",4,IF('Exemplaires élève'!$CB$20="TB",5,"xxxx"))))))</f>
        <v/>
      </c>
      <c r="E212" s="78" t="str">
        <f>IF('Exemplaires élève'!$CB$28="","",IF('Exemplaires élève'!$CB$28="TI",1,IF('Exemplaires élève'!$CB$28="I",2,IF('Exemplaires élève'!$CB$28="S",3,IF('Exemplaires élève'!$CB$28="B",4,IF('Exemplaires élève'!$CB$28="TB",5,"xxxx"))))))</f>
        <v/>
      </c>
      <c r="F212" s="78" t="str">
        <f>IF('Exemplaires élève'!$CB$36="","",IF('Exemplaires élève'!$CB$36="TI",1,IF('Exemplaires élève'!$CB$36="I",2,IF('Exemplaires élève'!$CB$36="S",3,IF('Exemplaires élève'!$CB$36="B",4,IF('Exemplaires élève'!$CB$36="TB",5,"xxxx"))))))</f>
        <v/>
      </c>
      <c r="G212" s="78" t="str">
        <f>IF('Exemplaires élève'!$CB$44="","",IF('Exemplaires élève'!$CB$44="TI",1,IF('Exemplaires élève'!$CB$44="I",2,IF('Exemplaires élève'!$CB$44="S",3,IF('Exemplaires élève'!$CB$44="B",4,IF('Exemplaires élève'!$CB$44="TB",5,"xxxx"))))))</f>
        <v/>
      </c>
      <c r="H212" s="78" t="str">
        <f>IF('Exemplaires élève'!$CB$52="","",IF('Exemplaires élève'!$CB$52="TI",1,IF('Exemplaires élève'!$CB$52="I",2,IF('Exemplaires élève'!$CB$52="S",3,IF('Exemplaires élève'!$CB$52="B",4,IF('Exemplaires élève'!$CB$52="TB",5,"xxxx"))))))</f>
        <v/>
      </c>
      <c r="I212" s="78" t="str">
        <f>IF('Exemplaires élève'!$CB$69="","",IF('Exemplaires élève'!$CB$69="TI",1,IF('Exemplaires élève'!$CB$69="I",2,IF('Exemplaires élève'!$CB$69="S",3,IF('Exemplaires élève'!$CB$69="B",4,IF('Exemplaires élève'!$CB$69="TB",5,"xxxx"))))))</f>
        <v/>
      </c>
      <c r="J212" s="78" t="str">
        <f>IF('Exemplaires élève'!$CB$77="","",IF('Exemplaires élève'!$CB$77="TI",1,IF('Exemplaires élève'!$CB$77="I",2,IF('Exemplaires élève'!$CB$77="S",3,IF('Exemplaires élève'!$CB$77="B",4,IF('Exemplaires élève'!$CB$77="TB",5,"xxxx"))))))</f>
        <v/>
      </c>
      <c r="K212" s="78" t="str">
        <f>IF('Exemplaires élève'!$CB$85="","",IF('Exemplaires élève'!$CB$85="TI",1,IF('Exemplaires élève'!$CB$85="I",2,IF('Exemplaires élève'!$CB$85="S",3,IF('Exemplaires élève'!$CB$85="B",4,IF('Exemplaires élève'!$CB$85="TB",5,"xxxx"))))))</f>
        <v/>
      </c>
      <c r="L212" s="78" t="str">
        <f>IF('Exemplaires élève'!$CB$93="","",IF('Exemplaires élève'!$CB$93="TI",1,IF('Exemplaires élève'!$CB$93="I",2,IF('Exemplaires élève'!$CB$93="S",3,IF('Exemplaires élève'!$CB$93="B",4,IF('Exemplaires élève'!$CB$93="TB",5,"xxxx"))))))</f>
        <v/>
      </c>
      <c r="M212" s="78" t="str">
        <f>IF('Exemplaires élève'!$CB$101="","",IF('Exemplaires élève'!$CB$101="TI",1,IF('Exemplaires élève'!$CB$101="I",2,IF('Exemplaires élève'!$CB$101="S",3,IF('Exemplaires élève'!$CB$101="B",4,IF('Exemplaires élève'!$CB$101="TB",5,"xxxx"))))))</f>
        <v/>
      </c>
      <c r="N212" s="78" t="str">
        <f>IF('Exemplaires élève'!$CB$118="","",IF('Exemplaires élève'!$CB$118="TI",1,IF('Exemplaires élève'!$CB$118="I",2,IF('Exemplaires élève'!$CB$118="S",3,IF('Exemplaires élève'!$CB$118="B",4,IF('Exemplaires élève'!$CB$118="TB",5,"xxxx"))))))</f>
        <v/>
      </c>
      <c r="O212" s="78" t="str">
        <f>IF('Exemplaires élève'!$CB$126="","",IF('Exemplaires élève'!$CB$126="TI",1,IF('Exemplaires élève'!$CB$126="I",2,IF('Exemplaires élève'!$CB$126="S",3,IF('Exemplaires élève'!$CB$126="B",4,IF('Exemplaires élève'!$CB$126="TB",5,"xxxx"))))))</f>
        <v/>
      </c>
      <c r="P212" s="78" t="str">
        <f>IF('Exemplaires élève'!$CB$134="","",IF('Exemplaires élève'!$CB$134="TI",1,IF('Exemplaires élève'!$CB$134="I",2,IF('Exemplaires élève'!$CB$134="S",3,IF('Exemplaires élève'!$CB$134="B",4,IF('Exemplaires élève'!$CB$134="TB",5,"xxxx"))))))</f>
        <v/>
      </c>
      <c r="Q212" s="78" t="str">
        <f>IF('Exemplaires élève'!$CB$142="","",IF('Exemplaires élève'!$CB$142="TI",1,IF('Exemplaires élève'!$CB$142="I",2,IF('Exemplaires élève'!$CB$142="S",3,IF('Exemplaires élève'!$CB$142="B",4,IF('Exemplaires élève'!$CB$142="TB",5,"xxxx"))))))</f>
        <v/>
      </c>
      <c r="R212" s="78" t="str">
        <f>IF('Exemplaires élève'!$CB$150="","",IF('Exemplaires élève'!$CB$150="TI",1,IF('Exemplaires élève'!$CB$150="I",2,IF('Exemplaires élève'!$CB$150="S",3,IF('Exemplaires élève'!$CB$150="B",4,IF('Exemplaires élève'!$CB$150="TB",5,"xxxx"))))))</f>
        <v/>
      </c>
      <c r="S212" s="78" t="str">
        <f>IF('Exemplaires élève'!$CB$167="","",IF('Exemplaires élève'!$CB$167="TI",1,IF('Exemplaires élève'!$CB$167="I",2,IF('Exemplaires élève'!$CB$167="S",3,IF('Exemplaires élève'!$CB$167="B",4,IF('Exemplaires élève'!$CB$167="TB",5,"xxxx"))))))</f>
        <v/>
      </c>
      <c r="T212" s="78" t="str">
        <f>IF('Exemplaires élève'!$CB$175="","",IF('Exemplaires élève'!$CB$175="TI",1,IF('Exemplaires élève'!$CB$175="I",2,IF('Exemplaires élève'!$CB$175="S",3,IF('Exemplaires élève'!$CB$175="B",4,IF('Exemplaires élève'!$CB$175="TB",5,"xxxx"))))))</f>
        <v/>
      </c>
      <c r="U212" s="78" t="str">
        <f>IF('Exemplaires élève'!$CB$183="","",IF('Exemplaires élève'!$CB$183="TI",1,IF('Exemplaires élève'!$CB$183="I",2,IF('Exemplaires élève'!$CB$183="S",3,IF('Exemplaires élève'!$CB$183="B",4,IF('Exemplaires élève'!$CB$183="TB",5,"xxxx"))))))</f>
        <v/>
      </c>
      <c r="V212" s="78" t="str">
        <f>IF('Exemplaires élève'!$CB$191="","",IF('Exemplaires élève'!$CB$191="TI",1,IF('Exemplaires élève'!$CB$191="I",2,IF('Exemplaires élève'!$CB$191="S",3,IF('Exemplaires élève'!$CB$191="B",4,IF('Exemplaires élève'!$CB$191="TB",5,"xxxx"))))))</f>
        <v/>
      </c>
      <c r="W212" s="78" t="str">
        <f>IF('Exemplaires élève'!$CB$199="","",IF('Exemplaires élève'!$CB$199="TI",1,IF('Exemplaires élève'!$CB$199="I",2,IF('Exemplaires élève'!$CB$199="S",3,IF('Exemplaires élève'!$CB$199="B",4,IF('Exemplaires élève'!$CB$199="TB",5,"xxxx"))))))</f>
        <v/>
      </c>
    </row>
    <row r="213" spans="1:23" ht="13.8" thickBot="1" x14ac:dyDescent="0.3">
      <c r="A213" s="129"/>
      <c r="D213" s="78" t="str">
        <f>IF('Exemplaires élève'!$CB$21="","",IF('Exemplaires élève'!$CB$21="TI",1,IF('Exemplaires élève'!$CB$21="I",2,IF('Exemplaires élève'!$CB$21="S",3,IF('Exemplaires élève'!$CB$21="B",4,IF('Exemplaires élève'!$CB$21="TB",5,"xxxx"))))))</f>
        <v/>
      </c>
      <c r="E213" s="78" t="str">
        <f>IF('Exemplaires élève'!$CB$29="","",IF('Exemplaires élève'!$CB$29="TI",1,IF('Exemplaires élève'!$CB$29="I",2,IF('Exemplaires élève'!$CB$29="S",3,IF('Exemplaires élève'!$CB$29="B",4,IF('Exemplaires élève'!$CB$29="TB",5,"xxxx"))))))</f>
        <v/>
      </c>
      <c r="F213" s="78" t="str">
        <f>IF('Exemplaires élève'!$CB$37="","",IF('Exemplaires élève'!$CB$37="TI",1,IF('Exemplaires élève'!$CB$37="I",2,IF('Exemplaires élève'!$CB$37="S",3,IF('Exemplaires élève'!$CB$37="B",4,IF('Exemplaires élève'!$CB$37="TB",5,"xxxx"))))))</f>
        <v/>
      </c>
      <c r="G213" s="78" t="str">
        <f>IF('Exemplaires élève'!$CB$45="","",IF('Exemplaires élève'!$CB$45="TI",1,IF('Exemplaires élève'!$CB$45="I",2,IF('Exemplaires élève'!$CB$45="S",3,IF('Exemplaires élève'!$CB$45="B",4,IF('Exemplaires élève'!$CB$45="TB",5,"xxxx"))))))</f>
        <v/>
      </c>
      <c r="H213" s="78" t="str">
        <f>IF('Exemplaires élève'!$CB$53="","",IF('Exemplaires élève'!$CB$53="TI",1,IF('Exemplaires élève'!$CB$53="I",2,IF('Exemplaires élève'!$CB$53="S",3,IF('Exemplaires élève'!$CB$53="B",4,IF('Exemplaires élève'!$CB$53="TB",5,"xxxx"))))))</f>
        <v/>
      </c>
      <c r="I213" s="78" t="str">
        <f>IF('Exemplaires élève'!$CB$70="","",IF('Exemplaires élève'!$CB$70="TI",1,IF('Exemplaires élève'!$CB$70="I",2,IF('Exemplaires élève'!$CB$70="S",3,IF('Exemplaires élève'!$CB$70="B",4,IF('Exemplaires élève'!$CB$70="TB",5,"xxxx"))))))</f>
        <v/>
      </c>
      <c r="J213" s="78" t="str">
        <f>IF('Exemplaires élève'!$CB$78="","",IF('Exemplaires élève'!$CB$78="TI",1,IF('Exemplaires élève'!$CB$78="I",2,IF('Exemplaires élève'!$CB$78="S",3,IF('Exemplaires élève'!$CB$78="B",4,IF('Exemplaires élève'!$CB$78="TB",5,"xxxx"))))))</f>
        <v/>
      </c>
      <c r="K213" s="78" t="str">
        <f>IF('Exemplaires élève'!$CB$86="","",IF('Exemplaires élève'!$CB$86="TI",1,IF('Exemplaires élève'!$CB$86="I",2,IF('Exemplaires élève'!$CB$86="S",3,IF('Exemplaires élève'!$CB$86="B",4,IF('Exemplaires élève'!$CB$86="TB",5,"xxxx"))))))</f>
        <v/>
      </c>
      <c r="L213" s="78" t="str">
        <f>IF('Exemplaires élève'!$CB$94="","",IF('Exemplaires élève'!$CB$94="TI",1,IF('Exemplaires élève'!$CB$94="I",2,IF('Exemplaires élève'!$CB$94="S",3,IF('Exemplaires élève'!$CB$94="B",4,IF('Exemplaires élève'!$CB$94="TB",5,"xxxx"))))))</f>
        <v/>
      </c>
      <c r="M213" s="78" t="str">
        <f>IF('Exemplaires élève'!$CB$102="","",IF('Exemplaires élève'!$CB$102="TI",1,IF('Exemplaires élève'!$CB$102="I",2,IF('Exemplaires élève'!$CB$102="S",3,IF('Exemplaires élève'!$CB$102="B",4,IF('Exemplaires élève'!$CB$102="TB",5,"xxxx"))))))</f>
        <v/>
      </c>
      <c r="N213" s="78" t="str">
        <f>IF('Exemplaires élève'!$CB$119="","",IF('Exemplaires élève'!$CB$119="TI",1,IF('Exemplaires élève'!$CB$119="I",2,IF('Exemplaires élève'!$CB$119="S",3,IF('Exemplaires élève'!$CB$119="B",4,IF('Exemplaires élève'!$CB$119="TB",5,"xxxx"))))))</f>
        <v/>
      </c>
      <c r="O213" s="78" t="str">
        <f>IF('Exemplaires élève'!$CB$127="","",IF('Exemplaires élève'!$CB$127="TI",1,IF('Exemplaires élève'!$CB$127="I",2,IF('Exemplaires élève'!$CB$127="S",3,IF('Exemplaires élève'!$CB$127="B",4,IF('Exemplaires élève'!$CB$127="TB",5,"xxxx"))))))</f>
        <v/>
      </c>
      <c r="P213" s="78" t="str">
        <f>IF('Exemplaires élève'!$CB$135="","",IF('Exemplaires élève'!$CB$135="TI",1,IF('Exemplaires élève'!$CB$135="I",2,IF('Exemplaires élève'!$CB$135="S",3,IF('Exemplaires élève'!$CB$135="B",4,IF('Exemplaires élève'!$CB$135="TB",5,"xxxx"))))))</f>
        <v/>
      </c>
      <c r="Q213" s="78" t="str">
        <f>IF('Exemplaires élève'!$CB$143="","",IF('Exemplaires élève'!$CB$143="TI",1,IF('Exemplaires élève'!$CB$143="I",2,IF('Exemplaires élève'!$CB$143="S",3,IF('Exemplaires élève'!$CB$143="B",4,IF('Exemplaires élève'!$CB$143="TB",5,"xxxx"))))))</f>
        <v/>
      </c>
      <c r="R213" s="78" t="str">
        <f>IF('Exemplaires élève'!$CB$151="","",IF('Exemplaires élève'!$CB$151="TI",1,IF('Exemplaires élève'!$CB$151="I",2,IF('Exemplaires élève'!$CB$151="S",3,IF('Exemplaires élève'!$CB$151="B",4,IF('Exemplaires élève'!$CB$151="TB",5,"xxxx"))))))</f>
        <v/>
      </c>
      <c r="S213" s="78" t="str">
        <f>IF('Exemplaires élève'!$CB$168="","",IF('Exemplaires élève'!$CB$168="TI",1,IF('Exemplaires élève'!$CB$168="I",2,IF('Exemplaires élève'!$CB$168="S",3,IF('Exemplaires élève'!$CB$168="B",4,IF('Exemplaires élève'!$CB$168="TB",5,"xxxx"))))))</f>
        <v/>
      </c>
      <c r="T213" s="78" t="str">
        <f>IF('Exemplaires élève'!$CB$176="","",IF('Exemplaires élève'!$CB$176="TI",1,IF('Exemplaires élève'!$CB$176="I",2,IF('Exemplaires élève'!$CB$176="S",3,IF('Exemplaires élève'!$CB$176="B",4,IF('Exemplaires élève'!$CB$176="TB",5,"xxxx"))))))</f>
        <v/>
      </c>
      <c r="U213" s="78" t="str">
        <f>IF('Exemplaires élève'!$CB$184="","",IF('Exemplaires élève'!$CB$184="TI",1,IF('Exemplaires élève'!$CB$184="I",2,IF('Exemplaires élève'!$CB$184="S",3,IF('Exemplaires élève'!$CB$184="B",4,IF('Exemplaires élève'!$CB$184="TB",5,"xxxx"))))))</f>
        <v/>
      </c>
      <c r="V213" s="78" t="str">
        <f>IF('Exemplaires élève'!$CB$192="","",IF('Exemplaires élève'!$CB$192="TI",1,IF('Exemplaires élève'!$CB$192="I",2,IF('Exemplaires élève'!$CB$192="S",3,IF('Exemplaires élève'!$CB$192="B",4,IF('Exemplaires élève'!$CB$192="TB",5,"xxxx"))))))</f>
        <v/>
      </c>
      <c r="W213" s="78" t="str">
        <f>IF('Exemplaires élève'!$CB$200="","",IF('Exemplaires élève'!$CB$200="TI",1,IF('Exemplaires élève'!$CB$200="I",2,IF('Exemplaires élève'!$CB$200="S",3,IF('Exemplaires élève'!$CB$200="B",4,IF('Exemplaires élève'!$CB$200="TB",5,"xxxx"))))))</f>
        <v/>
      </c>
    </row>
    <row r="214" spans="1:23" ht="13.8" thickBot="1" x14ac:dyDescent="0.3">
      <c r="A214" s="129"/>
      <c r="D214" s="32" t="str">
        <f>IF(D207="Absent(e)","",IF(D207="Non pr.",2,IF(COUNTIF(D207:D213,"")=7,"",AVERAGE(D207:D213))))</f>
        <v/>
      </c>
      <c r="E214" s="33" t="str">
        <f t="shared" ref="E214:W214" si="21">IF(E207="Absent(e)","",IF(E207="Non pr.",2,IF(COUNTIF(E207:E213,"")=7,"",AVERAGE(E207:E213))))</f>
        <v/>
      </c>
      <c r="F214" s="33" t="str">
        <f t="shared" si="21"/>
        <v/>
      </c>
      <c r="G214" s="33" t="str">
        <f t="shared" si="21"/>
        <v/>
      </c>
      <c r="H214" s="33" t="str">
        <f t="shared" si="21"/>
        <v/>
      </c>
      <c r="I214" s="33" t="str">
        <f t="shared" si="21"/>
        <v/>
      </c>
      <c r="J214" s="33" t="str">
        <f t="shared" si="21"/>
        <v/>
      </c>
      <c r="K214" s="33" t="str">
        <f t="shared" si="21"/>
        <v/>
      </c>
      <c r="L214" s="33" t="str">
        <f t="shared" si="21"/>
        <v/>
      </c>
      <c r="M214" s="33" t="str">
        <f t="shared" si="21"/>
        <v/>
      </c>
      <c r="N214" s="33" t="str">
        <f t="shared" si="21"/>
        <v/>
      </c>
      <c r="O214" s="33" t="str">
        <f t="shared" si="21"/>
        <v/>
      </c>
      <c r="P214" s="33" t="str">
        <f t="shared" si="21"/>
        <v/>
      </c>
      <c r="Q214" s="33" t="str">
        <f t="shared" si="21"/>
        <v/>
      </c>
      <c r="R214" s="33" t="str">
        <f t="shared" si="21"/>
        <v/>
      </c>
      <c r="S214" s="33" t="str">
        <f t="shared" si="21"/>
        <v/>
      </c>
      <c r="T214" s="33" t="str">
        <f t="shared" si="21"/>
        <v/>
      </c>
      <c r="U214" s="33" t="str">
        <f t="shared" si="21"/>
        <v/>
      </c>
      <c r="V214" s="33" t="str">
        <f t="shared" si="21"/>
        <v/>
      </c>
      <c r="W214" s="34" t="str">
        <f t="shared" si="21"/>
        <v/>
      </c>
    </row>
    <row r="215" spans="1:23" x14ac:dyDescent="0.25">
      <c r="A215" s="129"/>
      <c r="D215" s="36"/>
      <c r="E215" s="36"/>
      <c r="F215" s="36"/>
      <c r="G215" s="36"/>
      <c r="H215" s="36"/>
      <c r="I215" s="36"/>
      <c r="J215" s="36"/>
      <c r="K215" s="36"/>
      <c r="L215" s="36"/>
      <c r="M215" s="36"/>
      <c r="N215" s="36"/>
      <c r="O215" s="36"/>
      <c r="P215" s="36"/>
      <c r="Q215" s="36"/>
      <c r="R215" s="36"/>
      <c r="S215" s="36"/>
      <c r="T215" s="36"/>
      <c r="U215" s="36"/>
      <c r="V215" s="36"/>
      <c r="W215" s="36"/>
    </row>
    <row r="216" spans="1:23" x14ac:dyDescent="0.25">
      <c r="A216" s="129"/>
      <c r="C216" s="1" t="s">
        <v>28</v>
      </c>
      <c r="D216" s="77" t="str">
        <f>IF('Exemplaires élève'!$CB$15="np","Non pr.",IF('Exemplaires élève'!$CB$15="a","Absent(e)",IF('Exemplaires élève'!$CC$14="","",IF('Exemplaires élève'!$CC$15="TI",1,IF('Exemplaires élève'!$CC$15="I",2,IF('Exemplaires élève'!$CC$15="S",3,IF('Exemplaires élève'!$CC$15="B",4,IF('Exemplaires élève'!$CC$15="TB",5,"xxxx"))))))))</f>
        <v/>
      </c>
      <c r="E216" s="77" t="str">
        <f>IF('Exemplaires élève'!$CB$23="np","Non pr.",IF('Exemplaires élève'!$CB$23="a","Absent(e)",IF('Exemplaires élève'!$CC$23="","",IF('Exemplaires élève'!$CC$23="TI",1,IF('Exemplaires élève'!$CC$23="I",2,IF('Exemplaires élève'!$CC$23="S",3,IF('Exemplaires élève'!$CC$23="B",4,IF('Exemplaires élève'!$CC$23="TB",5,IF('Exemplaires élève'!$CC$23="np","Non pr.",IF('Exemplaires élève'!$CC$23="A","Absent(e)","xxxx"))))))))))</f>
        <v/>
      </c>
      <c r="F216" s="77" t="str">
        <f>IF('Exemplaires élève'!$CB$31="np","Non pr.",IF('Exemplaires élève'!$CB$31="a","Absent(e)",IF('Exemplaires élève'!$CC$31="","",IF('Exemplaires élève'!$CC$31="TI",1,IF('Exemplaires élève'!$CC$31="I",2,IF('Exemplaires élève'!$CC$31="S",3,IF('Exemplaires élève'!$CC$31="B",4,IF('Exemplaires élève'!$CC$31="TB",5,IF('Exemplaires élève'!$CC$31="np","Non pr.",IF('Exemplaires élève'!$CC$31="A","Absent(e)","xxxx"))))))))))</f>
        <v/>
      </c>
      <c r="G216" s="77" t="str">
        <f>IF('Exemplaires élève'!$CB$39="np","Non pr.",IF('Exemplaires élève'!$CB$39="a","Absent(e)",IF('Exemplaires élève'!$CC$39="","",IF('Exemplaires élève'!$CC$39="TI",1,IF('Exemplaires élève'!$CC$39="I",2,IF('Exemplaires élève'!$CC$39="S",3,IF('Exemplaires élève'!$CC$39="B",4,IF('Exemplaires élève'!$CC$39="TB",5,IF('Exemplaires élève'!$CC$39="np","Non pr.",IF('Exemplaires élève'!$CC$39="A","Absent(e)","xxxx"))))))))))</f>
        <v/>
      </c>
      <c r="H216" s="77" t="str">
        <f>IF('Exemplaires élève'!$CB$47="np","Non pr.",IF('Exemplaires élève'!$CB$47="a","Absent(e)",IF('Exemplaires élève'!$CC$47="","",IF('Exemplaires élève'!$CC$47="TI",1,IF('Exemplaires élève'!$CC$47="I",2,IF('Exemplaires élève'!$CC$47="S",3,IF('Exemplaires élève'!$CC$47="B",4,IF('Exemplaires élève'!$CC$47="TB",5,IF('Exemplaires élève'!$CC$47="np","Non pr.",IF('Exemplaires élève'!$CC$47="A","Absent(e)","xxxx"))))))))))</f>
        <v/>
      </c>
      <c r="I216" s="77" t="str">
        <f>IF('Exemplaires élève'!$CB$64="np","Non pr.",IF('Exemplaires élève'!$CB$64="a","Absent(e)",IF('Exemplaires élève'!$CC$64="","",IF('Exemplaires élève'!$CC$64="TI",1,IF('Exemplaires élève'!$CC$64="I",2,IF('Exemplaires élève'!$CC$64="S",3,IF('Exemplaires élève'!$CC$64="B",4,IF('Exemplaires élève'!$CC$64="TB",5,IF('Exemplaires élève'!$CC$64="np","Non pr.",IF('Exemplaires élève'!$CC$64="A","Absent(e)","xxxx"))))))))))</f>
        <v/>
      </c>
      <c r="J216" s="77" t="str">
        <f>IF('Exemplaires élève'!$CB$72="np","Non pr.",IF('Exemplaires élève'!$CB$72="a","Absent(e)",IF('Exemplaires élève'!$CC$72="","",IF('Exemplaires élève'!$CC$72="TI",1,IF('Exemplaires élève'!$CC$72="I",2,IF('Exemplaires élève'!$CC$72="S",3,IF('Exemplaires élève'!$CC$72="B",4,IF('Exemplaires élève'!$CC$72="TB",5,IF('Exemplaires élève'!$CC$72="np","Non pr.",IF('Exemplaires élève'!$CC$72="A","Absent(e)","xxxx"))))))))))</f>
        <v/>
      </c>
      <c r="K216" s="77" t="str">
        <f>IF('Exemplaires élève'!$CB$80="np","Non pr.",IF('Exemplaires élève'!$CB$80="a","Absent(e)",IF('Exemplaires élève'!$CC$80="","",IF('Exemplaires élève'!$CC$80="TI",1,IF('Exemplaires élève'!$CC$80="I",2,IF('Exemplaires élève'!$CC$80="S",3,IF('Exemplaires élève'!$CC$80="B",4,IF('Exemplaires élève'!$CC$80="TB",5,IF('Exemplaires élève'!$CC$80="np","Non pr.",IF('Exemplaires élève'!$CC$80="A","Absent(e)","xxxx"))))))))))</f>
        <v/>
      </c>
      <c r="L216" s="77" t="str">
        <f>IF('Exemplaires élève'!$CB$88="np","Non pr.",IF('Exemplaires élève'!$CB$88="a","Absent(e)",IF('Exemplaires élève'!$CC$88="","",IF('Exemplaires élève'!$CC$88="TI",1,IF('Exemplaires élève'!$CC$88="I",2,IF('Exemplaires élève'!$CC$88="S",3,IF('Exemplaires élève'!$CC$88="B",4,IF('Exemplaires élève'!$CC$88="TB",5,IF('Exemplaires élève'!$CC$88="np","Non pr.",IF('Exemplaires élève'!$CC$88="A","Absent(e)","xxxx"))))))))))</f>
        <v/>
      </c>
      <c r="M216" s="77" t="str">
        <f>IF('Exemplaires élève'!$CB$96="np","Non pr.",IF('Exemplaires élève'!$CB$96="a","Absent(e)",IF('Exemplaires élève'!$CC$96="","",IF('Exemplaires élève'!$CC$96="TI",1,IF('Exemplaires élève'!$CC$96="I",2,IF('Exemplaires élève'!$CC$96="S",3,IF('Exemplaires élève'!$CC$96="B",4,IF('Exemplaires élève'!$CC$96="TB",5,IF('Exemplaires élève'!$CC$96="np","Non pr.",IF('Exemplaires élève'!$CC$96="A","Absent(e)","xxxx"))))))))))</f>
        <v/>
      </c>
      <c r="N216" s="77" t="str">
        <f>IF('Exemplaires élève'!$CB$113="np","Non pr.",IF('Exemplaires élève'!$CB$113="a","Absent(e)",IF('Exemplaires élève'!$CC$113="","",IF('Exemplaires élève'!$CC$113="TI",1,IF('Exemplaires élève'!$CC$113="I",2,IF('Exemplaires élève'!$CC$113="S",3,IF('Exemplaires élève'!$CC$113="B",4,IF('Exemplaires élève'!$CC$113="TB",5,IF('Exemplaires élève'!$CC$113="np","Non pr.",IF('Exemplaires élève'!$CC$113="A","Absent(e)","xxxx"))))))))))</f>
        <v/>
      </c>
      <c r="O216" s="77" t="str">
        <f>IF('Exemplaires élève'!$CB$121="np","Non pr.",IF('Exemplaires élève'!$CB$121="a","Absent(e)",IF('Exemplaires élève'!$CC$121="","",IF('Exemplaires élève'!$CC$121="TI",1,IF('Exemplaires élève'!$CC$121="I",2,IF('Exemplaires élève'!$CC$121="S",3,IF('Exemplaires élève'!$CC$121="B",4,IF('Exemplaires élève'!$CC$121="TB",5,IF('Exemplaires élève'!$CC$121="np","Non pr.",IF('Exemplaires élève'!$CC$121="A","Absent(e)","xxxx"))))))))))</f>
        <v/>
      </c>
      <c r="P216" s="77" t="str">
        <f>IF('Exemplaires élève'!$CB$129="np","Non pr.",IF('Exemplaires élève'!$CB$129="a","Absent(e)",IF('Exemplaires élève'!$CC$129="","",IF('Exemplaires élève'!$CC$129="TI",1,IF('Exemplaires élève'!$CC$129="I",2,IF('Exemplaires élève'!$CC$129="S",3,IF('Exemplaires élève'!$CC$129="B",4,IF('Exemplaires élève'!$CC$129="TB",5,IF('Exemplaires élève'!$CC$129="np","Non pr.",IF('Exemplaires élève'!$CC$129="A","Absent(e)","xxxx"))))))))))</f>
        <v/>
      </c>
      <c r="Q216" s="77" t="str">
        <f>IF('Exemplaires élève'!$CB$137="np","Non pr.",IF('Exemplaires élève'!$CB$137="a","Absent(e)",IF('Exemplaires élève'!$CC$137="","",IF('Exemplaires élève'!$CC$137="TI",1,IF('Exemplaires élève'!$CC$137="I",2,IF('Exemplaires élève'!$CC$137="S",3,IF('Exemplaires élève'!$CC$137="B",4,IF('Exemplaires élève'!$CC$137="TB",5,IF('Exemplaires élève'!$CC$137="np","Non pr.",IF('Exemplaires élève'!$CC$137="A","Absent(e)","xxxx"))))))))))</f>
        <v/>
      </c>
      <c r="R216" s="77" t="str">
        <f>IF('Exemplaires élève'!$CB$145="np","Non pr.",IF('Exemplaires élève'!$CB$145="a","Absent(e)",IF('Exemplaires élève'!$CC$145="","",IF('Exemplaires élève'!$CC$145="TI",1,IF('Exemplaires élève'!$CC$145="I",2,IF('Exemplaires élève'!$CC$145="S",3,IF('Exemplaires élève'!$CC$145="B",4,IF('Exemplaires élève'!$CC$145="TB",5,IF('Exemplaires élève'!$CC$145="np","Non pr.",IF('Exemplaires élève'!$CC$145="A","Absent(e)","xxxx"))))))))))</f>
        <v/>
      </c>
      <c r="S216" s="77" t="str">
        <f>IF('Exemplaires élève'!$CB$162="np","Non pr.",IF('Exemplaires élève'!$CB$162="a","Absent(e)",IF('Exemplaires élève'!$CC$162="","",IF('Exemplaires élève'!$CC$162="TI",1,IF('Exemplaires élève'!$CC$162="I",2,IF('Exemplaires élève'!$CC$162="S",3,IF('Exemplaires élève'!$CC$162="B",4,IF('Exemplaires élève'!$CC$162="TB",5,IF('Exemplaires élève'!$CC$162="np","Non pr.",IF('Exemplaires élève'!$CC$162="A","Absent(e)","xxxx"))))))))))</f>
        <v/>
      </c>
      <c r="T216" s="77" t="str">
        <f>IF('Exemplaires élève'!$CB$170="np","Non pr.",IF('Exemplaires élève'!$CB$170="a","Absent(e)",IF('Exemplaires élève'!$CC$170="","",IF('Exemplaires élève'!$CC$170="TI",1,IF('Exemplaires élève'!$CC$170="I",2,IF('Exemplaires élève'!$CC$170="S",3,IF('Exemplaires élève'!$CC$170="B",4,IF('Exemplaires élève'!$CC$170="TB",5,IF('Exemplaires élève'!$CC$170="np","Non pr.",IF('Exemplaires élève'!$CC$170="A","Absent(e)","xxxx"))))))))))</f>
        <v/>
      </c>
      <c r="U216" s="77" t="str">
        <f>IF('Exemplaires élève'!$CB$178="np","Non pr.",IF('Exemplaires élève'!$CB$178="a","Absent(e)",IF('Exemplaires élève'!$CC$178="","",IF('Exemplaires élève'!$CC$178="TI",1,IF('Exemplaires élève'!$CC$178="I",2,IF('Exemplaires élève'!$CC$178="S",3,IF('Exemplaires élève'!$CC$178="B",4,IF('Exemplaires élève'!$CC$178="TB",5,IF('Exemplaires élève'!$CC$178="np","Non pr.",IF('Exemplaires élève'!$CC$178="A","Absent(e)","xxxx"))))))))))</f>
        <v/>
      </c>
      <c r="V216" s="77" t="str">
        <f>IF('Exemplaires élève'!$CB$186="np","Non pr.",IF('Exemplaires élève'!$CB$186="a","Absent(e)",IF('Exemplaires élève'!$CC$186="","",IF('Exemplaires élève'!$CC$186="TI",1,IF('Exemplaires élève'!$CC$186="I",2,IF('Exemplaires élève'!$CC$186="S",3,IF('Exemplaires élève'!$CC$186="B",4,IF('Exemplaires élève'!$CC$186="TB",5,IF('Exemplaires élève'!$CC$186="np","Non pr.",IF('Exemplaires élève'!$CC$186="A","Absent(e)","xxxx"))))))))))</f>
        <v/>
      </c>
      <c r="W216" s="77" t="str">
        <f>IF('Exemplaires élève'!$CB$194="np","Non pr.",IF('Exemplaires élève'!$CB$194="a","Absent(e)",IF('Exemplaires élève'!$CC$194="","",IF('Exemplaires élève'!$CC$194="TI",1,IF('Exemplaires élève'!$CC$194="I",2,IF('Exemplaires élève'!$CC$194="S",3,IF('Exemplaires élève'!$CC$194="B",4,IF('Exemplaires élève'!$CC$194="TB",5,IF('Exemplaires élève'!$CC$194="np","Non pr.",IF('Exemplaires élève'!$CC$194="A","Absent(e)","xxxx"))))))))))</f>
        <v/>
      </c>
    </row>
    <row r="217" spans="1:23" x14ac:dyDescent="0.25">
      <c r="A217" s="129"/>
      <c r="D217" s="78" t="str">
        <f>IF('Exemplaires élève'!$CC$16="","",IF('Exemplaires élève'!$CC$16="TI",1,IF('Exemplaires élève'!$CC$16="I",2,IF('Exemplaires élève'!$CC$16="S",3,IF('Exemplaires élève'!$CC$16="B",4,IF('Exemplaires élève'!$CC$16="TB",5,"xxxx"))))))</f>
        <v/>
      </c>
      <c r="E217" s="78" t="str">
        <f>IF('Exemplaires élève'!$CC$24="","",IF('Exemplaires élève'!$CC$24="TI",1,IF('Exemplaires élève'!$CC$24="I",2,IF('Exemplaires élève'!$CC$24="S",3,IF('Exemplaires élève'!$CC$24="B",4,IF('Exemplaires élève'!$CC$24="TB",5,"xxxx"))))))</f>
        <v/>
      </c>
      <c r="F217" s="78" t="str">
        <f>IF('Exemplaires élève'!$CC$32="","",IF('Exemplaires élève'!$CC$32="TI",1,IF('Exemplaires élève'!$CC$32="I",2,IF('Exemplaires élève'!$CC$32="S",3,IF('Exemplaires élève'!$CC$32="B",4,IF('Exemplaires élève'!$CC$32="TB",5,"xxxx"))))))</f>
        <v/>
      </c>
      <c r="G217" s="78" t="str">
        <f>IF('Exemplaires élève'!$CC$40="","",IF('Exemplaires élève'!$CC$40="TI",1,IF('Exemplaires élève'!$CC$40="I",2,IF('Exemplaires élève'!$CC$40="S",3,IF('Exemplaires élève'!$CC$40="B",4,IF('Exemplaires élève'!$CC$40="TB",5,"xxxx"))))))</f>
        <v/>
      </c>
      <c r="H217" s="78" t="str">
        <f>IF('Exemplaires élève'!$CC$48="","",IF('Exemplaires élève'!$CC$48="TI",1,IF('Exemplaires élève'!$CC$48="I",2,IF('Exemplaires élève'!$CC$48="S",3,IF('Exemplaires élève'!$CC$48="B",4,IF('Exemplaires élève'!$CC$48="TB",5,"xxxx"))))))</f>
        <v/>
      </c>
      <c r="I217" s="78" t="str">
        <f>IF('Exemplaires élève'!$CC$65="","",IF('Exemplaires élève'!$CC$65="TI",1,IF('Exemplaires élève'!$CC$65="I",2,IF('Exemplaires élève'!$CC$65="S",3,IF('Exemplaires élève'!$CC$65="B",4,IF('Exemplaires élève'!$CC$65="TB",5,"xxxx"))))))</f>
        <v/>
      </c>
      <c r="J217" s="78" t="str">
        <f>IF('Exemplaires élève'!$CC$73="","",IF('Exemplaires élève'!$CC$73="TI",1,IF('Exemplaires élève'!$CC$73="I",2,IF('Exemplaires élève'!$CC$73="S",3,IF('Exemplaires élève'!$CC$73="B",4,IF('Exemplaires élève'!$CC$73="TB",5,"xxxx"))))))</f>
        <v/>
      </c>
      <c r="K217" s="78" t="str">
        <f>IF('Exemplaires élève'!$CC$81="","",IF('Exemplaires élève'!$CC$81="TI",1,IF('Exemplaires élève'!$CC$81="I",2,IF('Exemplaires élève'!$CC$81="S",3,IF('Exemplaires élève'!$CC$81="B",4,IF('Exemplaires élève'!$CC$81="TB",5,"xxxx"))))))</f>
        <v/>
      </c>
      <c r="L217" s="78" t="str">
        <f>IF('Exemplaires élève'!$CC$89="","",IF('Exemplaires élève'!$CC$89="TI",1,IF('Exemplaires élève'!$CC$89="I",2,IF('Exemplaires élève'!$CC$89="S",3,IF('Exemplaires élève'!$CC$89="B",4,IF('Exemplaires élève'!$CC$89="TB",5,"xxxx"))))))</f>
        <v/>
      </c>
      <c r="M217" s="78" t="str">
        <f>IF('Exemplaires élève'!$CC$97="","",IF('Exemplaires élève'!$CC$97="TI",1,IF('Exemplaires élève'!$CC$97="I",2,IF('Exemplaires élève'!$CC$97="S",3,IF('Exemplaires élève'!$CC$97="B",4,IF('Exemplaires élève'!$CC$97="TB",5,"xxxx"))))))</f>
        <v/>
      </c>
      <c r="N217" s="78" t="str">
        <f>IF('Exemplaires élève'!$CC$114="","",IF('Exemplaires élève'!$CC$114="TI",1,IF('Exemplaires élève'!$CC$114="I",2,IF('Exemplaires élève'!$CC$114="S",3,IF('Exemplaires élève'!$CC$114="B",4,IF('Exemplaires élève'!$CC$114="TB",5,"xxxx"))))))</f>
        <v/>
      </c>
      <c r="O217" s="78" t="str">
        <f>IF('Exemplaires élève'!$CC$122="","",IF('Exemplaires élève'!$CC$122="TI",1,IF('Exemplaires élève'!$CC$122="I",2,IF('Exemplaires élève'!$CC$122="S",3,IF('Exemplaires élève'!$CC$122="B",4,IF('Exemplaires élève'!$CC$122="TB",5,"xxxx"))))))</f>
        <v/>
      </c>
      <c r="P217" s="78" t="str">
        <f>IF('Exemplaires élève'!$CC$130="","",IF('Exemplaires élève'!$CC$130="TI",1,IF('Exemplaires élève'!$CC$130="I",2,IF('Exemplaires élève'!$CC$130="S",3,IF('Exemplaires élève'!$CC$130="B",4,IF('Exemplaires élève'!$CC$130="TB",5,"xxxx"))))))</f>
        <v/>
      </c>
      <c r="Q217" s="78" t="str">
        <f>IF('Exemplaires élève'!$CC$138="","",IF('Exemplaires élève'!$CC$138="TI",1,IF('Exemplaires élève'!$CC$138="I",2,IF('Exemplaires élève'!$CC$138="S",3,IF('Exemplaires élève'!$CC$138="B",4,IF('Exemplaires élève'!$CC$138="TB",5,"xxxx"))))))</f>
        <v/>
      </c>
      <c r="R217" s="78" t="str">
        <f>IF('Exemplaires élève'!$CC$146="","",IF('Exemplaires élève'!$CC$146="TI",1,IF('Exemplaires élève'!$CC$146="I",2,IF('Exemplaires élève'!$CC$146="S",3,IF('Exemplaires élève'!$CC$146="B",4,IF('Exemplaires élève'!$CC$146="TB",5,"xxxx"))))))</f>
        <v/>
      </c>
      <c r="S217" s="78" t="str">
        <f>IF('Exemplaires élève'!$CC$163="","",IF('Exemplaires élève'!$CC$163="TI",1,IF('Exemplaires élève'!$CC$163="I",2,IF('Exemplaires élève'!$CC$163="S",3,IF('Exemplaires élève'!$CC$163="B",4,IF('Exemplaires élève'!$CC$163="TB",5,"xxxx"))))))</f>
        <v/>
      </c>
      <c r="T217" s="78" t="str">
        <f>IF('Exemplaires élève'!$CC$171="","",IF('Exemplaires élève'!$CC$171="TI",1,IF('Exemplaires élève'!$CC$171="I",2,IF('Exemplaires élève'!$CC$171="S",3,IF('Exemplaires élève'!$CC$171="B",4,IF('Exemplaires élève'!$CC$171="TB",5,"xxxx"))))))</f>
        <v/>
      </c>
      <c r="U217" s="78" t="str">
        <f>IF('Exemplaires élève'!$CC$179="","",IF('Exemplaires élève'!$CC$179="TI",1,IF('Exemplaires élève'!$CC$179="I",2,IF('Exemplaires élève'!$CC$179="S",3,IF('Exemplaires élève'!$CC$179="B",4,IF('Exemplaires élève'!$CC$179="TB",5,"xxxx"))))))</f>
        <v/>
      </c>
      <c r="V217" s="78" t="str">
        <f>IF('Exemplaires élève'!$CC$187="","",IF('Exemplaires élève'!$CC$187="TI",1,IF('Exemplaires élève'!$CC$187="I",2,IF('Exemplaires élève'!$CC$187="S",3,IF('Exemplaires élève'!$CC$187="B",4,IF('Exemplaires élève'!$CC$187="TB",5,"xxxx"))))))</f>
        <v/>
      </c>
      <c r="W217" s="78" t="str">
        <f>IF('Exemplaires élève'!$CC$195="","",IF('Exemplaires élève'!$CC$195="TI",1,IF('Exemplaires élève'!$CC$195="I",2,IF('Exemplaires élève'!$CC$195="S",3,IF('Exemplaires élève'!$CC$195="B",4,IF('Exemplaires élève'!$CC$195="TB",5,"xxxx"))))))</f>
        <v/>
      </c>
    </row>
    <row r="218" spans="1:23" x14ac:dyDescent="0.25">
      <c r="A218" s="129"/>
      <c r="D218" s="78" t="str">
        <f>IF('Exemplaires élève'!$CC$17="","",IF('Exemplaires élève'!$CC$17="TI",1,IF('Exemplaires élève'!$CC$17="I",2,IF('Exemplaires élève'!$CC$17="S",3,IF('Exemplaires élève'!$CC$17="B",4,IF('Exemplaires élève'!$CC$17="TB",5,"xxxx"))))))</f>
        <v/>
      </c>
      <c r="E218" s="78" t="str">
        <f>IF('Exemplaires élève'!$CC$25="","",IF('Exemplaires élève'!$CC$25="TI",1,IF('Exemplaires élève'!$CC$25="I",2,IF('Exemplaires élève'!$CC$25="S",3,IF('Exemplaires élève'!$CC$25="B",4,IF('Exemplaires élève'!$CC$25="TB",5,"xxxx"))))))</f>
        <v/>
      </c>
      <c r="F218" s="78" t="str">
        <f>IF('Exemplaires élève'!$CC$33="","",IF('Exemplaires élève'!$CC$33="TI",1,IF('Exemplaires élève'!$CC$33="I",2,IF('Exemplaires élève'!$CC$33="S",3,IF('Exemplaires élève'!$CC$33="B",4,IF('Exemplaires élève'!$CC$33="TB",5,"xxxx"))))))</f>
        <v/>
      </c>
      <c r="G218" s="78" t="str">
        <f>IF('Exemplaires élève'!$CC$41="","",IF('Exemplaires élève'!$CC$41="TI",1,IF('Exemplaires élève'!$CC$41="I",2,IF('Exemplaires élève'!$CC$41="S",3,IF('Exemplaires élève'!$CC$41="B",4,IF('Exemplaires élève'!$CC$41="TB",5,"xxxx"))))))</f>
        <v/>
      </c>
      <c r="H218" s="78" t="str">
        <f>IF('Exemplaires élève'!$CC$49="","",IF('Exemplaires élève'!$CC$49="TI",1,IF('Exemplaires élève'!$CC$49="I",2,IF('Exemplaires élève'!$CC$49="S",3,IF('Exemplaires élève'!$CC$49="B",4,IF('Exemplaires élève'!$CC$49="TB",5,"xxxx"))))))</f>
        <v/>
      </c>
      <c r="I218" s="78" t="str">
        <f>IF('Exemplaires élève'!$CC$66="","",IF('Exemplaires élève'!$CC$66="TI",1,IF('Exemplaires élève'!$CC$66="I",2,IF('Exemplaires élève'!$CC$66="S",3,IF('Exemplaires élève'!$CC$66="B",4,IF('Exemplaires élève'!$CC$66="TB",5,"xxxx"))))))</f>
        <v/>
      </c>
      <c r="J218" s="78" t="str">
        <f>IF('Exemplaires élève'!$CC$74="","",IF('Exemplaires élève'!$CC$74="TI",1,IF('Exemplaires élève'!$CC$74="I",2,IF('Exemplaires élève'!$CC$74="S",3,IF('Exemplaires élève'!$CC$74="B",4,IF('Exemplaires élève'!$CC$74="TB",5,"xxxx"))))))</f>
        <v/>
      </c>
      <c r="K218" s="78" t="str">
        <f>IF('Exemplaires élève'!$CC$82="","",IF('Exemplaires élève'!$CC$82="TI",1,IF('Exemplaires élève'!$CC$82="I",2,IF('Exemplaires élève'!$CC$82="S",3,IF('Exemplaires élève'!$CC$82="B",4,IF('Exemplaires élève'!$CC$82="TB",5,"xxxx"))))))</f>
        <v/>
      </c>
      <c r="L218" s="78" t="str">
        <f>IF('Exemplaires élève'!$CC$90="","",IF('Exemplaires élève'!$CC$90="TI",1,IF('Exemplaires élève'!$CC$90="I",2,IF('Exemplaires élève'!$CC$90="S",3,IF('Exemplaires élève'!$CC$90="B",4,IF('Exemplaires élève'!$CC$90="TB",5,"xxxx"))))))</f>
        <v/>
      </c>
      <c r="M218" s="78" t="str">
        <f>IF('Exemplaires élève'!$CC$98="","",IF('Exemplaires élève'!$CC$98="TI",1,IF('Exemplaires élève'!$CC$98="I",2,IF('Exemplaires élève'!$CC$98="S",3,IF('Exemplaires élève'!$CC$98="B",4,IF('Exemplaires élève'!$CC$98="TB",5,"xxxx"))))))</f>
        <v/>
      </c>
      <c r="N218" s="78" t="str">
        <f>IF('Exemplaires élève'!$CC$115="","",IF('Exemplaires élève'!$CC$115="TI",1,IF('Exemplaires élève'!$CC$115="I",2,IF('Exemplaires élève'!$CC$115="S",3,IF('Exemplaires élève'!$CC$115="B",4,IF('Exemplaires élève'!$CC$115="TB",5,"xxxx"))))))</f>
        <v/>
      </c>
      <c r="O218" s="78" t="str">
        <f>IF('Exemplaires élève'!$CC$123="","",IF('Exemplaires élève'!$CC$123="TI",1,IF('Exemplaires élève'!$CC$123="I",2,IF('Exemplaires élève'!$CC$123="S",3,IF('Exemplaires élève'!$CC$123="B",4,IF('Exemplaires élève'!$CC$123="TB",5,"xxxx"))))))</f>
        <v/>
      </c>
      <c r="P218" s="78" t="str">
        <f>IF('Exemplaires élève'!$CC$131="","",IF('Exemplaires élève'!$CC$131="TI",1,IF('Exemplaires élève'!$CC$131="I",2,IF('Exemplaires élève'!$CC$131="S",3,IF('Exemplaires élève'!$CC$131="B",4,IF('Exemplaires élève'!$CC$131="TB",5,"xxxx"))))))</f>
        <v/>
      </c>
      <c r="Q218" s="78" t="str">
        <f>IF('Exemplaires élève'!$CC$139="","",IF('Exemplaires élève'!$CC$139="TI",1,IF('Exemplaires élève'!$CC$139="I",2,IF('Exemplaires élève'!$CC$139="S",3,IF('Exemplaires élève'!$CC$139="B",4,IF('Exemplaires élève'!$CC$139="TB",5,"xxxx"))))))</f>
        <v/>
      </c>
      <c r="R218" s="78" t="str">
        <f>IF('Exemplaires élève'!$CC$147="","",IF('Exemplaires élève'!$CC$147="TI",1,IF('Exemplaires élève'!$CC$147="I",2,IF('Exemplaires élève'!$CC$147="S",3,IF('Exemplaires élève'!$CC$147="B",4,IF('Exemplaires élève'!$CC$147="TB",5,"xxxx"))))))</f>
        <v/>
      </c>
      <c r="S218" s="78" t="str">
        <f>IF('Exemplaires élève'!$CC$164="","",IF('Exemplaires élève'!$CC$164="TI",1,IF('Exemplaires élève'!$CC$164="I",2,IF('Exemplaires élève'!$CC$164="S",3,IF('Exemplaires élève'!$CC$164="B",4,IF('Exemplaires élève'!$CC$164="TB",5,"xxxx"))))))</f>
        <v/>
      </c>
      <c r="T218" s="78" t="str">
        <f>IF('Exemplaires élève'!$CC$172="","",IF('Exemplaires élève'!$CC$172="TI",1,IF('Exemplaires élève'!$CC$172="I",2,IF('Exemplaires élève'!$CC$172="S",3,IF('Exemplaires élève'!$CC$172="B",4,IF('Exemplaires élève'!$CC$172="TB",5,"xxxx"))))))</f>
        <v/>
      </c>
      <c r="U218" s="78" t="str">
        <f>IF('Exemplaires élève'!$CC$180="","",IF('Exemplaires élève'!$CC$180="TI",1,IF('Exemplaires élève'!$CC$180="I",2,IF('Exemplaires élève'!$CC$180="S",3,IF('Exemplaires élève'!$CC$180="B",4,IF('Exemplaires élève'!$CC$180="TB",5,"xxxx"))))))</f>
        <v/>
      </c>
      <c r="V218" s="78" t="str">
        <f>IF('Exemplaires élève'!$CC$188="","",IF('Exemplaires élève'!$CC$188="TI",1,IF('Exemplaires élève'!$CC$188="I",2,IF('Exemplaires élève'!$CC$188="S",3,IF('Exemplaires élève'!$CC$188="B",4,IF('Exemplaires élève'!$CC$188="TB",5,"xxxx"))))))</f>
        <v/>
      </c>
      <c r="W218" s="78" t="str">
        <f>IF('Exemplaires élève'!$CC$196="","",IF('Exemplaires élève'!$CC$196="TI",1,IF('Exemplaires élève'!$CC$196="I",2,IF('Exemplaires élève'!$CC$196="S",3,IF('Exemplaires élève'!$CC$196="B",4,IF('Exemplaires élève'!$CC$196="TB",5,"xxxx"))))))</f>
        <v/>
      </c>
    </row>
    <row r="219" spans="1:23" x14ac:dyDescent="0.25">
      <c r="A219" s="129"/>
      <c r="D219" s="78" t="str">
        <f>IF('Exemplaires élève'!$CC$18="","",IF('Exemplaires élève'!$CC$18="TI",1,IF('Exemplaires élève'!$CC$18="I",2,IF('Exemplaires élève'!$CC$18="S",3,IF('Exemplaires élève'!$CC$18="B",4,IF('Exemplaires élève'!$CC$18="TB",5,"xxxx"))))))</f>
        <v/>
      </c>
      <c r="E219" s="78" t="str">
        <f>IF('Exemplaires élève'!$CC$26="","",IF('Exemplaires élève'!$CC$26="TI",1,IF('Exemplaires élève'!$CC$26="I",2,IF('Exemplaires élève'!$CC$26="S",3,IF('Exemplaires élève'!$CC$26="B",4,IF('Exemplaires élève'!$CC$26="TB",5,"xxxx"))))))</f>
        <v/>
      </c>
      <c r="F219" s="78" t="str">
        <f>IF('Exemplaires élève'!$CC$34="","",IF('Exemplaires élève'!$CC$34="TI",1,IF('Exemplaires élève'!$CC$34="I",2,IF('Exemplaires élève'!$CC$34="S",3,IF('Exemplaires élève'!$CC$34="B",4,IF('Exemplaires élève'!$CC$34="TB",5,"xxxx"))))))</f>
        <v/>
      </c>
      <c r="G219" s="78" t="str">
        <f>IF('Exemplaires élève'!$CC$42="","",IF('Exemplaires élève'!$CC$42="TI",1,IF('Exemplaires élève'!$CC$42="I",2,IF('Exemplaires élève'!$CC$42="S",3,IF('Exemplaires élève'!$CC$42="B",4,IF('Exemplaires élève'!$CC$42="TB",5,"xxxx"))))))</f>
        <v/>
      </c>
      <c r="H219" s="78" t="str">
        <f>IF('Exemplaires élève'!$CC$50="","",IF('Exemplaires élève'!$CC$50="TI",1,IF('Exemplaires élève'!$CC$50="I",2,IF('Exemplaires élève'!$CC$50="S",3,IF('Exemplaires élève'!$CC$50="B",4,IF('Exemplaires élève'!$CC$50="TB",5,"xxxx"))))))</f>
        <v/>
      </c>
      <c r="I219" s="78" t="str">
        <f>IF('Exemplaires élève'!$CC$67="","",IF('Exemplaires élève'!$CC$67="TI",1,IF('Exemplaires élève'!$CC$67="I",2,IF('Exemplaires élève'!$CC$67="S",3,IF('Exemplaires élève'!$CC$67="B",4,IF('Exemplaires élève'!$CC$67="TB",5,"xxxx"))))))</f>
        <v/>
      </c>
      <c r="J219" s="78" t="str">
        <f>IF('Exemplaires élève'!$CC$75="","",IF('Exemplaires élève'!$CC$75="TI",1,IF('Exemplaires élève'!$CC$75="I",2,IF('Exemplaires élève'!$CC$75="S",3,IF('Exemplaires élève'!$CC$75="B",4,IF('Exemplaires élève'!$CC$75="TB",5,"xxxx"))))))</f>
        <v/>
      </c>
      <c r="K219" s="78" t="str">
        <f>IF('Exemplaires élève'!$CC$83="","",IF('Exemplaires élève'!$CC$83="TI",1,IF('Exemplaires élève'!$CC$83="I",2,IF('Exemplaires élève'!$CC$83="S",3,IF('Exemplaires élève'!$CC$83="B",4,IF('Exemplaires élève'!$CC$83="TB",5,"xxxx"))))))</f>
        <v/>
      </c>
      <c r="L219" s="78" t="str">
        <f>IF('Exemplaires élève'!$CC$91="","",IF('Exemplaires élève'!$CC$91="TI",1,IF('Exemplaires élève'!$CC$91="I",2,IF('Exemplaires élève'!$CC$91="S",3,IF('Exemplaires élève'!$CC$91="B",4,IF('Exemplaires élève'!$CC$91="TB",5,"xxxx"))))))</f>
        <v/>
      </c>
      <c r="M219" s="78" t="str">
        <f>IF('Exemplaires élève'!$CC$99="","",IF('Exemplaires élève'!$CC$99="TI",1,IF('Exemplaires élève'!$CC$99="I",2,IF('Exemplaires élève'!$CC$99="S",3,IF('Exemplaires élève'!$CC$99="B",4,IF('Exemplaires élève'!$CC$99="TB",5,"xxxx"))))))</f>
        <v/>
      </c>
      <c r="N219" s="78" t="str">
        <f>IF('Exemplaires élève'!$CC$116="","",IF('Exemplaires élève'!$CC$116="TI",1,IF('Exemplaires élève'!$CC$116="I",2,IF('Exemplaires élève'!$CC$116="S",3,IF('Exemplaires élève'!$CC$116="B",4,IF('Exemplaires élève'!$CC$116="TB",5,"xxxx"))))))</f>
        <v/>
      </c>
      <c r="O219" s="78" t="str">
        <f>IF('Exemplaires élève'!$CC$124="","",IF('Exemplaires élève'!$CC$124="TI",1,IF('Exemplaires élève'!$CC$124="I",2,IF('Exemplaires élève'!$CC$124="S",3,IF('Exemplaires élève'!$CC$124="B",4,IF('Exemplaires élève'!$CC$124="TB",5,"xxxx"))))))</f>
        <v/>
      </c>
      <c r="P219" s="78" t="str">
        <f>IF('Exemplaires élève'!$CC$132="","",IF('Exemplaires élève'!$CC$132="TI",1,IF('Exemplaires élève'!$CC$132="I",2,IF('Exemplaires élève'!$CC$132="S",3,IF('Exemplaires élève'!$CC$132="B",4,IF('Exemplaires élève'!$CC$132="TB",5,"xxxx"))))))</f>
        <v/>
      </c>
      <c r="Q219" s="78" t="str">
        <f>IF('Exemplaires élève'!$CC$140="","",IF('Exemplaires élève'!$CC$140="TI",1,IF('Exemplaires élève'!$CC$140="I",2,IF('Exemplaires élève'!$CC$140="S",3,IF('Exemplaires élève'!$CC$140="B",4,IF('Exemplaires élève'!$CC$140="TB",5,"xxxx"))))))</f>
        <v/>
      </c>
      <c r="R219" s="78" t="str">
        <f>IF('Exemplaires élève'!$CC$148="","",IF('Exemplaires élève'!$CC$148="TI",1,IF('Exemplaires élève'!$CC$148="I",2,IF('Exemplaires élève'!$CC$148="S",3,IF('Exemplaires élève'!$CC$148="B",4,IF('Exemplaires élève'!$CC$148="TB",5,"xxxx"))))))</f>
        <v/>
      </c>
      <c r="S219" s="78" t="str">
        <f>IF('Exemplaires élève'!$CC$165="","",IF('Exemplaires élève'!$CC$165="TI",1,IF('Exemplaires élève'!$CC$165="I",2,IF('Exemplaires élève'!$CC$165="S",3,IF('Exemplaires élève'!$CC$165="B",4,IF('Exemplaires élève'!$CC$165="TB",5,"xxxx"))))))</f>
        <v/>
      </c>
      <c r="T219" s="78" t="str">
        <f>IF('Exemplaires élève'!$CC$173="","",IF('Exemplaires élève'!$CC$173="TI",1,IF('Exemplaires élève'!$CC$173="I",2,IF('Exemplaires élève'!$CC$173="S",3,IF('Exemplaires élève'!$CC$173="B",4,IF('Exemplaires élève'!$CC$173="TB",5,"xxxx"))))))</f>
        <v/>
      </c>
      <c r="U219" s="78" t="str">
        <f>IF('Exemplaires élève'!$CC$181="","",IF('Exemplaires élève'!$CC$181="TI",1,IF('Exemplaires élève'!$CC$181="I",2,IF('Exemplaires élève'!$CC$181="S",3,IF('Exemplaires élève'!$CC$181="B",4,IF('Exemplaires élève'!$CC$181="TB",5,"xxxx"))))))</f>
        <v/>
      </c>
      <c r="V219" s="78" t="str">
        <f>IF('Exemplaires élève'!$CC$189="","",IF('Exemplaires élève'!$CC$189="TI",1,IF('Exemplaires élève'!$CC$189="I",2,IF('Exemplaires élève'!$CC$189="S",3,IF('Exemplaires élève'!$CC$189="B",4,IF('Exemplaires élève'!$CC$189="TB",5,"xxxx"))))))</f>
        <v/>
      </c>
      <c r="W219" s="78" t="str">
        <f>IF('Exemplaires élève'!$CC$197="","",IF('Exemplaires élève'!$CC$197="TI",1,IF('Exemplaires élève'!$CC$197="I",2,IF('Exemplaires élève'!$CC$197="S",3,IF('Exemplaires élève'!$CC$197="B",4,IF('Exemplaires élève'!$CC$197="TB",5,"xxxx"))))))</f>
        <v/>
      </c>
    </row>
    <row r="220" spans="1:23" x14ac:dyDescent="0.25">
      <c r="A220" s="129"/>
      <c r="D220" s="78" t="str">
        <f>IF('Exemplaires élève'!$CC$19="","",IF('Exemplaires élève'!$CC$19="TI",1,IF('Exemplaires élève'!$CC$19="I",2,IF('Exemplaires élève'!$CC$19="S",3,IF('Exemplaires élève'!$CC$19="B",4,IF('Exemplaires élève'!$CC$19="TB",5,"xxxx"))))))</f>
        <v/>
      </c>
      <c r="E220" s="78" t="str">
        <f>IF('Exemplaires élève'!$CC$27="","",IF('Exemplaires élève'!$CC$27="TI",1,IF('Exemplaires élève'!$CC$27="I",2,IF('Exemplaires élève'!$CC$27="S",3,IF('Exemplaires élève'!$CC$27="B",4,IF('Exemplaires élève'!$CC$27="TB",5,"xxxx"))))))</f>
        <v/>
      </c>
      <c r="F220" s="78" t="str">
        <f>IF('Exemplaires élève'!$CC$35="","",IF('Exemplaires élève'!$CC$35="TI",1,IF('Exemplaires élève'!$CC$35="I",2,IF('Exemplaires élève'!$CC$35="S",3,IF('Exemplaires élève'!$CC$35="B",4,IF('Exemplaires élève'!$CC$35="TB",5,"xxxx"))))))</f>
        <v/>
      </c>
      <c r="G220" s="78" t="str">
        <f>IF('Exemplaires élève'!$CC$43="","",IF('Exemplaires élève'!$CC$43="TI",1,IF('Exemplaires élève'!$CC$43="I",2,IF('Exemplaires élève'!$CC$43="S",3,IF('Exemplaires élève'!$CC$43="B",4,IF('Exemplaires élève'!$CC$43="TB",5,"xxxx"))))))</f>
        <v/>
      </c>
      <c r="H220" s="78" t="str">
        <f>IF('Exemplaires élève'!$CC$51="","",IF('Exemplaires élève'!$CC$51="TI",1,IF('Exemplaires élève'!$CC$51="I",2,IF('Exemplaires élève'!$CC$51="S",3,IF('Exemplaires élève'!$CC$51="B",4,IF('Exemplaires élève'!$CC$51="TB",5,"xxxx"))))))</f>
        <v/>
      </c>
      <c r="I220" s="78" t="str">
        <f>IF('Exemplaires élève'!$CC$68="","",IF('Exemplaires élève'!$CC$68="TI",1,IF('Exemplaires élève'!$CC$68="I",2,IF('Exemplaires élève'!$CC$68="S",3,IF('Exemplaires élève'!$CC$68="B",4,IF('Exemplaires élève'!$CC$68="TB",5,"xxxx"))))))</f>
        <v/>
      </c>
      <c r="J220" s="78" t="str">
        <f>IF('Exemplaires élève'!$CC$76="","",IF('Exemplaires élève'!$CC$76="TI",1,IF('Exemplaires élève'!$CC$76="I",2,IF('Exemplaires élève'!$CC$76="S",3,IF('Exemplaires élève'!$CC$76="B",4,IF('Exemplaires élève'!$CC$76="TB",5,"xxxx"))))))</f>
        <v/>
      </c>
      <c r="K220" s="78" t="str">
        <f>IF('Exemplaires élève'!$CC$84="","",IF('Exemplaires élève'!$CC$84="TI",1,IF('Exemplaires élève'!$CC$84="I",2,IF('Exemplaires élève'!$CC$84="S",3,IF('Exemplaires élève'!$CC$84="B",4,IF('Exemplaires élève'!$CC$84="TB",5,"xxxx"))))))</f>
        <v/>
      </c>
      <c r="L220" s="78" t="str">
        <f>IF('Exemplaires élève'!$CC$92="","",IF('Exemplaires élève'!$CC$92="TI",1,IF('Exemplaires élève'!$CC$92="I",2,IF('Exemplaires élève'!$CC$92="S",3,IF('Exemplaires élève'!$CC$92="B",4,IF('Exemplaires élève'!$CC$92="TB",5,"xxxx"))))))</f>
        <v/>
      </c>
      <c r="M220" s="78" t="str">
        <f>IF('Exemplaires élève'!$CC$100="","",IF('Exemplaires élève'!$CC$100="TI",1,IF('Exemplaires élève'!$CC$100="I",2,IF('Exemplaires élève'!$CC$100="S",3,IF('Exemplaires élève'!$CC$100="B",4,IF('Exemplaires élève'!$CC$100="TB",5,"xxxx"))))))</f>
        <v/>
      </c>
      <c r="N220" s="78" t="str">
        <f>IF('Exemplaires élève'!$CC$117="","",IF('Exemplaires élève'!$CC$117="TI",1,IF('Exemplaires élève'!$CC$117="I",2,IF('Exemplaires élève'!$CC$117="S",3,IF('Exemplaires élève'!$CC$117="B",4,IF('Exemplaires élève'!$CC$117="TB",5,"xxxx"))))))</f>
        <v/>
      </c>
      <c r="O220" s="78" t="str">
        <f>IF('Exemplaires élève'!$CC$125="","",IF('Exemplaires élève'!$CC$125="TI",1,IF('Exemplaires élève'!$CC$125="I",2,IF('Exemplaires élève'!$CC$125="S",3,IF('Exemplaires élève'!$CC$125="B",4,IF('Exemplaires élève'!$CC$125="TB",5,"xxxx"))))))</f>
        <v/>
      </c>
      <c r="P220" s="78" t="str">
        <f>IF('Exemplaires élève'!$CC$133="","",IF('Exemplaires élève'!$CC$133="TI",1,IF('Exemplaires élève'!$CC$133="I",2,IF('Exemplaires élève'!$CC$133="S",3,IF('Exemplaires élève'!$CC$133="B",4,IF('Exemplaires élève'!$CC$133="TB",5,"xxxx"))))))</f>
        <v/>
      </c>
      <c r="Q220" s="78" t="str">
        <f>IF('Exemplaires élève'!$CC$141="","",IF('Exemplaires élève'!$CC$141="TI",1,IF('Exemplaires élève'!$CC$141="I",2,IF('Exemplaires élève'!$CC$141="S",3,IF('Exemplaires élève'!$CC$141="B",4,IF('Exemplaires élève'!$CC$141="TB",5,"xxxx"))))))</f>
        <v/>
      </c>
      <c r="R220" s="78" t="str">
        <f>IF('Exemplaires élève'!$CC$149="","",IF('Exemplaires élève'!$CC$149="TI",1,IF('Exemplaires élève'!$CC$149="I",2,IF('Exemplaires élève'!$CC$149="S",3,IF('Exemplaires élève'!$CC$149="B",4,IF('Exemplaires élève'!$CC$149="TB",5,"xxxx"))))))</f>
        <v/>
      </c>
      <c r="S220" s="78" t="str">
        <f>IF('Exemplaires élève'!$CC$166="","",IF('Exemplaires élève'!$CC$166="TI",1,IF('Exemplaires élève'!$CC$166="I",2,IF('Exemplaires élève'!$CC$166="S",3,IF('Exemplaires élève'!$CC$166="B",4,IF('Exemplaires élève'!$CC$166="TB",5,"xxxx"))))))</f>
        <v/>
      </c>
      <c r="T220" s="78" t="str">
        <f>IF('Exemplaires élève'!$CC$174="","",IF('Exemplaires élève'!$CC$174="TI",1,IF('Exemplaires élève'!$CC$174="I",2,IF('Exemplaires élève'!$CC$174="S",3,IF('Exemplaires élève'!$CC$174="B",4,IF('Exemplaires élève'!$CC$174="TB",5,"xxxx"))))))</f>
        <v/>
      </c>
      <c r="U220" s="78" t="str">
        <f>IF('Exemplaires élève'!$CC$182="","",IF('Exemplaires élève'!$CC$182="TI",1,IF('Exemplaires élève'!$CC$182="I",2,IF('Exemplaires élève'!$CC$182="S",3,IF('Exemplaires élève'!$CC$182="B",4,IF('Exemplaires élève'!$CC$182="TB",5,"xxxx"))))))</f>
        <v/>
      </c>
      <c r="V220" s="78" t="str">
        <f>IF('Exemplaires élève'!$CC$190="","",IF('Exemplaires élève'!$CC$190="TI",1,IF('Exemplaires élève'!$CC$190="I",2,IF('Exemplaires élève'!$CC$190="S",3,IF('Exemplaires élève'!$CC$190="B",4,IF('Exemplaires élève'!$CC$190="TB",5,"xxxx"))))))</f>
        <v/>
      </c>
      <c r="W220" s="78" t="str">
        <f>IF('Exemplaires élève'!$CC$198="","",IF('Exemplaires élève'!$CC$198="TI",1,IF('Exemplaires élève'!$CC$198="I",2,IF('Exemplaires élève'!$CC$198="S",3,IF('Exemplaires élève'!$CC$198="B",4,IF('Exemplaires élève'!$CC$198="TB",5,"xxxx"))))))</f>
        <v/>
      </c>
    </row>
    <row r="221" spans="1:23" x14ac:dyDescent="0.25">
      <c r="A221" s="129"/>
      <c r="D221" s="78" t="str">
        <f>IF('Exemplaires élève'!$CC$20="","",IF('Exemplaires élève'!$CC$20="TI",1,IF('Exemplaires élève'!$CC$20="I",2,IF('Exemplaires élève'!$CC$20="S",3,IF('Exemplaires élève'!$CC$20="B",4,IF('Exemplaires élève'!$CC$20="TB",5,"xxxx"))))))</f>
        <v/>
      </c>
      <c r="E221" s="78" t="str">
        <f>IF('Exemplaires élève'!$CC$28="","",IF('Exemplaires élève'!$CC$28="TI",1,IF('Exemplaires élève'!$CC$28="I",2,IF('Exemplaires élève'!$CC$28="S",3,IF('Exemplaires élève'!$CC$28="B",4,IF('Exemplaires élève'!$CC$28="TB",5,"xxxx"))))))</f>
        <v/>
      </c>
      <c r="F221" s="78" t="str">
        <f>IF('Exemplaires élève'!$CC$36="","",IF('Exemplaires élève'!$CC$36="TI",1,IF('Exemplaires élève'!$CC$36="I",2,IF('Exemplaires élève'!$CC$36="S",3,IF('Exemplaires élève'!$CC$36="B",4,IF('Exemplaires élève'!$CC$36="TB",5,"xxxx"))))))</f>
        <v/>
      </c>
      <c r="G221" s="78" t="str">
        <f>IF('Exemplaires élève'!$CC$44="","",IF('Exemplaires élève'!$CC$44="TI",1,IF('Exemplaires élève'!$CC$44="I",2,IF('Exemplaires élève'!$CC$44="S",3,IF('Exemplaires élève'!$CC$44="B",4,IF('Exemplaires élève'!$CC$44="TB",5,"xxxx"))))))</f>
        <v/>
      </c>
      <c r="H221" s="78" t="str">
        <f>IF('Exemplaires élève'!$CC$52="","",IF('Exemplaires élève'!$CC$52="TI",1,IF('Exemplaires élève'!$CC$52="I",2,IF('Exemplaires élève'!$CC$52="S",3,IF('Exemplaires élève'!$CC$52="B",4,IF('Exemplaires élève'!$CC$52="TB",5,"xxxx"))))))</f>
        <v/>
      </c>
      <c r="I221" s="78" t="str">
        <f>IF('Exemplaires élève'!$CC$69="","",IF('Exemplaires élève'!$CC$69="TI",1,IF('Exemplaires élève'!$CC$69="I",2,IF('Exemplaires élève'!$CC$69="S",3,IF('Exemplaires élève'!$CC$69="B",4,IF('Exemplaires élève'!$CC$69="TB",5,"xxxx"))))))</f>
        <v/>
      </c>
      <c r="J221" s="78" t="str">
        <f>IF('Exemplaires élève'!$CC$77="","",IF('Exemplaires élève'!$CC$77="TI",1,IF('Exemplaires élève'!$CC$77="I",2,IF('Exemplaires élève'!$CC$77="S",3,IF('Exemplaires élève'!$CC$77="B",4,IF('Exemplaires élève'!$CC$77="TB",5,"xxxx"))))))</f>
        <v/>
      </c>
      <c r="K221" s="78" t="str">
        <f>IF('Exemplaires élève'!$CC$85="","",IF('Exemplaires élève'!$CC$85="TI",1,IF('Exemplaires élève'!$CC$85="I",2,IF('Exemplaires élève'!$CC$85="S",3,IF('Exemplaires élève'!$CC$85="B",4,IF('Exemplaires élève'!$CC$85="TB",5,"xxxx"))))))</f>
        <v/>
      </c>
      <c r="L221" s="78" t="str">
        <f>IF('Exemplaires élève'!$CC$93="","",IF('Exemplaires élève'!$CC$93="TI",1,IF('Exemplaires élève'!$CC$93="I",2,IF('Exemplaires élève'!$CC$93="S",3,IF('Exemplaires élève'!$CC$93="B",4,IF('Exemplaires élève'!$CC$93="TB",5,"xxxx"))))))</f>
        <v/>
      </c>
      <c r="M221" s="78" t="str">
        <f>IF('Exemplaires élève'!$CC$101="","",IF('Exemplaires élève'!$CC$101="TI",1,IF('Exemplaires élève'!$CC$101="I",2,IF('Exemplaires élève'!$CC$101="S",3,IF('Exemplaires élève'!$CC$101="B",4,IF('Exemplaires élève'!$CC$101="TB",5,"xxxx"))))))</f>
        <v/>
      </c>
      <c r="N221" s="78" t="str">
        <f>IF('Exemplaires élève'!$CC$118="","",IF('Exemplaires élève'!$CC$118="TI",1,IF('Exemplaires élève'!$CC$118="I",2,IF('Exemplaires élève'!$CC$118="S",3,IF('Exemplaires élève'!$CC$118="B",4,IF('Exemplaires élève'!$CC$118="TB",5,"xxxx"))))))</f>
        <v/>
      </c>
      <c r="O221" s="78" t="str">
        <f>IF('Exemplaires élève'!$CC$126="","",IF('Exemplaires élève'!$CC$126="TI",1,IF('Exemplaires élève'!$CC$126="I",2,IF('Exemplaires élève'!$CC$126="S",3,IF('Exemplaires élève'!$CC$126="B",4,IF('Exemplaires élève'!$CC$126="TB",5,"xxxx"))))))</f>
        <v/>
      </c>
      <c r="P221" s="78" t="str">
        <f>IF('Exemplaires élève'!$CC$134="","",IF('Exemplaires élève'!$CC$134="TI",1,IF('Exemplaires élève'!$CC$134="I",2,IF('Exemplaires élève'!$CC$134="S",3,IF('Exemplaires élève'!$CC$134="B",4,IF('Exemplaires élève'!$CC$134="TB",5,"xxxx"))))))</f>
        <v/>
      </c>
      <c r="Q221" s="78" t="str">
        <f>IF('Exemplaires élève'!$CC$142="","",IF('Exemplaires élève'!$CC$142="TI",1,IF('Exemplaires élève'!$CC$142="I",2,IF('Exemplaires élève'!$CC$142="S",3,IF('Exemplaires élève'!$CC$142="B",4,IF('Exemplaires élève'!$CC$142="TB",5,"xxxx"))))))</f>
        <v/>
      </c>
      <c r="R221" s="78" t="str">
        <f>IF('Exemplaires élève'!$CC$150="","",IF('Exemplaires élève'!$CC$150="TI",1,IF('Exemplaires élève'!$CC$150="I",2,IF('Exemplaires élève'!$CC$150="S",3,IF('Exemplaires élève'!$CC$150="B",4,IF('Exemplaires élève'!$CC$150="TB",5,"xxxx"))))))</f>
        <v/>
      </c>
      <c r="S221" s="78" t="str">
        <f>IF('Exemplaires élève'!$CC$167="","",IF('Exemplaires élève'!$CC$167="TI",1,IF('Exemplaires élève'!$CC$167="I",2,IF('Exemplaires élève'!$CC$167="S",3,IF('Exemplaires élève'!$CC$167="B",4,IF('Exemplaires élève'!$CC$167="TB",5,"xxxx"))))))</f>
        <v/>
      </c>
      <c r="T221" s="78" t="str">
        <f>IF('Exemplaires élève'!$CC$175="","",IF('Exemplaires élève'!$CC$175="TI",1,IF('Exemplaires élève'!$CC$175="I",2,IF('Exemplaires élève'!$CC$175="S",3,IF('Exemplaires élève'!$CC$175="B",4,IF('Exemplaires élève'!$CC$175="TB",5,"xxxx"))))))</f>
        <v/>
      </c>
      <c r="U221" s="78" t="str">
        <f>IF('Exemplaires élève'!$CC$183="","",IF('Exemplaires élève'!$CC$183="TI",1,IF('Exemplaires élève'!$CC$183="I",2,IF('Exemplaires élève'!$CC$183="S",3,IF('Exemplaires élève'!$CC$183="B",4,IF('Exemplaires élève'!$CC$183="TB",5,"xxxx"))))))</f>
        <v/>
      </c>
      <c r="V221" s="78" t="str">
        <f>IF('Exemplaires élève'!$CC$191="","",IF('Exemplaires élève'!$CC$191="TI",1,IF('Exemplaires élève'!$CC$191="I",2,IF('Exemplaires élève'!$CC$191="S",3,IF('Exemplaires élève'!$CC$191="B",4,IF('Exemplaires élève'!$CC$191="TB",5,"xxxx"))))))</f>
        <v/>
      </c>
      <c r="W221" s="78" t="str">
        <f>IF('Exemplaires élève'!$CC$199="","",IF('Exemplaires élève'!$CC$199="TI",1,IF('Exemplaires élève'!$CC$199="I",2,IF('Exemplaires élève'!$CC$199="S",3,IF('Exemplaires élève'!$CC$199="B",4,IF('Exemplaires élève'!$CC$199="TB",5,"xxxx"))))))</f>
        <v/>
      </c>
    </row>
    <row r="222" spans="1:23" ht="13.8" thickBot="1" x14ac:dyDescent="0.3">
      <c r="A222" s="129"/>
      <c r="D222" s="78" t="str">
        <f>IF('Exemplaires élève'!$CC$21="","",IF('Exemplaires élève'!$CC$21="TI",1,IF('Exemplaires élève'!$CC$21="I",2,IF('Exemplaires élève'!$CC$21="S",3,IF('Exemplaires élève'!$CC$21="B",4,IF('Exemplaires élève'!$CC$21="TB",5,"xxxx"))))))</f>
        <v/>
      </c>
      <c r="E222" s="78" t="str">
        <f>IF('Exemplaires élève'!$CC$29="","",IF('Exemplaires élève'!$CC$29="TI",1,IF('Exemplaires élève'!$CC$29="I",2,IF('Exemplaires élève'!$CC$29="S",3,IF('Exemplaires élève'!$CC$29="B",4,IF('Exemplaires élève'!$CC$29="TB",5,"xxxx"))))))</f>
        <v/>
      </c>
      <c r="F222" s="78" t="str">
        <f>IF('Exemplaires élève'!$CC$37="","",IF('Exemplaires élève'!$CC$37="TI",1,IF('Exemplaires élève'!$CC$37="I",2,IF('Exemplaires élève'!$CC$37="S",3,IF('Exemplaires élève'!$CC$37="B",4,IF('Exemplaires élève'!$CC$37="TB",5,"xxxx"))))))</f>
        <v/>
      </c>
      <c r="G222" s="78" t="str">
        <f>IF('Exemplaires élève'!$CC$45="","",IF('Exemplaires élève'!$CC$45="TI",1,IF('Exemplaires élève'!$CC$45="I",2,IF('Exemplaires élève'!$CC$45="S",3,IF('Exemplaires élève'!$CC$45="B",4,IF('Exemplaires élève'!$CC$45="TB",5,"xxxx"))))))</f>
        <v/>
      </c>
      <c r="H222" s="78" t="str">
        <f>IF('Exemplaires élève'!$CC$53="","",IF('Exemplaires élève'!$CC$53="TI",1,IF('Exemplaires élève'!$CC$53="I",2,IF('Exemplaires élève'!$CC$53="S",3,IF('Exemplaires élève'!$CC$53="B",4,IF('Exemplaires élève'!$CC$53="TB",5,"xxxx"))))))</f>
        <v/>
      </c>
      <c r="I222" s="78" t="str">
        <f>IF('Exemplaires élève'!$CC$70="","",IF('Exemplaires élève'!$CC$70="TI",1,IF('Exemplaires élève'!$CC$70="I",2,IF('Exemplaires élève'!$CC$70="S",3,IF('Exemplaires élève'!$CC$70="B",4,IF('Exemplaires élève'!$CC$70="TB",5,"xxxx"))))))</f>
        <v/>
      </c>
      <c r="J222" s="78" t="str">
        <f>IF('Exemplaires élève'!$CC$78="","",IF('Exemplaires élève'!$CC$78="TI",1,IF('Exemplaires élève'!$CC$78="I",2,IF('Exemplaires élève'!$CC$78="S",3,IF('Exemplaires élève'!$CC$78="B",4,IF('Exemplaires élève'!$CC$78="TB",5,"xxxx"))))))</f>
        <v/>
      </c>
      <c r="K222" s="78" t="str">
        <f>IF('Exemplaires élève'!$CC$86="","",IF('Exemplaires élève'!$CC$86="TI",1,IF('Exemplaires élève'!$CC$86="I",2,IF('Exemplaires élève'!$CC$86="S",3,IF('Exemplaires élève'!$CC$86="B",4,IF('Exemplaires élève'!$CC$86="TB",5,"xxxx"))))))</f>
        <v/>
      </c>
      <c r="L222" s="78" t="str">
        <f>IF('Exemplaires élève'!$CC$94="","",IF('Exemplaires élève'!$CC$94="TI",1,IF('Exemplaires élève'!$CC$94="I",2,IF('Exemplaires élève'!$CC$94="S",3,IF('Exemplaires élève'!$CC$94="B",4,IF('Exemplaires élève'!$CC$94="TB",5,"xxxx"))))))</f>
        <v/>
      </c>
      <c r="M222" s="78" t="str">
        <f>IF('Exemplaires élève'!$CC$102="","",IF('Exemplaires élève'!$CC$102="TI",1,IF('Exemplaires élève'!$CC$102="I",2,IF('Exemplaires élève'!$CC$102="S",3,IF('Exemplaires élève'!$CC$102="B",4,IF('Exemplaires élève'!$CC$102="TB",5,"xxxx"))))))</f>
        <v/>
      </c>
      <c r="N222" s="78" t="str">
        <f>IF('Exemplaires élève'!$CC$119="","",IF('Exemplaires élève'!$CC$119="TI",1,IF('Exemplaires élève'!$CC$119="I",2,IF('Exemplaires élève'!$CC$119="S",3,IF('Exemplaires élève'!$CC$119="B",4,IF('Exemplaires élève'!$CC$119="TB",5,"xxxx"))))))</f>
        <v/>
      </c>
      <c r="O222" s="78" t="str">
        <f>IF('Exemplaires élève'!$CC$127="","",IF('Exemplaires élève'!$CC$127="TI",1,IF('Exemplaires élève'!$CC$127="I",2,IF('Exemplaires élève'!$CC$127="S",3,IF('Exemplaires élève'!$CC$127="B",4,IF('Exemplaires élève'!$CC$127="TB",5,"xxxx"))))))</f>
        <v/>
      </c>
      <c r="P222" s="78" t="str">
        <f>IF('Exemplaires élève'!$CC$135="","",IF('Exemplaires élève'!$CC$135="TI",1,IF('Exemplaires élève'!$CC$135="I",2,IF('Exemplaires élève'!$CC$135="S",3,IF('Exemplaires élève'!$CC$135="B",4,IF('Exemplaires élève'!$CC$135="TB",5,"xxxx"))))))</f>
        <v/>
      </c>
      <c r="Q222" s="78" t="str">
        <f>IF('Exemplaires élève'!$CC$143="","",IF('Exemplaires élève'!$CC$143="TI",1,IF('Exemplaires élève'!$CC$143="I",2,IF('Exemplaires élève'!$CC$143="S",3,IF('Exemplaires élève'!$CC$143="B",4,IF('Exemplaires élève'!$CC$143="TB",5,"xxxx"))))))</f>
        <v/>
      </c>
      <c r="R222" s="78" t="str">
        <f>IF('Exemplaires élève'!$CC$151="","",IF('Exemplaires élève'!$CC$151="TI",1,IF('Exemplaires élève'!$CC$151="I",2,IF('Exemplaires élève'!$CC$151="S",3,IF('Exemplaires élève'!$CC$151="B",4,IF('Exemplaires élève'!$CC$151="TB",5,"xxxx"))))))</f>
        <v/>
      </c>
      <c r="S222" s="78" t="str">
        <f>IF('Exemplaires élève'!$CC$168="","",IF('Exemplaires élève'!$CC$168="TI",1,IF('Exemplaires élève'!$CC$168="I",2,IF('Exemplaires élève'!$CC$168="S",3,IF('Exemplaires élève'!$CC$168="B",4,IF('Exemplaires élève'!$CC$168="TB",5,"xxxx"))))))</f>
        <v/>
      </c>
      <c r="T222" s="78" t="str">
        <f>IF('Exemplaires élève'!$CC$176="","",IF('Exemplaires élève'!$CC$176="TI",1,IF('Exemplaires élève'!$CC$176="I",2,IF('Exemplaires élève'!$CC$176="S",3,IF('Exemplaires élève'!$CC$176="B",4,IF('Exemplaires élève'!$CC$176="TB",5,"xxxx"))))))</f>
        <v/>
      </c>
      <c r="U222" s="78" t="str">
        <f>IF('Exemplaires élève'!$CC$184="","",IF('Exemplaires élève'!$CC$184="TI",1,IF('Exemplaires élève'!$CC$184="I",2,IF('Exemplaires élève'!$CC$184="S",3,IF('Exemplaires élève'!$CC$184="B",4,IF('Exemplaires élève'!$CC$184="TB",5,"xxxx"))))))</f>
        <v/>
      </c>
      <c r="V222" s="78" t="str">
        <f>IF('Exemplaires élève'!$CC$192="","",IF('Exemplaires élève'!$CC$192="TI",1,IF('Exemplaires élève'!$CC$192="I",2,IF('Exemplaires élève'!$CC$192="S",3,IF('Exemplaires élève'!$CC$192="B",4,IF('Exemplaires élève'!$CC$192="TB",5,"xxxx"))))))</f>
        <v/>
      </c>
      <c r="W222" s="78" t="str">
        <f>IF('Exemplaires élève'!$CC$200="","",IF('Exemplaires élève'!$CC$200="TI",1,IF('Exemplaires élève'!$CC$200="I",2,IF('Exemplaires élève'!$CC$200="S",3,IF('Exemplaires élève'!$CC$200="B",4,IF('Exemplaires élève'!$CC$200="TB",5,"xxxx"))))))</f>
        <v/>
      </c>
    </row>
    <row r="223" spans="1:23" ht="13.8" thickBot="1" x14ac:dyDescent="0.3">
      <c r="A223" s="129"/>
      <c r="D223" s="32" t="str">
        <f>IF(D216="Absent(e)","",IF(D216="Non pr.",2,IF(COUNTIF(D216:D222,"")=7,"",AVERAGE(D216:D222))))</f>
        <v/>
      </c>
      <c r="E223" s="33" t="str">
        <f t="shared" ref="E223:W223" si="22">IF(E216="Absent(e)","",IF(E216="Non pr.",2,IF(COUNTIF(E216:E222,"")=7,"",AVERAGE(E216:E222))))</f>
        <v/>
      </c>
      <c r="F223" s="33" t="str">
        <f t="shared" si="22"/>
        <v/>
      </c>
      <c r="G223" s="33" t="str">
        <f t="shared" si="22"/>
        <v/>
      </c>
      <c r="H223" s="33" t="str">
        <f t="shared" si="22"/>
        <v/>
      </c>
      <c r="I223" s="33" t="str">
        <f t="shared" si="22"/>
        <v/>
      </c>
      <c r="J223" s="33" t="str">
        <f t="shared" si="22"/>
        <v/>
      </c>
      <c r="K223" s="33" t="str">
        <f t="shared" si="22"/>
        <v/>
      </c>
      <c r="L223" s="33" t="str">
        <f t="shared" si="22"/>
        <v/>
      </c>
      <c r="M223" s="33" t="str">
        <f t="shared" si="22"/>
        <v/>
      </c>
      <c r="N223" s="33" t="str">
        <f t="shared" si="22"/>
        <v/>
      </c>
      <c r="O223" s="33" t="str">
        <f t="shared" si="22"/>
        <v/>
      </c>
      <c r="P223" s="33" t="str">
        <f t="shared" si="22"/>
        <v/>
      </c>
      <c r="Q223" s="33" t="str">
        <f t="shared" si="22"/>
        <v/>
      </c>
      <c r="R223" s="33" t="str">
        <f t="shared" si="22"/>
        <v/>
      </c>
      <c r="S223" s="33" t="str">
        <f t="shared" si="22"/>
        <v/>
      </c>
      <c r="T223" s="33" t="str">
        <f t="shared" si="22"/>
        <v/>
      </c>
      <c r="U223" s="33" t="str">
        <f t="shared" si="22"/>
        <v/>
      </c>
      <c r="V223" s="33" t="str">
        <f t="shared" si="22"/>
        <v/>
      </c>
      <c r="W223" s="34" t="str">
        <f t="shared" si="22"/>
        <v/>
      </c>
    </row>
    <row r="224" spans="1:23" x14ac:dyDescent="0.25">
      <c r="A224" s="129"/>
      <c r="D224" s="36"/>
      <c r="E224" s="36"/>
      <c r="F224" s="36"/>
      <c r="G224" s="36"/>
      <c r="H224" s="36"/>
      <c r="I224" s="36"/>
      <c r="J224" s="36"/>
      <c r="K224" s="36"/>
      <c r="L224" s="36"/>
      <c r="M224" s="36"/>
      <c r="N224" s="36"/>
      <c r="O224" s="36"/>
      <c r="P224" s="36"/>
      <c r="Q224" s="36"/>
      <c r="R224" s="36"/>
      <c r="S224" s="36"/>
      <c r="T224" s="36"/>
      <c r="U224" s="36"/>
      <c r="V224" s="36"/>
      <c r="W224" s="36"/>
    </row>
    <row r="225" spans="1:24" x14ac:dyDescent="0.25">
      <c r="A225" s="129"/>
      <c r="C225" s="1" t="s">
        <v>29</v>
      </c>
      <c r="D225" s="77" t="str">
        <f>IF('Exemplaires élève'!$CB$15="np","Non pr.",IF('Exemplaires élève'!$CB$15="a","Absent(e)",IF('Exemplaires élève'!$CD$14="","",IF('Exemplaires élève'!$CD$15="TI",1,IF('Exemplaires élève'!$CD$15="I",2,IF('Exemplaires élève'!$CD$15="S",3,IF('Exemplaires élève'!$CD$15="B",4,IF('Exemplaires élève'!$CD$15="TB",5,"xxxx"))))))))</f>
        <v/>
      </c>
      <c r="E225" s="77" t="str">
        <f>IF('Exemplaires élève'!$CB$23="np","Non pr.",IF('Exemplaires élève'!$CB$23="a","Absent(e)",IF('Exemplaires élève'!$CD$23="","",IF('Exemplaires élève'!$CD$23="TI",1,IF('Exemplaires élève'!$CD$23="I",2,IF('Exemplaires élève'!$CD$23="S",3,IF('Exemplaires élève'!$CD$23="B",4,IF('Exemplaires élève'!$CD$23="TB",5,IF('Exemplaires élève'!$CD$23="np","Non pr.",IF('Exemplaires élève'!$CD$23="A","Absent(e)","xxxx"))))))))))</f>
        <v/>
      </c>
      <c r="F225" s="77" t="str">
        <f>IF('Exemplaires élève'!$CB$31="np","Non pr.",IF('Exemplaires élève'!$CB$31="a","Absent(e)",IF('Exemplaires élève'!$CD$31="","",IF('Exemplaires élève'!$CD$31="TI",1,IF('Exemplaires élève'!$CD$31="I",2,IF('Exemplaires élève'!$CD$31="S",3,IF('Exemplaires élève'!$CD$31="B",4,IF('Exemplaires élève'!$CD$31="TB",5,IF('Exemplaires élève'!$CD$31="np","Non pr.",IF('Exemplaires élève'!$CD$31="A","Absent(e)","xxxx"))))))))))</f>
        <v/>
      </c>
      <c r="G225" s="77" t="str">
        <f>IF('Exemplaires élève'!$CB$39="np","Non pr.",IF('Exemplaires élève'!$CB$39="a","Absent(e)",IF('Exemplaires élève'!$CD$39="","",IF('Exemplaires élève'!$CD$39="TI",1,IF('Exemplaires élève'!$CD$39="I",2,IF('Exemplaires élève'!$CD$39="S",3,IF('Exemplaires élève'!$CD$39="B",4,IF('Exemplaires élève'!$CD$39="TB",5,IF('Exemplaires élève'!$CD$39="np","Non pr.",IF('Exemplaires élève'!$CD$39="A","Absent(e)","xxxx"))))))))))</f>
        <v/>
      </c>
      <c r="H225" s="77" t="str">
        <f>IF('Exemplaires élève'!$CB$47="np","Non pr.",IF('Exemplaires élève'!$CB$47="a","Absent(e)",IF('Exemplaires élève'!$CD$47="","",IF('Exemplaires élève'!$CD$47="TI",1,IF('Exemplaires élève'!$CD$47="I",2,IF('Exemplaires élève'!$CD$47="S",3,IF('Exemplaires élève'!$CD$47="B",4,IF('Exemplaires élève'!$CD$47="TB",5,IF('Exemplaires élève'!$CD$47="np","Non pr.",IF('Exemplaires élève'!$CD$47="A","Absent(e)","xxxx"))))))))))</f>
        <v/>
      </c>
      <c r="I225" s="77" t="str">
        <f>IF('Exemplaires élève'!$CB$64="np","Non pr.",IF('Exemplaires élève'!$CB$64="a","Absent(e)",IF('Exemplaires élève'!$CD$64="","",IF('Exemplaires élève'!$CD$64="TI",1,IF('Exemplaires élève'!$CD$64="I",2,IF('Exemplaires élève'!$CD$64="S",3,IF('Exemplaires élève'!$CD$64="B",4,IF('Exemplaires élève'!$CD$64="TB",5,IF('Exemplaires élève'!$CD$64="np","Non pr.",IF('Exemplaires élève'!$CD$64="A","Absent(e)","xxxx"))))))))))</f>
        <v/>
      </c>
      <c r="J225" s="77" t="str">
        <f>IF('Exemplaires élève'!$CB$72="np","Non pr.",IF('Exemplaires élève'!$CB$72="a","Absent(e)",IF('Exemplaires élève'!$CD$72="","",IF('Exemplaires élève'!$CD$72="TI",1,IF('Exemplaires élève'!$CD$72="I",2,IF('Exemplaires élève'!$CD$72="S",3,IF('Exemplaires élève'!$CD$72="B",4,IF('Exemplaires élève'!$CD$72="TB",5,IF('Exemplaires élève'!$CD$72="np","Non pr.",IF('Exemplaires élève'!$CD$72="A","Absent(e)","xxxx"))))))))))</f>
        <v/>
      </c>
      <c r="K225" s="77" t="str">
        <f>IF('Exemplaires élève'!$CB$80="np","Non pr.",IF('Exemplaires élève'!$CB$80="a","Absent(e)",IF('Exemplaires élève'!$CD$80="","",IF('Exemplaires élève'!$CD$80="TI",1,IF('Exemplaires élève'!$CD$80="I",2,IF('Exemplaires élève'!$CD$80="S",3,IF('Exemplaires élève'!$CD$80="B",4,IF('Exemplaires élève'!$CD$80="TB",5,IF('Exemplaires élève'!$CD$80="np","Non pr.",IF('Exemplaires élève'!$CD$80="A","Absent(e)","xxxx"))))))))))</f>
        <v/>
      </c>
      <c r="L225" s="77" t="str">
        <f>IF('Exemplaires élève'!$CB$88="np","Non pr.",IF('Exemplaires élève'!$CB$88="a","Absent(e)",IF('Exemplaires élève'!$CD$88="","",IF('Exemplaires élève'!$CD$88="TI",1,IF('Exemplaires élève'!$CD$88="I",2,IF('Exemplaires élève'!$CD$88="S",3,IF('Exemplaires élève'!$CD$88="B",4,IF('Exemplaires élève'!$CD$88="TB",5,IF('Exemplaires élève'!$CD$88="np","Non pr.",IF('Exemplaires élève'!$CD$88="A","Absent(e)","xxxx"))))))))))</f>
        <v/>
      </c>
      <c r="M225" s="77" t="str">
        <f>IF('Exemplaires élève'!$CB$96="np","Non pr.",IF('Exemplaires élève'!$CB$96="a","Absent(e)",IF('Exemplaires élève'!$CD$96="","",IF('Exemplaires élève'!$CD$96="TI",1,IF('Exemplaires élève'!$CD$96="I",2,IF('Exemplaires élève'!$CD$96="S",3,IF('Exemplaires élève'!$CD$96="B",4,IF('Exemplaires élève'!$CD$96="TB",5,IF('Exemplaires élève'!$CD$96="np","Non pr.",IF('Exemplaires élève'!$CD$96="A","Absent(e)","xxxx"))))))))))</f>
        <v/>
      </c>
      <c r="N225" s="77" t="str">
        <f>IF('Exemplaires élève'!$CB$113="np","Non pr.",IF('Exemplaires élève'!$CB$113="a","Absent(e)",IF('Exemplaires élève'!$CD$113="","",IF('Exemplaires élève'!$CD$113="TI",1,IF('Exemplaires élève'!$CD$113="I",2,IF('Exemplaires élève'!$CD$113="S",3,IF('Exemplaires élève'!$CD$113="B",4,IF('Exemplaires élève'!$CD$113="TB",5,IF('Exemplaires élève'!$CD$113="np","Non pr.",IF('Exemplaires élève'!$CD$113="A","Absent(e)","xxxx"))))))))))</f>
        <v/>
      </c>
      <c r="O225" s="77" t="str">
        <f>IF('Exemplaires élève'!$CB$121="np","Non pr.",IF('Exemplaires élève'!$CB$121="a","Absent(e)",IF('Exemplaires élève'!$CD$121="","",IF('Exemplaires élève'!$CD$121="TI",1,IF('Exemplaires élève'!$CD$121="I",2,IF('Exemplaires élève'!$CD$121="S",3,IF('Exemplaires élève'!$CD$121="B",4,IF('Exemplaires élève'!$CD$121="TB",5,IF('Exemplaires élève'!$CD$121="np","Non pr.",IF('Exemplaires élève'!$CD$121="A","Absent(e)","xxxx"))))))))))</f>
        <v/>
      </c>
      <c r="P225" s="77" t="str">
        <f>IF('Exemplaires élève'!$CB$129="np","Non pr.",IF('Exemplaires élève'!$CB$129="a","Absent(e)",IF('Exemplaires élève'!$CD$129="","",IF('Exemplaires élève'!$CD$129="TI",1,IF('Exemplaires élève'!$CD$129="I",2,IF('Exemplaires élève'!$CD$129="S",3,IF('Exemplaires élève'!$CD$129="B",4,IF('Exemplaires élève'!$CD$129="TB",5,IF('Exemplaires élève'!$CD$129="np","Non pr.",IF('Exemplaires élève'!$CD$129="A","Absent(e)","xxxx"))))))))))</f>
        <v/>
      </c>
      <c r="Q225" s="77" t="str">
        <f>IF('Exemplaires élève'!$CB$137="np","Non pr.",IF('Exemplaires élève'!$CB$137="a","Absent(e)",IF('Exemplaires élève'!$CD$137="","",IF('Exemplaires élève'!$CD$137="TI",1,IF('Exemplaires élève'!$CD$137="I",2,IF('Exemplaires élève'!$CD$137="S",3,IF('Exemplaires élève'!$CD$137="B",4,IF('Exemplaires élève'!$CD$137="TB",5,IF('Exemplaires élève'!$CD$137="np","Non pr.",IF('Exemplaires élève'!$CD$137="A","Absent(e)","xxxx"))))))))))</f>
        <v/>
      </c>
      <c r="R225" s="77" t="str">
        <f>IF('Exemplaires élève'!$CB$145="np","Non pr.",IF('Exemplaires élève'!$CB$145="a","Absent(e)",IF('Exemplaires élève'!$CD$145="","",IF('Exemplaires élève'!$CD$145="TI",1,IF('Exemplaires élève'!$CD$145="I",2,IF('Exemplaires élève'!$CD$145="S",3,IF('Exemplaires élève'!$CD$145="B",4,IF('Exemplaires élève'!$CD$145="TB",5,IF('Exemplaires élève'!$CD$145="np","Non pr.",IF('Exemplaires élève'!$CD$145="A","Absent(e)","xxxx"))))))))))</f>
        <v/>
      </c>
      <c r="S225" s="77" t="str">
        <f>IF('Exemplaires élève'!$CB$162="np","Non pr.",IF('Exemplaires élève'!$CB$162="a","Absent(e)",IF('Exemplaires élève'!$CD$162="","",IF('Exemplaires élève'!$CD$162="TI",1,IF('Exemplaires élève'!$CD$162="I",2,IF('Exemplaires élève'!$CD$162="S",3,IF('Exemplaires élève'!$CD$162="B",4,IF('Exemplaires élève'!$CD$162="TB",5,IF('Exemplaires élève'!$CD$162="np","Non pr.",IF('Exemplaires élève'!$CD$162="A","Absent(e)","xxxx"))))))))))</f>
        <v/>
      </c>
      <c r="T225" s="77" t="str">
        <f>IF('Exemplaires élève'!$CB$170="np","Non pr.",IF('Exemplaires élève'!$CB$170="a","Absent(e)",IF('Exemplaires élève'!$CD$170="","",IF('Exemplaires élève'!$CD$170="TI",1,IF('Exemplaires élève'!$CD$170="I",2,IF('Exemplaires élève'!$CD$170="S",3,IF('Exemplaires élève'!$CD$170="B",4,IF('Exemplaires élève'!$CD$170="TB",5,IF('Exemplaires élève'!$CD$170="np","Non pr.",IF('Exemplaires élève'!$CD$170="A","Absent(e)","xxxx"))))))))))</f>
        <v/>
      </c>
      <c r="U225" s="77" t="str">
        <f>IF('Exemplaires élève'!$CB$178="np","Non pr.",IF('Exemplaires élève'!$CB$178="a","Absent(e)",IF('Exemplaires élève'!$CD$178="","",IF('Exemplaires élève'!$CD$178="TI",1,IF('Exemplaires élève'!$CD$178="I",2,IF('Exemplaires élève'!$CD$178="S",3,IF('Exemplaires élève'!$CD$178="B",4,IF('Exemplaires élève'!$CD$178="TB",5,IF('Exemplaires élève'!$CD$178="np","Non pr.",IF('Exemplaires élève'!$CD$178="A","Absent(e)","xxxx"))))))))))</f>
        <v/>
      </c>
      <c r="V225" s="77" t="str">
        <f>IF('Exemplaires élève'!$CB$186="np","Non pr.",IF('Exemplaires élève'!$CB$186="a","Absent(e)",IF('Exemplaires élève'!$CD$186="","",IF('Exemplaires élève'!$CD$186="TI",1,IF('Exemplaires élève'!$CD$186="I",2,IF('Exemplaires élève'!$CD$186="S",3,IF('Exemplaires élève'!$CD$186="B",4,IF('Exemplaires élève'!$CD$186="TB",5,IF('Exemplaires élève'!$CD$186="np","Non pr.",IF('Exemplaires élève'!$CD$186="A","Absent(e)","xxxx"))))))))))</f>
        <v/>
      </c>
      <c r="W225" s="77" t="str">
        <f>IF('Exemplaires élève'!$CB$194="np","Non pr.",IF('Exemplaires élève'!$CB$194="a","Absent(e)",IF('Exemplaires élève'!$CD$194="","",IF('Exemplaires élève'!$CD$194="TI",1,IF('Exemplaires élève'!$CD$194="I",2,IF('Exemplaires élève'!$CD$194="S",3,IF('Exemplaires élève'!$CD$194="B",4,IF('Exemplaires élève'!$CD$194="TB",5,IF('Exemplaires élève'!$CD$194="np","Non pr.",IF('Exemplaires élève'!$CD$194="A","Absent(e)","xxxx"))))))))))</f>
        <v/>
      </c>
    </row>
    <row r="226" spans="1:24" x14ac:dyDescent="0.25">
      <c r="A226" s="129"/>
      <c r="D226" s="78" t="str">
        <f>IF('Exemplaires élève'!$CD$16="","",IF('Exemplaires élève'!$CD$16="TI",1,IF('Exemplaires élève'!$CD$16="I",2,IF('Exemplaires élève'!$CD$16="S",3,IF('Exemplaires élève'!$CD$16="B",4,IF('Exemplaires élève'!$CD$16="TB",5,"xxxx"))))))</f>
        <v/>
      </c>
      <c r="E226" s="78" t="str">
        <f>IF('Exemplaires élève'!$CD$24="","",IF('Exemplaires élève'!$CD$24="TI",1,IF('Exemplaires élève'!$CD$24="I",2,IF('Exemplaires élève'!$CD$24="S",3,IF('Exemplaires élève'!$CD$24="B",4,IF('Exemplaires élève'!$CD$24="TB",5,"xxxx"))))))</f>
        <v/>
      </c>
      <c r="F226" s="78" t="str">
        <f>IF('Exemplaires élève'!$CD$32="","",IF('Exemplaires élève'!$CD$32="TI",1,IF('Exemplaires élève'!$CD$32="I",2,IF('Exemplaires élève'!$CD$32="S",3,IF('Exemplaires élève'!$CD$32="B",4,IF('Exemplaires élève'!$CD$32="TB",5,"xxxx"))))))</f>
        <v/>
      </c>
      <c r="G226" s="78" t="str">
        <f>IF('Exemplaires élève'!$CD$40="","",IF('Exemplaires élève'!$CD$40="TI",1,IF('Exemplaires élève'!$CD$40="I",2,IF('Exemplaires élève'!$CD$40="S",3,IF('Exemplaires élève'!$CD$40="B",4,IF('Exemplaires élève'!$CD$40="TB",5,"xxxx"))))))</f>
        <v/>
      </c>
      <c r="H226" s="78" t="str">
        <f>IF('Exemplaires élève'!$CD$48="","",IF('Exemplaires élève'!$CD$48="TI",1,IF('Exemplaires élève'!$CD$48="I",2,IF('Exemplaires élève'!$CD$48="S",3,IF('Exemplaires élève'!$CD$48="B",4,IF('Exemplaires élève'!$CD$48="TB",5,"xxxx"))))))</f>
        <v/>
      </c>
      <c r="I226" s="78" t="str">
        <f>IF('Exemplaires élève'!$CD$65="","",IF('Exemplaires élève'!$CD$65="TI",1,IF('Exemplaires élève'!$CD$65="I",2,IF('Exemplaires élève'!$CD$65="S",3,IF('Exemplaires élève'!$CD$65="B",4,IF('Exemplaires élève'!$CD$65="TB",5,"xxxx"))))))</f>
        <v/>
      </c>
      <c r="J226" s="78" t="str">
        <f>IF('Exemplaires élève'!$CD$73="","",IF('Exemplaires élève'!$CD$73="TI",1,IF('Exemplaires élève'!$CD$73="I",2,IF('Exemplaires élève'!$CD$73="S",3,IF('Exemplaires élève'!$CD$73="B",4,IF('Exemplaires élève'!$CD$73="TB",5,"xxxx"))))))</f>
        <v/>
      </c>
      <c r="K226" s="78" t="str">
        <f>IF('Exemplaires élève'!$CD$81="","",IF('Exemplaires élève'!$CD$81="TI",1,IF('Exemplaires élève'!$CD$81="I",2,IF('Exemplaires élève'!$CD$81="S",3,IF('Exemplaires élève'!$CD$81="B",4,IF('Exemplaires élève'!$CD$81="TB",5,"xxxx"))))))</f>
        <v/>
      </c>
      <c r="L226" s="78" t="str">
        <f>IF('Exemplaires élève'!$CD$89="","",IF('Exemplaires élève'!$CD$89="TI",1,IF('Exemplaires élève'!$CD$89="I",2,IF('Exemplaires élève'!$CD$89="S",3,IF('Exemplaires élève'!$CD$89="B",4,IF('Exemplaires élève'!$CD$89="TB",5,"xxxx"))))))</f>
        <v/>
      </c>
      <c r="M226" s="78" t="str">
        <f>IF('Exemplaires élève'!$CD$97="","",IF('Exemplaires élève'!$CD$97="TI",1,IF('Exemplaires élève'!$CD$97="I",2,IF('Exemplaires élève'!$CD$97="S",3,IF('Exemplaires élève'!$CD$97="B",4,IF('Exemplaires élève'!$CD$97="TB",5,"xxxx"))))))</f>
        <v/>
      </c>
      <c r="N226" s="78" t="str">
        <f>IF('Exemplaires élève'!$CD$114="","",IF('Exemplaires élève'!$CD$114="TI",1,IF('Exemplaires élève'!$CD$114="I",2,IF('Exemplaires élève'!$CD$114="S",3,IF('Exemplaires élève'!$CD$114="B",4,IF('Exemplaires élève'!$CD$114="TB",5,"xxxx"))))))</f>
        <v/>
      </c>
      <c r="O226" s="78" t="str">
        <f>IF('Exemplaires élève'!$CD$122="","",IF('Exemplaires élève'!$CD$122="TI",1,IF('Exemplaires élève'!$CD$122="I",2,IF('Exemplaires élève'!$CD$122="S",3,IF('Exemplaires élève'!$CD$122="B",4,IF('Exemplaires élève'!$CD$122="TB",5,"xxxx"))))))</f>
        <v/>
      </c>
      <c r="P226" s="78" t="str">
        <f>IF('Exemplaires élève'!$CD$130="","",IF('Exemplaires élève'!$CD$130="TI",1,IF('Exemplaires élève'!$CD$130="I",2,IF('Exemplaires élève'!$CD$130="S",3,IF('Exemplaires élève'!$CD$130="B",4,IF('Exemplaires élève'!$CD$130="TB",5,"xxxx"))))))</f>
        <v/>
      </c>
      <c r="Q226" s="78" t="str">
        <f>IF('Exemplaires élève'!$CD$138="","",IF('Exemplaires élève'!$CD$138="TI",1,IF('Exemplaires élève'!$CD$138="I",2,IF('Exemplaires élève'!$CD$138="S",3,IF('Exemplaires élève'!$CD$138="B",4,IF('Exemplaires élève'!$CD$138="TB",5,"xxxx"))))))</f>
        <v/>
      </c>
      <c r="R226" s="78" t="str">
        <f>IF('Exemplaires élève'!$CD$146="","",IF('Exemplaires élève'!$CD$146="TI",1,IF('Exemplaires élève'!$CD$146="I",2,IF('Exemplaires élève'!$CD$146="S",3,IF('Exemplaires élève'!$CD$146="B",4,IF('Exemplaires élève'!$CD$146="TB",5,"xxxx"))))))</f>
        <v/>
      </c>
      <c r="S226" s="78" t="str">
        <f>IF('Exemplaires élève'!$CD$163="","",IF('Exemplaires élève'!$CD$163="TI",1,IF('Exemplaires élève'!$CD$163="I",2,IF('Exemplaires élève'!$CD$163="S",3,IF('Exemplaires élève'!$CD$163="B",4,IF('Exemplaires élève'!$CD$163="TB",5,"xxxx"))))))</f>
        <v/>
      </c>
      <c r="T226" s="78" t="str">
        <f>IF('Exemplaires élève'!$CD$171="","",IF('Exemplaires élève'!$CD$171="TI",1,IF('Exemplaires élève'!$CD$171="I",2,IF('Exemplaires élève'!$CD$171="S",3,IF('Exemplaires élève'!$CD$171="B",4,IF('Exemplaires élève'!$CD$171="TB",5,"xxxx"))))))</f>
        <v/>
      </c>
      <c r="U226" s="78" t="str">
        <f>IF('Exemplaires élève'!$CD$179="","",IF('Exemplaires élève'!$CD$179="TI",1,IF('Exemplaires élève'!$CD$179="I",2,IF('Exemplaires élève'!$CD$179="S",3,IF('Exemplaires élève'!$CD$179="B",4,IF('Exemplaires élève'!$CD$179="TB",5,"xxxx"))))))</f>
        <v/>
      </c>
      <c r="V226" s="78" t="str">
        <f>IF('Exemplaires élève'!$CD$187="","",IF('Exemplaires élève'!$CD$187="TI",1,IF('Exemplaires élève'!$CD$187="I",2,IF('Exemplaires élève'!$CD$187="S",3,IF('Exemplaires élève'!$CD$187="B",4,IF('Exemplaires élève'!$CD$187="TB",5,"xxxx"))))))</f>
        <v/>
      </c>
      <c r="W226" s="78" t="str">
        <f>IF('Exemplaires élève'!$CD$195="","",IF('Exemplaires élève'!$CD$195="TI",1,IF('Exemplaires élève'!$CD$195="I",2,IF('Exemplaires élève'!$CD$195="S",3,IF('Exemplaires élève'!$CD$195="B",4,IF('Exemplaires élève'!$CD$195="TB",5,"xxxx"))))))</f>
        <v/>
      </c>
    </row>
    <row r="227" spans="1:24" x14ac:dyDescent="0.25">
      <c r="A227" s="129"/>
      <c r="D227" s="78" t="str">
        <f>IF('Exemplaires élève'!$CD$17="","",IF('Exemplaires élève'!$CD$17="TI",1,IF('Exemplaires élève'!$CD$17="I",2,IF('Exemplaires élève'!$CD$17="S",3,IF('Exemplaires élève'!$CD$17="B",4,IF('Exemplaires élève'!$CD$17="TB",5,"xxxx"))))))</f>
        <v/>
      </c>
      <c r="E227" s="78" t="str">
        <f>IF('Exemplaires élève'!$CD$25="","",IF('Exemplaires élève'!$CD$25="TI",1,IF('Exemplaires élève'!$CD$25="I",2,IF('Exemplaires élève'!$CD$25="S",3,IF('Exemplaires élève'!$CD$25="B",4,IF('Exemplaires élève'!$CD$25="TB",5,"xxxx"))))))</f>
        <v/>
      </c>
      <c r="F227" s="78" t="str">
        <f>IF('Exemplaires élève'!$CD$33="","",IF('Exemplaires élève'!$CD$33="TI",1,IF('Exemplaires élève'!$CD$33="I",2,IF('Exemplaires élève'!$CD$33="S",3,IF('Exemplaires élève'!$CD$33="B",4,IF('Exemplaires élève'!$CD$33="TB",5,"xxxx"))))))</f>
        <v/>
      </c>
      <c r="G227" s="78" t="str">
        <f>IF('Exemplaires élève'!$CD$41="","",IF('Exemplaires élève'!$CD$41="TI",1,IF('Exemplaires élève'!$CD$41="I",2,IF('Exemplaires élève'!$CD$41="S",3,IF('Exemplaires élève'!$CD$41="B",4,IF('Exemplaires élève'!$CD$41="TB",5,"xxxx"))))))</f>
        <v/>
      </c>
      <c r="H227" s="78" t="str">
        <f>IF('Exemplaires élève'!$CD$49="","",IF('Exemplaires élève'!$CD$49="TI",1,IF('Exemplaires élève'!$CD$49="I",2,IF('Exemplaires élève'!$CD$49="S",3,IF('Exemplaires élève'!$CD$49="B",4,IF('Exemplaires élève'!$CD$49="TB",5,"xxxx"))))))</f>
        <v/>
      </c>
      <c r="I227" s="78" t="str">
        <f>IF('Exemplaires élève'!$CD$66="","",IF('Exemplaires élève'!$CD$66="TI",1,IF('Exemplaires élève'!$CD$66="I",2,IF('Exemplaires élève'!$CD$66="S",3,IF('Exemplaires élève'!$CD$66="B",4,IF('Exemplaires élève'!$CD$66="TB",5,"xxxx"))))))</f>
        <v/>
      </c>
      <c r="J227" s="78" t="str">
        <f>IF('Exemplaires élève'!$CD$74="","",IF('Exemplaires élève'!$CD$74="TI",1,IF('Exemplaires élève'!$CD$74="I",2,IF('Exemplaires élève'!$CD$74="S",3,IF('Exemplaires élève'!$CD$74="B",4,IF('Exemplaires élève'!$CD$74="TB",5,"xxxx"))))))</f>
        <v/>
      </c>
      <c r="K227" s="78" t="str">
        <f>IF('Exemplaires élève'!$CD$82="","",IF('Exemplaires élève'!$CD$82="TI",1,IF('Exemplaires élève'!$CD$82="I",2,IF('Exemplaires élève'!$CD$82="S",3,IF('Exemplaires élève'!$CD$82="B",4,IF('Exemplaires élève'!$CD$82="TB",5,"xxxx"))))))</f>
        <v/>
      </c>
      <c r="L227" s="78" t="str">
        <f>IF('Exemplaires élève'!$CD$90="","",IF('Exemplaires élève'!$CD$90="TI",1,IF('Exemplaires élève'!$CD$90="I",2,IF('Exemplaires élève'!$CD$90="S",3,IF('Exemplaires élève'!$CD$90="B",4,IF('Exemplaires élève'!$CD$90="TB",5,"xxxx"))))))</f>
        <v/>
      </c>
      <c r="M227" s="78" t="str">
        <f>IF('Exemplaires élève'!$CD$98="","",IF('Exemplaires élève'!$CD$98="TI",1,IF('Exemplaires élève'!$CD$98="I",2,IF('Exemplaires élève'!$CD$98="S",3,IF('Exemplaires élève'!$CD$98="B",4,IF('Exemplaires élève'!$CD$98="TB",5,"xxxx"))))))</f>
        <v/>
      </c>
      <c r="N227" s="78" t="str">
        <f>IF('Exemplaires élève'!$CD$115="","",IF('Exemplaires élève'!$CD$115="TI",1,IF('Exemplaires élève'!$CD$115="I",2,IF('Exemplaires élève'!$CD$115="S",3,IF('Exemplaires élève'!$CD$115="B",4,IF('Exemplaires élève'!$CD$115="TB",5,"xxxx"))))))</f>
        <v/>
      </c>
      <c r="O227" s="78" t="str">
        <f>IF('Exemplaires élève'!$CD$123="","",IF('Exemplaires élève'!$CD$123="TI",1,IF('Exemplaires élève'!$CD$123="I",2,IF('Exemplaires élève'!$CD$123="S",3,IF('Exemplaires élève'!$CD$123="B",4,IF('Exemplaires élève'!$CD$123="TB",5,"xxxx"))))))</f>
        <v/>
      </c>
      <c r="P227" s="78" t="str">
        <f>IF('Exemplaires élève'!$CD$131="","",IF('Exemplaires élève'!$CD$131="TI",1,IF('Exemplaires élève'!$CD$131="I",2,IF('Exemplaires élève'!$CD$131="S",3,IF('Exemplaires élève'!$CD$131="B",4,IF('Exemplaires élève'!$CD$131="TB",5,"xxxx"))))))</f>
        <v/>
      </c>
      <c r="Q227" s="78" t="str">
        <f>IF('Exemplaires élève'!$CD$139="","",IF('Exemplaires élève'!$CD$139="TI",1,IF('Exemplaires élève'!$CD$139="I",2,IF('Exemplaires élève'!$CD$139="S",3,IF('Exemplaires élève'!$CD$139="B",4,IF('Exemplaires élève'!$CD$139="TB",5,"xxxx"))))))</f>
        <v/>
      </c>
      <c r="R227" s="78" t="str">
        <f>IF('Exemplaires élève'!$CD$147="","",IF('Exemplaires élève'!$CD$147="TI",1,IF('Exemplaires élève'!$CD$147="I",2,IF('Exemplaires élève'!$CD$147="S",3,IF('Exemplaires élève'!$CD$147="B",4,IF('Exemplaires élève'!$CD$147="TB",5,"xxxx"))))))</f>
        <v/>
      </c>
      <c r="S227" s="78" t="str">
        <f>IF('Exemplaires élève'!$CD$164="","",IF('Exemplaires élève'!$CD$164="TI",1,IF('Exemplaires élève'!$CD$164="I",2,IF('Exemplaires élève'!$CD$164="S",3,IF('Exemplaires élève'!$CD$164="B",4,IF('Exemplaires élève'!$CD$164="TB",5,"xxxx"))))))</f>
        <v/>
      </c>
      <c r="T227" s="78" t="str">
        <f>IF('Exemplaires élève'!$CD$172="","",IF('Exemplaires élève'!$CD$172="TI",1,IF('Exemplaires élève'!$CD$172="I",2,IF('Exemplaires élève'!$CD$172="S",3,IF('Exemplaires élève'!$CD$172="B",4,IF('Exemplaires élève'!$CD$172="TB",5,"xxxx"))))))</f>
        <v/>
      </c>
      <c r="U227" s="78" t="str">
        <f>IF('Exemplaires élève'!$CD$180="","",IF('Exemplaires élève'!$CD$180="TI",1,IF('Exemplaires élève'!$CD$180="I",2,IF('Exemplaires élève'!$CD$180="S",3,IF('Exemplaires élève'!$CD$180="B",4,IF('Exemplaires élève'!$CD$180="TB",5,"xxxx"))))))</f>
        <v/>
      </c>
      <c r="V227" s="78" t="str">
        <f>IF('Exemplaires élève'!$CD$188="","",IF('Exemplaires élève'!$CD$188="TI",1,IF('Exemplaires élève'!$CD$188="I",2,IF('Exemplaires élève'!$CD$188="S",3,IF('Exemplaires élève'!$CD$188="B",4,IF('Exemplaires élève'!$CD$188="TB",5,"xxxx"))))))</f>
        <v/>
      </c>
      <c r="W227" s="78" t="str">
        <f>IF('Exemplaires élève'!$CD$196="","",IF('Exemplaires élève'!$CD$196="TI",1,IF('Exemplaires élève'!$CD$196="I",2,IF('Exemplaires élève'!$CD$196="S",3,IF('Exemplaires élève'!$CD$196="B",4,IF('Exemplaires élève'!$CD$196="TB",5,"xxxx"))))))</f>
        <v/>
      </c>
    </row>
    <row r="228" spans="1:24" x14ac:dyDescent="0.25">
      <c r="A228" s="129"/>
      <c r="D228" s="78" t="str">
        <f>IF('Exemplaires élève'!$CD$18="","",IF('Exemplaires élève'!$CD$18="TI",1,IF('Exemplaires élève'!$CD$18="I",2,IF('Exemplaires élève'!$CD$18="S",3,IF('Exemplaires élève'!$CD$18="B",4,IF('Exemplaires élève'!$CD$18="TB",5,"xxxx"))))))</f>
        <v/>
      </c>
      <c r="E228" s="78" t="str">
        <f>IF('Exemplaires élève'!$CD$26="","",IF('Exemplaires élève'!$CD$26="TI",1,IF('Exemplaires élève'!$CD$26="I",2,IF('Exemplaires élève'!$CD$26="S",3,IF('Exemplaires élève'!$CD$26="B",4,IF('Exemplaires élève'!$CD$26="TB",5,"xxxx"))))))</f>
        <v/>
      </c>
      <c r="F228" s="78" t="str">
        <f>IF('Exemplaires élève'!$CD$34="","",IF('Exemplaires élève'!$CD$34="TI",1,IF('Exemplaires élève'!$CD$34="I",2,IF('Exemplaires élève'!$CD$34="S",3,IF('Exemplaires élève'!$CD$34="B",4,IF('Exemplaires élève'!$CD$34="TB",5,"xxxx"))))))</f>
        <v/>
      </c>
      <c r="G228" s="78" t="str">
        <f>IF('Exemplaires élève'!$CD$42="","",IF('Exemplaires élève'!$CD$42="TI",1,IF('Exemplaires élève'!$CD$42="I",2,IF('Exemplaires élève'!$CD$42="S",3,IF('Exemplaires élève'!$CD$42="B",4,IF('Exemplaires élève'!$CD$42="TB",5,"xxxx"))))))</f>
        <v/>
      </c>
      <c r="H228" s="78" t="str">
        <f>IF('Exemplaires élève'!$CD$50="","",IF('Exemplaires élève'!$CD$50="TI",1,IF('Exemplaires élève'!$CD$50="I",2,IF('Exemplaires élève'!$CD$50="S",3,IF('Exemplaires élève'!$CD$50="B",4,IF('Exemplaires élève'!$CD$50="TB",5,"xxxx"))))))</f>
        <v/>
      </c>
      <c r="I228" s="78" t="str">
        <f>IF('Exemplaires élève'!$CD$67="","",IF('Exemplaires élève'!$CD$67="TI",1,IF('Exemplaires élève'!$CD$67="I",2,IF('Exemplaires élève'!$CD$67="S",3,IF('Exemplaires élève'!$CD$67="B",4,IF('Exemplaires élève'!$CD$67="TB",5,"xxxx"))))))</f>
        <v/>
      </c>
      <c r="J228" s="78" t="str">
        <f>IF('Exemplaires élève'!$CD$75="","",IF('Exemplaires élève'!$CD$75="TI",1,IF('Exemplaires élève'!$CD$75="I",2,IF('Exemplaires élève'!$CD$75="S",3,IF('Exemplaires élève'!$CD$75="B",4,IF('Exemplaires élève'!$CD$75="TB",5,"xxxx"))))))</f>
        <v/>
      </c>
      <c r="K228" s="78" t="str">
        <f>IF('Exemplaires élève'!$CD$83="","",IF('Exemplaires élève'!$CD$83="TI",1,IF('Exemplaires élève'!$CD$83="I",2,IF('Exemplaires élève'!$CD$83="S",3,IF('Exemplaires élève'!$CD$83="B",4,IF('Exemplaires élève'!$CD$83="TB",5,"xxxx"))))))</f>
        <v/>
      </c>
      <c r="L228" s="78" t="str">
        <f>IF('Exemplaires élève'!$CD$91="","",IF('Exemplaires élève'!$CD$91="TI",1,IF('Exemplaires élève'!$CD$91="I",2,IF('Exemplaires élève'!$CD$91="S",3,IF('Exemplaires élève'!$CD$91="B",4,IF('Exemplaires élève'!$CD$91="TB",5,"xxxx"))))))</f>
        <v/>
      </c>
      <c r="M228" s="78" t="str">
        <f>IF('Exemplaires élève'!$CD$99="","",IF('Exemplaires élève'!$CD$99="TI",1,IF('Exemplaires élève'!$CD$99="I",2,IF('Exemplaires élève'!$CD$99="S",3,IF('Exemplaires élève'!$CD$99="B",4,IF('Exemplaires élève'!$CD$99="TB",5,"xxxx"))))))</f>
        <v/>
      </c>
      <c r="N228" s="78" t="str">
        <f>IF('Exemplaires élève'!$CD$116="","",IF('Exemplaires élève'!$CD$116="TI",1,IF('Exemplaires élève'!$CD$116="I",2,IF('Exemplaires élève'!$CD$116="S",3,IF('Exemplaires élève'!$CD$116="B",4,IF('Exemplaires élève'!$CD$116="TB",5,"xxxx"))))))</f>
        <v/>
      </c>
      <c r="O228" s="78" t="str">
        <f>IF('Exemplaires élève'!$CD$124="","",IF('Exemplaires élève'!$CD$124="TI",1,IF('Exemplaires élève'!$CD$124="I",2,IF('Exemplaires élève'!$CD$124="S",3,IF('Exemplaires élève'!$CD$124="B",4,IF('Exemplaires élève'!$CD$124="TB",5,"xxxx"))))))</f>
        <v/>
      </c>
      <c r="P228" s="78" t="str">
        <f>IF('Exemplaires élève'!$CD$132="","",IF('Exemplaires élève'!$CD$132="TI",1,IF('Exemplaires élève'!$CD$132="I",2,IF('Exemplaires élève'!$CD$132="S",3,IF('Exemplaires élève'!$CD$132="B",4,IF('Exemplaires élève'!$CD$132="TB",5,"xxxx"))))))</f>
        <v/>
      </c>
      <c r="Q228" s="78" t="str">
        <f>IF('Exemplaires élève'!$CD$140="","",IF('Exemplaires élève'!$CD$140="TI",1,IF('Exemplaires élève'!$CD$140="I",2,IF('Exemplaires élève'!$CD$140="S",3,IF('Exemplaires élève'!$CD$140="B",4,IF('Exemplaires élève'!$CD$140="TB",5,"xxxx"))))))</f>
        <v/>
      </c>
      <c r="R228" s="78" t="str">
        <f>IF('Exemplaires élève'!$CD$148="","",IF('Exemplaires élève'!$CD$148="TI",1,IF('Exemplaires élève'!$CD$148="I",2,IF('Exemplaires élève'!$CD$148="S",3,IF('Exemplaires élève'!$CD$148="B",4,IF('Exemplaires élève'!$CD$148="TB",5,"xxxx"))))))</f>
        <v/>
      </c>
      <c r="S228" s="78" t="str">
        <f>IF('Exemplaires élève'!$CD$165="","",IF('Exemplaires élève'!$CD$165="TI",1,IF('Exemplaires élève'!$CD$165="I",2,IF('Exemplaires élève'!$CD$165="S",3,IF('Exemplaires élève'!$CD$165="B",4,IF('Exemplaires élève'!$CD$165="TB",5,"xxxx"))))))</f>
        <v/>
      </c>
      <c r="T228" s="78" t="str">
        <f>IF('Exemplaires élève'!$CD$173="","",IF('Exemplaires élève'!$CD$173="TI",1,IF('Exemplaires élève'!$CD$173="I",2,IF('Exemplaires élève'!$CD$173="S",3,IF('Exemplaires élève'!$CD$173="B",4,IF('Exemplaires élève'!$CD$173="TB",5,"xxxx"))))))</f>
        <v/>
      </c>
      <c r="U228" s="78" t="str">
        <f>IF('Exemplaires élève'!$CD$181="","",IF('Exemplaires élève'!$CD$181="TI",1,IF('Exemplaires élève'!$CD$181="I",2,IF('Exemplaires élève'!$CD$181="S",3,IF('Exemplaires élève'!$CD$181="B",4,IF('Exemplaires élève'!$CD$181="TB",5,"xxxx"))))))</f>
        <v/>
      </c>
      <c r="V228" s="78" t="str">
        <f>IF('Exemplaires élève'!$CD$189="","",IF('Exemplaires élève'!$CD$189="TI",1,IF('Exemplaires élève'!$CD$189="I",2,IF('Exemplaires élève'!$CD$189="S",3,IF('Exemplaires élève'!$CD$189="B",4,IF('Exemplaires élève'!$CD$189="TB",5,"xxxx"))))))</f>
        <v/>
      </c>
      <c r="W228" s="78" t="str">
        <f>IF('Exemplaires élève'!$CD$197="","",IF('Exemplaires élève'!$CD$197="TI",1,IF('Exemplaires élève'!$CD$197="I",2,IF('Exemplaires élève'!$CD$197="S",3,IF('Exemplaires élève'!$CD$197="B",4,IF('Exemplaires élève'!$CD$197="TB",5,"xxxx"))))))</f>
        <v/>
      </c>
    </row>
    <row r="229" spans="1:24" x14ac:dyDescent="0.25">
      <c r="A229" s="129"/>
      <c r="D229" s="78" t="str">
        <f>IF('Exemplaires élève'!$CD$19="","",IF('Exemplaires élève'!$CD$19="TI",1,IF('Exemplaires élève'!$CD$19="I",2,IF('Exemplaires élève'!$CD$19="S",3,IF('Exemplaires élève'!$CD$19="B",4,IF('Exemplaires élève'!$CD$19="TB",5,"xxxx"))))))</f>
        <v/>
      </c>
      <c r="E229" s="78" t="str">
        <f>IF('Exemplaires élève'!$CD$27="","",IF('Exemplaires élève'!$CD$27="TI",1,IF('Exemplaires élève'!$CD$27="I",2,IF('Exemplaires élève'!$CD$27="S",3,IF('Exemplaires élève'!$CD$27="B",4,IF('Exemplaires élève'!$CD$27="TB",5,"xxxx"))))))</f>
        <v/>
      </c>
      <c r="F229" s="78" t="str">
        <f>IF('Exemplaires élève'!$CD$35="","",IF('Exemplaires élève'!$CD$35="TI",1,IF('Exemplaires élève'!$CD$35="I",2,IF('Exemplaires élève'!$CD$35="S",3,IF('Exemplaires élève'!$CD$35="B",4,IF('Exemplaires élève'!$CD$35="TB",5,"xxxx"))))))</f>
        <v/>
      </c>
      <c r="G229" s="78" t="str">
        <f>IF('Exemplaires élève'!$CD$43="","",IF('Exemplaires élève'!$CD$43="TI",1,IF('Exemplaires élève'!$CD$43="I",2,IF('Exemplaires élève'!$CD$43="S",3,IF('Exemplaires élève'!$CD$43="B",4,IF('Exemplaires élève'!$CD$43="TB",5,"xxxx"))))))</f>
        <v/>
      </c>
      <c r="H229" s="78" t="str">
        <f>IF('Exemplaires élève'!$CD$51="","",IF('Exemplaires élève'!$CD$51="TI",1,IF('Exemplaires élève'!$CD$51="I",2,IF('Exemplaires élève'!$CD$51="S",3,IF('Exemplaires élève'!$CD$51="B",4,IF('Exemplaires élève'!$CD$51="TB",5,"xxxx"))))))</f>
        <v/>
      </c>
      <c r="I229" s="78" t="str">
        <f>IF('Exemplaires élève'!$CD$68="","",IF('Exemplaires élève'!$CD$68="TI",1,IF('Exemplaires élève'!$CD$68="I",2,IF('Exemplaires élève'!$CD$68="S",3,IF('Exemplaires élève'!$CD$68="B",4,IF('Exemplaires élève'!$CD$68="TB",5,"xxxx"))))))</f>
        <v/>
      </c>
      <c r="J229" s="78" t="str">
        <f>IF('Exemplaires élève'!$CD$76="","",IF('Exemplaires élève'!$CD$76="TI",1,IF('Exemplaires élève'!$CD$76="I",2,IF('Exemplaires élève'!$CD$76="S",3,IF('Exemplaires élève'!$CD$76="B",4,IF('Exemplaires élève'!$CD$76="TB",5,"xxxx"))))))</f>
        <v/>
      </c>
      <c r="K229" s="78" t="str">
        <f>IF('Exemplaires élève'!$CD$84="","",IF('Exemplaires élève'!$CD$84="TI",1,IF('Exemplaires élève'!$CD$84="I",2,IF('Exemplaires élève'!$CD$84="S",3,IF('Exemplaires élève'!$CD$84="B",4,IF('Exemplaires élève'!$CD$84="TB",5,"xxxx"))))))</f>
        <v/>
      </c>
      <c r="L229" s="78" t="str">
        <f>IF('Exemplaires élève'!$CD$92="","",IF('Exemplaires élève'!$CD$92="TI",1,IF('Exemplaires élève'!$CD$92="I",2,IF('Exemplaires élève'!$CD$92="S",3,IF('Exemplaires élève'!$CD$92="B",4,IF('Exemplaires élève'!$CD$92="TB",5,"xxxx"))))))</f>
        <v/>
      </c>
      <c r="M229" s="78" t="str">
        <f>IF('Exemplaires élève'!$CD$100="","",IF('Exemplaires élève'!$CD$100="TI",1,IF('Exemplaires élève'!$CD$100="I",2,IF('Exemplaires élève'!$CD$100="S",3,IF('Exemplaires élève'!$CD$100="B",4,IF('Exemplaires élève'!$CD$100="TB",5,"xxxx"))))))</f>
        <v/>
      </c>
      <c r="N229" s="78" t="str">
        <f>IF('Exemplaires élève'!$CD$117="","",IF('Exemplaires élève'!$CD$117="TI",1,IF('Exemplaires élève'!$CD$117="I",2,IF('Exemplaires élève'!$CD$117="S",3,IF('Exemplaires élève'!$CD$117="B",4,IF('Exemplaires élève'!$CD$117="TB",5,"xxxx"))))))</f>
        <v/>
      </c>
      <c r="O229" s="78" t="str">
        <f>IF('Exemplaires élève'!$CD$125="","",IF('Exemplaires élève'!$CD$125="TI",1,IF('Exemplaires élève'!$CD$125="I",2,IF('Exemplaires élève'!$CD$125="S",3,IF('Exemplaires élève'!$CD$125="B",4,IF('Exemplaires élève'!$CD$125="TB",5,"xxxx"))))))</f>
        <v/>
      </c>
      <c r="P229" s="78" t="str">
        <f>IF('Exemplaires élève'!$CD$133="","",IF('Exemplaires élève'!$CD$133="TI",1,IF('Exemplaires élève'!$CD$133="I",2,IF('Exemplaires élève'!$CD$133="S",3,IF('Exemplaires élève'!$CD$133="B",4,IF('Exemplaires élève'!$CD$133="TB",5,"xxxx"))))))</f>
        <v/>
      </c>
      <c r="Q229" s="78" t="str">
        <f>IF('Exemplaires élève'!$CD$141="","",IF('Exemplaires élève'!$CD$141="TI",1,IF('Exemplaires élève'!$CD$141="I",2,IF('Exemplaires élève'!$CD$141="S",3,IF('Exemplaires élève'!$CD$141="B",4,IF('Exemplaires élève'!$CD$141="TB",5,"xxxx"))))))</f>
        <v/>
      </c>
      <c r="R229" s="78" t="str">
        <f>IF('Exemplaires élève'!$CD$149="","",IF('Exemplaires élève'!$CD$149="TI",1,IF('Exemplaires élève'!$CD$149="I",2,IF('Exemplaires élève'!$CD$149="S",3,IF('Exemplaires élève'!$CD$149="B",4,IF('Exemplaires élève'!$CD$149="TB",5,"xxxx"))))))</f>
        <v/>
      </c>
      <c r="S229" s="78" t="str">
        <f>IF('Exemplaires élève'!$CD$166="","",IF('Exemplaires élève'!$CD$166="TI",1,IF('Exemplaires élève'!$CD$166="I",2,IF('Exemplaires élève'!$CD$166="S",3,IF('Exemplaires élève'!$CD$166="B",4,IF('Exemplaires élève'!$CD$166="TB",5,"xxxx"))))))</f>
        <v/>
      </c>
      <c r="T229" s="78" t="str">
        <f>IF('Exemplaires élève'!$CD$174="","",IF('Exemplaires élève'!$CD$174="TI",1,IF('Exemplaires élève'!$CD$174="I",2,IF('Exemplaires élève'!$CD$174="S",3,IF('Exemplaires élève'!$CD$174="B",4,IF('Exemplaires élève'!$CD$174="TB",5,"xxxx"))))))</f>
        <v/>
      </c>
      <c r="U229" s="78" t="str">
        <f>IF('Exemplaires élève'!$CD$182="","",IF('Exemplaires élève'!$CD$182="TI",1,IF('Exemplaires élève'!$CD$182="I",2,IF('Exemplaires élève'!$CD$182="S",3,IF('Exemplaires élève'!$CD$182="B",4,IF('Exemplaires élève'!$CD$182="TB",5,"xxxx"))))))</f>
        <v/>
      </c>
      <c r="V229" s="78" t="str">
        <f>IF('Exemplaires élève'!$CD$190="","",IF('Exemplaires élève'!$CD$190="TI",1,IF('Exemplaires élève'!$CD$190="I",2,IF('Exemplaires élève'!$CD$190="S",3,IF('Exemplaires élève'!$CD$190="B",4,IF('Exemplaires élève'!$CD$190="TB",5,"xxxx"))))))</f>
        <v/>
      </c>
      <c r="W229" s="78" t="str">
        <f>IF('Exemplaires élève'!$CD$198="","",IF('Exemplaires élève'!$CD$198="TI",1,IF('Exemplaires élève'!$CD$198="I",2,IF('Exemplaires élève'!$CD$198="S",3,IF('Exemplaires élève'!$CD$198="B",4,IF('Exemplaires élève'!$CD$198="TB",5,"xxxx"))))))</f>
        <v/>
      </c>
    </row>
    <row r="230" spans="1:24" x14ac:dyDescent="0.25">
      <c r="A230" s="129"/>
      <c r="D230" s="78" t="str">
        <f>IF('Exemplaires élève'!$CD$20="","",IF('Exemplaires élève'!$CD$20="TI",1,IF('Exemplaires élève'!$CD$20="I",2,IF('Exemplaires élève'!$CD$20="S",3,IF('Exemplaires élève'!$CD$20="B",4,IF('Exemplaires élève'!$CD$20="TB",5,"xxxx"))))))</f>
        <v/>
      </c>
      <c r="E230" s="78" t="str">
        <f>IF('Exemplaires élève'!$CD$28="","",IF('Exemplaires élève'!$CD$28="TI",1,IF('Exemplaires élève'!$CD$28="I",2,IF('Exemplaires élève'!$CD$28="S",3,IF('Exemplaires élève'!$CD$28="B",4,IF('Exemplaires élève'!$CD$28="TB",5,"xxxx"))))))</f>
        <v/>
      </c>
      <c r="F230" s="78" t="str">
        <f>IF('Exemplaires élève'!$CD$36="","",IF('Exemplaires élève'!$CD$36="TI",1,IF('Exemplaires élève'!$CD$36="I",2,IF('Exemplaires élève'!$CD$36="S",3,IF('Exemplaires élève'!$CD$36="B",4,IF('Exemplaires élève'!$CD$36="TB",5,"xxxx"))))))</f>
        <v/>
      </c>
      <c r="G230" s="78" t="str">
        <f>IF('Exemplaires élève'!$CD$44="","",IF('Exemplaires élève'!$CD$44="TI",1,IF('Exemplaires élève'!$CD$44="I",2,IF('Exemplaires élève'!$CD$44="S",3,IF('Exemplaires élève'!$CD$44="B",4,IF('Exemplaires élève'!$CD$44="TB",5,"xxxx"))))))</f>
        <v/>
      </c>
      <c r="H230" s="78" t="str">
        <f>IF('Exemplaires élève'!$CD$52="","",IF('Exemplaires élève'!$CD$52="TI",1,IF('Exemplaires élève'!$CD$52="I",2,IF('Exemplaires élève'!$CD$52="S",3,IF('Exemplaires élève'!$CD$52="B",4,IF('Exemplaires élève'!$CD$52="TB",5,"xxxx"))))))</f>
        <v/>
      </c>
      <c r="I230" s="78" t="str">
        <f>IF('Exemplaires élève'!$CD$69="","",IF('Exemplaires élève'!$CD$69="TI",1,IF('Exemplaires élève'!$CD$69="I",2,IF('Exemplaires élève'!$CD$69="S",3,IF('Exemplaires élève'!$CD$69="B",4,IF('Exemplaires élève'!$CD$69="TB",5,"xxxx"))))))</f>
        <v/>
      </c>
      <c r="J230" s="78" t="str">
        <f>IF('Exemplaires élève'!$CD$77="","",IF('Exemplaires élève'!$CD$77="TI",1,IF('Exemplaires élève'!$CD$77="I",2,IF('Exemplaires élève'!$CD$77="S",3,IF('Exemplaires élève'!$CD$77="B",4,IF('Exemplaires élève'!$CD$77="TB",5,"xxxx"))))))</f>
        <v/>
      </c>
      <c r="K230" s="78" t="str">
        <f>IF('Exemplaires élève'!$CD$85="","",IF('Exemplaires élève'!$CD$85="TI",1,IF('Exemplaires élève'!$CD$85="I",2,IF('Exemplaires élève'!$CD$85="S",3,IF('Exemplaires élève'!$CD$85="B",4,IF('Exemplaires élève'!$CD$85="TB",5,"xxxx"))))))</f>
        <v/>
      </c>
      <c r="L230" s="78" t="str">
        <f>IF('Exemplaires élève'!$CD$93="","",IF('Exemplaires élève'!$CD$93="TI",1,IF('Exemplaires élève'!$CD$93="I",2,IF('Exemplaires élève'!$CD$93="S",3,IF('Exemplaires élève'!$CD$93="B",4,IF('Exemplaires élève'!$CD$93="TB",5,"xxxx"))))))</f>
        <v/>
      </c>
      <c r="M230" s="78" t="str">
        <f>IF('Exemplaires élève'!$CD$101="","",IF('Exemplaires élève'!$CD$101="TI",1,IF('Exemplaires élève'!$CD$101="I",2,IF('Exemplaires élève'!$CD$101="S",3,IF('Exemplaires élève'!$CD$101="B",4,IF('Exemplaires élève'!$CD$101="TB",5,"xxxx"))))))</f>
        <v/>
      </c>
      <c r="N230" s="78" t="str">
        <f>IF('Exemplaires élève'!$CD$118="","",IF('Exemplaires élève'!$CD$118="TI",1,IF('Exemplaires élève'!$CD$118="I",2,IF('Exemplaires élève'!$CD$118="S",3,IF('Exemplaires élève'!$CD$118="B",4,IF('Exemplaires élève'!$CD$118="TB",5,"xxxx"))))))</f>
        <v/>
      </c>
      <c r="O230" s="78" t="str">
        <f>IF('Exemplaires élève'!$CD$126="","",IF('Exemplaires élève'!$CD$126="TI",1,IF('Exemplaires élève'!$CD$126="I",2,IF('Exemplaires élève'!$CD$126="S",3,IF('Exemplaires élève'!$CD$126="B",4,IF('Exemplaires élève'!$CD$126="TB",5,"xxxx"))))))</f>
        <v/>
      </c>
      <c r="P230" s="78" t="str">
        <f>IF('Exemplaires élève'!$CD$134="","",IF('Exemplaires élève'!$CD$134="TI",1,IF('Exemplaires élève'!$CD$134="I",2,IF('Exemplaires élève'!$CD$134="S",3,IF('Exemplaires élève'!$CD$134="B",4,IF('Exemplaires élève'!$CD$134="TB",5,"xxxx"))))))</f>
        <v/>
      </c>
      <c r="Q230" s="78" t="str">
        <f>IF('Exemplaires élève'!$CD$142="","",IF('Exemplaires élève'!$CD$142="TI",1,IF('Exemplaires élève'!$CD$142="I",2,IF('Exemplaires élève'!$CD$142="S",3,IF('Exemplaires élève'!$CD$142="B",4,IF('Exemplaires élève'!$CD$142="TB",5,"xxxx"))))))</f>
        <v/>
      </c>
      <c r="R230" s="78" t="str">
        <f>IF('Exemplaires élève'!$CD$150="","",IF('Exemplaires élève'!$CD$150="TI",1,IF('Exemplaires élève'!$CD$150="I",2,IF('Exemplaires élève'!$CD$150="S",3,IF('Exemplaires élève'!$CD$150="B",4,IF('Exemplaires élève'!$CD$150="TB",5,"xxxx"))))))</f>
        <v/>
      </c>
      <c r="S230" s="78" t="str">
        <f>IF('Exemplaires élève'!$CD$167="","",IF('Exemplaires élève'!$CD$167="TI",1,IF('Exemplaires élève'!$CD$167="I",2,IF('Exemplaires élève'!$CD$167="S",3,IF('Exemplaires élève'!$CD$167="B",4,IF('Exemplaires élève'!$CD$167="TB",5,"xxxx"))))))</f>
        <v/>
      </c>
      <c r="T230" s="78" t="str">
        <f>IF('Exemplaires élève'!$CD$175="","",IF('Exemplaires élève'!$CD$175="TI",1,IF('Exemplaires élève'!$CD$175="I",2,IF('Exemplaires élève'!$CD$175="S",3,IF('Exemplaires élève'!$CD$175="B",4,IF('Exemplaires élève'!$CD$175="TB",5,"xxxx"))))))</f>
        <v/>
      </c>
      <c r="U230" s="78" t="str">
        <f>IF('Exemplaires élève'!$CD$183="","",IF('Exemplaires élève'!$CD$183="TI",1,IF('Exemplaires élève'!$CD$183="I",2,IF('Exemplaires élève'!$CD$183="S",3,IF('Exemplaires élève'!$CD$183="B",4,IF('Exemplaires élève'!$CD$183="TB",5,"xxxx"))))))</f>
        <v/>
      </c>
      <c r="V230" s="78" t="str">
        <f>IF('Exemplaires élève'!$CD$191="","",IF('Exemplaires élève'!$CD$191="TI",1,IF('Exemplaires élève'!$CD$191="I",2,IF('Exemplaires élève'!$CD$191="S",3,IF('Exemplaires élève'!$CD$191="B",4,IF('Exemplaires élève'!$CD$191="TB",5,"xxxx"))))))</f>
        <v/>
      </c>
      <c r="W230" s="78" t="str">
        <f>IF('Exemplaires élève'!$CD$199="","",IF('Exemplaires élève'!$CD$199="TI",1,IF('Exemplaires élève'!$CD$199="I",2,IF('Exemplaires élève'!$CD$199="S",3,IF('Exemplaires élève'!$CD$199="B",4,IF('Exemplaires élève'!$CD$199="TB",5,"xxxx"))))))</f>
        <v/>
      </c>
    </row>
    <row r="231" spans="1:24" ht="13.8" thickBot="1" x14ac:dyDescent="0.3">
      <c r="A231" s="129"/>
      <c r="D231" s="78" t="str">
        <f>IF('Exemplaires élève'!$CD$21="","",IF('Exemplaires élève'!$CD$21="TI",1,IF('Exemplaires élève'!$CD$21="I",2,IF('Exemplaires élève'!$CD$21="S",3,IF('Exemplaires élève'!$CD$21="B",4,IF('Exemplaires élève'!$CD$21="TB",5,"xxxx"))))))</f>
        <v/>
      </c>
      <c r="E231" s="78" t="str">
        <f>IF('Exemplaires élève'!$CD$29="","",IF('Exemplaires élève'!$CD$29="TI",1,IF('Exemplaires élève'!$CD$29="I",2,IF('Exemplaires élève'!$CD$29="S",3,IF('Exemplaires élève'!$CD$29="B",4,IF('Exemplaires élève'!$CD$29="TB",5,"xxxx"))))))</f>
        <v/>
      </c>
      <c r="F231" s="78" t="str">
        <f>IF('Exemplaires élève'!$CD$37="","",IF('Exemplaires élève'!$CD$37="TI",1,IF('Exemplaires élève'!$CD$37="I",2,IF('Exemplaires élève'!$CD$37="S",3,IF('Exemplaires élève'!$CD$37="B",4,IF('Exemplaires élève'!$CD$37="TB",5,"xxxx"))))))</f>
        <v/>
      </c>
      <c r="G231" s="78" t="str">
        <f>IF('Exemplaires élève'!$CD$45="","",IF('Exemplaires élève'!$CD$45="TI",1,IF('Exemplaires élève'!$CD$45="I",2,IF('Exemplaires élève'!$CD$45="S",3,IF('Exemplaires élève'!$CD$45="B",4,IF('Exemplaires élève'!$CD$45="TB",5,"xxxx"))))))</f>
        <v/>
      </c>
      <c r="H231" s="78" t="str">
        <f>IF('Exemplaires élève'!$CD$53="","",IF('Exemplaires élève'!$CD$53="TI",1,IF('Exemplaires élève'!$CD$53="I",2,IF('Exemplaires élève'!$CD$53="S",3,IF('Exemplaires élève'!$CD$53="B",4,IF('Exemplaires élève'!$CD$53="TB",5,"xxxx"))))))</f>
        <v/>
      </c>
      <c r="I231" s="78" t="str">
        <f>IF('Exemplaires élève'!$CD$70="","",IF('Exemplaires élève'!$CD$70="TI",1,IF('Exemplaires élève'!$CD$70="I",2,IF('Exemplaires élève'!$CD$70="S",3,IF('Exemplaires élève'!$CD$70="B",4,IF('Exemplaires élève'!$CD$70="TB",5,"xxxx"))))))</f>
        <v/>
      </c>
      <c r="J231" s="78" t="str">
        <f>IF('Exemplaires élève'!$CD$78="","",IF('Exemplaires élève'!$CD$78="TI",1,IF('Exemplaires élève'!$CD$78="I",2,IF('Exemplaires élève'!$CD$78="S",3,IF('Exemplaires élève'!$CD$78="B",4,IF('Exemplaires élève'!$CD$78="TB",5,"xxxx"))))))</f>
        <v/>
      </c>
      <c r="K231" s="78" t="str">
        <f>IF('Exemplaires élève'!$CD$86="","",IF('Exemplaires élève'!$CD$86="TI",1,IF('Exemplaires élève'!$CD$86="I",2,IF('Exemplaires élève'!$CD$86="S",3,IF('Exemplaires élève'!$CD$86="B",4,IF('Exemplaires élève'!$CD$86="TB",5,"xxxx"))))))</f>
        <v/>
      </c>
      <c r="L231" s="78" t="str">
        <f>IF('Exemplaires élève'!$CD$94="","",IF('Exemplaires élève'!$CD$94="TI",1,IF('Exemplaires élève'!$CD$94="I",2,IF('Exemplaires élève'!$CD$94="S",3,IF('Exemplaires élève'!$CD$94="B",4,IF('Exemplaires élève'!$CD$94="TB",5,"xxxx"))))))</f>
        <v/>
      </c>
      <c r="M231" s="78" t="str">
        <f>IF('Exemplaires élève'!$CD$102="","",IF('Exemplaires élève'!$CD$102="TI",1,IF('Exemplaires élève'!$CD$102="I",2,IF('Exemplaires élève'!$CD$102="S",3,IF('Exemplaires élève'!$CD$102="B",4,IF('Exemplaires élève'!$CD$102="TB",5,"xxxx"))))))</f>
        <v/>
      </c>
      <c r="N231" s="78" t="str">
        <f>IF('Exemplaires élève'!$CD$119="","",IF('Exemplaires élève'!$CD$119="TI",1,IF('Exemplaires élève'!$CD$119="I",2,IF('Exemplaires élève'!$CD$119="S",3,IF('Exemplaires élève'!$CD$119="B",4,IF('Exemplaires élève'!$CD$119="TB",5,"xxxx"))))))</f>
        <v/>
      </c>
      <c r="O231" s="78" t="str">
        <f>IF('Exemplaires élève'!$CD$127="","",IF('Exemplaires élève'!$CD$127="TI",1,IF('Exemplaires élève'!$CD$127="I",2,IF('Exemplaires élève'!$CD$127="S",3,IF('Exemplaires élève'!$CD$127="B",4,IF('Exemplaires élève'!$CD$127="TB",5,"xxxx"))))))</f>
        <v/>
      </c>
      <c r="P231" s="78" t="str">
        <f>IF('Exemplaires élève'!$CD$135="","",IF('Exemplaires élève'!$CD$135="TI",1,IF('Exemplaires élève'!$CD$135="I",2,IF('Exemplaires élève'!$CD$135="S",3,IF('Exemplaires élève'!$CD$135="B",4,IF('Exemplaires élève'!$CD$135="TB",5,"xxxx"))))))</f>
        <v/>
      </c>
      <c r="Q231" s="78" t="str">
        <f>IF('Exemplaires élève'!$CD$143="","",IF('Exemplaires élève'!$CD$143="TI",1,IF('Exemplaires élève'!$CD$143="I",2,IF('Exemplaires élève'!$CD$143="S",3,IF('Exemplaires élève'!$CD$143="B",4,IF('Exemplaires élève'!$CD$143="TB",5,"xxxx"))))))</f>
        <v/>
      </c>
      <c r="R231" s="78" t="str">
        <f>IF('Exemplaires élève'!$CD$151="","",IF('Exemplaires élève'!$CD$151="TI",1,IF('Exemplaires élève'!$CD$151="I",2,IF('Exemplaires élève'!$CD$151="S",3,IF('Exemplaires élève'!$CD$151="B",4,IF('Exemplaires élève'!$CD$151="TB",5,"xxxx"))))))</f>
        <v/>
      </c>
      <c r="S231" s="78" t="str">
        <f>IF('Exemplaires élève'!$CD$168="","",IF('Exemplaires élève'!$CD$168="TI",1,IF('Exemplaires élève'!$CD$168="I",2,IF('Exemplaires élève'!$CD$168="S",3,IF('Exemplaires élève'!$CD$168="B",4,IF('Exemplaires élève'!$CD$168="TB",5,"xxxx"))))))</f>
        <v/>
      </c>
      <c r="T231" s="78" t="str">
        <f>IF('Exemplaires élève'!$CD$176="","",IF('Exemplaires élève'!$CD$176="TI",1,IF('Exemplaires élève'!$CD$176="I",2,IF('Exemplaires élève'!$CD$176="S",3,IF('Exemplaires élève'!$CD$176="B",4,IF('Exemplaires élève'!$CD$176="TB",5,"xxxx"))))))</f>
        <v/>
      </c>
      <c r="U231" s="78" t="str">
        <f>IF('Exemplaires élève'!$CD$184="","",IF('Exemplaires élève'!$CD$184="TI",1,IF('Exemplaires élève'!$CD$184="I",2,IF('Exemplaires élève'!$CD$184="S",3,IF('Exemplaires élève'!$CD$184="B",4,IF('Exemplaires élève'!$CD$184="TB",5,"xxxx"))))))</f>
        <v/>
      </c>
      <c r="V231" s="78" t="str">
        <f>IF('Exemplaires élève'!$CD$192="","",IF('Exemplaires élève'!$CD$192="TI",1,IF('Exemplaires élève'!$CD$192="I",2,IF('Exemplaires élève'!$CD$192="S",3,IF('Exemplaires élève'!$CD$192="B",4,IF('Exemplaires élève'!$CD$192="TB",5,"xxxx"))))))</f>
        <v/>
      </c>
      <c r="W231" s="78" t="str">
        <f>IF('Exemplaires élève'!$CD$200="","",IF('Exemplaires élève'!$CD$200="TI",1,IF('Exemplaires élève'!$CD$200="I",2,IF('Exemplaires élève'!$CD$200="S",3,IF('Exemplaires élève'!$CD$200="B",4,IF('Exemplaires élève'!$CD$200="TB",5,"xxxx"))))))</f>
        <v/>
      </c>
    </row>
    <row r="232" spans="1:24" ht="13.8" thickBot="1" x14ac:dyDescent="0.3">
      <c r="A232" s="129"/>
      <c r="D232" s="32" t="str">
        <f>IF(D225="Absent(e)","",IF(D225="Non pr.",2,IF(COUNTIF(D225:D231,"")=7,"",AVERAGE(D225:D231))))</f>
        <v/>
      </c>
      <c r="E232" s="33" t="str">
        <f t="shared" ref="E232:W232" si="23">IF(E225="Absent(e)","",IF(E225="Non pr.",2,IF(COUNTIF(E225:E231,"")=7,"",AVERAGE(E225:E231))))</f>
        <v/>
      </c>
      <c r="F232" s="33" t="str">
        <f t="shared" si="23"/>
        <v/>
      </c>
      <c r="G232" s="33" t="str">
        <f t="shared" si="23"/>
        <v/>
      </c>
      <c r="H232" s="33" t="str">
        <f t="shared" si="23"/>
        <v/>
      </c>
      <c r="I232" s="33" t="str">
        <f t="shared" si="23"/>
        <v/>
      </c>
      <c r="J232" s="33" t="str">
        <f t="shared" si="23"/>
        <v/>
      </c>
      <c r="K232" s="33" t="str">
        <f t="shared" si="23"/>
        <v/>
      </c>
      <c r="L232" s="33" t="str">
        <f t="shared" si="23"/>
        <v/>
      </c>
      <c r="M232" s="33" t="str">
        <f t="shared" si="23"/>
        <v/>
      </c>
      <c r="N232" s="33" t="str">
        <f t="shared" si="23"/>
        <v/>
      </c>
      <c r="O232" s="33" t="str">
        <f t="shared" si="23"/>
        <v/>
      </c>
      <c r="P232" s="33" t="str">
        <f t="shared" si="23"/>
        <v/>
      </c>
      <c r="Q232" s="33" t="str">
        <f t="shared" si="23"/>
        <v/>
      </c>
      <c r="R232" s="33" t="str">
        <f t="shared" si="23"/>
        <v/>
      </c>
      <c r="S232" s="33" t="str">
        <f t="shared" si="23"/>
        <v/>
      </c>
      <c r="T232" s="33" t="str">
        <f t="shared" si="23"/>
        <v/>
      </c>
      <c r="U232" s="33" t="str">
        <f t="shared" si="23"/>
        <v/>
      </c>
      <c r="V232" s="33" t="str">
        <f t="shared" si="23"/>
        <v/>
      </c>
      <c r="W232" s="34" t="str">
        <f t="shared" si="23"/>
        <v/>
      </c>
    </row>
    <row r="233" spans="1:24" x14ac:dyDescent="0.25">
      <c r="A233" s="129"/>
    </row>
    <row r="234" spans="1:24" ht="25.5"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row>
    <row r="235" spans="1:24" ht="12.75" customHeight="1" x14ac:dyDescent="0.25">
      <c r="A235" s="129" t="s">
        <v>24</v>
      </c>
      <c r="D235" s="54">
        <f>IF(Paramètres!$B$228="","",Paramètres!$B$228)</f>
        <v>42858</v>
      </c>
      <c r="E235" s="54">
        <f>IF(Paramètres!$B$229="","",Paramètres!$B$229)</f>
        <v>42859</v>
      </c>
      <c r="F235" s="54">
        <f>IF(Paramètres!$B$230="","",Paramètres!$B$230)</f>
        <v>42860</v>
      </c>
      <c r="G235" s="54">
        <f>IF(Paramètres!$B$231="","",Paramètres!$B$231)</f>
        <v>42863</v>
      </c>
      <c r="H235" s="54">
        <f>IF(Paramètres!$B$232="","",Paramètres!$B$232)</f>
        <v>42864</v>
      </c>
      <c r="I235" s="54">
        <f>IF(Paramètres!$B$233="","",Paramètres!$B$233)</f>
        <v>42865</v>
      </c>
      <c r="J235" s="54">
        <f>IF(Paramètres!$B$234="","",Paramètres!$B$234)</f>
        <v>42866</v>
      </c>
      <c r="K235" s="54">
        <f>IF(Paramètres!$B$235="","",Paramètres!$B$235)</f>
        <v>42867</v>
      </c>
      <c r="L235" s="54">
        <f>IF(Paramètres!$B$236="","",Paramètres!$B$236)</f>
        <v>42870</v>
      </c>
      <c r="M235" s="54">
        <f>IF(Paramètres!$B$237="","",Paramètres!$B$237)</f>
        <v>42871</v>
      </c>
      <c r="N235" s="54">
        <f>IF(Paramètres!$B$238="","",Paramètres!$B$238)</f>
        <v>42872</v>
      </c>
      <c r="O235" s="54">
        <f>IF(Paramètres!$B$239="","",Paramètres!$B$239)</f>
        <v>42873</v>
      </c>
      <c r="P235" s="54">
        <f>IF(Paramètres!$B$240="","",Paramètres!$B$240)</f>
        <v>42874</v>
      </c>
      <c r="Q235" s="54">
        <f>IF(Paramètres!$B$241="","",Paramètres!$B$241)</f>
        <v>42877</v>
      </c>
      <c r="R235" s="54">
        <f>IF(Paramètres!$B$242="","",Paramètres!$B$242)</f>
        <v>42878</v>
      </c>
      <c r="S235" s="54">
        <f>IF(Paramètres!$B$243="","",Paramètres!$B$243)</f>
        <v>42879</v>
      </c>
      <c r="T235" s="54">
        <f>IF(Paramètres!$B$244="","",Paramètres!$B$244)</f>
        <v>42881</v>
      </c>
      <c r="U235" s="54">
        <f>IF(Paramètres!$B$245="","",Paramètres!$B$245)</f>
        <v>42884</v>
      </c>
      <c r="V235" s="54">
        <f>IF(Paramètres!$B$246="","",Paramètres!$B$246)</f>
        <v>42885</v>
      </c>
      <c r="W235" s="54">
        <f>IF(Paramètres!$B$247="","",Paramètres!$B$247)</f>
        <v>42886</v>
      </c>
      <c r="X235" s="31" t="str">
        <f>IF(Paramètres!$B$248="","",Paramètres!$B$248)</f>
        <v/>
      </c>
    </row>
    <row r="236" spans="1:24" x14ac:dyDescent="0.25">
      <c r="A236" s="129"/>
      <c r="C236" s="1" t="s">
        <v>27</v>
      </c>
      <c r="D236" s="77" t="str">
        <f>IF('Exemplaires élève'!$CM$15="","",IF('Exemplaires élève'!$CM$15="TI",1,IF('Exemplaires élève'!$CM$15="I",2,IF('Exemplaires élève'!$CM$15="S",3,IF('Exemplaires élève'!$CM$15="B",4,IF('Exemplaires élève'!$CM$15="TB",5,IF('Exemplaires élève'!$CM$15="np","Non pr.",IF('Exemplaires élève'!$CM$15="A","Absent(e)","xxxx"))))))))</f>
        <v/>
      </c>
      <c r="E236" s="77" t="str">
        <f>IF('Exemplaires élève'!$CM$23="","",IF('Exemplaires élève'!$CM$23="TI",1,IF('Exemplaires élève'!$CM$23="I",2,IF('Exemplaires élève'!$CM$23="S",3,IF('Exemplaires élève'!$CM$23="B",4,IF('Exemplaires élève'!$CM$23="TB",5,IF('Exemplaires élève'!$CM$23="np","Non pr.",IF('Exemplaires élève'!$CM$23="A","Absent(e)","xxxx"))))))))</f>
        <v/>
      </c>
      <c r="F236" s="77" t="str">
        <f>IF('Exemplaires élève'!$CM$31="","",IF('Exemplaires élève'!$CM$31="TI",1,IF('Exemplaires élève'!$CM$31="I",2,IF('Exemplaires élève'!$CM$31="S",3,IF('Exemplaires élève'!$CM$31="B",4,IF('Exemplaires élève'!$CM$31="TB",5,IF('Exemplaires élève'!$CM$31="np","Non pr.",IF('Exemplaires élève'!$CM$31="A","Absent(e)","xxxx"))))))))</f>
        <v/>
      </c>
      <c r="G236" s="77" t="str">
        <f>IF('Exemplaires élève'!$CM$39="","",IF('Exemplaires élève'!$CM$39="TI",1,IF('Exemplaires élève'!$CM$39="I",2,IF('Exemplaires élève'!$CM$39="S",3,IF('Exemplaires élève'!$CM$39="B",4,IF('Exemplaires élève'!$CM$39="TB",5,IF('Exemplaires élève'!$CM$39="np","Non pr.",IF('Exemplaires élève'!$CM$39="A","Absent(e)","xxxx"))))))))</f>
        <v/>
      </c>
      <c r="H236" s="77" t="str">
        <f>IF('Exemplaires élève'!$CM$47="","",IF('Exemplaires élève'!$CM$47="TI",1,IF('Exemplaires élève'!$CM$47="I",2,IF('Exemplaires élève'!$CM$47="S",3,IF('Exemplaires élève'!$CM$47="B",4,IF('Exemplaires élève'!$CM$47="TB",5,IF('Exemplaires élève'!$CM$47="np","Non pr.",IF('Exemplaires élève'!$CM$47="A","Absent(e)","xxxx"))))))))</f>
        <v/>
      </c>
      <c r="I236" s="77" t="str">
        <f>IF('Exemplaires élève'!$CM$64="","",IF('Exemplaires élève'!$CM$64="TI",1,IF('Exemplaires élève'!$CM$64="I",2,IF('Exemplaires élève'!$CM$64="S",3,IF('Exemplaires élève'!$CM$64="B",4,IF('Exemplaires élève'!$CM$64="TB",5,IF('Exemplaires élève'!$CM$64="np","Non pr.",IF('Exemplaires élève'!$CM$64="A","Absent(e)","xxxx"))))))))</f>
        <v/>
      </c>
      <c r="J236" s="77" t="str">
        <f>IF('Exemplaires élève'!$CM$72="","",IF('Exemplaires élève'!$CM$72="TI",1,IF('Exemplaires élève'!$CM$72="I",2,IF('Exemplaires élève'!$CM$72="S",3,IF('Exemplaires élève'!$CM$72="B",4,IF('Exemplaires élève'!$CM$72="TB",5,IF('Exemplaires élève'!$CM$72="np","Non pr.",IF('Exemplaires élève'!$CM$72="A","Absent(e)","xxxx"))))))))</f>
        <v/>
      </c>
      <c r="K236" s="77" t="str">
        <f>IF('Exemplaires élève'!$CM$80="","",IF('Exemplaires élève'!$CM$80="TI",1,IF('Exemplaires élève'!$CM$80="I",2,IF('Exemplaires élève'!$CM$80="S",3,IF('Exemplaires élève'!$CM$80="B",4,IF('Exemplaires élève'!$CM$80="TB",5,IF('Exemplaires élève'!$CM$80="np","Non pr.",IF('Exemplaires élève'!$CM$80="A","Absent(e)","xxxx"))))))))</f>
        <v/>
      </c>
      <c r="L236" s="77" t="str">
        <f>IF('Exemplaires élève'!$CM$88="","",IF('Exemplaires élève'!$CM$88="TI",1,IF('Exemplaires élève'!$CM$88="I",2,IF('Exemplaires élève'!$CM$88="S",3,IF('Exemplaires élève'!$CM$88="B",4,IF('Exemplaires élève'!$CM$88="TB",5,IF('Exemplaires élève'!$CM$88="np","Non pr.",IF('Exemplaires élève'!$CM$88="A","Absent(e)","xxxx"))))))))</f>
        <v/>
      </c>
      <c r="M236" s="77" t="str">
        <f>IF('Exemplaires élève'!$CM$96="","",IF('Exemplaires élève'!$CM$96="TI",1,IF('Exemplaires élève'!$CM$96="I",2,IF('Exemplaires élève'!$CM$96="S",3,IF('Exemplaires élève'!$CM$96="B",4,IF('Exemplaires élève'!$CM$96="TB",5,IF('Exemplaires élève'!$CM$96="np","Non pr.",IF('Exemplaires élève'!$CM$96="A","Absent(e)","xxxx"))))))))</f>
        <v/>
      </c>
      <c r="N236" s="77" t="str">
        <f>IF('Exemplaires élève'!$CM$113="","",IF('Exemplaires élève'!$CM$113="TI",1,IF('Exemplaires élève'!$CM$113="I",2,IF('Exemplaires élève'!$CM$113="S",3,IF('Exemplaires élève'!$CM$113="B",4,IF('Exemplaires élève'!$CM$113="TB",5,IF('Exemplaires élève'!$CM$113="np","Non pr.",IF('Exemplaires élève'!$CM$113="A","Absent(e)","xxxx"))))))))</f>
        <v/>
      </c>
      <c r="O236" s="77" t="str">
        <f>IF('Exemplaires élève'!$CM$121="","",IF('Exemplaires élève'!$CM$121="TI",1,IF('Exemplaires élève'!$CM$121="I",2,IF('Exemplaires élève'!$CM$121="S",3,IF('Exemplaires élève'!$CM$121="B",4,IF('Exemplaires élève'!$CM$121="TB",5,IF('Exemplaires élève'!$CM$121="np","Non pr.",IF('Exemplaires élève'!$CM$121="A","Absent(e)","xxxx"))))))))</f>
        <v/>
      </c>
      <c r="P236" s="77" t="str">
        <f>IF('Exemplaires élève'!$CM$129="","",IF('Exemplaires élève'!$CM$129="TI",1,IF('Exemplaires élève'!$CM$129="I",2,IF('Exemplaires élève'!$CM$129="S",3,IF('Exemplaires élève'!$CM$129="B",4,IF('Exemplaires élève'!$CM$129="TB",5,IF('Exemplaires élève'!$CM$129="np","Non pr.",IF('Exemplaires élève'!$CM$129="A","Absent(e)","xxxx"))))))))</f>
        <v/>
      </c>
      <c r="Q236" s="77" t="str">
        <f>IF('Exemplaires élève'!$CM$137="","",IF('Exemplaires élève'!$CM$137="TI",1,IF('Exemplaires élève'!$CM$137="I",2,IF('Exemplaires élève'!$CM$137="S",3,IF('Exemplaires élève'!$CM$137="B",4,IF('Exemplaires élève'!$CM$137="TB",5,IF('Exemplaires élève'!$CM$137="np","Non pr.",IF('Exemplaires élève'!$CM$137="A","Absent(e)","xxxx"))))))))</f>
        <v/>
      </c>
      <c r="R236" s="77" t="str">
        <f>IF('Exemplaires élève'!$CM$145="","",IF('Exemplaires élève'!$CM$145="TI",1,IF('Exemplaires élève'!$CM$145="I",2,IF('Exemplaires élève'!$CM$145="S",3,IF('Exemplaires élève'!$CM$145="B",4,IF('Exemplaires élève'!$CM$145="TB",5,IF('Exemplaires élève'!$CM$145="np","Non pr.",IF('Exemplaires élève'!$CM$145="A","Absent(e)","xxxx"))))))))</f>
        <v/>
      </c>
      <c r="S236" s="77" t="str">
        <f>IF('Exemplaires élève'!$CM$162="","",IF('Exemplaires élève'!$CM$162="TI",1,IF('Exemplaires élève'!$CM$162="I",2,IF('Exemplaires élève'!$CM$162="S",3,IF('Exemplaires élève'!$CM$162="B",4,IF('Exemplaires élève'!$CM$162="TB",5,IF('Exemplaires élève'!$CM$162="np","Non pr.",IF('Exemplaires élève'!$CM$162="A","Absent(e)","xxxx"))))))))</f>
        <v/>
      </c>
      <c r="T236" s="77" t="str">
        <f>IF('Exemplaires élève'!$CM$170="","",IF('Exemplaires élève'!$CM$170="TI",1,IF('Exemplaires élève'!$CM$170="I",2,IF('Exemplaires élève'!$CM$170="S",3,IF('Exemplaires élève'!$CM$170="B",4,IF('Exemplaires élève'!$CM$170="TB",5,IF('Exemplaires élève'!$CM$170="np","Non pr.",IF('Exemplaires élève'!$CM$170="A","Absent(e)","xxxx"))))))))</f>
        <v/>
      </c>
      <c r="U236" s="77" t="str">
        <f>IF('Exemplaires élève'!$CM$178="","",IF('Exemplaires élève'!$CM$178="TI",1,IF('Exemplaires élève'!$CM$178="I",2,IF('Exemplaires élève'!$CM$178="S",3,IF('Exemplaires élève'!$CM$178="B",4,IF('Exemplaires élève'!$CM$178="TB",5,IF('Exemplaires élève'!$CM$178="np","Non pr.",IF('Exemplaires élève'!$CM$178="A","Absent(e)","xxxx"))))))))</f>
        <v/>
      </c>
      <c r="V236" s="77" t="str">
        <f>IF('Exemplaires élève'!$CM$186="","",IF('Exemplaires élève'!$CM$186="TI",1,IF('Exemplaires élève'!$CM$186="I",2,IF('Exemplaires élève'!$CM$186="S",3,IF('Exemplaires élève'!$CM$186="B",4,IF('Exemplaires élève'!$CM$186="TB",5,IF('Exemplaires élève'!$CM$186="np","Non pr.",IF('Exemplaires élève'!$CM$186="A","Absent(e)","xxxx"))))))))</f>
        <v/>
      </c>
      <c r="W236" s="77" t="str">
        <f>IF('Exemplaires élève'!$CM$194="","",IF('Exemplaires élève'!$CM$194="TI",1,IF('Exemplaires élève'!$CM$194="I",2,IF('Exemplaires élève'!$CM$194="S",3,IF('Exemplaires élève'!$CM$194="B",4,IF('Exemplaires élève'!$CM$194="TB",5,IF('Exemplaires élève'!$CM$194="np","Non pr.",IF('Exemplaires élève'!$CM$194="A","Absent(e)","xxxx"))))))))</f>
        <v/>
      </c>
    </row>
    <row r="237" spans="1:24" x14ac:dyDescent="0.25">
      <c r="A237" s="129"/>
      <c r="D237" s="78" t="str">
        <f>IF('Exemplaires élève'!$CM$16="","",IF('Exemplaires élève'!$CM$16="TI",1,IF('Exemplaires élève'!$CM$16="I",2,IF('Exemplaires élève'!$CM$16="S",3,IF('Exemplaires élève'!$CM$16="B",4,IF('Exemplaires élève'!$CM$16="TB",5,"xxxx"))))))</f>
        <v/>
      </c>
      <c r="E237" s="78" t="str">
        <f>IF('Exemplaires élève'!$CM$24="","",IF('Exemplaires élève'!$CM$24="TI",1,IF('Exemplaires élève'!$CM$24="I",2,IF('Exemplaires élève'!$CM$24="S",3,IF('Exemplaires élève'!$CM$24="B",4,IF('Exemplaires élève'!$CM$24="TB",5,"xxxx"))))))</f>
        <v/>
      </c>
      <c r="F237" s="78" t="str">
        <f>IF('Exemplaires élève'!$CM$32="","",IF('Exemplaires élève'!$CM$32="TI",1,IF('Exemplaires élève'!$CM$32="I",2,IF('Exemplaires élève'!$CM$32="S",3,IF('Exemplaires élève'!$CM$32="B",4,IF('Exemplaires élève'!$CM$32="TB",5,"xxxx"))))))</f>
        <v/>
      </c>
      <c r="G237" s="78" t="str">
        <f>IF('Exemplaires élève'!$CM$40="","",IF('Exemplaires élève'!$CM$40="TI",1,IF('Exemplaires élève'!$CM$40="I",2,IF('Exemplaires élève'!$CM$40="S",3,IF('Exemplaires élève'!$CM$40="B",4,IF('Exemplaires élève'!$CM$40="TB",5,"xxxx"))))))</f>
        <v/>
      </c>
      <c r="H237" s="78" t="str">
        <f>IF('Exemplaires élève'!$CM$48="","",IF('Exemplaires élève'!$CM$48="TI",1,IF('Exemplaires élève'!$CM$48="I",2,IF('Exemplaires élève'!$CM$48="S",3,IF('Exemplaires élève'!$CM$48="B",4,IF('Exemplaires élève'!$CM$48="TB",5,"xxxx"))))))</f>
        <v/>
      </c>
      <c r="I237" s="78" t="str">
        <f>IF('Exemplaires élève'!$CM$65="","",IF('Exemplaires élève'!$CM$65="TI",1,IF('Exemplaires élève'!$CM$65="I",2,IF('Exemplaires élève'!$CM$65="S",3,IF('Exemplaires élève'!$CM$65="B",4,IF('Exemplaires élève'!$CM$65="TB",5,"xxxx"))))))</f>
        <v/>
      </c>
      <c r="J237" s="78" t="str">
        <f>IF('Exemplaires élève'!$CM$73="","",IF('Exemplaires élève'!$CM$73="TI",1,IF('Exemplaires élève'!$CM$73="I",2,IF('Exemplaires élève'!$CM$73="S",3,IF('Exemplaires élève'!$CM$73="B",4,IF('Exemplaires élève'!$CM$73="TB",5,"xxxx"))))))</f>
        <v/>
      </c>
      <c r="K237" s="78" t="str">
        <f>IF('Exemplaires élève'!$CM$81="","",IF('Exemplaires élève'!$CM$81="TI",1,IF('Exemplaires élève'!$CM$81="I",2,IF('Exemplaires élève'!$CM$81="S",3,IF('Exemplaires élève'!$CM$81="B",4,IF('Exemplaires élève'!$CM$81="TB",5,"xxxx"))))))</f>
        <v/>
      </c>
      <c r="L237" s="78" t="str">
        <f>IF('Exemplaires élève'!$CM$89="","",IF('Exemplaires élève'!$CM$89="TI",1,IF('Exemplaires élève'!$CM$89="I",2,IF('Exemplaires élève'!$CM$89="S",3,IF('Exemplaires élève'!$CM$89="B",4,IF('Exemplaires élève'!$CM$89="TB",5,"xxxx"))))))</f>
        <v/>
      </c>
      <c r="M237" s="78" t="str">
        <f>IF('Exemplaires élève'!$CM$97="","",IF('Exemplaires élève'!$CM$97="TI",1,IF('Exemplaires élève'!$CM$97="I",2,IF('Exemplaires élève'!$CM$97="S",3,IF('Exemplaires élève'!$CM$97="B",4,IF('Exemplaires élève'!$CM$97="TB",5,"xxxx"))))))</f>
        <v/>
      </c>
      <c r="N237" s="78" t="str">
        <f>IF('Exemplaires élève'!$CM$114="","",IF('Exemplaires élève'!$CM$114="TI",1,IF('Exemplaires élève'!$CM$114="I",2,IF('Exemplaires élève'!$CM$114="S",3,IF('Exemplaires élève'!$CM$114="B",4,IF('Exemplaires élève'!$CM$114="TB",5,"xxxx"))))))</f>
        <v/>
      </c>
      <c r="O237" s="78" t="str">
        <f>IF('Exemplaires élève'!$CM$122="","",IF('Exemplaires élève'!$CM$122="TI",1,IF('Exemplaires élève'!$CM$122="I",2,IF('Exemplaires élève'!$CM$122="S",3,IF('Exemplaires élève'!$CM$122="B",4,IF('Exemplaires élève'!$CM$122="TB",5,"xxxx"))))))</f>
        <v/>
      </c>
      <c r="P237" s="78" t="str">
        <f>IF('Exemplaires élève'!$CM$130="","",IF('Exemplaires élève'!$CM$130="TI",1,IF('Exemplaires élève'!$CM$130="I",2,IF('Exemplaires élève'!$CM$130="S",3,IF('Exemplaires élève'!$CM$130="B",4,IF('Exemplaires élève'!$CM$130="TB",5,"xxxx"))))))</f>
        <v/>
      </c>
      <c r="Q237" s="78" t="str">
        <f>IF('Exemplaires élève'!$CM$138="","",IF('Exemplaires élève'!$CM$138="TI",1,IF('Exemplaires élève'!$CM$138="I",2,IF('Exemplaires élève'!$CM$138="S",3,IF('Exemplaires élève'!$CM$138="B",4,IF('Exemplaires élève'!$CM$138="TB",5,"xxxx"))))))</f>
        <v/>
      </c>
      <c r="R237" s="78" t="str">
        <f>IF('Exemplaires élève'!$CM$146="","",IF('Exemplaires élève'!$CM$146="TI",1,IF('Exemplaires élève'!$CM$146="I",2,IF('Exemplaires élève'!$CM$146="S",3,IF('Exemplaires élève'!$CM$146="B",4,IF('Exemplaires élève'!$CM$146="TB",5,"xxxx"))))))</f>
        <v/>
      </c>
      <c r="S237" s="78" t="str">
        <f>IF('Exemplaires élève'!$CM$163="","",IF('Exemplaires élève'!$CM$163="TI",1,IF('Exemplaires élève'!$CM$163="I",2,IF('Exemplaires élève'!$CM$163="S",3,IF('Exemplaires élève'!$CM$163="B",4,IF('Exemplaires élève'!$CM$163="TB",5,"xxxx"))))))</f>
        <v/>
      </c>
      <c r="T237" s="78" t="str">
        <f>IF('Exemplaires élève'!$CM$171="","",IF('Exemplaires élève'!$CM$171="TI",1,IF('Exemplaires élève'!$CM$171="I",2,IF('Exemplaires élève'!$CM$171="S",3,IF('Exemplaires élève'!$CM$171="B",4,IF('Exemplaires élève'!$CM$171="TB",5,"xxxx"))))))</f>
        <v/>
      </c>
      <c r="U237" s="78" t="str">
        <f>IF('Exemplaires élève'!$CM$179="","",IF('Exemplaires élève'!$CM$179="TI",1,IF('Exemplaires élève'!$CM$179="I",2,IF('Exemplaires élève'!$CM$179="S",3,IF('Exemplaires élève'!$CM$179="B",4,IF('Exemplaires élève'!$CM$179="TB",5,"xxxx"))))))</f>
        <v/>
      </c>
      <c r="V237" s="78" t="str">
        <f>IF('Exemplaires élève'!$CM$187="","",IF('Exemplaires élève'!$CM$187="TI",1,IF('Exemplaires élève'!$CM$187="I",2,IF('Exemplaires élève'!$CM$187="S",3,IF('Exemplaires élève'!$CM$187="B",4,IF('Exemplaires élève'!$CM$187="TB",5,"xxxx"))))))</f>
        <v/>
      </c>
      <c r="W237" s="78" t="str">
        <f>IF('Exemplaires élève'!$CM$195="","",IF('Exemplaires élève'!$CM$195="TI",1,IF('Exemplaires élève'!$CM$195="I",2,IF('Exemplaires élève'!$CM$195="S",3,IF('Exemplaires élève'!$CM$195="B",4,IF('Exemplaires élève'!$CM$195="TB",5,"xxxx"))))))</f>
        <v/>
      </c>
    </row>
    <row r="238" spans="1:24" x14ac:dyDescent="0.25">
      <c r="A238" s="129"/>
      <c r="D238" s="78" t="str">
        <f>IF('Exemplaires élève'!$CM$17="","",IF('Exemplaires élève'!$CM$17="TI",1,IF('Exemplaires élève'!$CM$17="I",2,IF('Exemplaires élève'!$CM$17="S",3,IF('Exemplaires élève'!$CM$17="B",4,IF('Exemplaires élève'!$CM$17="TB",5,"xxxx"))))))</f>
        <v/>
      </c>
      <c r="E238" s="78" t="str">
        <f>IF('Exemplaires élève'!$CM$25="","",IF('Exemplaires élève'!$CM$25="TI",1,IF('Exemplaires élève'!$CM$25="I",2,IF('Exemplaires élève'!$CM$25="S",3,IF('Exemplaires élève'!$CM$25="B",4,IF('Exemplaires élève'!$CM$25="TB",5,"xxxx"))))))</f>
        <v/>
      </c>
      <c r="F238" s="78" t="str">
        <f>IF('Exemplaires élève'!$CM$33="","",IF('Exemplaires élève'!$CM$33="TI",1,IF('Exemplaires élève'!$CM$33="I",2,IF('Exemplaires élève'!$CM$33="S",3,IF('Exemplaires élève'!$CM$33="B",4,IF('Exemplaires élève'!$CM$33="TB",5,"xxxx"))))))</f>
        <v/>
      </c>
      <c r="G238" s="78" t="str">
        <f>IF('Exemplaires élève'!$CM$41="","",IF('Exemplaires élève'!$CM$41="TI",1,IF('Exemplaires élève'!$CM$41="I",2,IF('Exemplaires élève'!$CM$41="S",3,IF('Exemplaires élève'!$CM$41="B",4,IF('Exemplaires élève'!$CM$41="TB",5,"xxxx"))))))</f>
        <v/>
      </c>
      <c r="H238" s="78" t="str">
        <f>IF('Exemplaires élève'!$CM$49="","",IF('Exemplaires élève'!$CM$49="TI",1,IF('Exemplaires élève'!$CM$49="I",2,IF('Exemplaires élève'!$CM$49="S",3,IF('Exemplaires élève'!$CM$49="B",4,IF('Exemplaires élève'!$CM$49="TB",5,"xxxx"))))))</f>
        <v/>
      </c>
      <c r="I238" s="78" t="str">
        <f>IF('Exemplaires élève'!$CM$66="","",IF('Exemplaires élève'!$CM$66="TI",1,IF('Exemplaires élève'!$CM$66="I",2,IF('Exemplaires élève'!$CM$66="S",3,IF('Exemplaires élève'!$CM$66="B",4,IF('Exemplaires élève'!$CM$66="TB",5,"xxxx"))))))</f>
        <v/>
      </c>
      <c r="J238" s="78" t="str">
        <f>IF('Exemplaires élève'!$CM$74="","",IF('Exemplaires élève'!$CM$74="TI",1,IF('Exemplaires élève'!$CM$74="I",2,IF('Exemplaires élève'!$CM$74="S",3,IF('Exemplaires élève'!$CM$74="B",4,IF('Exemplaires élève'!$CM$74="TB",5,"xxxx"))))))</f>
        <v/>
      </c>
      <c r="K238" s="78" t="str">
        <f>IF('Exemplaires élève'!$CM$82="","",IF('Exemplaires élève'!$CM$82="TI",1,IF('Exemplaires élève'!$CM$82="I",2,IF('Exemplaires élève'!$CM$82="S",3,IF('Exemplaires élève'!$CM$82="B",4,IF('Exemplaires élève'!$CM$82="TB",5,"xxxx"))))))</f>
        <v/>
      </c>
      <c r="L238" s="78" t="str">
        <f>IF('Exemplaires élève'!$CM$90="","",IF('Exemplaires élève'!$CM$90="TI",1,IF('Exemplaires élève'!$CM$90="I",2,IF('Exemplaires élève'!$CM$90="S",3,IF('Exemplaires élève'!$CM$90="B",4,IF('Exemplaires élève'!$CM$90="TB",5,"xxxx"))))))</f>
        <v/>
      </c>
      <c r="M238" s="78" t="str">
        <f>IF('Exemplaires élève'!$CM$98="","",IF('Exemplaires élève'!$CM$98="TI",1,IF('Exemplaires élève'!$CM$98="I",2,IF('Exemplaires élève'!$CM$98="S",3,IF('Exemplaires élève'!$CM$98="B",4,IF('Exemplaires élève'!$CM$98="TB",5,"xxxx"))))))</f>
        <v/>
      </c>
      <c r="N238" s="78" t="str">
        <f>IF('Exemplaires élève'!$CM$115="","",IF('Exemplaires élève'!$CM$115="TI",1,IF('Exemplaires élève'!$CM$115="I",2,IF('Exemplaires élève'!$CM$115="S",3,IF('Exemplaires élève'!$CM$115="B",4,IF('Exemplaires élève'!$CM$115="TB",5,"xxxx"))))))</f>
        <v/>
      </c>
      <c r="O238" s="78" t="str">
        <f>IF('Exemplaires élève'!$CM$123="","",IF('Exemplaires élève'!$CM$123="TI",1,IF('Exemplaires élève'!$CM$123="I",2,IF('Exemplaires élève'!$CM$123="S",3,IF('Exemplaires élève'!$CM$123="B",4,IF('Exemplaires élève'!$CM$123="TB",5,"xxxx"))))))</f>
        <v/>
      </c>
      <c r="P238" s="78" t="str">
        <f>IF('Exemplaires élève'!$CM$131="","",IF('Exemplaires élève'!$CM$131="TI",1,IF('Exemplaires élève'!$CM$131="I",2,IF('Exemplaires élève'!$CM$131="S",3,IF('Exemplaires élève'!$CM$131="B",4,IF('Exemplaires élève'!$CM$131="TB",5,"xxxx"))))))</f>
        <v/>
      </c>
      <c r="Q238" s="78" t="str">
        <f>IF('Exemplaires élève'!$CM$139="","",IF('Exemplaires élève'!$CM$139="TI",1,IF('Exemplaires élève'!$CM$139="I",2,IF('Exemplaires élève'!$CM$139="S",3,IF('Exemplaires élève'!$CM$139="B",4,IF('Exemplaires élève'!$CM$139="TB",5,"xxxx"))))))</f>
        <v/>
      </c>
      <c r="R238" s="78" t="str">
        <f>IF('Exemplaires élève'!$CM$147="","",IF('Exemplaires élève'!$CM$147="TI",1,IF('Exemplaires élève'!$CM$147="I",2,IF('Exemplaires élève'!$CM$147="S",3,IF('Exemplaires élève'!$CM$147="B",4,IF('Exemplaires élève'!$CM$147="TB",5,"xxxx"))))))</f>
        <v/>
      </c>
      <c r="S238" s="78" t="str">
        <f>IF('Exemplaires élève'!$CM$164="","",IF('Exemplaires élève'!$CM$164="TI",1,IF('Exemplaires élève'!$CM$164="I",2,IF('Exemplaires élève'!$CM$164="S",3,IF('Exemplaires élève'!$CM$164="B",4,IF('Exemplaires élève'!$CM$164="TB",5,"xxxx"))))))</f>
        <v/>
      </c>
      <c r="T238" s="78" t="str">
        <f>IF('Exemplaires élève'!$CM$172="","",IF('Exemplaires élève'!$CM$172="TI",1,IF('Exemplaires élève'!$CM$172="I",2,IF('Exemplaires élève'!$CM$172="S",3,IF('Exemplaires élève'!$CM$172="B",4,IF('Exemplaires élève'!$CM$172="TB",5,"xxxx"))))))</f>
        <v/>
      </c>
      <c r="U238" s="78" t="str">
        <f>IF('Exemplaires élève'!$CM$180="","",IF('Exemplaires élève'!$CM$180="TI",1,IF('Exemplaires élève'!$CM$180="I",2,IF('Exemplaires élève'!$CM$180="S",3,IF('Exemplaires élève'!$CM$180="B",4,IF('Exemplaires élève'!$CM$180="TB",5,"xxxx"))))))</f>
        <v/>
      </c>
      <c r="V238" s="78" t="str">
        <f>IF('Exemplaires élève'!$CM$188="","",IF('Exemplaires élève'!$CM$188="TI",1,IF('Exemplaires élève'!$CM$188="I",2,IF('Exemplaires élève'!$CM$188="S",3,IF('Exemplaires élève'!$CM$188="B",4,IF('Exemplaires élève'!$CM$188="TB",5,"xxxx"))))))</f>
        <v/>
      </c>
      <c r="W238" s="78" t="str">
        <f>IF('Exemplaires élève'!$CM$196="","",IF('Exemplaires élève'!$CM$196="TI",1,IF('Exemplaires élève'!$CM$196="I",2,IF('Exemplaires élève'!$CM$196="S",3,IF('Exemplaires élève'!$CM$196="B",4,IF('Exemplaires élève'!$CM$196="TB",5,"xxxx"))))))</f>
        <v/>
      </c>
    </row>
    <row r="239" spans="1:24" x14ac:dyDescent="0.25">
      <c r="A239" s="129"/>
      <c r="D239" s="78" t="str">
        <f>IF('Exemplaires élève'!$CM$18="","",IF('Exemplaires élève'!$CM$18="TI",1,IF('Exemplaires élève'!$CM$18="I",2,IF('Exemplaires élève'!$CM$18="S",3,IF('Exemplaires élève'!$CM$18="B",4,IF('Exemplaires élève'!$CM$18="TB",5,"xxxx"))))))</f>
        <v/>
      </c>
      <c r="E239" s="78" t="str">
        <f>IF('Exemplaires élève'!$CM$26="","",IF('Exemplaires élève'!$CM$26="TI",1,IF('Exemplaires élève'!$CM$26="I",2,IF('Exemplaires élève'!$CM$26="S",3,IF('Exemplaires élève'!$CM$26="B",4,IF('Exemplaires élève'!$CM$26="TB",5,"xxxx"))))))</f>
        <v/>
      </c>
      <c r="F239" s="78" t="str">
        <f>IF('Exemplaires élève'!$CM$34="","",IF('Exemplaires élève'!$CM$34="TI",1,IF('Exemplaires élève'!$CM$34="I",2,IF('Exemplaires élève'!$CM$34="S",3,IF('Exemplaires élève'!$CM$34="B",4,IF('Exemplaires élève'!$CM$34="TB",5,"xxxx"))))))</f>
        <v/>
      </c>
      <c r="G239" s="78" t="str">
        <f>IF('Exemplaires élève'!$CM$42="","",IF('Exemplaires élève'!$CM$42="TI",1,IF('Exemplaires élève'!$CM$42="I",2,IF('Exemplaires élève'!$CM$42="S",3,IF('Exemplaires élève'!$CM$42="B",4,IF('Exemplaires élève'!$CM$42="TB",5,"xxxx"))))))</f>
        <v/>
      </c>
      <c r="H239" s="78" t="str">
        <f>IF('Exemplaires élève'!$CM$50="","",IF('Exemplaires élève'!$CM$50="TI",1,IF('Exemplaires élève'!$CM$50="I",2,IF('Exemplaires élève'!$CM$50="S",3,IF('Exemplaires élève'!$CM$50="B",4,IF('Exemplaires élève'!$CM$50="TB",5,"xxxx"))))))</f>
        <v/>
      </c>
      <c r="I239" s="78" t="str">
        <f>IF('Exemplaires élève'!$CM$67="","",IF('Exemplaires élève'!$CM$67="TI",1,IF('Exemplaires élève'!$CM$67="I",2,IF('Exemplaires élève'!$CM$67="S",3,IF('Exemplaires élève'!$CM$67="B",4,IF('Exemplaires élève'!$CM$67="TB",5,"xxxx"))))))</f>
        <v/>
      </c>
      <c r="J239" s="78" t="str">
        <f>IF('Exemplaires élève'!$CM$75="","",IF('Exemplaires élève'!$CM$75="TI",1,IF('Exemplaires élève'!$CM$75="I",2,IF('Exemplaires élève'!$CM$75="S",3,IF('Exemplaires élève'!$CM$75="B",4,IF('Exemplaires élève'!$CM$75="TB",5,"xxxx"))))))</f>
        <v/>
      </c>
      <c r="K239" s="78" t="str">
        <f>IF('Exemplaires élève'!$CM$83="","",IF('Exemplaires élève'!$CM$83="TI",1,IF('Exemplaires élève'!$CM$83="I",2,IF('Exemplaires élève'!$CM$83="S",3,IF('Exemplaires élève'!$CM$83="B",4,IF('Exemplaires élève'!$CM$83="TB",5,"xxxx"))))))</f>
        <v/>
      </c>
      <c r="L239" s="78" t="str">
        <f>IF('Exemplaires élève'!$CM$91="","",IF('Exemplaires élève'!$CM$91="TI",1,IF('Exemplaires élève'!$CM$91="I",2,IF('Exemplaires élève'!$CM$91="S",3,IF('Exemplaires élève'!$CM$91="B",4,IF('Exemplaires élève'!$CM$91="TB",5,"xxxx"))))))</f>
        <v/>
      </c>
      <c r="M239" s="78" t="str">
        <f>IF('Exemplaires élève'!$CM$99="","",IF('Exemplaires élève'!$CM$99="TI",1,IF('Exemplaires élève'!$CM$99="I",2,IF('Exemplaires élève'!$CM$99="S",3,IF('Exemplaires élève'!$CM$99="B",4,IF('Exemplaires élève'!$CM$99="TB",5,"xxxx"))))))</f>
        <v/>
      </c>
      <c r="N239" s="78" t="str">
        <f>IF('Exemplaires élève'!$CM$116="","",IF('Exemplaires élève'!$CM$116="TI",1,IF('Exemplaires élève'!$CM$116="I",2,IF('Exemplaires élève'!$CM$116="S",3,IF('Exemplaires élève'!$CM$116="B",4,IF('Exemplaires élève'!$CM$116="TB",5,"xxxx"))))))</f>
        <v/>
      </c>
      <c r="O239" s="78" t="str">
        <f>IF('Exemplaires élève'!$CM$124="","",IF('Exemplaires élève'!$CM$124="TI",1,IF('Exemplaires élève'!$CM$124="I",2,IF('Exemplaires élève'!$CM$124="S",3,IF('Exemplaires élève'!$CM$124="B",4,IF('Exemplaires élève'!$CM$124="TB",5,"xxxx"))))))</f>
        <v/>
      </c>
      <c r="P239" s="78" t="str">
        <f>IF('Exemplaires élève'!$CM$132="","",IF('Exemplaires élève'!$CM$132="TI",1,IF('Exemplaires élève'!$CM$132="I",2,IF('Exemplaires élève'!$CM$132="S",3,IF('Exemplaires élève'!$CM$132="B",4,IF('Exemplaires élève'!$CM$132="TB",5,"xxxx"))))))</f>
        <v/>
      </c>
      <c r="Q239" s="78" t="str">
        <f>IF('Exemplaires élève'!$CM$140="","",IF('Exemplaires élève'!$CM$140="TI",1,IF('Exemplaires élève'!$CM$140="I",2,IF('Exemplaires élève'!$CM$140="S",3,IF('Exemplaires élève'!$CM$140="B",4,IF('Exemplaires élève'!$CM$140="TB",5,"xxxx"))))))</f>
        <v/>
      </c>
      <c r="R239" s="78" t="str">
        <f>IF('Exemplaires élève'!$CM$148="","",IF('Exemplaires élève'!$CM$148="TI",1,IF('Exemplaires élève'!$CM$148="I",2,IF('Exemplaires élève'!$CM$148="S",3,IF('Exemplaires élève'!$CM$148="B",4,IF('Exemplaires élève'!$CM$148="TB",5,"xxxx"))))))</f>
        <v/>
      </c>
      <c r="S239" s="78" t="str">
        <f>IF('Exemplaires élève'!$CM$165="","",IF('Exemplaires élève'!$CM$165="TI",1,IF('Exemplaires élève'!$CM$165="I",2,IF('Exemplaires élève'!$CM$165="S",3,IF('Exemplaires élève'!$CM$165="B",4,IF('Exemplaires élève'!$CM$165="TB",5,"xxxx"))))))</f>
        <v/>
      </c>
      <c r="T239" s="78" t="str">
        <f>IF('Exemplaires élève'!$CM$173="","",IF('Exemplaires élève'!$CM$173="TI",1,IF('Exemplaires élève'!$CM$173="I",2,IF('Exemplaires élève'!$CM$173="S",3,IF('Exemplaires élève'!$CM$173="B",4,IF('Exemplaires élève'!$CM$173="TB",5,"xxxx"))))))</f>
        <v/>
      </c>
      <c r="U239" s="78" t="str">
        <f>IF('Exemplaires élève'!$CM$181="","",IF('Exemplaires élève'!$CM$181="TI",1,IF('Exemplaires élève'!$CM$181="I",2,IF('Exemplaires élève'!$CM$181="S",3,IF('Exemplaires élève'!$CM$181="B",4,IF('Exemplaires élève'!$CM$181="TB",5,"xxxx"))))))</f>
        <v/>
      </c>
      <c r="V239" s="78" t="str">
        <f>IF('Exemplaires élève'!$CM$189="","",IF('Exemplaires élève'!$CM$189="TI",1,IF('Exemplaires élève'!$CM$189="I",2,IF('Exemplaires élève'!$CM$189="S",3,IF('Exemplaires élève'!$CM$189="B",4,IF('Exemplaires élève'!$CM$189="TB",5,"xxxx"))))))</f>
        <v/>
      </c>
      <c r="W239" s="78" t="str">
        <f>IF('Exemplaires élève'!$CM$197="","",IF('Exemplaires élève'!$CM$197="TI",1,IF('Exemplaires élève'!$CM$197="I",2,IF('Exemplaires élève'!$CM$197="S",3,IF('Exemplaires élève'!$CM$197="B",4,IF('Exemplaires élève'!$CM$197="TB",5,"xxxx"))))))</f>
        <v/>
      </c>
    </row>
    <row r="240" spans="1:24" x14ac:dyDescent="0.25">
      <c r="A240" s="129"/>
      <c r="D240" s="78" t="str">
        <f>IF('Exemplaires élève'!$CM$19="","",IF('Exemplaires élève'!$CM$19="TI",1,IF('Exemplaires élève'!$CM$19="I",2,IF('Exemplaires élève'!$CM$19="S",3,IF('Exemplaires élève'!$CM$19="B",4,IF('Exemplaires élève'!$CM$19="TB",5,"xxxx"))))))</f>
        <v/>
      </c>
      <c r="E240" s="78" t="str">
        <f>IF('Exemplaires élève'!$CM$27="","",IF('Exemplaires élève'!$CM$27="TI",1,IF('Exemplaires élève'!$CM$27="I",2,IF('Exemplaires élève'!$CM$27="S",3,IF('Exemplaires élève'!$CM$27="B",4,IF('Exemplaires élève'!$CM$27="TB",5,"xxxx"))))))</f>
        <v/>
      </c>
      <c r="F240" s="78" t="str">
        <f>IF('Exemplaires élève'!$CM$35="","",IF('Exemplaires élève'!$CM$35="TI",1,IF('Exemplaires élève'!$CM$35="I",2,IF('Exemplaires élève'!$CM$35="S",3,IF('Exemplaires élève'!$CM$35="B",4,IF('Exemplaires élève'!$CM$35="TB",5,"xxxx"))))))</f>
        <v/>
      </c>
      <c r="G240" s="78" t="str">
        <f>IF('Exemplaires élève'!$CM$43="","",IF('Exemplaires élève'!$CM$43="TI",1,IF('Exemplaires élève'!$CM$43="I",2,IF('Exemplaires élève'!$CM$43="S",3,IF('Exemplaires élève'!$CM$43="B",4,IF('Exemplaires élève'!$CM$43="TB",5,"xxxx"))))))</f>
        <v/>
      </c>
      <c r="H240" s="78" t="str">
        <f>IF('Exemplaires élève'!$CM$51="","",IF('Exemplaires élève'!$CM$51="TI",1,IF('Exemplaires élève'!$CM$51="I",2,IF('Exemplaires élève'!$CM$51="S",3,IF('Exemplaires élève'!$CM$51="B",4,IF('Exemplaires élève'!$CM$51="TB",5,"xxxx"))))))</f>
        <v/>
      </c>
      <c r="I240" s="78" t="str">
        <f>IF('Exemplaires élève'!$CM$68="","",IF('Exemplaires élève'!$CM$68="TI",1,IF('Exemplaires élève'!$CM$68="I",2,IF('Exemplaires élève'!$CM$68="S",3,IF('Exemplaires élève'!$CM$68="B",4,IF('Exemplaires élève'!$CM$68="TB",5,"xxxx"))))))</f>
        <v/>
      </c>
      <c r="J240" s="78" t="str">
        <f>IF('Exemplaires élève'!$CM$76="","",IF('Exemplaires élève'!$CM$76="TI",1,IF('Exemplaires élève'!$CM$76="I",2,IF('Exemplaires élève'!$CM$76="S",3,IF('Exemplaires élève'!$CM$76="B",4,IF('Exemplaires élève'!$CM$76="TB",5,"xxxx"))))))</f>
        <v/>
      </c>
      <c r="K240" s="78" t="str">
        <f>IF('Exemplaires élève'!$CM$84="","",IF('Exemplaires élève'!$CM$84="TI",1,IF('Exemplaires élève'!$CM$84="I",2,IF('Exemplaires élève'!$CM$84="S",3,IF('Exemplaires élève'!$CM$84="B",4,IF('Exemplaires élève'!$CM$84="TB",5,"xxxx"))))))</f>
        <v/>
      </c>
      <c r="L240" s="78" t="str">
        <f>IF('Exemplaires élève'!$CM$92="","",IF('Exemplaires élève'!$CM$92="TI",1,IF('Exemplaires élève'!$CM$92="I",2,IF('Exemplaires élève'!$CM$92="S",3,IF('Exemplaires élève'!$CM$92="B",4,IF('Exemplaires élève'!$CM$92="TB",5,"xxxx"))))))</f>
        <v/>
      </c>
      <c r="M240" s="78" t="str">
        <f>IF('Exemplaires élève'!$CM$100="","",IF('Exemplaires élève'!$CM$100="TI",1,IF('Exemplaires élève'!$CM$100="I",2,IF('Exemplaires élève'!$CM$100="S",3,IF('Exemplaires élève'!$CM$100="B",4,IF('Exemplaires élève'!$CM$100="TB",5,"xxxx"))))))</f>
        <v/>
      </c>
      <c r="N240" s="78" t="str">
        <f>IF('Exemplaires élève'!$CM$117="","",IF('Exemplaires élève'!$CM$117="TI",1,IF('Exemplaires élève'!$CM$117="I",2,IF('Exemplaires élève'!$CM$117="S",3,IF('Exemplaires élève'!$CM$117="B",4,IF('Exemplaires élève'!$CM$117="TB",5,"xxxx"))))))</f>
        <v/>
      </c>
      <c r="O240" s="78" t="str">
        <f>IF('Exemplaires élève'!$CM$125="","",IF('Exemplaires élève'!$CM$125="TI",1,IF('Exemplaires élève'!$CM$125="I",2,IF('Exemplaires élève'!$CM$125="S",3,IF('Exemplaires élève'!$CM$125="B",4,IF('Exemplaires élève'!$CM$125="TB",5,"xxxx"))))))</f>
        <v/>
      </c>
      <c r="P240" s="78" t="str">
        <f>IF('Exemplaires élève'!$CM$133="","",IF('Exemplaires élève'!$CM$133="TI",1,IF('Exemplaires élève'!$CM$133="I",2,IF('Exemplaires élève'!$CM$133="S",3,IF('Exemplaires élève'!$CM$133="B",4,IF('Exemplaires élève'!$CM$133="TB",5,"xxxx"))))))</f>
        <v/>
      </c>
      <c r="Q240" s="78" t="str">
        <f>IF('Exemplaires élève'!$CM$141="","",IF('Exemplaires élève'!$CM$141="TI",1,IF('Exemplaires élève'!$CM$141="I",2,IF('Exemplaires élève'!$CM$141="S",3,IF('Exemplaires élève'!$CM$141="B",4,IF('Exemplaires élève'!$CM$141="TB",5,"xxxx"))))))</f>
        <v/>
      </c>
      <c r="R240" s="78" t="str">
        <f>IF('Exemplaires élève'!$CM$149="","",IF('Exemplaires élève'!$CM$149="TI",1,IF('Exemplaires élève'!$CM$149="I",2,IF('Exemplaires élève'!$CM$149="S",3,IF('Exemplaires élève'!$CM$149="B",4,IF('Exemplaires élève'!$CM$149="TB",5,"xxxx"))))))</f>
        <v/>
      </c>
      <c r="S240" s="78" t="str">
        <f>IF('Exemplaires élève'!$CM$166="","",IF('Exemplaires élève'!$CM$166="TI",1,IF('Exemplaires élève'!$CM$166="I",2,IF('Exemplaires élève'!$CM$166="S",3,IF('Exemplaires élève'!$CM$166="B",4,IF('Exemplaires élève'!$CM$166="TB",5,"xxxx"))))))</f>
        <v/>
      </c>
      <c r="T240" s="78" t="str">
        <f>IF('Exemplaires élève'!$CM$174="","",IF('Exemplaires élève'!$CM$174="TI",1,IF('Exemplaires élève'!$CM$174="I",2,IF('Exemplaires élève'!$CM$174="S",3,IF('Exemplaires élève'!$CM$174="B",4,IF('Exemplaires élève'!$CM$174="TB",5,"xxxx"))))))</f>
        <v/>
      </c>
      <c r="U240" s="78" t="str">
        <f>IF('Exemplaires élève'!$CM$182="","",IF('Exemplaires élève'!$CM$182="TI",1,IF('Exemplaires élève'!$CM$182="I",2,IF('Exemplaires élève'!$CM$182="S",3,IF('Exemplaires élève'!$CM$182="B",4,IF('Exemplaires élève'!$CM$182="TB",5,"xxxx"))))))</f>
        <v/>
      </c>
      <c r="V240" s="78" t="str">
        <f>IF('Exemplaires élève'!$CM$190="","",IF('Exemplaires élève'!$CM$190="TI",1,IF('Exemplaires élève'!$CM$190="I",2,IF('Exemplaires élève'!$CM$190="S",3,IF('Exemplaires élève'!$CM$190="B",4,IF('Exemplaires élève'!$CM$190="TB",5,"xxxx"))))))</f>
        <v/>
      </c>
      <c r="W240" s="78" t="str">
        <f>IF('Exemplaires élève'!$CM$198="","",IF('Exemplaires élève'!$CM$198="TI",1,IF('Exemplaires élève'!$CM$198="I",2,IF('Exemplaires élève'!$CM$198="S",3,IF('Exemplaires élève'!$CM$198="B",4,IF('Exemplaires élève'!$CM$198="TB",5,"xxxx"))))))</f>
        <v/>
      </c>
    </row>
    <row r="241" spans="1:23" x14ac:dyDescent="0.25">
      <c r="A241" s="129"/>
      <c r="D241" s="78" t="str">
        <f>IF('Exemplaires élève'!$CM$20="","",IF('Exemplaires élève'!$CM$20="TI",1,IF('Exemplaires élève'!$CM$20="I",2,IF('Exemplaires élève'!$CM$20="S",3,IF('Exemplaires élève'!$CM$20="B",4,IF('Exemplaires élève'!$CM$20="TB",5,"xxxx"))))))</f>
        <v/>
      </c>
      <c r="E241" s="78" t="str">
        <f>IF('Exemplaires élève'!$CM$28="","",IF('Exemplaires élève'!$CM$28="TI",1,IF('Exemplaires élève'!$CM$28="I",2,IF('Exemplaires élève'!$CM$28="S",3,IF('Exemplaires élève'!$CM$28="B",4,IF('Exemplaires élève'!$CM$28="TB",5,"xxxx"))))))</f>
        <v/>
      </c>
      <c r="F241" s="78" t="str">
        <f>IF('Exemplaires élève'!$CM$36="","",IF('Exemplaires élève'!$CM$36="TI",1,IF('Exemplaires élève'!$CM$36="I",2,IF('Exemplaires élève'!$CM$36="S",3,IF('Exemplaires élève'!$CM$36="B",4,IF('Exemplaires élève'!$CM$36="TB",5,"xxxx"))))))</f>
        <v/>
      </c>
      <c r="G241" s="78" t="str">
        <f>IF('Exemplaires élève'!$CM$44="","",IF('Exemplaires élève'!$CM$44="TI",1,IF('Exemplaires élève'!$CM$44="I",2,IF('Exemplaires élève'!$CM$44="S",3,IF('Exemplaires élève'!$CM$44="B",4,IF('Exemplaires élève'!$CM$44="TB",5,"xxxx"))))))</f>
        <v/>
      </c>
      <c r="H241" s="78" t="str">
        <f>IF('Exemplaires élève'!$CM$52="","",IF('Exemplaires élève'!$CM$52="TI",1,IF('Exemplaires élève'!$CM$52="I",2,IF('Exemplaires élève'!$CM$52="S",3,IF('Exemplaires élève'!$CM$52="B",4,IF('Exemplaires élève'!$CM$52="TB",5,"xxxx"))))))</f>
        <v/>
      </c>
      <c r="I241" s="78" t="str">
        <f>IF('Exemplaires élève'!$CM$69="","",IF('Exemplaires élève'!$CM$69="TI",1,IF('Exemplaires élève'!$CM$69="I",2,IF('Exemplaires élève'!$CM$69="S",3,IF('Exemplaires élève'!$CM$69="B",4,IF('Exemplaires élève'!$CM$69="TB",5,"xxxx"))))))</f>
        <v/>
      </c>
      <c r="J241" s="78" t="str">
        <f>IF('Exemplaires élève'!$CM$77="","",IF('Exemplaires élève'!$CM$77="TI",1,IF('Exemplaires élève'!$CM$77="I",2,IF('Exemplaires élève'!$CM$77="S",3,IF('Exemplaires élève'!$CM$77="B",4,IF('Exemplaires élève'!$CM$77="TB",5,"xxxx"))))))</f>
        <v/>
      </c>
      <c r="K241" s="78" t="str">
        <f>IF('Exemplaires élève'!$CM$85="","",IF('Exemplaires élève'!$CM$85="TI",1,IF('Exemplaires élève'!$CM$85="I",2,IF('Exemplaires élève'!$CM$85="S",3,IF('Exemplaires élève'!$CM$85="B",4,IF('Exemplaires élève'!$CM$85="TB",5,"xxxx"))))))</f>
        <v/>
      </c>
      <c r="L241" s="78" t="str">
        <f>IF('Exemplaires élève'!$CM$93="","",IF('Exemplaires élève'!$CM$93="TI",1,IF('Exemplaires élève'!$CM$93="I",2,IF('Exemplaires élève'!$CM$93="S",3,IF('Exemplaires élève'!$CM$93="B",4,IF('Exemplaires élève'!$CM$93="TB",5,"xxxx"))))))</f>
        <v/>
      </c>
      <c r="M241" s="78" t="str">
        <f>IF('Exemplaires élève'!$CM$101="","",IF('Exemplaires élève'!$CM$101="TI",1,IF('Exemplaires élève'!$CM$101="I",2,IF('Exemplaires élève'!$CM$101="S",3,IF('Exemplaires élève'!$CM$101="B",4,IF('Exemplaires élève'!$CM$101="TB",5,"xxxx"))))))</f>
        <v/>
      </c>
      <c r="N241" s="78" t="str">
        <f>IF('Exemplaires élève'!$CM$118="","",IF('Exemplaires élève'!$CM$118="TI",1,IF('Exemplaires élève'!$CM$118="I",2,IF('Exemplaires élève'!$CM$118="S",3,IF('Exemplaires élève'!$CM$118="B",4,IF('Exemplaires élève'!$CM$118="TB",5,"xxxx"))))))</f>
        <v/>
      </c>
      <c r="O241" s="78" t="str">
        <f>IF('Exemplaires élève'!$CM$126="","",IF('Exemplaires élève'!$CM$126="TI",1,IF('Exemplaires élève'!$CM$126="I",2,IF('Exemplaires élève'!$CM$126="S",3,IF('Exemplaires élève'!$CM$126="B",4,IF('Exemplaires élève'!$CM$126="TB",5,"xxxx"))))))</f>
        <v/>
      </c>
      <c r="P241" s="78" t="str">
        <f>IF('Exemplaires élève'!$CM$134="","",IF('Exemplaires élève'!$CM$134="TI",1,IF('Exemplaires élève'!$CM$134="I",2,IF('Exemplaires élève'!$CM$134="S",3,IF('Exemplaires élève'!$CM$134="B",4,IF('Exemplaires élève'!$CM$134="TB",5,"xxxx"))))))</f>
        <v/>
      </c>
      <c r="Q241" s="78" t="str">
        <f>IF('Exemplaires élève'!$CM$142="","",IF('Exemplaires élève'!$CM$142="TI",1,IF('Exemplaires élève'!$CM$142="I",2,IF('Exemplaires élève'!$CM$142="S",3,IF('Exemplaires élève'!$CM$142="B",4,IF('Exemplaires élève'!$CM$142="TB",5,"xxxx"))))))</f>
        <v/>
      </c>
      <c r="R241" s="78" t="str">
        <f>IF('Exemplaires élève'!$CM$150="","",IF('Exemplaires élève'!$CM$150="TI",1,IF('Exemplaires élève'!$CM$150="I",2,IF('Exemplaires élève'!$CM$150="S",3,IF('Exemplaires élève'!$CM$150="B",4,IF('Exemplaires élève'!$CM$150="TB",5,"xxxx"))))))</f>
        <v/>
      </c>
      <c r="S241" s="78" t="str">
        <f>IF('Exemplaires élève'!$CM$167="","",IF('Exemplaires élève'!$CM$167="TI",1,IF('Exemplaires élève'!$CM$167="I",2,IF('Exemplaires élève'!$CM$167="S",3,IF('Exemplaires élève'!$CM$167="B",4,IF('Exemplaires élève'!$CM$167="TB",5,"xxxx"))))))</f>
        <v/>
      </c>
      <c r="T241" s="78" t="str">
        <f>IF('Exemplaires élève'!$CM$175="","",IF('Exemplaires élève'!$CM$175="TI",1,IF('Exemplaires élève'!$CM$175="I",2,IF('Exemplaires élève'!$CM$175="S",3,IF('Exemplaires élève'!$CM$175="B",4,IF('Exemplaires élève'!$CM$175="TB",5,"xxxx"))))))</f>
        <v/>
      </c>
      <c r="U241" s="78" t="str">
        <f>IF('Exemplaires élève'!$CM$183="","",IF('Exemplaires élève'!$CM$183="TI",1,IF('Exemplaires élève'!$CM$183="I",2,IF('Exemplaires élève'!$CM$183="S",3,IF('Exemplaires élève'!$CM$183="B",4,IF('Exemplaires élève'!$CM$183="TB",5,"xxxx"))))))</f>
        <v/>
      </c>
      <c r="V241" s="78" t="str">
        <f>IF('Exemplaires élève'!$CM$191="","",IF('Exemplaires élève'!$CM$191="TI",1,IF('Exemplaires élève'!$CM$191="I",2,IF('Exemplaires élève'!$CM$191="S",3,IF('Exemplaires élève'!$CM$191="B",4,IF('Exemplaires élève'!$CM$191="TB",5,"xxxx"))))))</f>
        <v/>
      </c>
      <c r="W241" s="78" t="str">
        <f>IF('Exemplaires élève'!$CM$199="","",IF('Exemplaires élève'!$CM$199="TI",1,IF('Exemplaires élève'!$CM$199="I",2,IF('Exemplaires élève'!$CM$199="S",3,IF('Exemplaires élève'!$CM$199="B",4,IF('Exemplaires élève'!$CM$199="TB",5,"xxxx"))))))</f>
        <v/>
      </c>
    </row>
    <row r="242" spans="1:23" ht="13.8" thickBot="1" x14ac:dyDescent="0.3">
      <c r="A242" s="129"/>
      <c r="D242" s="78" t="str">
        <f>IF('Exemplaires élève'!$CM$21="","",IF('Exemplaires élève'!$CM$21="TI",1,IF('Exemplaires élève'!$CM$21="I",2,IF('Exemplaires élève'!$CM$21="S",3,IF('Exemplaires élève'!$CM$21="B",4,IF('Exemplaires élève'!$CM$21="TB",5,"xxxx"))))))</f>
        <v/>
      </c>
      <c r="E242" s="78" t="str">
        <f>IF('Exemplaires élève'!$CM$29="","",IF('Exemplaires élève'!$CM$29="TI",1,IF('Exemplaires élève'!$CM$29="I",2,IF('Exemplaires élève'!$CM$29="S",3,IF('Exemplaires élève'!$CM$29="B",4,IF('Exemplaires élève'!$CM$29="TB",5,"xxxx"))))))</f>
        <v/>
      </c>
      <c r="F242" s="78" t="str">
        <f>IF('Exemplaires élève'!$CM$37="","",IF('Exemplaires élève'!$CM$37="TI",1,IF('Exemplaires élève'!$CM$37="I",2,IF('Exemplaires élève'!$CM$37="S",3,IF('Exemplaires élève'!$CM$37="B",4,IF('Exemplaires élève'!$CM$37="TB",5,"xxxx"))))))</f>
        <v/>
      </c>
      <c r="G242" s="78" t="str">
        <f>IF('Exemplaires élève'!$CM$45="","",IF('Exemplaires élève'!$CM$45="TI",1,IF('Exemplaires élève'!$CM$45="I",2,IF('Exemplaires élève'!$CM$45="S",3,IF('Exemplaires élève'!$CM$45="B",4,IF('Exemplaires élève'!$CM$45="TB",5,"xxxx"))))))</f>
        <v/>
      </c>
      <c r="H242" s="78" t="str">
        <f>IF('Exemplaires élève'!$CM$53="","",IF('Exemplaires élève'!$CM$53="TI",1,IF('Exemplaires élève'!$CM$53="I",2,IF('Exemplaires élève'!$CM$53="S",3,IF('Exemplaires élève'!$CM$53="B",4,IF('Exemplaires élève'!$CM$53="TB",5,"xxxx"))))))</f>
        <v/>
      </c>
      <c r="I242" s="78" t="str">
        <f>IF('Exemplaires élève'!$CM$70="","",IF('Exemplaires élève'!$CM$70="TI",1,IF('Exemplaires élève'!$CM$70="I",2,IF('Exemplaires élève'!$CM$70="S",3,IF('Exemplaires élève'!$CM$70="B",4,IF('Exemplaires élève'!$CM$70="TB",5,"xxxx"))))))</f>
        <v/>
      </c>
      <c r="J242" s="78" t="str">
        <f>IF('Exemplaires élève'!$CM$78="","",IF('Exemplaires élève'!$CM$78="TI",1,IF('Exemplaires élève'!$CM$78="I",2,IF('Exemplaires élève'!$CM$78="S",3,IF('Exemplaires élève'!$CM$78="B",4,IF('Exemplaires élève'!$CM$78="TB",5,"xxxx"))))))</f>
        <v/>
      </c>
      <c r="K242" s="78" t="str">
        <f>IF('Exemplaires élève'!$CM$86="","",IF('Exemplaires élève'!$CM$86="TI",1,IF('Exemplaires élève'!$CM$86="I",2,IF('Exemplaires élève'!$CM$86="S",3,IF('Exemplaires élève'!$CM$86="B",4,IF('Exemplaires élève'!$CM$86="TB",5,"xxxx"))))))</f>
        <v/>
      </c>
      <c r="L242" s="78" t="str">
        <f>IF('Exemplaires élève'!$CM$94="","",IF('Exemplaires élève'!$CM$94="TI",1,IF('Exemplaires élève'!$CM$94="I",2,IF('Exemplaires élève'!$CM$94="S",3,IF('Exemplaires élève'!$CM$94="B",4,IF('Exemplaires élève'!$CM$94="TB",5,"xxxx"))))))</f>
        <v/>
      </c>
      <c r="M242" s="78" t="str">
        <f>IF('Exemplaires élève'!$CM$102="","",IF('Exemplaires élève'!$CM$102="TI",1,IF('Exemplaires élève'!$CM$102="I",2,IF('Exemplaires élève'!$CM$102="S",3,IF('Exemplaires élève'!$CM$102="B",4,IF('Exemplaires élève'!$CM$102="TB",5,"xxxx"))))))</f>
        <v/>
      </c>
      <c r="N242" s="78" t="str">
        <f>IF('Exemplaires élève'!$CM$119="","",IF('Exemplaires élève'!$CM$119="TI",1,IF('Exemplaires élève'!$CM$119="I",2,IF('Exemplaires élève'!$CM$119="S",3,IF('Exemplaires élève'!$CM$119="B",4,IF('Exemplaires élève'!$CM$119="TB",5,"xxxx"))))))</f>
        <v/>
      </c>
      <c r="O242" s="78" t="str">
        <f>IF('Exemplaires élève'!$CM$127="","",IF('Exemplaires élève'!$CM$127="TI",1,IF('Exemplaires élève'!$CM$127="I",2,IF('Exemplaires élève'!$CM$127="S",3,IF('Exemplaires élève'!$CM$127="B",4,IF('Exemplaires élève'!$CM$127="TB",5,"xxxx"))))))</f>
        <v/>
      </c>
      <c r="P242" s="78" t="str">
        <f>IF('Exemplaires élève'!$CM$135="","",IF('Exemplaires élève'!$CM$135="TI",1,IF('Exemplaires élève'!$CM$135="I",2,IF('Exemplaires élève'!$CM$135="S",3,IF('Exemplaires élève'!$CM$135="B",4,IF('Exemplaires élève'!$CM$135="TB",5,"xxxx"))))))</f>
        <v/>
      </c>
      <c r="Q242" s="78" t="str">
        <f>IF('Exemplaires élève'!$CM$143="","",IF('Exemplaires élève'!$CM$143="TI",1,IF('Exemplaires élève'!$CM$143="I",2,IF('Exemplaires élève'!$CM$143="S",3,IF('Exemplaires élève'!$CM$143="B",4,IF('Exemplaires élève'!$CM$143="TB",5,"xxxx"))))))</f>
        <v/>
      </c>
      <c r="R242" s="78" t="str">
        <f>IF('Exemplaires élève'!$CM$151="","",IF('Exemplaires élève'!$CM$151="TI",1,IF('Exemplaires élève'!$CM$151="I",2,IF('Exemplaires élève'!$CM$151="S",3,IF('Exemplaires élève'!$CM$151="B",4,IF('Exemplaires élève'!$CM$151="TB",5,"xxxx"))))))</f>
        <v/>
      </c>
      <c r="S242" s="78" t="str">
        <f>IF('Exemplaires élève'!$CM$168="","",IF('Exemplaires élève'!$CM$168="TI",1,IF('Exemplaires élève'!$CM$168="I",2,IF('Exemplaires élève'!$CM$168="S",3,IF('Exemplaires élève'!$CM$168="B",4,IF('Exemplaires élève'!$CM$168="TB",5,"xxxx"))))))</f>
        <v/>
      </c>
      <c r="T242" s="78" t="str">
        <f>IF('Exemplaires élève'!$CM$176="","",IF('Exemplaires élève'!$CM$176="TI",1,IF('Exemplaires élève'!$CM$176="I",2,IF('Exemplaires élève'!$CM$176="S",3,IF('Exemplaires élève'!$CM$176="B",4,IF('Exemplaires élève'!$CM$176="TB",5,"xxxx"))))))</f>
        <v/>
      </c>
      <c r="U242" s="78" t="str">
        <f>IF('Exemplaires élève'!$CM$184="","",IF('Exemplaires élève'!$CM$184="TI",1,IF('Exemplaires élève'!$CM$184="I",2,IF('Exemplaires élève'!$CM$184="S",3,IF('Exemplaires élève'!$CM$184="B",4,IF('Exemplaires élève'!$CM$184="TB",5,"xxxx"))))))</f>
        <v/>
      </c>
      <c r="V242" s="78" t="str">
        <f>IF('Exemplaires élève'!$CM$192="","",IF('Exemplaires élève'!$CM$192="TI",1,IF('Exemplaires élève'!$CM$192="I",2,IF('Exemplaires élève'!$CM$192="S",3,IF('Exemplaires élève'!$CM$192="B",4,IF('Exemplaires élève'!$CM$192="TB",5,"xxxx"))))))</f>
        <v/>
      </c>
      <c r="W242" s="78" t="str">
        <f>IF('Exemplaires élève'!$CM$200="","",IF('Exemplaires élève'!$CM$200="TI",1,IF('Exemplaires élève'!$CM$200="I",2,IF('Exemplaires élève'!$CM$200="S",3,IF('Exemplaires élève'!$CM$200="B",4,IF('Exemplaires élève'!$CM$200="TB",5,"xxxx"))))))</f>
        <v/>
      </c>
    </row>
    <row r="243" spans="1:23" ht="13.8" thickBot="1" x14ac:dyDescent="0.3">
      <c r="A243" s="129"/>
      <c r="D243" s="32" t="str">
        <f>IF(D236="Absent(e)","",IF(D236="Non pr.",2,IF(COUNTIF(D236:D242,"")=7,"",AVERAGE(D236:D242))))</f>
        <v/>
      </c>
      <c r="E243" s="33" t="str">
        <f t="shared" ref="E243:W243" si="24">IF(E236="Absent(e)","",IF(E236="Non pr.",2,IF(COUNTIF(E236:E242,"")=7,"",AVERAGE(E236:E242))))</f>
        <v/>
      </c>
      <c r="F243" s="33" t="str">
        <f t="shared" si="24"/>
        <v/>
      </c>
      <c r="G243" s="33" t="str">
        <f t="shared" si="24"/>
        <v/>
      </c>
      <c r="H243" s="33" t="str">
        <f t="shared" si="24"/>
        <v/>
      </c>
      <c r="I243" s="33" t="str">
        <f t="shared" si="24"/>
        <v/>
      </c>
      <c r="J243" s="33" t="str">
        <f t="shared" si="24"/>
        <v/>
      </c>
      <c r="K243" s="33" t="str">
        <f t="shared" si="24"/>
        <v/>
      </c>
      <c r="L243" s="33" t="str">
        <f t="shared" si="24"/>
        <v/>
      </c>
      <c r="M243" s="33" t="str">
        <f t="shared" si="24"/>
        <v/>
      </c>
      <c r="N243" s="33" t="str">
        <f t="shared" si="24"/>
        <v/>
      </c>
      <c r="O243" s="33" t="str">
        <f t="shared" si="24"/>
        <v/>
      </c>
      <c r="P243" s="33" t="str">
        <f t="shared" si="24"/>
        <v/>
      </c>
      <c r="Q243" s="33" t="str">
        <f t="shared" si="24"/>
        <v/>
      </c>
      <c r="R243" s="33" t="str">
        <f t="shared" si="24"/>
        <v/>
      </c>
      <c r="S243" s="33" t="str">
        <f t="shared" si="24"/>
        <v/>
      </c>
      <c r="T243" s="33" t="str">
        <f t="shared" si="24"/>
        <v/>
      </c>
      <c r="U243" s="33" t="str">
        <f t="shared" si="24"/>
        <v/>
      </c>
      <c r="V243" s="33" t="str">
        <f t="shared" si="24"/>
        <v/>
      </c>
      <c r="W243" s="34" t="str">
        <f t="shared" si="24"/>
        <v/>
      </c>
    </row>
    <row r="244" spans="1:23" x14ac:dyDescent="0.25">
      <c r="A244" s="129"/>
      <c r="D244" s="36"/>
      <c r="E244" s="36"/>
      <c r="F244" s="36"/>
      <c r="G244" s="36"/>
      <c r="H244" s="36"/>
      <c r="I244" s="36"/>
      <c r="J244" s="36"/>
      <c r="K244" s="36"/>
      <c r="L244" s="36"/>
      <c r="M244" s="36"/>
      <c r="N244" s="36"/>
      <c r="O244" s="36"/>
      <c r="P244" s="36"/>
      <c r="Q244" s="36"/>
      <c r="R244" s="36"/>
      <c r="S244" s="36"/>
      <c r="T244" s="36"/>
      <c r="U244" s="36"/>
      <c r="V244" s="36"/>
      <c r="W244" s="36"/>
    </row>
    <row r="245" spans="1:23" x14ac:dyDescent="0.25">
      <c r="A245" s="129"/>
      <c r="C245" s="1" t="s">
        <v>28</v>
      </c>
      <c r="D245" s="77" t="str">
        <f>IF('Exemplaires élève'!$CM$15="np","Non pr.",IF('Exemplaires élève'!$CM$15="a","Absent(e)",IF('Exemplaires élève'!$CN$14="","",IF('Exemplaires élève'!$CN$15="TI",1,IF('Exemplaires élève'!$CN$15="I",2,IF('Exemplaires élève'!$CN$15="S",3,IF('Exemplaires élève'!$CN$15="B",4,IF('Exemplaires élève'!$CN$15="TB",5,"xxxx"))))))))</f>
        <v/>
      </c>
      <c r="E245" s="77" t="str">
        <f>IF('Exemplaires élève'!$CM$23="np","Non pr.",IF('Exemplaires élève'!$CM$23="a","Absent(e)",IF('Exemplaires élève'!$CN$23="","",IF('Exemplaires élève'!$CN$23="TI",1,IF('Exemplaires élève'!$CN$23="I",2,IF('Exemplaires élève'!$CN$23="S",3,IF('Exemplaires élève'!$CN$23="B",4,IF('Exemplaires élève'!$CN$23="TB",5,IF('Exemplaires élève'!$CN$23="np","Non pr.",IF('Exemplaires élève'!$CN$23="A","Absent(e)","xxxx"))))))))))</f>
        <v/>
      </c>
      <c r="F245" s="77" t="str">
        <f>IF('Exemplaires élève'!$CM$31="np","Non pr.",IF('Exemplaires élève'!$CM$31="a","Absent(e)",IF('Exemplaires élève'!$CN$31="","",IF('Exemplaires élève'!$CN$31="TI",1,IF('Exemplaires élève'!$CN$31="I",2,IF('Exemplaires élève'!$CN$31="S",3,IF('Exemplaires élève'!$CN$31="B",4,IF('Exemplaires élève'!$CN$31="TB",5,IF('Exemplaires élève'!$CN$31="np","Non pr.",IF('Exemplaires élève'!$CN$31="A","Absent(e)","xxxx"))))))))))</f>
        <v/>
      </c>
      <c r="G245" s="77" t="str">
        <f>IF('Exemplaires élève'!$CM$39="np","Non pr.",IF('Exemplaires élève'!$CM$39="a","Absent(e)",IF('Exemplaires élève'!$CN$39="","",IF('Exemplaires élève'!$CN$39="TI",1,IF('Exemplaires élève'!$CN$39="I",2,IF('Exemplaires élève'!$CN$39="S",3,IF('Exemplaires élève'!$CN$39="B",4,IF('Exemplaires élève'!$CN$39="TB",5,IF('Exemplaires élève'!$CN$39="np","Non pr.",IF('Exemplaires élève'!$CN$39="A","Absent(e)","xxxx"))))))))))</f>
        <v/>
      </c>
      <c r="H245" s="77" t="str">
        <f>IF('Exemplaires élève'!$CM$47="np","Non pr.",IF('Exemplaires élève'!$CM$47="a","Absent(e)",IF('Exemplaires élève'!$CN$47="","",IF('Exemplaires élève'!$CN$47="TI",1,IF('Exemplaires élève'!$CN$47="I",2,IF('Exemplaires élève'!$CN$47="S",3,IF('Exemplaires élève'!$CN$47="B",4,IF('Exemplaires élève'!$CN$47="TB",5,IF('Exemplaires élève'!$CN$47="np","Non pr.",IF('Exemplaires élève'!$CN$47="A","Absent(e)","xxxx"))))))))))</f>
        <v/>
      </c>
      <c r="I245" s="77" t="str">
        <f>IF('Exemplaires élève'!$CM$64="np","Non pr.",IF('Exemplaires élève'!$CM$64="a","Absent(e)",IF('Exemplaires élève'!$CN$64="","",IF('Exemplaires élève'!$CN$64="TI",1,IF('Exemplaires élève'!$CN$64="I",2,IF('Exemplaires élève'!$CN$64="S",3,IF('Exemplaires élève'!$CN$64="B",4,IF('Exemplaires élève'!$CN$64="TB",5,IF('Exemplaires élève'!$CN$64="np","Non pr.",IF('Exemplaires élève'!$CN$64="A","Absent(e)","xxxx"))))))))))</f>
        <v/>
      </c>
      <c r="J245" s="77" t="str">
        <f>IF('Exemplaires élève'!$CM$72="np","Non pr.",IF('Exemplaires élève'!$CM$72="a","Absent(e)",IF('Exemplaires élève'!$CN$72="","",IF('Exemplaires élève'!$CN$72="TI",1,IF('Exemplaires élève'!$CN$72="I",2,IF('Exemplaires élève'!$CN$72="S",3,IF('Exemplaires élève'!$CN$72="B",4,IF('Exemplaires élève'!$CN$72="TB",5,IF('Exemplaires élève'!$CN$72="np","Non pr.",IF('Exemplaires élève'!$CN$72="A","Absent(e)","xxxx"))))))))))</f>
        <v/>
      </c>
      <c r="K245" s="77" t="str">
        <f>IF('Exemplaires élève'!$CM$80="np","Non pr.",IF('Exemplaires élève'!$CM$80="a","Absent(e)",IF('Exemplaires élève'!$CN$80="","",IF('Exemplaires élève'!$CN$80="TI",1,IF('Exemplaires élève'!$CN$80="I",2,IF('Exemplaires élève'!$CN$80="S",3,IF('Exemplaires élève'!$CN$80="B",4,IF('Exemplaires élève'!$CN$80="TB",5,IF('Exemplaires élève'!$CN$80="np","Non pr.",IF('Exemplaires élève'!$CN$80="A","Absent(e)","xxxx"))))))))))</f>
        <v/>
      </c>
      <c r="L245" s="77" t="str">
        <f>IF('Exemplaires élève'!$CM$88="np","Non pr.",IF('Exemplaires élève'!$CM$88="a","Absent(e)",IF('Exemplaires élève'!$CN$88="","",IF('Exemplaires élève'!$CN$88="TI",1,IF('Exemplaires élève'!$CN$88="I",2,IF('Exemplaires élève'!$CN$88="S",3,IF('Exemplaires élève'!$CN$88="B",4,IF('Exemplaires élève'!$CN$88="TB",5,IF('Exemplaires élève'!$CN$88="np","Non pr.",IF('Exemplaires élève'!$CN$88="A","Absent(e)","xxxx"))))))))))</f>
        <v/>
      </c>
      <c r="M245" s="77" t="str">
        <f>IF('Exemplaires élève'!$CM$96="np","Non pr.",IF('Exemplaires élève'!$CM$96="a","Absent(e)",IF('Exemplaires élève'!$CN$96="","",IF('Exemplaires élève'!$CN$96="TI",1,IF('Exemplaires élève'!$CN$96="I",2,IF('Exemplaires élève'!$CN$96="S",3,IF('Exemplaires élève'!$CN$96="B",4,IF('Exemplaires élève'!$CN$96="TB",5,IF('Exemplaires élève'!$CN$96="np","Non pr.",IF('Exemplaires élève'!$CN$96="A","Absent(e)","xxxx"))))))))))</f>
        <v/>
      </c>
      <c r="N245" s="77" t="str">
        <f>IF('Exemplaires élève'!$CM$113="np","Non pr.",IF('Exemplaires élève'!$CM$113="a","Absent(e)",IF('Exemplaires élève'!$CN$113="","",IF('Exemplaires élève'!$CN$113="TI",1,IF('Exemplaires élève'!$CN$113="I",2,IF('Exemplaires élève'!$CN$113="S",3,IF('Exemplaires élève'!$CN$113="B",4,IF('Exemplaires élève'!$CN$113="TB",5,IF('Exemplaires élève'!$CN$113="np","Non pr.",IF('Exemplaires élève'!$CN$113="A","Absent(e)","xxxx"))))))))))</f>
        <v/>
      </c>
      <c r="O245" s="77" t="str">
        <f>IF('Exemplaires élève'!$CM$121="np","Non pr.",IF('Exemplaires élève'!$CM$121="a","Absent(e)",IF('Exemplaires élève'!$CN$121="","",IF('Exemplaires élève'!$CN$121="TI",1,IF('Exemplaires élève'!$CN$121="I",2,IF('Exemplaires élève'!$CN$121="S",3,IF('Exemplaires élève'!$CN$121="B",4,IF('Exemplaires élève'!$CN$121="TB",5,IF('Exemplaires élève'!$CN$121="np","Non pr.",IF('Exemplaires élève'!$CN$121="A","Absent(e)","xxxx"))))))))))</f>
        <v/>
      </c>
      <c r="P245" s="77" t="str">
        <f>IF('Exemplaires élève'!$CM$129="np","Non pr.",IF('Exemplaires élève'!$CM$129="a","Absent(e)",IF('Exemplaires élève'!$CN$129="","",IF('Exemplaires élève'!$CN$129="TI",1,IF('Exemplaires élève'!$CN$129="I",2,IF('Exemplaires élève'!$CN$129="S",3,IF('Exemplaires élève'!$CN$129="B",4,IF('Exemplaires élève'!$CN$129="TB",5,IF('Exemplaires élève'!$CN$129="np","Non pr.",IF('Exemplaires élève'!$CN$129="A","Absent(e)","xxxx"))))))))))</f>
        <v/>
      </c>
      <c r="Q245" s="77" t="str">
        <f>IF('Exemplaires élève'!$CM$137="np","Non pr.",IF('Exemplaires élève'!$CM$137="a","Absent(e)",IF('Exemplaires élève'!$CN$137="","",IF('Exemplaires élève'!$CN$137="TI",1,IF('Exemplaires élève'!$CN$137="I",2,IF('Exemplaires élève'!$CN$137="S",3,IF('Exemplaires élève'!$CN$137="B",4,IF('Exemplaires élève'!$CN$137="TB",5,IF('Exemplaires élève'!$CN$137="np","Non pr.",IF('Exemplaires élève'!$CN$137="A","Absent(e)","xxxx"))))))))))</f>
        <v/>
      </c>
      <c r="R245" s="77" t="str">
        <f>IF('Exemplaires élève'!$CM$145="np","Non pr.",IF('Exemplaires élève'!$CM$145="a","Absent(e)",IF('Exemplaires élève'!$CN$145="","",IF('Exemplaires élève'!$CN$145="TI",1,IF('Exemplaires élève'!$CN$145="I",2,IF('Exemplaires élève'!$CN$145="S",3,IF('Exemplaires élève'!$CN$145="B",4,IF('Exemplaires élève'!$CN$145="TB",5,IF('Exemplaires élève'!$CN$145="np","Non pr.",IF('Exemplaires élève'!$CN$145="A","Absent(e)","xxxx"))))))))))</f>
        <v/>
      </c>
      <c r="S245" s="77" t="str">
        <f>IF('Exemplaires élève'!$CM$162="np","Non pr.",IF('Exemplaires élève'!$CM$162="a","Absent(e)",IF('Exemplaires élève'!$CN$162="","",IF('Exemplaires élève'!$CN$162="TI",1,IF('Exemplaires élève'!$CN$162="I",2,IF('Exemplaires élève'!$CN$162="S",3,IF('Exemplaires élève'!$CN$162="B",4,IF('Exemplaires élève'!$CN$162="TB",5,IF('Exemplaires élève'!$CN$162="np","Non pr.",IF('Exemplaires élève'!$CN$162="A","Absent(e)","xxxx"))))))))))</f>
        <v/>
      </c>
      <c r="T245" s="77" t="str">
        <f>IF('Exemplaires élève'!$CM$170="np","Non pr.",IF('Exemplaires élève'!$CM$170="a","Absent(e)",IF('Exemplaires élève'!$CN$170="","",IF('Exemplaires élève'!$CN$170="TI",1,IF('Exemplaires élève'!$CN$170="I",2,IF('Exemplaires élève'!$CN$170="S",3,IF('Exemplaires élève'!$CN$170="B",4,IF('Exemplaires élève'!$CN$170="TB",5,IF('Exemplaires élève'!$CN$170="np","Non pr.",IF('Exemplaires élève'!$CN$170="A","Absent(e)","xxxx"))))))))))</f>
        <v/>
      </c>
      <c r="U245" s="77" t="str">
        <f>IF('Exemplaires élève'!$CM$178="np","Non pr.",IF('Exemplaires élève'!$CM$178="a","Absent(e)",IF('Exemplaires élève'!$CN$178="","",IF('Exemplaires élève'!$CN$178="TI",1,IF('Exemplaires élève'!$CN$178="I",2,IF('Exemplaires élève'!$CN$178="S",3,IF('Exemplaires élève'!$CN$178="B",4,IF('Exemplaires élève'!$CN$178="TB",5,IF('Exemplaires élève'!$CN$178="np","Non pr.",IF('Exemplaires élève'!$CN$178="A","Absent(e)","xxxx"))))))))))</f>
        <v/>
      </c>
      <c r="V245" s="77" t="str">
        <f>IF('Exemplaires élève'!$CM$186="np","Non pr.",IF('Exemplaires élève'!$CM$186="a","Absent(e)",IF('Exemplaires élève'!$CN$186="","",IF('Exemplaires élève'!$CN$186="TI",1,IF('Exemplaires élève'!$CN$186="I",2,IF('Exemplaires élève'!$CN$186="S",3,IF('Exemplaires élève'!$CN$186="B",4,IF('Exemplaires élève'!$CN$186="TB",5,IF('Exemplaires élève'!$CN$186="np","Non pr.",IF('Exemplaires élève'!$CN$186="A","Absent(e)","xxxx"))))))))))</f>
        <v/>
      </c>
      <c r="W245" s="77" t="str">
        <f>IF('Exemplaires élève'!$CM$194="np","Non pr.",IF('Exemplaires élève'!$CM$194="a","Absent(e)",IF('Exemplaires élève'!$CN$194="","",IF('Exemplaires élève'!$CN$194="TI",1,IF('Exemplaires élève'!$CN$194="I",2,IF('Exemplaires élève'!$CN$194="S",3,IF('Exemplaires élève'!$CN$194="B",4,IF('Exemplaires élève'!$CN$194="TB",5,IF('Exemplaires élève'!$CN$194="np","Non pr.",IF('Exemplaires élève'!$CN$194="A","Absent(e)","xxxx"))))))))))</f>
        <v/>
      </c>
    </row>
    <row r="246" spans="1:23" x14ac:dyDescent="0.25">
      <c r="A246" s="129"/>
      <c r="D246" s="78" t="str">
        <f>IF('Exemplaires élève'!$CN$16="","",IF('Exemplaires élève'!$CN$16="TI",1,IF('Exemplaires élève'!$CN$16="I",2,IF('Exemplaires élève'!$CN$16="S",3,IF('Exemplaires élève'!$CN$16="B",4,IF('Exemplaires élève'!$CN$16="TB",5,"xxxx"))))))</f>
        <v/>
      </c>
      <c r="E246" s="78" t="str">
        <f>IF('Exemplaires élève'!$CN$24="","",IF('Exemplaires élève'!$CN$24="TI",1,IF('Exemplaires élève'!$CN$24="I",2,IF('Exemplaires élève'!$CN$24="S",3,IF('Exemplaires élève'!$CN$24="B",4,IF('Exemplaires élève'!$CN$24="TB",5,"xxxx"))))))</f>
        <v/>
      </c>
      <c r="F246" s="78" t="str">
        <f>IF('Exemplaires élève'!$CN$32="","",IF('Exemplaires élève'!$CN$32="TI",1,IF('Exemplaires élève'!$CN$32="I",2,IF('Exemplaires élève'!$CN$32="S",3,IF('Exemplaires élève'!$CN$32="B",4,IF('Exemplaires élève'!$CN$32="TB",5,"xxxx"))))))</f>
        <v/>
      </c>
      <c r="G246" s="78" t="str">
        <f>IF('Exemplaires élève'!$CN$40="","",IF('Exemplaires élève'!$CN$40="TI",1,IF('Exemplaires élève'!$CN$40="I",2,IF('Exemplaires élève'!$CN$40="S",3,IF('Exemplaires élève'!$CN$40="B",4,IF('Exemplaires élève'!$CN$40="TB",5,"xxxx"))))))</f>
        <v/>
      </c>
      <c r="H246" s="78" t="str">
        <f>IF('Exemplaires élève'!$CN$48="","",IF('Exemplaires élève'!$CN$48="TI",1,IF('Exemplaires élève'!$CN$48="I",2,IF('Exemplaires élève'!$CN$48="S",3,IF('Exemplaires élève'!$CN$48="B",4,IF('Exemplaires élève'!$CN$48="TB",5,"xxxx"))))))</f>
        <v/>
      </c>
      <c r="I246" s="78" t="str">
        <f>IF('Exemplaires élève'!$CN$65="","",IF('Exemplaires élève'!$CN$65="TI",1,IF('Exemplaires élève'!$CN$65="I",2,IF('Exemplaires élève'!$CN$65="S",3,IF('Exemplaires élève'!$CN$65="B",4,IF('Exemplaires élève'!$CN$65="TB",5,"xxxx"))))))</f>
        <v/>
      </c>
      <c r="J246" s="78" t="str">
        <f>IF('Exemplaires élève'!$CN$73="","",IF('Exemplaires élève'!$CN$73="TI",1,IF('Exemplaires élève'!$CN$73="I",2,IF('Exemplaires élève'!$CN$73="S",3,IF('Exemplaires élève'!$CN$73="B",4,IF('Exemplaires élève'!$CN$73="TB",5,"xxxx"))))))</f>
        <v/>
      </c>
      <c r="K246" s="78" t="str">
        <f>IF('Exemplaires élève'!$CN$81="","",IF('Exemplaires élève'!$CN$81="TI",1,IF('Exemplaires élève'!$CN$81="I",2,IF('Exemplaires élève'!$CN$81="S",3,IF('Exemplaires élève'!$CN$81="B",4,IF('Exemplaires élève'!$CN$81="TB",5,"xxxx"))))))</f>
        <v/>
      </c>
      <c r="L246" s="78" t="str">
        <f>IF('Exemplaires élève'!$CN$89="","",IF('Exemplaires élève'!$CN$89="TI",1,IF('Exemplaires élève'!$CN$89="I",2,IF('Exemplaires élève'!$CN$89="S",3,IF('Exemplaires élève'!$CN$89="B",4,IF('Exemplaires élève'!$CN$89="TB",5,"xxxx"))))))</f>
        <v/>
      </c>
      <c r="M246" s="78" t="str">
        <f>IF('Exemplaires élève'!$CN$97="","",IF('Exemplaires élève'!$CN$97="TI",1,IF('Exemplaires élève'!$CN$97="I",2,IF('Exemplaires élève'!$CN$97="S",3,IF('Exemplaires élève'!$CN$97="B",4,IF('Exemplaires élève'!$CN$97="TB",5,"xxxx"))))))</f>
        <v/>
      </c>
      <c r="N246" s="78" t="str">
        <f>IF('Exemplaires élève'!$CN$114="","",IF('Exemplaires élève'!$CN$114="TI",1,IF('Exemplaires élève'!$CN$114="I",2,IF('Exemplaires élève'!$CN$114="S",3,IF('Exemplaires élève'!$CN$114="B",4,IF('Exemplaires élève'!$CN$114="TB",5,"xxxx"))))))</f>
        <v/>
      </c>
      <c r="O246" s="78" t="str">
        <f>IF('Exemplaires élève'!$CN$122="","",IF('Exemplaires élève'!$CN$122="TI",1,IF('Exemplaires élève'!$CN$122="I",2,IF('Exemplaires élève'!$CN$122="S",3,IF('Exemplaires élève'!$CN$122="B",4,IF('Exemplaires élève'!$CN$122="TB",5,"xxxx"))))))</f>
        <v/>
      </c>
      <c r="P246" s="78" t="str">
        <f>IF('Exemplaires élève'!$CN$130="","",IF('Exemplaires élève'!$CN$130="TI",1,IF('Exemplaires élève'!$CN$130="I",2,IF('Exemplaires élève'!$CN$130="S",3,IF('Exemplaires élève'!$CN$130="B",4,IF('Exemplaires élève'!$CN$130="TB",5,"xxxx"))))))</f>
        <v/>
      </c>
      <c r="Q246" s="78" t="str">
        <f>IF('Exemplaires élève'!$CN$138="","",IF('Exemplaires élève'!$CN$138="TI",1,IF('Exemplaires élève'!$CN$138="I",2,IF('Exemplaires élève'!$CN$138="S",3,IF('Exemplaires élève'!$CN$138="B",4,IF('Exemplaires élève'!$CN$138="TB",5,"xxxx"))))))</f>
        <v/>
      </c>
      <c r="R246" s="78" t="str">
        <f>IF('Exemplaires élève'!$CN$146="","",IF('Exemplaires élève'!$CN$146="TI",1,IF('Exemplaires élève'!$CN$146="I",2,IF('Exemplaires élève'!$CN$146="S",3,IF('Exemplaires élève'!$CN$146="B",4,IF('Exemplaires élève'!$CN$146="TB",5,"xxxx"))))))</f>
        <v/>
      </c>
      <c r="S246" s="78" t="str">
        <f>IF('Exemplaires élève'!$CN$163="","",IF('Exemplaires élève'!$CN$163="TI",1,IF('Exemplaires élève'!$CN$163="I",2,IF('Exemplaires élève'!$CN$163="S",3,IF('Exemplaires élève'!$CN$163="B",4,IF('Exemplaires élève'!$CN$163="TB",5,"xxxx"))))))</f>
        <v/>
      </c>
      <c r="T246" s="78" t="str">
        <f>IF('Exemplaires élève'!$CN$171="","",IF('Exemplaires élève'!$CN$171="TI",1,IF('Exemplaires élève'!$CN$171="I",2,IF('Exemplaires élève'!$CN$171="S",3,IF('Exemplaires élève'!$CN$171="B",4,IF('Exemplaires élève'!$CN$171="TB",5,"xxxx"))))))</f>
        <v/>
      </c>
      <c r="U246" s="78" t="str">
        <f>IF('Exemplaires élève'!$CN$179="","",IF('Exemplaires élève'!$CN$179="TI",1,IF('Exemplaires élève'!$CN$179="I",2,IF('Exemplaires élève'!$CN$179="S",3,IF('Exemplaires élève'!$CN$179="B",4,IF('Exemplaires élève'!$CN$179="TB",5,"xxxx"))))))</f>
        <v/>
      </c>
      <c r="V246" s="78" t="str">
        <f>IF('Exemplaires élève'!$CN$187="","",IF('Exemplaires élève'!$CN$187="TI",1,IF('Exemplaires élève'!$CN$187="I",2,IF('Exemplaires élève'!$CN$187="S",3,IF('Exemplaires élève'!$CN$187="B",4,IF('Exemplaires élève'!$CN$187="TB",5,"xxxx"))))))</f>
        <v/>
      </c>
      <c r="W246" s="78" t="str">
        <f>IF('Exemplaires élève'!$CN$195="","",IF('Exemplaires élève'!$CN$195="TI",1,IF('Exemplaires élève'!$CN$195="I",2,IF('Exemplaires élève'!$CN$195="S",3,IF('Exemplaires élève'!$CN$195="B",4,IF('Exemplaires élève'!$CN$195="TB",5,"xxxx"))))))</f>
        <v/>
      </c>
    </row>
    <row r="247" spans="1:23" x14ac:dyDescent="0.25">
      <c r="A247" s="129"/>
      <c r="D247" s="78" t="str">
        <f>IF('Exemplaires élève'!$CN$17="","",IF('Exemplaires élève'!$CN$17="TI",1,IF('Exemplaires élève'!$CN$17="I",2,IF('Exemplaires élève'!$CN$17="S",3,IF('Exemplaires élève'!$CN$17="B",4,IF('Exemplaires élève'!$CN$17="TB",5,"xxxx"))))))</f>
        <v/>
      </c>
      <c r="E247" s="78" t="str">
        <f>IF('Exemplaires élève'!$CN$25="","",IF('Exemplaires élève'!$CN$25="TI",1,IF('Exemplaires élève'!$CN$25="I",2,IF('Exemplaires élève'!$CN$25="S",3,IF('Exemplaires élève'!$CN$25="B",4,IF('Exemplaires élève'!$CN$25="TB",5,"xxxx"))))))</f>
        <v/>
      </c>
      <c r="F247" s="78" t="str">
        <f>IF('Exemplaires élève'!$CN$33="","",IF('Exemplaires élève'!$CN$33="TI",1,IF('Exemplaires élève'!$CN$33="I",2,IF('Exemplaires élève'!$CN$33="S",3,IF('Exemplaires élève'!$CN$33="B",4,IF('Exemplaires élève'!$CN$33="TB",5,"xxxx"))))))</f>
        <v/>
      </c>
      <c r="G247" s="78" t="str">
        <f>IF('Exemplaires élève'!$CN$41="","",IF('Exemplaires élève'!$CN$41="TI",1,IF('Exemplaires élève'!$CN$41="I",2,IF('Exemplaires élève'!$CN$41="S",3,IF('Exemplaires élève'!$CN$41="B",4,IF('Exemplaires élève'!$CN$41="TB",5,"xxxx"))))))</f>
        <v/>
      </c>
      <c r="H247" s="78" t="str">
        <f>IF('Exemplaires élève'!$CN$49="","",IF('Exemplaires élève'!$CN$49="TI",1,IF('Exemplaires élève'!$CN$49="I",2,IF('Exemplaires élève'!$CN$49="S",3,IF('Exemplaires élève'!$CN$49="B",4,IF('Exemplaires élève'!$CN$49="TB",5,"xxxx"))))))</f>
        <v/>
      </c>
      <c r="I247" s="78" t="str">
        <f>IF('Exemplaires élève'!$CN$66="","",IF('Exemplaires élève'!$CN$66="TI",1,IF('Exemplaires élève'!$CN$66="I",2,IF('Exemplaires élève'!$CN$66="S",3,IF('Exemplaires élève'!$CN$66="B",4,IF('Exemplaires élève'!$CN$66="TB",5,"xxxx"))))))</f>
        <v/>
      </c>
      <c r="J247" s="78" t="str">
        <f>IF('Exemplaires élève'!$CN$74="","",IF('Exemplaires élève'!$CN$74="TI",1,IF('Exemplaires élève'!$CN$74="I",2,IF('Exemplaires élève'!$CN$74="S",3,IF('Exemplaires élève'!$CN$74="B",4,IF('Exemplaires élève'!$CN$74="TB",5,"xxxx"))))))</f>
        <v/>
      </c>
      <c r="K247" s="78" t="str">
        <f>IF('Exemplaires élève'!$CN$82="","",IF('Exemplaires élève'!$CN$82="TI",1,IF('Exemplaires élève'!$CN$82="I",2,IF('Exemplaires élève'!$CN$82="S",3,IF('Exemplaires élève'!$CN$82="B",4,IF('Exemplaires élève'!$CN$82="TB",5,"xxxx"))))))</f>
        <v/>
      </c>
      <c r="L247" s="78" t="str">
        <f>IF('Exemplaires élève'!$CN$90="","",IF('Exemplaires élève'!$CN$90="TI",1,IF('Exemplaires élève'!$CN$90="I",2,IF('Exemplaires élève'!$CN$90="S",3,IF('Exemplaires élève'!$CN$90="B",4,IF('Exemplaires élève'!$CN$90="TB",5,"xxxx"))))))</f>
        <v/>
      </c>
      <c r="M247" s="78" t="str">
        <f>IF('Exemplaires élève'!$CN$98="","",IF('Exemplaires élève'!$CN$98="TI",1,IF('Exemplaires élève'!$CN$98="I",2,IF('Exemplaires élève'!$CN$98="S",3,IF('Exemplaires élève'!$CN$98="B",4,IF('Exemplaires élève'!$CN$98="TB",5,"xxxx"))))))</f>
        <v/>
      </c>
      <c r="N247" s="78" t="str">
        <f>IF('Exemplaires élève'!$CN$115="","",IF('Exemplaires élève'!$CN$115="TI",1,IF('Exemplaires élève'!$CN$115="I",2,IF('Exemplaires élève'!$CN$115="S",3,IF('Exemplaires élève'!$CN$115="B",4,IF('Exemplaires élève'!$CN$115="TB",5,"xxxx"))))))</f>
        <v/>
      </c>
      <c r="O247" s="78" t="str">
        <f>IF('Exemplaires élève'!$CN$123="","",IF('Exemplaires élève'!$CN$123="TI",1,IF('Exemplaires élève'!$CN$123="I",2,IF('Exemplaires élève'!$CN$123="S",3,IF('Exemplaires élève'!$CN$123="B",4,IF('Exemplaires élève'!$CN$123="TB",5,"xxxx"))))))</f>
        <v/>
      </c>
      <c r="P247" s="78" t="str">
        <f>IF('Exemplaires élève'!$CN$131="","",IF('Exemplaires élève'!$CN$131="TI",1,IF('Exemplaires élève'!$CN$131="I",2,IF('Exemplaires élève'!$CN$131="S",3,IF('Exemplaires élève'!$CN$131="B",4,IF('Exemplaires élève'!$CN$131="TB",5,"xxxx"))))))</f>
        <v/>
      </c>
      <c r="Q247" s="78" t="str">
        <f>IF('Exemplaires élève'!$CN$139="","",IF('Exemplaires élève'!$CN$139="TI",1,IF('Exemplaires élève'!$CN$139="I",2,IF('Exemplaires élève'!$CN$139="S",3,IF('Exemplaires élève'!$CN$139="B",4,IF('Exemplaires élève'!$CN$139="TB",5,"xxxx"))))))</f>
        <v/>
      </c>
      <c r="R247" s="78" t="str">
        <f>IF('Exemplaires élève'!$CN$147="","",IF('Exemplaires élève'!$CN$147="TI",1,IF('Exemplaires élève'!$CN$147="I",2,IF('Exemplaires élève'!$CN$147="S",3,IF('Exemplaires élève'!$CN$147="B",4,IF('Exemplaires élève'!$CN$147="TB",5,"xxxx"))))))</f>
        <v/>
      </c>
      <c r="S247" s="78" t="str">
        <f>IF('Exemplaires élève'!$CN$164="","",IF('Exemplaires élève'!$CN$164="TI",1,IF('Exemplaires élève'!$CN$164="I",2,IF('Exemplaires élève'!$CN$164="S",3,IF('Exemplaires élève'!$CN$164="B",4,IF('Exemplaires élève'!$CN$164="TB",5,"xxxx"))))))</f>
        <v/>
      </c>
      <c r="T247" s="78" t="str">
        <f>IF('Exemplaires élève'!$CN$172="","",IF('Exemplaires élève'!$CN$172="TI",1,IF('Exemplaires élève'!$CN$172="I",2,IF('Exemplaires élève'!$CN$172="S",3,IF('Exemplaires élève'!$CN$172="B",4,IF('Exemplaires élève'!$CN$172="TB",5,"xxxx"))))))</f>
        <v/>
      </c>
      <c r="U247" s="78" t="str">
        <f>IF('Exemplaires élève'!$CN$180="","",IF('Exemplaires élève'!$CN$180="TI",1,IF('Exemplaires élève'!$CN$180="I",2,IF('Exemplaires élève'!$CN$180="S",3,IF('Exemplaires élève'!$CN$180="B",4,IF('Exemplaires élève'!$CN$180="TB",5,"xxxx"))))))</f>
        <v/>
      </c>
      <c r="V247" s="78" t="str">
        <f>IF('Exemplaires élève'!$CN$188="","",IF('Exemplaires élève'!$CN$188="TI",1,IF('Exemplaires élève'!$CN$188="I",2,IF('Exemplaires élève'!$CN$188="S",3,IF('Exemplaires élève'!$CN$188="B",4,IF('Exemplaires élève'!$CN$188="TB",5,"xxxx"))))))</f>
        <v/>
      </c>
      <c r="W247" s="78" t="str">
        <f>IF('Exemplaires élève'!$CN$196="","",IF('Exemplaires élève'!$CN$196="TI",1,IF('Exemplaires élève'!$CN$196="I",2,IF('Exemplaires élève'!$CN$196="S",3,IF('Exemplaires élève'!$CN$196="B",4,IF('Exemplaires élève'!$CN$196="TB",5,"xxxx"))))))</f>
        <v/>
      </c>
    </row>
    <row r="248" spans="1:23" x14ac:dyDescent="0.25">
      <c r="A248" s="129"/>
      <c r="D248" s="78" t="str">
        <f>IF('Exemplaires élève'!$CN$18="","",IF('Exemplaires élève'!$CN$18="TI",1,IF('Exemplaires élève'!$CN$18="I",2,IF('Exemplaires élève'!$CN$18="S",3,IF('Exemplaires élève'!$CN$18="B",4,IF('Exemplaires élève'!$CN$18="TB",5,"xxxx"))))))</f>
        <v/>
      </c>
      <c r="E248" s="78" t="str">
        <f>IF('Exemplaires élève'!$CN$26="","",IF('Exemplaires élève'!$CN$26="TI",1,IF('Exemplaires élève'!$CN$26="I",2,IF('Exemplaires élève'!$CN$26="S",3,IF('Exemplaires élève'!$CN$26="B",4,IF('Exemplaires élève'!$CN$26="TB",5,"xxxx"))))))</f>
        <v/>
      </c>
      <c r="F248" s="78" t="str">
        <f>IF('Exemplaires élève'!$CN$34="","",IF('Exemplaires élève'!$CN$34="TI",1,IF('Exemplaires élève'!$CN$34="I",2,IF('Exemplaires élève'!$CN$34="S",3,IF('Exemplaires élève'!$CN$34="B",4,IF('Exemplaires élève'!$CN$34="TB",5,"xxxx"))))))</f>
        <v/>
      </c>
      <c r="G248" s="78" t="str">
        <f>IF('Exemplaires élève'!$CN$42="","",IF('Exemplaires élève'!$CN$42="TI",1,IF('Exemplaires élève'!$CN$42="I",2,IF('Exemplaires élève'!$CN$42="S",3,IF('Exemplaires élève'!$CN$42="B",4,IF('Exemplaires élève'!$CN$42="TB",5,"xxxx"))))))</f>
        <v/>
      </c>
      <c r="H248" s="78" t="str">
        <f>IF('Exemplaires élève'!$CN$50="","",IF('Exemplaires élève'!$CN$50="TI",1,IF('Exemplaires élève'!$CN$50="I",2,IF('Exemplaires élève'!$CN$50="S",3,IF('Exemplaires élève'!$CN$50="B",4,IF('Exemplaires élève'!$CN$50="TB",5,"xxxx"))))))</f>
        <v/>
      </c>
      <c r="I248" s="78" t="str">
        <f>IF('Exemplaires élève'!$CN$67="","",IF('Exemplaires élève'!$CN$67="TI",1,IF('Exemplaires élève'!$CN$67="I",2,IF('Exemplaires élève'!$CN$67="S",3,IF('Exemplaires élève'!$CN$67="B",4,IF('Exemplaires élève'!$CN$67="TB",5,"xxxx"))))))</f>
        <v/>
      </c>
      <c r="J248" s="78" t="str">
        <f>IF('Exemplaires élève'!$CN$75="","",IF('Exemplaires élève'!$CN$75="TI",1,IF('Exemplaires élève'!$CN$75="I",2,IF('Exemplaires élève'!$CN$75="S",3,IF('Exemplaires élève'!$CN$75="B",4,IF('Exemplaires élève'!$CN$75="TB",5,"xxxx"))))))</f>
        <v/>
      </c>
      <c r="K248" s="78" t="str">
        <f>IF('Exemplaires élève'!$CN$83="","",IF('Exemplaires élève'!$CN$83="TI",1,IF('Exemplaires élève'!$CN$83="I",2,IF('Exemplaires élève'!$CN$83="S",3,IF('Exemplaires élève'!$CN$83="B",4,IF('Exemplaires élève'!$CN$83="TB",5,"xxxx"))))))</f>
        <v/>
      </c>
      <c r="L248" s="78" t="str">
        <f>IF('Exemplaires élève'!$CN$91="","",IF('Exemplaires élève'!$CN$91="TI",1,IF('Exemplaires élève'!$CN$91="I",2,IF('Exemplaires élève'!$CN$91="S",3,IF('Exemplaires élève'!$CN$91="B",4,IF('Exemplaires élève'!$CN$91="TB",5,"xxxx"))))))</f>
        <v/>
      </c>
      <c r="M248" s="78" t="str">
        <f>IF('Exemplaires élève'!$CN$99="","",IF('Exemplaires élève'!$CN$99="TI",1,IF('Exemplaires élève'!$CN$99="I",2,IF('Exemplaires élève'!$CN$99="S",3,IF('Exemplaires élève'!$CN$99="B",4,IF('Exemplaires élève'!$CN$99="TB",5,"xxxx"))))))</f>
        <v/>
      </c>
      <c r="N248" s="78" t="str">
        <f>IF('Exemplaires élève'!$CN$116="","",IF('Exemplaires élève'!$CN$116="TI",1,IF('Exemplaires élève'!$CN$116="I",2,IF('Exemplaires élève'!$CN$116="S",3,IF('Exemplaires élève'!$CN$116="B",4,IF('Exemplaires élève'!$CN$116="TB",5,"xxxx"))))))</f>
        <v/>
      </c>
      <c r="O248" s="78" t="str">
        <f>IF('Exemplaires élève'!$CN$124="","",IF('Exemplaires élève'!$CN$124="TI",1,IF('Exemplaires élève'!$CN$124="I",2,IF('Exemplaires élève'!$CN$124="S",3,IF('Exemplaires élève'!$CN$124="B",4,IF('Exemplaires élève'!$CN$124="TB",5,"xxxx"))))))</f>
        <v/>
      </c>
      <c r="P248" s="78" t="str">
        <f>IF('Exemplaires élève'!$CN$132="","",IF('Exemplaires élève'!$CN$132="TI",1,IF('Exemplaires élève'!$CN$132="I",2,IF('Exemplaires élève'!$CN$132="S",3,IF('Exemplaires élève'!$CN$132="B",4,IF('Exemplaires élève'!$CN$132="TB",5,"xxxx"))))))</f>
        <v/>
      </c>
      <c r="Q248" s="78" t="str">
        <f>IF('Exemplaires élève'!$CN$140="","",IF('Exemplaires élève'!$CN$140="TI",1,IF('Exemplaires élève'!$CN$140="I",2,IF('Exemplaires élève'!$CN$140="S",3,IF('Exemplaires élève'!$CN$140="B",4,IF('Exemplaires élève'!$CN$140="TB",5,"xxxx"))))))</f>
        <v/>
      </c>
      <c r="R248" s="78" t="str">
        <f>IF('Exemplaires élève'!$CN$148="","",IF('Exemplaires élève'!$CN$148="TI",1,IF('Exemplaires élève'!$CN$148="I",2,IF('Exemplaires élève'!$CN$148="S",3,IF('Exemplaires élève'!$CN$148="B",4,IF('Exemplaires élève'!$CN$148="TB",5,"xxxx"))))))</f>
        <v/>
      </c>
      <c r="S248" s="78" t="str">
        <f>IF('Exemplaires élève'!$CN$165="","",IF('Exemplaires élève'!$CN$165="TI",1,IF('Exemplaires élève'!$CN$165="I",2,IF('Exemplaires élève'!$CN$165="S",3,IF('Exemplaires élève'!$CN$165="B",4,IF('Exemplaires élève'!$CN$165="TB",5,"xxxx"))))))</f>
        <v/>
      </c>
      <c r="T248" s="78" t="str">
        <f>IF('Exemplaires élève'!$CN$173="","",IF('Exemplaires élève'!$CN$173="TI",1,IF('Exemplaires élève'!$CN$173="I",2,IF('Exemplaires élève'!$CN$173="S",3,IF('Exemplaires élève'!$CN$173="B",4,IF('Exemplaires élève'!$CN$173="TB",5,"xxxx"))))))</f>
        <v/>
      </c>
      <c r="U248" s="78" t="str">
        <f>IF('Exemplaires élève'!$CN$181="","",IF('Exemplaires élève'!$CN$181="TI",1,IF('Exemplaires élève'!$CN$181="I",2,IF('Exemplaires élève'!$CN$181="S",3,IF('Exemplaires élève'!$CN$181="B",4,IF('Exemplaires élève'!$CN$181="TB",5,"xxxx"))))))</f>
        <v/>
      </c>
      <c r="V248" s="78" t="str">
        <f>IF('Exemplaires élève'!$CN$189="","",IF('Exemplaires élève'!$CN$189="TI",1,IF('Exemplaires élève'!$CN$189="I",2,IF('Exemplaires élève'!$CN$189="S",3,IF('Exemplaires élève'!$CN$189="B",4,IF('Exemplaires élève'!$CN$189="TB",5,"xxxx"))))))</f>
        <v/>
      </c>
      <c r="W248" s="78" t="str">
        <f>IF('Exemplaires élève'!$CN$197="","",IF('Exemplaires élève'!$CN$197="TI",1,IF('Exemplaires élève'!$CN$197="I",2,IF('Exemplaires élève'!$CN$197="S",3,IF('Exemplaires élève'!$CN$197="B",4,IF('Exemplaires élève'!$CN$197="TB",5,"xxxx"))))))</f>
        <v/>
      </c>
    </row>
    <row r="249" spans="1:23" x14ac:dyDescent="0.25">
      <c r="A249" s="129"/>
      <c r="D249" s="78" t="str">
        <f>IF('Exemplaires élève'!$CN$19="","",IF('Exemplaires élève'!$CN$19="TI",1,IF('Exemplaires élève'!$CN$19="I",2,IF('Exemplaires élève'!$CN$19="S",3,IF('Exemplaires élève'!$CN$19="B",4,IF('Exemplaires élève'!$CN$19="TB",5,"xxxx"))))))</f>
        <v/>
      </c>
      <c r="E249" s="78" t="str">
        <f>IF('Exemplaires élève'!$CN$27="","",IF('Exemplaires élève'!$CN$27="TI",1,IF('Exemplaires élève'!$CN$27="I",2,IF('Exemplaires élève'!$CN$27="S",3,IF('Exemplaires élève'!$CN$27="B",4,IF('Exemplaires élève'!$CN$27="TB",5,"xxxx"))))))</f>
        <v/>
      </c>
      <c r="F249" s="78" t="str">
        <f>IF('Exemplaires élève'!$CN$35="","",IF('Exemplaires élève'!$CN$35="TI",1,IF('Exemplaires élève'!$CN$35="I",2,IF('Exemplaires élève'!$CN$35="S",3,IF('Exemplaires élève'!$CN$35="B",4,IF('Exemplaires élève'!$CN$35="TB",5,"xxxx"))))))</f>
        <v/>
      </c>
      <c r="G249" s="78" t="str">
        <f>IF('Exemplaires élève'!$CN$43="","",IF('Exemplaires élève'!$CN$43="TI",1,IF('Exemplaires élève'!$CN$43="I",2,IF('Exemplaires élève'!$CN$43="S",3,IF('Exemplaires élève'!$CN$43="B",4,IF('Exemplaires élève'!$CN$43="TB",5,"xxxx"))))))</f>
        <v/>
      </c>
      <c r="H249" s="78" t="str">
        <f>IF('Exemplaires élève'!$CN$51="","",IF('Exemplaires élève'!$CN$51="TI",1,IF('Exemplaires élève'!$CN$51="I",2,IF('Exemplaires élève'!$CN$51="S",3,IF('Exemplaires élève'!$CN$51="B",4,IF('Exemplaires élève'!$CN$51="TB",5,"xxxx"))))))</f>
        <v/>
      </c>
      <c r="I249" s="78" t="str">
        <f>IF('Exemplaires élève'!$CN$68="","",IF('Exemplaires élève'!$CN$68="TI",1,IF('Exemplaires élève'!$CN$68="I",2,IF('Exemplaires élève'!$CN$68="S",3,IF('Exemplaires élève'!$CN$68="B",4,IF('Exemplaires élève'!$CN$68="TB",5,"xxxx"))))))</f>
        <v/>
      </c>
      <c r="J249" s="78" t="str">
        <f>IF('Exemplaires élève'!$CN$76="","",IF('Exemplaires élève'!$CN$76="TI",1,IF('Exemplaires élève'!$CN$76="I",2,IF('Exemplaires élève'!$CN$76="S",3,IF('Exemplaires élève'!$CN$76="B",4,IF('Exemplaires élève'!$CN$76="TB",5,"xxxx"))))))</f>
        <v/>
      </c>
      <c r="K249" s="78" t="str">
        <f>IF('Exemplaires élève'!$CN$84="","",IF('Exemplaires élève'!$CN$84="TI",1,IF('Exemplaires élève'!$CN$84="I",2,IF('Exemplaires élève'!$CN$84="S",3,IF('Exemplaires élève'!$CN$84="B",4,IF('Exemplaires élève'!$CN$84="TB",5,"xxxx"))))))</f>
        <v/>
      </c>
      <c r="L249" s="78" t="str">
        <f>IF('Exemplaires élève'!$CN$92="","",IF('Exemplaires élève'!$CN$92="TI",1,IF('Exemplaires élève'!$CN$92="I",2,IF('Exemplaires élève'!$CN$92="S",3,IF('Exemplaires élève'!$CN$92="B",4,IF('Exemplaires élève'!$CN$92="TB",5,"xxxx"))))))</f>
        <v/>
      </c>
      <c r="M249" s="78" t="str">
        <f>IF('Exemplaires élève'!$CN$100="","",IF('Exemplaires élève'!$CN$100="TI",1,IF('Exemplaires élève'!$CN$100="I",2,IF('Exemplaires élève'!$CN$100="S",3,IF('Exemplaires élève'!$CN$100="B",4,IF('Exemplaires élève'!$CN$100="TB",5,"xxxx"))))))</f>
        <v/>
      </c>
      <c r="N249" s="78" t="str">
        <f>IF('Exemplaires élève'!$CN$117="","",IF('Exemplaires élève'!$CN$117="TI",1,IF('Exemplaires élève'!$CN$117="I",2,IF('Exemplaires élève'!$CN$117="S",3,IF('Exemplaires élève'!$CN$117="B",4,IF('Exemplaires élève'!$CN$117="TB",5,"xxxx"))))))</f>
        <v/>
      </c>
      <c r="O249" s="78" t="str">
        <f>IF('Exemplaires élève'!$CN$125="","",IF('Exemplaires élève'!$CN$125="TI",1,IF('Exemplaires élève'!$CN$125="I",2,IF('Exemplaires élève'!$CN$125="S",3,IF('Exemplaires élève'!$CN$125="B",4,IF('Exemplaires élève'!$CN$125="TB",5,"xxxx"))))))</f>
        <v/>
      </c>
      <c r="P249" s="78" t="str">
        <f>IF('Exemplaires élève'!$CN$133="","",IF('Exemplaires élève'!$CN$133="TI",1,IF('Exemplaires élève'!$CN$133="I",2,IF('Exemplaires élève'!$CN$133="S",3,IF('Exemplaires élève'!$CN$133="B",4,IF('Exemplaires élève'!$CN$133="TB",5,"xxxx"))))))</f>
        <v/>
      </c>
      <c r="Q249" s="78" t="str">
        <f>IF('Exemplaires élève'!$CN$141="","",IF('Exemplaires élève'!$CN$141="TI",1,IF('Exemplaires élève'!$CN$141="I",2,IF('Exemplaires élève'!$CN$141="S",3,IF('Exemplaires élève'!$CN$141="B",4,IF('Exemplaires élève'!$CN$141="TB",5,"xxxx"))))))</f>
        <v/>
      </c>
      <c r="R249" s="78" t="str">
        <f>IF('Exemplaires élève'!$CN$149="","",IF('Exemplaires élève'!$CN$149="TI",1,IF('Exemplaires élève'!$CN$149="I",2,IF('Exemplaires élève'!$CN$149="S",3,IF('Exemplaires élève'!$CN$149="B",4,IF('Exemplaires élève'!$CN$149="TB",5,"xxxx"))))))</f>
        <v/>
      </c>
      <c r="S249" s="78" t="str">
        <f>IF('Exemplaires élève'!$CN$166="","",IF('Exemplaires élève'!$CN$166="TI",1,IF('Exemplaires élève'!$CN$166="I",2,IF('Exemplaires élève'!$CN$166="S",3,IF('Exemplaires élève'!$CN$166="B",4,IF('Exemplaires élève'!$CN$166="TB",5,"xxxx"))))))</f>
        <v/>
      </c>
      <c r="T249" s="78" t="str">
        <f>IF('Exemplaires élève'!$CN$174="","",IF('Exemplaires élève'!$CN$174="TI",1,IF('Exemplaires élève'!$CN$174="I",2,IF('Exemplaires élève'!$CN$174="S",3,IF('Exemplaires élève'!$CN$174="B",4,IF('Exemplaires élève'!$CN$174="TB",5,"xxxx"))))))</f>
        <v/>
      </c>
      <c r="U249" s="78" t="str">
        <f>IF('Exemplaires élève'!$CN$182="","",IF('Exemplaires élève'!$CN$182="TI",1,IF('Exemplaires élève'!$CN$182="I",2,IF('Exemplaires élève'!$CN$182="S",3,IF('Exemplaires élève'!$CN$182="B",4,IF('Exemplaires élève'!$CN$182="TB",5,"xxxx"))))))</f>
        <v/>
      </c>
      <c r="V249" s="78" t="str">
        <f>IF('Exemplaires élève'!$CN$190="","",IF('Exemplaires élève'!$CN$190="TI",1,IF('Exemplaires élève'!$CN$190="I",2,IF('Exemplaires élève'!$CN$190="S",3,IF('Exemplaires élève'!$CN$190="B",4,IF('Exemplaires élève'!$CN$190="TB",5,"xxxx"))))))</f>
        <v/>
      </c>
      <c r="W249" s="78" t="str">
        <f>IF('Exemplaires élève'!$CN$198="","",IF('Exemplaires élève'!$CN$198="TI",1,IF('Exemplaires élève'!$CN$198="I",2,IF('Exemplaires élève'!$CN$198="S",3,IF('Exemplaires élève'!$CN$198="B",4,IF('Exemplaires élève'!$CN$198="TB",5,"xxxx"))))))</f>
        <v/>
      </c>
    </row>
    <row r="250" spans="1:23" x14ac:dyDescent="0.25">
      <c r="A250" s="129"/>
      <c r="D250" s="78" t="str">
        <f>IF('Exemplaires élève'!$CN$20="","",IF('Exemplaires élève'!$CN$20="TI",1,IF('Exemplaires élève'!$CN$20="I",2,IF('Exemplaires élève'!$CN$20="S",3,IF('Exemplaires élève'!$CN$20="B",4,IF('Exemplaires élève'!$CN$20="TB",5,"xxxx"))))))</f>
        <v/>
      </c>
      <c r="E250" s="78" t="str">
        <f>IF('Exemplaires élève'!$CN$28="","",IF('Exemplaires élève'!$CN$28="TI",1,IF('Exemplaires élève'!$CN$28="I",2,IF('Exemplaires élève'!$CN$28="S",3,IF('Exemplaires élève'!$CN$28="B",4,IF('Exemplaires élève'!$CN$28="TB",5,"xxxx"))))))</f>
        <v/>
      </c>
      <c r="F250" s="78" t="str">
        <f>IF('Exemplaires élève'!$CN$36="","",IF('Exemplaires élève'!$CN$36="TI",1,IF('Exemplaires élève'!$CN$36="I",2,IF('Exemplaires élève'!$CN$36="S",3,IF('Exemplaires élève'!$CN$36="B",4,IF('Exemplaires élève'!$CN$36="TB",5,"xxxx"))))))</f>
        <v/>
      </c>
      <c r="G250" s="78" t="str">
        <f>IF('Exemplaires élève'!$CN$44="","",IF('Exemplaires élève'!$CN$44="TI",1,IF('Exemplaires élève'!$CN$44="I",2,IF('Exemplaires élève'!$CN$44="S",3,IF('Exemplaires élève'!$CN$44="B",4,IF('Exemplaires élève'!$CN$44="TB",5,"xxxx"))))))</f>
        <v/>
      </c>
      <c r="H250" s="78" t="str">
        <f>IF('Exemplaires élève'!$CN$52="","",IF('Exemplaires élève'!$CN$52="TI",1,IF('Exemplaires élève'!$CN$52="I",2,IF('Exemplaires élève'!$CN$52="S",3,IF('Exemplaires élève'!$CN$52="B",4,IF('Exemplaires élève'!$CN$52="TB",5,"xxxx"))))))</f>
        <v/>
      </c>
      <c r="I250" s="78" t="str">
        <f>IF('Exemplaires élève'!$CN$69="","",IF('Exemplaires élève'!$CN$69="TI",1,IF('Exemplaires élève'!$CN$69="I",2,IF('Exemplaires élève'!$CN$69="S",3,IF('Exemplaires élève'!$CN$69="B",4,IF('Exemplaires élève'!$CN$69="TB",5,"xxxx"))))))</f>
        <v/>
      </c>
      <c r="J250" s="78" t="str">
        <f>IF('Exemplaires élève'!$CN$77="","",IF('Exemplaires élève'!$CN$77="TI",1,IF('Exemplaires élève'!$CN$77="I",2,IF('Exemplaires élève'!$CN$77="S",3,IF('Exemplaires élève'!$CN$77="B",4,IF('Exemplaires élève'!$CN$77="TB",5,"xxxx"))))))</f>
        <v/>
      </c>
      <c r="K250" s="78" t="str">
        <f>IF('Exemplaires élève'!$CN$85="","",IF('Exemplaires élève'!$CN$85="TI",1,IF('Exemplaires élève'!$CN$85="I",2,IF('Exemplaires élève'!$CN$85="S",3,IF('Exemplaires élève'!$CN$85="B",4,IF('Exemplaires élève'!$CN$85="TB",5,"xxxx"))))))</f>
        <v/>
      </c>
      <c r="L250" s="78" t="str">
        <f>IF('Exemplaires élève'!$CN$93="","",IF('Exemplaires élève'!$CN$93="TI",1,IF('Exemplaires élève'!$CN$93="I",2,IF('Exemplaires élève'!$CN$93="S",3,IF('Exemplaires élève'!$CN$93="B",4,IF('Exemplaires élève'!$CN$93="TB",5,"xxxx"))))))</f>
        <v/>
      </c>
      <c r="M250" s="78" t="str">
        <f>IF('Exemplaires élève'!$CN$101="","",IF('Exemplaires élève'!$CN$101="TI",1,IF('Exemplaires élève'!$CN$101="I",2,IF('Exemplaires élève'!$CN$101="S",3,IF('Exemplaires élève'!$CN$101="B",4,IF('Exemplaires élève'!$CN$101="TB",5,"xxxx"))))))</f>
        <v/>
      </c>
      <c r="N250" s="78" t="str">
        <f>IF('Exemplaires élève'!$CN$118="","",IF('Exemplaires élève'!$CN$118="TI",1,IF('Exemplaires élève'!$CN$118="I",2,IF('Exemplaires élève'!$CN$118="S",3,IF('Exemplaires élève'!$CN$118="B",4,IF('Exemplaires élève'!$CN$118="TB",5,"xxxx"))))))</f>
        <v/>
      </c>
      <c r="O250" s="78" t="str">
        <f>IF('Exemplaires élève'!$CN$126="","",IF('Exemplaires élève'!$CN$126="TI",1,IF('Exemplaires élève'!$CN$126="I",2,IF('Exemplaires élève'!$CN$126="S",3,IF('Exemplaires élève'!$CN$126="B",4,IF('Exemplaires élève'!$CN$126="TB",5,"xxxx"))))))</f>
        <v/>
      </c>
      <c r="P250" s="78" t="str">
        <f>IF('Exemplaires élève'!$CN$134="","",IF('Exemplaires élève'!$CN$134="TI",1,IF('Exemplaires élève'!$CN$134="I",2,IF('Exemplaires élève'!$CN$134="S",3,IF('Exemplaires élève'!$CN$134="B",4,IF('Exemplaires élève'!$CN$134="TB",5,"xxxx"))))))</f>
        <v/>
      </c>
      <c r="Q250" s="78" t="str">
        <f>IF('Exemplaires élève'!$CN$142="","",IF('Exemplaires élève'!$CN$142="TI",1,IF('Exemplaires élève'!$CN$142="I",2,IF('Exemplaires élève'!$CN$142="S",3,IF('Exemplaires élève'!$CN$142="B",4,IF('Exemplaires élève'!$CN$142="TB",5,"xxxx"))))))</f>
        <v/>
      </c>
      <c r="R250" s="78" t="str">
        <f>IF('Exemplaires élève'!$CN$150="","",IF('Exemplaires élève'!$CN$150="TI",1,IF('Exemplaires élève'!$CN$150="I",2,IF('Exemplaires élève'!$CN$150="S",3,IF('Exemplaires élève'!$CN$150="B",4,IF('Exemplaires élève'!$CN$150="TB",5,"xxxx"))))))</f>
        <v/>
      </c>
      <c r="S250" s="78" t="str">
        <f>IF('Exemplaires élève'!$CN$167="","",IF('Exemplaires élève'!$CN$167="TI",1,IF('Exemplaires élève'!$CN$167="I",2,IF('Exemplaires élève'!$CN$167="S",3,IF('Exemplaires élève'!$CN$167="B",4,IF('Exemplaires élève'!$CN$167="TB",5,"xxxx"))))))</f>
        <v/>
      </c>
      <c r="T250" s="78" t="str">
        <f>IF('Exemplaires élève'!$CN$175="","",IF('Exemplaires élève'!$CN$175="TI",1,IF('Exemplaires élève'!$CN$175="I",2,IF('Exemplaires élève'!$CN$175="S",3,IF('Exemplaires élève'!$CN$175="B",4,IF('Exemplaires élève'!$CN$175="TB",5,"xxxx"))))))</f>
        <v/>
      </c>
      <c r="U250" s="78" t="str">
        <f>IF('Exemplaires élève'!$CN$183="","",IF('Exemplaires élève'!$CN$183="TI",1,IF('Exemplaires élève'!$CN$183="I",2,IF('Exemplaires élève'!$CN$183="S",3,IF('Exemplaires élève'!$CN$183="B",4,IF('Exemplaires élève'!$CN$183="TB",5,"xxxx"))))))</f>
        <v/>
      </c>
      <c r="V250" s="78" t="str">
        <f>IF('Exemplaires élève'!$CN$191="","",IF('Exemplaires élève'!$CN$191="TI",1,IF('Exemplaires élève'!$CN$191="I",2,IF('Exemplaires élève'!$CN$191="S",3,IF('Exemplaires élève'!$CN$191="B",4,IF('Exemplaires élève'!$CN$191="TB",5,"xxxx"))))))</f>
        <v/>
      </c>
      <c r="W250" s="78" t="str">
        <f>IF('Exemplaires élève'!$CN$199="","",IF('Exemplaires élève'!$CN$199="TI",1,IF('Exemplaires élève'!$CN$199="I",2,IF('Exemplaires élève'!$CN$199="S",3,IF('Exemplaires élève'!$CN$199="B",4,IF('Exemplaires élève'!$CN$199="TB",5,"xxxx"))))))</f>
        <v/>
      </c>
    </row>
    <row r="251" spans="1:23" ht="13.8" thickBot="1" x14ac:dyDescent="0.3">
      <c r="A251" s="129"/>
      <c r="D251" s="78" t="str">
        <f>IF('Exemplaires élève'!$CN$21="","",IF('Exemplaires élève'!$CN$21="TI",1,IF('Exemplaires élève'!$CN$21="I",2,IF('Exemplaires élève'!$CN$21="S",3,IF('Exemplaires élève'!$CN$21="B",4,IF('Exemplaires élève'!$CN$21="TB",5,"xxxx"))))))</f>
        <v/>
      </c>
      <c r="E251" s="78" t="str">
        <f>IF('Exemplaires élève'!$CN$29="","",IF('Exemplaires élève'!$CN$29="TI",1,IF('Exemplaires élève'!$CN$29="I",2,IF('Exemplaires élève'!$CN$29="S",3,IF('Exemplaires élève'!$CN$29="B",4,IF('Exemplaires élève'!$CN$29="TB",5,"xxxx"))))))</f>
        <v/>
      </c>
      <c r="F251" s="78" t="str">
        <f>IF('Exemplaires élève'!$CN$37="","",IF('Exemplaires élève'!$CN$37="TI",1,IF('Exemplaires élève'!$CN$37="I",2,IF('Exemplaires élève'!$CN$37="S",3,IF('Exemplaires élève'!$CN$37="B",4,IF('Exemplaires élève'!$CN$37="TB",5,"xxxx"))))))</f>
        <v/>
      </c>
      <c r="G251" s="78" t="str">
        <f>IF('Exemplaires élève'!$CN$45="","",IF('Exemplaires élève'!$CN$45="TI",1,IF('Exemplaires élève'!$CN$45="I",2,IF('Exemplaires élève'!$CN$45="S",3,IF('Exemplaires élève'!$CN$45="B",4,IF('Exemplaires élève'!$CN$45="TB",5,"xxxx"))))))</f>
        <v/>
      </c>
      <c r="H251" s="78" t="str">
        <f>IF('Exemplaires élève'!$CN$53="","",IF('Exemplaires élève'!$CN$53="TI",1,IF('Exemplaires élève'!$CN$53="I",2,IF('Exemplaires élève'!$CN$53="S",3,IF('Exemplaires élève'!$CN$53="B",4,IF('Exemplaires élève'!$CN$53="TB",5,"xxxx"))))))</f>
        <v/>
      </c>
      <c r="I251" s="78" t="str">
        <f>IF('Exemplaires élève'!$CN$70="","",IF('Exemplaires élève'!$CN$70="TI",1,IF('Exemplaires élève'!$CN$70="I",2,IF('Exemplaires élève'!$CN$70="S",3,IF('Exemplaires élève'!$CN$70="B",4,IF('Exemplaires élève'!$CN$70="TB",5,"xxxx"))))))</f>
        <v/>
      </c>
      <c r="J251" s="78" t="str">
        <f>IF('Exemplaires élève'!$CN$78="","",IF('Exemplaires élève'!$CN$78="TI",1,IF('Exemplaires élève'!$CN$78="I",2,IF('Exemplaires élève'!$CN$78="S",3,IF('Exemplaires élève'!$CN$78="B",4,IF('Exemplaires élève'!$CN$78="TB",5,"xxxx"))))))</f>
        <v/>
      </c>
      <c r="K251" s="78" t="str">
        <f>IF('Exemplaires élève'!$CN$86="","",IF('Exemplaires élève'!$CN$86="TI",1,IF('Exemplaires élève'!$CN$86="I",2,IF('Exemplaires élève'!$CN$86="S",3,IF('Exemplaires élève'!$CN$86="B",4,IF('Exemplaires élève'!$CN$86="TB",5,"xxxx"))))))</f>
        <v/>
      </c>
      <c r="L251" s="78" t="str">
        <f>IF('Exemplaires élève'!$CN$94="","",IF('Exemplaires élève'!$CN$94="TI",1,IF('Exemplaires élève'!$CN$94="I",2,IF('Exemplaires élève'!$CN$94="S",3,IF('Exemplaires élève'!$CN$94="B",4,IF('Exemplaires élève'!$CN$94="TB",5,"xxxx"))))))</f>
        <v/>
      </c>
      <c r="M251" s="78" t="str">
        <f>IF('Exemplaires élève'!$CN$102="","",IF('Exemplaires élève'!$CN$102="TI",1,IF('Exemplaires élève'!$CN$102="I",2,IF('Exemplaires élève'!$CN$102="S",3,IF('Exemplaires élève'!$CN$102="B",4,IF('Exemplaires élève'!$CN$102="TB",5,"xxxx"))))))</f>
        <v/>
      </c>
      <c r="N251" s="78" t="str">
        <f>IF('Exemplaires élève'!$CN$119="","",IF('Exemplaires élève'!$CN$119="TI",1,IF('Exemplaires élève'!$CN$119="I",2,IF('Exemplaires élève'!$CN$119="S",3,IF('Exemplaires élève'!$CN$119="B",4,IF('Exemplaires élève'!$CN$119="TB",5,"xxxx"))))))</f>
        <v/>
      </c>
      <c r="O251" s="78" t="str">
        <f>IF('Exemplaires élève'!$CN$127="","",IF('Exemplaires élève'!$CN$127="TI",1,IF('Exemplaires élève'!$CN$127="I",2,IF('Exemplaires élève'!$CN$127="S",3,IF('Exemplaires élève'!$CN$127="B",4,IF('Exemplaires élève'!$CN$127="TB",5,"xxxx"))))))</f>
        <v/>
      </c>
      <c r="P251" s="78" t="str">
        <f>IF('Exemplaires élève'!$CN$135="","",IF('Exemplaires élève'!$CN$135="TI",1,IF('Exemplaires élève'!$CN$135="I",2,IF('Exemplaires élève'!$CN$135="S",3,IF('Exemplaires élève'!$CN$135="B",4,IF('Exemplaires élève'!$CN$135="TB",5,"xxxx"))))))</f>
        <v/>
      </c>
      <c r="Q251" s="78" t="str">
        <f>IF('Exemplaires élève'!$CN$143="","",IF('Exemplaires élève'!$CN$143="TI",1,IF('Exemplaires élève'!$CN$143="I",2,IF('Exemplaires élève'!$CN$143="S",3,IF('Exemplaires élève'!$CN$143="B",4,IF('Exemplaires élève'!$CN$143="TB",5,"xxxx"))))))</f>
        <v/>
      </c>
      <c r="R251" s="78" t="str">
        <f>IF('Exemplaires élève'!$CN$151="","",IF('Exemplaires élève'!$CN$151="TI",1,IF('Exemplaires élève'!$CN$151="I",2,IF('Exemplaires élève'!$CN$151="S",3,IF('Exemplaires élève'!$CN$151="B",4,IF('Exemplaires élève'!$CN$151="TB",5,"xxxx"))))))</f>
        <v/>
      </c>
      <c r="S251" s="78" t="str">
        <f>IF('Exemplaires élève'!$CN$168="","",IF('Exemplaires élève'!$CN$168="TI",1,IF('Exemplaires élève'!$CN$168="I",2,IF('Exemplaires élève'!$CN$168="S",3,IF('Exemplaires élève'!$CN$168="B",4,IF('Exemplaires élève'!$CN$168="TB",5,"xxxx"))))))</f>
        <v/>
      </c>
      <c r="T251" s="78" t="str">
        <f>IF('Exemplaires élève'!$CN$176="","",IF('Exemplaires élève'!$CN$176="TI",1,IF('Exemplaires élève'!$CN$176="I",2,IF('Exemplaires élève'!$CN$176="S",3,IF('Exemplaires élève'!$CN$176="B",4,IF('Exemplaires élève'!$CN$176="TB",5,"xxxx"))))))</f>
        <v/>
      </c>
      <c r="U251" s="78" t="str">
        <f>IF('Exemplaires élève'!$CN$184="","",IF('Exemplaires élève'!$CN$184="TI",1,IF('Exemplaires élève'!$CN$184="I",2,IF('Exemplaires élève'!$CN$184="S",3,IF('Exemplaires élève'!$CN$184="B",4,IF('Exemplaires élève'!$CN$184="TB",5,"xxxx"))))))</f>
        <v/>
      </c>
      <c r="V251" s="78" t="str">
        <f>IF('Exemplaires élève'!$CN$192="","",IF('Exemplaires élève'!$CN$192="TI",1,IF('Exemplaires élève'!$CN$192="I",2,IF('Exemplaires élève'!$CN$192="S",3,IF('Exemplaires élève'!$CN$192="B",4,IF('Exemplaires élève'!$CN$192="TB",5,"xxxx"))))))</f>
        <v/>
      </c>
      <c r="W251" s="78" t="str">
        <f>IF('Exemplaires élève'!$CN$200="","",IF('Exemplaires élève'!$CN$200="TI",1,IF('Exemplaires élève'!$CN$200="I",2,IF('Exemplaires élève'!$CN$200="S",3,IF('Exemplaires élève'!$CN$200="B",4,IF('Exemplaires élève'!$CN$200="TB",5,"xxxx"))))))</f>
        <v/>
      </c>
    </row>
    <row r="252" spans="1:23" ht="13.8" thickBot="1" x14ac:dyDescent="0.3">
      <c r="A252" s="129"/>
      <c r="D252" s="32" t="str">
        <f>IF(D245="Absent(e)","",IF(D245="Non pr.",2,IF(COUNTIF(D245:D251,"")=7,"",AVERAGE(D245:D251))))</f>
        <v/>
      </c>
      <c r="E252" s="33" t="str">
        <f t="shared" ref="E252:W252" si="25">IF(E245="Absent(e)","",IF(E245="Non pr.",2,IF(COUNTIF(E245:E251,"")=7,"",AVERAGE(E245:E251))))</f>
        <v/>
      </c>
      <c r="F252" s="33" t="str">
        <f t="shared" si="25"/>
        <v/>
      </c>
      <c r="G252" s="33" t="str">
        <f t="shared" si="25"/>
        <v/>
      </c>
      <c r="H252" s="33" t="str">
        <f t="shared" si="25"/>
        <v/>
      </c>
      <c r="I252" s="33" t="str">
        <f t="shared" si="25"/>
        <v/>
      </c>
      <c r="J252" s="33" t="str">
        <f t="shared" si="25"/>
        <v/>
      </c>
      <c r="K252" s="33" t="str">
        <f t="shared" si="25"/>
        <v/>
      </c>
      <c r="L252" s="33" t="str">
        <f t="shared" si="25"/>
        <v/>
      </c>
      <c r="M252" s="33" t="str">
        <f t="shared" si="25"/>
        <v/>
      </c>
      <c r="N252" s="33" t="str">
        <f t="shared" si="25"/>
        <v/>
      </c>
      <c r="O252" s="33" t="str">
        <f t="shared" si="25"/>
        <v/>
      </c>
      <c r="P252" s="33" t="str">
        <f t="shared" si="25"/>
        <v/>
      </c>
      <c r="Q252" s="33" t="str">
        <f t="shared" si="25"/>
        <v/>
      </c>
      <c r="R252" s="33" t="str">
        <f t="shared" si="25"/>
        <v/>
      </c>
      <c r="S252" s="33" t="str">
        <f t="shared" si="25"/>
        <v/>
      </c>
      <c r="T252" s="33" t="str">
        <f t="shared" si="25"/>
        <v/>
      </c>
      <c r="U252" s="33" t="str">
        <f t="shared" si="25"/>
        <v/>
      </c>
      <c r="V252" s="33" t="str">
        <f t="shared" si="25"/>
        <v/>
      </c>
      <c r="W252" s="34" t="str">
        <f t="shared" si="25"/>
        <v/>
      </c>
    </row>
    <row r="253" spans="1:23" x14ac:dyDescent="0.25">
      <c r="A253" s="129"/>
      <c r="D253" s="36"/>
      <c r="E253" s="36"/>
      <c r="F253" s="36"/>
      <c r="G253" s="36"/>
      <c r="H253" s="36"/>
      <c r="I253" s="36"/>
      <c r="J253" s="36"/>
      <c r="K253" s="36"/>
      <c r="L253" s="36"/>
      <c r="M253" s="36"/>
      <c r="N253" s="36"/>
      <c r="O253" s="36"/>
      <c r="P253" s="36"/>
      <c r="Q253" s="36"/>
      <c r="R253" s="36"/>
      <c r="S253" s="36"/>
      <c r="T253" s="36"/>
      <c r="U253" s="36"/>
      <c r="V253" s="36"/>
      <c r="W253" s="36"/>
    </row>
    <row r="254" spans="1:23" x14ac:dyDescent="0.25">
      <c r="A254" s="129"/>
      <c r="C254" s="1" t="s">
        <v>29</v>
      </c>
      <c r="D254" s="77" t="str">
        <f>IF('Exemplaires élève'!$CM$15="np","Non pr.",IF('Exemplaires élève'!$CM$15="a","Absent(e)",IF('Exemplaires élève'!$CO$14="","",IF('Exemplaires élève'!$CO$15="TI",1,IF('Exemplaires élève'!$CO$15="I",2,IF('Exemplaires élève'!$CO$15="S",3,IF('Exemplaires élève'!$CO$15="B",4,IF('Exemplaires élève'!$CO$15="TB",5,"xxxx"))))))))</f>
        <v/>
      </c>
      <c r="E254" s="77" t="str">
        <f>IF('Exemplaires élève'!$CM$23="np","Non pr.",IF('Exemplaires élève'!$CM$23="a","Absent(e)",IF('Exemplaires élève'!$CO$23="","",IF('Exemplaires élève'!$CO$23="TI",1,IF('Exemplaires élève'!$CO$23="I",2,IF('Exemplaires élève'!$CO$23="S",3,IF('Exemplaires élève'!$CO$23="B",4,IF('Exemplaires élève'!$CO$23="TB",5,IF('Exemplaires élève'!$CO$23="np","Non pr.",IF('Exemplaires élève'!$CO$23="A","Absent(e)","xxxx"))))))))))</f>
        <v/>
      </c>
      <c r="F254" s="77" t="str">
        <f>IF('Exemplaires élève'!$CM$31="np","Non pr.",IF('Exemplaires élève'!$CM$31="a","Absent(e)",IF('Exemplaires élève'!$CO$31="","",IF('Exemplaires élève'!$CO$31="TI",1,IF('Exemplaires élève'!$CO$31="I",2,IF('Exemplaires élève'!$CO$31="S",3,IF('Exemplaires élève'!$CO$31="B",4,IF('Exemplaires élève'!$CO$31="TB",5,IF('Exemplaires élève'!$CO$31="np","Non pr.",IF('Exemplaires élève'!$CO$31="A","Absent(e)","xxxx"))))))))))</f>
        <v/>
      </c>
      <c r="G254" s="77" t="str">
        <f>IF('Exemplaires élève'!$CM$39="np","Non pr.",IF('Exemplaires élève'!$CM$39="a","Absent(e)",IF('Exemplaires élève'!$CO$39="","",IF('Exemplaires élève'!$CO$39="TI",1,IF('Exemplaires élève'!$CO$39="I",2,IF('Exemplaires élève'!$CO$39="S",3,IF('Exemplaires élève'!$CO$39="B",4,IF('Exemplaires élève'!$CO$39="TB",5,IF('Exemplaires élève'!$CO$39="np","Non pr.",IF('Exemplaires élève'!$CO$39="A","Absent(e)","xxxx"))))))))))</f>
        <v/>
      </c>
      <c r="H254" s="77" t="str">
        <f>IF('Exemplaires élève'!$CM$47="np","Non pr.",IF('Exemplaires élève'!$CM$47="a","Absent(e)",IF('Exemplaires élève'!$CO$47="","",IF('Exemplaires élève'!$CO$47="TI",1,IF('Exemplaires élève'!$CO$47="I",2,IF('Exemplaires élève'!$CO$47="S",3,IF('Exemplaires élève'!$CO$47="B",4,IF('Exemplaires élève'!$CO$47="TB",5,IF('Exemplaires élève'!$CO$47="np","Non pr.",IF('Exemplaires élève'!$CO$47="A","Absent(e)","xxxx"))))))))))</f>
        <v/>
      </c>
      <c r="I254" s="77" t="str">
        <f>IF('Exemplaires élève'!$CM$64="np","Non pr.",IF('Exemplaires élève'!$CM$64="a","Absent(e)",IF('Exemplaires élève'!$CO$64="","",IF('Exemplaires élève'!$CO$64="TI",1,IF('Exemplaires élève'!$CO$64="I",2,IF('Exemplaires élève'!$CO$64="S",3,IF('Exemplaires élève'!$CO$64="B",4,IF('Exemplaires élève'!$CO$64="TB",5,IF('Exemplaires élève'!$CO$64="np","Non pr.",IF('Exemplaires élève'!$CO$64="A","Absent(e)","xxxx"))))))))))</f>
        <v/>
      </c>
      <c r="J254" s="77" t="str">
        <f>IF('Exemplaires élève'!$CM$72="np","Non pr.",IF('Exemplaires élève'!$CM$72="a","Absent(e)",IF('Exemplaires élève'!$CO$72="","",IF('Exemplaires élève'!$CO$72="TI",1,IF('Exemplaires élève'!$CO$72="I",2,IF('Exemplaires élève'!$CO$72="S",3,IF('Exemplaires élève'!$CO$72="B",4,IF('Exemplaires élève'!$CO$72="TB",5,IF('Exemplaires élève'!$CO$72="np","Non pr.",IF('Exemplaires élève'!$CO$72="A","Absent(e)","xxxx"))))))))))</f>
        <v/>
      </c>
      <c r="K254" s="77" t="str">
        <f>IF('Exemplaires élève'!$CM$80="np","Non pr.",IF('Exemplaires élève'!$CM$80="a","Absent(e)",IF('Exemplaires élève'!$CO$80="","",IF('Exemplaires élève'!$CO$80="TI",1,IF('Exemplaires élève'!$CO$80="I",2,IF('Exemplaires élève'!$CO$80="S",3,IF('Exemplaires élève'!$CO$80="B",4,IF('Exemplaires élève'!$CO$80="TB",5,IF('Exemplaires élève'!$CO$80="np","Non pr.",IF('Exemplaires élève'!$CO$80="A","Absent(e)","xxxx"))))))))))</f>
        <v/>
      </c>
      <c r="L254" s="77" t="str">
        <f>IF('Exemplaires élève'!$CM$88="np","Non pr.",IF('Exemplaires élève'!$CM$88="a","Absent(e)",IF('Exemplaires élève'!$CO$88="","",IF('Exemplaires élève'!$CO$88="TI",1,IF('Exemplaires élève'!$CO$88="I",2,IF('Exemplaires élève'!$CO$88="S",3,IF('Exemplaires élève'!$CO$88="B",4,IF('Exemplaires élève'!$CO$88="TB",5,IF('Exemplaires élève'!$CO$88="np","Non pr.",IF('Exemplaires élève'!$CO$88="A","Absent(e)","xxxx"))))))))))</f>
        <v/>
      </c>
      <c r="M254" s="77" t="str">
        <f>IF('Exemplaires élève'!$CM$96="np","Non pr.",IF('Exemplaires élève'!$CM$96="a","Absent(e)",IF('Exemplaires élève'!$CO$96="","",IF('Exemplaires élève'!$CO$96="TI",1,IF('Exemplaires élève'!$CO$96="I",2,IF('Exemplaires élève'!$CO$96="S",3,IF('Exemplaires élève'!$CO$96="B",4,IF('Exemplaires élève'!$CO$96="TB",5,IF('Exemplaires élève'!$CO$96="np","Non pr.",IF('Exemplaires élève'!$CO$96="A","Absent(e)","xxxx"))))))))))</f>
        <v/>
      </c>
      <c r="N254" s="77" t="str">
        <f>IF('Exemplaires élève'!$CM$113="np","Non pr.",IF('Exemplaires élève'!$CM$113="a","Absent(e)",IF('Exemplaires élève'!$CO$113="","",IF('Exemplaires élève'!$CO$113="TI",1,IF('Exemplaires élève'!$CO$113="I",2,IF('Exemplaires élève'!$CO$113="S",3,IF('Exemplaires élève'!$CO$113="B",4,IF('Exemplaires élève'!$CO$113="TB",5,IF('Exemplaires élève'!$CO$113="np","Non pr.",IF('Exemplaires élève'!$CO$113="A","Absent(e)","xxxx"))))))))))</f>
        <v/>
      </c>
      <c r="O254" s="77" t="str">
        <f>IF('Exemplaires élève'!$CM$121="np","Non pr.",IF('Exemplaires élève'!$CM$121="a","Absent(e)",IF('Exemplaires élève'!$CO$121="","",IF('Exemplaires élève'!$CO$121="TI",1,IF('Exemplaires élève'!$CO$121="I",2,IF('Exemplaires élève'!$CO$121="S",3,IF('Exemplaires élève'!$CO$121="B",4,IF('Exemplaires élève'!$CO$121="TB",5,IF('Exemplaires élève'!$CO$121="np","Non pr.",IF('Exemplaires élève'!$CO$121="A","Absent(e)","xxxx"))))))))))</f>
        <v/>
      </c>
      <c r="P254" s="77" t="str">
        <f>IF('Exemplaires élève'!$CM$129="np","Non pr.",IF('Exemplaires élève'!$CM$129="a","Absent(e)",IF('Exemplaires élève'!$CO$129="","",IF('Exemplaires élève'!$CO$129="TI",1,IF('Exemplaires élève'!$CO$129="I",2,IF('Exemplaires élève'!$CO$129="S",3,IF('Exemplaires élève'!$CO$129="B",4,IF('Exemplaires élève'!$CO$129="TB",5,IF('Exemplaires élève'!$CO$129="np","Non pr.",IF('Exemplaires élève'!$CO$129="A","Absent(e)","xxxx"))))))))))</f>
        <v/>
      </c>
      <c r="Q254" s="77" t="str">
        <f>IF('Exemplaires élève'!$CM$137="np","Non pr.",IF('Exemplaires élève'!$CM$137="a","Absent(e)",IF('Exemplaires élève'!$CO$137="","",IF('Exemplaires élève'!$CO$137="TI",1,IF('Exemplaires élève'!$CO$137="I",2,IF('Exemplaires élève'!$CO$137="S",3,IF('Exemplaires élève'!$CO$137="B",4,IF('Exemplaires élève'!$CO$137="TB",5,IF('Exemplaires élève'!$CO$137="np","Non pr.",IF('Exemplaires élève'!$CO$137="A","Absent(e)","xxxx"))))))))))</f>
        <v/>
      </c>
      <c r="R254" s="77" t="str">
        <f>IF('Exemplaires élève'!$CM$145="np","Non pr.",IF('Exemplaires élève'!$CM$145="a","Absent(e)",IF('Exemplaires élève'!$CO$145="","",IF('Exemplaires élève'!$CO$145="TI",1,IF('Exemplaires élève'!$CO$145="I",2,IF('Exemplaires élève'!$CO$145="S",3,IF('Exemplaires élève'!$CO$145="B",4,IF('Exemplaires élève'!$CO$145="TB",5,IF('Exemplaires élève'!$CO$145="np","Non pr.",IF('Exemplaires élève'!$CO$145="A","Absent(e)","xxxx"))))))))))</f>
        <v/>
      </c>
      <c r="S254" s="77" t="str">
        <f>IF('Exemplaires élève'!$CM$162="np","Non pr.",IF('Exemplaires élève'!$CM$162="a","Absent(e)",IF('Exemplaires élève'!$CO$162="","",IF('Exemplaires élève'!$CO$162="TI",1,IF('Exemplaires élève'!$CO$162="I",2,IF('Exemplaires élève'!$CO$162="S",3,IF('Exemplaires élève'!$CO$162="B",4,IF('Exemplaires élève'!$CO$162="TB",5,IF('Exemplaires élève'!$CO$162="np","Non pr.",IF('Exemplaires élève'!$CO$162="A","Absent(e)","xxxx"))))))))))</f>
        <v/>
      </c>
      <c r="T254" s="77" t="str">
        <f>IF('Exemplaires élève'!$CM$170="np","Non pr.",IF('Exemplaires élève'!$CM$170="a","Absent(e)",IF('Exemplaires élève'!$CO$170="","",IF('Exemplaires élève'!$CO$170="TI",1,IF('Exemplaires élève'!$CO$170="I",2,IF('Exemplaires élève'!$CO$170="S",3,IF('Exemplaires élève'!$CO$170="B",4,IF('Exemplaires élève'!$CO$170="TB",5,IF('Exemplaires élève'!$CO$170="np","Non pr.",IF('Exemplaires élève'!$CO$170="A","Absent(e)","xxxx"))))))))))</f>
        <v/>
      </c>
      <c r="U254" s="77" t="str">
        <f>IF('Exemplaires élève'!$CM$178="np","Non pr.",IF('Exemplaires élève'!$CM$178="a","Absent(e)",IF('Exemplaires élève'!$CO$178="","",IF('Exemplaires élève'!$CO$178="TI",1,IF('Exemplaires élève'!$CO$178="I",2,IF('Exemplaires élève'!$CO$178="S",3,IF('Exemplaires élève'!$CO$178="B",4,IF('Exemplaires élève'!$CO$178="TB",5,IF('Exemplaires élève'!$CO$178="np","Non pr.",IF('Exemplaires élève'!$CO$178="A","Absent(e)","xxxx"))))))))))</f>
        <v/>
      </c>
      <c r="V254" s="77" t="str">
        <f>IF('Exemplaires élève'!$CM$186="np","Non pr.",IF('Exemplaires élève'!$CM$186="a","Absent(e)",IF('Exemplaires élève'!$CO$186="","",IF('Exemplaires élève'!$CO$186="TI",1,IF('Exemplaires élève'!$CO$186="I",2,IF('Exemplaires élève'!$CO$186="S",3,IF('Exemplaires élève'!$CO$186="B",4,IF('Exemplaires élève'!$CO$186="TB",5,IF('Exemplaires élève'!$CO$186="np","Non pr.",IF('Exemplaires élève'!$CO$186="A","Absent(e)","xxxx"))))))))))</f>
        <v/>
      </c>
      <c r="W254" s="77" t="str">
        <f>IF('Exemplaires élève'!$CM$194="np","Non pr.",IF('Exemplaires élève'!$CM$194="a","Absent(e)",IF('Exemplaires élève'!$CO$194="","",IF('Exemplaires élève'!$CO$194="TI",1,IF('Exemplaires élève'!$CO$194="I",2,IF('Exemplaires élève'!$CO$194="S",3,IF('Exemplaires élève'!$CO$194="B",4,IF('Exemplaires élève'!$CO$194="TB",5,IF('Exemplaires élève'!$CO$194="np","Non pr.",IF('Exemplaires élève'!$CO$194="A","Absent(e)","xxxx"))))))))))</f>
        <v/>
      </c>
    </row>
    <row r="255" spans="1:23" x14ac:dyDescent="0.25">
      <c r="A255" s="129"/>
      <c r="D255" s="78" t="str">
        <f>IF('Exemplaires élève'!$CO$16="","",IF('Exemplaires élève'!$CO$16="TI",1,IF('Exemplaires élève'!$CO$16="I",2,IF('Exemplaires élève'!$CO$16="S",3,IF('Exemplaires élève'!$CO$16="B",4,IF('Exemplaires élève'!$CO$16="TB",5,"xxxx"))))))</f>
        <v/>
      </c>
      <c r="E255" s="78" t="str">
        <f>IF('Exemplaires élève'!$CO$24="","",IF('Exemplaires élève'!$CO$24="TI",1,IF('Exemplaires élève'!$CO$24="I",2,IF('Exemplaires élève'!$CO$24="S",3,IF('Exemplaires élève'!$CO$24="B",4,IF('Exemplaires élève'!$CO$24="TB",5,"xxxx"))))))</f>
        <v/>
      </c>
      <c r="F255" s="78" t="str">
        <f>IF('Exemplaires élève'!$CO$32="","",IF('Exemplaires élève'!$CO$32="TI",1,IF('Exemplaires élève'!$CO$32="I",2,IF('Exemplaires élève'!$CO$32="S",3,IF('Exemplaires élève'!$CO$32="B",4,IF('Exemplaires élève'!$CO$32="TB",5,"xxxx"))))))</f>
        <v/>
      </c>
      <c r="G255" s="78" t="str">
        <f>IF('Exemplaires élève'!$CO$40="","",IF('Exemplaires élève'!$CO$40="TI",1,IF('Exemplaires élève'!$CO$40="I",2,IF('Exemplaires élève'!$CO$40="S",3,IF('Exemplaires élève'!$CO$40="B",4,IF('Exemplaires élève'!$CO$40="TB",5,"xxxx"))))))</f>
        <v/>
      </c>
      <c r="H255" s="78" t="str">
        <f>IF('Exemplaires élève'!$CO$48="","",IF('Exemplaires élève'!$CO$48="TI",1,IF('Exemplaires élève'!$CO$48="I",2,IF('Exemplaires élève'!$CO$48="S",3,IF('Exemplaires élève'!$CO$48="B",4,IF('Exemplaires élève'!$CO$48="TB",5,"xxxx"))))))</f>
        <v/>
      </c>
      <c r="I255" s="78" t="str">
        <f>IF('Exemplaires élève'!$CO$65="","",IF('Exemplaires élève'!$CO$65="TI",1,IF('Exemplaires élève'!$CO$65="I",2,IF('Exemplaires élève'!$CO$65="S",3,IF('Exemplaires élève'!$CO$65="B",4,IF('Exemplaires élève'!$CO$65="TB",5,"xxxx"))))))</f>
        <v/>
      </c>
      <c r="J255" s="78" t="str">
        <f>IF('Exemplaires élève'!$CO$73="","",IF('Exemplaires élève'!$CO$73="TI",1,IF('Exemplaires élève'!$CO$73="I",2,IF('Exemplaires élève'!$CO$73="S",3,IF('Exemplaires élève'!$CO$73="B",4,IF('Exemplaires élève'!$CO$73="TB",5,"xxxx"))))))</f>
        <v/>
      </c>
      <c r="K255" s="78" t="str">
        <f>IF('Exemplaires élève'!$CO$81="","",IF('Exemplaires élève'!$CO$81="TI",1,IF('Exemplaires élève'!$CO$81="I",2,IF('Exemplaires élève'!$CO$81="S",3,IF('Exemplaires élève'!$CO$81="B",4,IF('Exemplaires élève'!$CO$81="TB",5,"xxxx"))))))</f>
        <v/>
      </c>
      <c r="L255" s="78" t="str">
        <f>IF('Exemplaires élève'!$CO$89="","",IF('Exemplaires élève'!$CO$89="TI",1,IF('Exemplaires élève'!$CO$89="I",2,IF('Exemplaires élève'!$CO$89="S",3,IF('Exemplaires élève'!$CO$89="B",4,IF('Exemplaires élève'!$CO$89="TB",5,"xxxx"))))))</f>
        <v/>
      </c>
      <c r="M255" s="78" t="str">
        <f>IF('Exemplaires élève'!$CO$97="","",IF('Exemplaires élève'!$CO$97="TI",1,IF('Exemplaires élève'!$CO$97="I",2,IF('Exemplaires élève'!$CO$97="S",3,IF('Exemplaires élève'!$CO$97="B",4,IF('Exemplaires élève'!$CO$97="TB",5,"xxxx"))))))</f>
        <v/>
      </c>
      <c r="N255" s="78" t="str">
        <f>IF('Exemplaires élève'!$CO$114="","",IF('Exemplaires élève'!$CO$114="TI",1,IF('Exemplaires élève'!$CO$114="I",2,IF('Exemplaires élève'!$CO$114="S",3,IF('Exemplaires élève'!$CO$114="B",4,IF('Exemplaires élève'!$CO$114="TB",5,"xxxx"))))))</f>
        <v/>
      </c>
      <c r="O255" s="78" t="str">
        <f>IF('Exemplaires élève'!$CO$122="","",IF('Exemplaires élève'!$CO$122="TI",1,IF('Exemplaires élève'!$CO$122="I",2,IF('Exemplaires élève'!$CO$122="S",3,IF('Exemplaires élève'!$CO$122="B",4,IF('Exemplaires élève'!$CO$122="TB",5,"xxxx"))))))</f>
        <v/>
      </c>
      <c r="P255" s="78" t="str">
        <f>IF('Exemplaires élève'!$CO$130="","",IF('Exemplaires élève'!$CO$130="TI",1,IF('Exemplaires élève'!$CO$130="I",2,IF('Exemplaires élève'!$CO$130="S",3,IF('Exemplaires élève'!$CO$130="B",4,IF('Exemplaires élève'!$CO$130="TB",5,"xxxx"))))))</f>
        <v/>
      </c>
      <c r="Q255" s="78" t="str">
        <f>IF('Exemplaires élève'!$CO$138="","",IF('Exemplaires élève'!$CO$138="TI",1,IF('Exemplaires élève'!$CO$138="I",2,IF('Exemplaires élève'!$CO$138="S",3,IF('Exemplaires élève'!$CO$138="B",4,IF('Exemplaires élève'!$CO$138="TB",5,"xxxx"))))))</f>
        <v/>
      </c>
      <c r="R255" s="78" t="str">
        <f>IF('Exemplaires élève'!$CO$146="","",IF('Exemplaires élève'!$CO$146="TI",1,IF('Exemplaires élève'!$CO$146="I",2,IF('Exemplaires élève'!$CO$146="S",3,IF('Exemplaires élève'!$CO$146="B",4,IF('Exemplaires élève'!$CO$146="TB",5,"xxxx"))))))</f>
        <v/>
      </c>
      <c r="S255" s="78" t="str">
        <f>IF('Exemplaires élève'!$CO$163="","",IF('Exemplaires élève'!$CO$163="TI",1,IF('Exemplaires élève'!$CO$163="I",2,IF('Exemplaires élève'!$CO$163="S",3,IF('Exemplaires élève'!$CO$163="B",4,IF('Exemplaires élève'!$CO$163="TB",5,"xxxx"))))))</f>
        <v/>
      </c>
      <c r="T255" s="78" t="str">
        <f>IF('Exemplaires élève'!$CO$171="","",IF('Exemplaires élève'!$CO$171="TI",1,IF('Exemplaires élève'!$CO$171="I",2,IF('Exemplaires élève'!$CO$171="S",3,IF('Exemplaires élève'!$CO$171="B",4,IF('Exemplaires élève'!$CO$171="TB",5,"xxxx"))))))</f>
        <v/>
      </c>
      <c r="U255" s="78" t="str">
        <f>IF('Exemplaires élève'!$CO$179="","",IF('Exemplaires élève'!$CO$179="TI",1,IF('Exemplaires élève'!$CO$179="I",2,IF('Exemplaires élève'!$CO$179="S",3,IF('Exemplaires élève'!$CO$179="B",4,IF('Exemplaires élève'!$CO$179="TB",5,"xxxx"))))))</f>
        <v/>
      </c>
      <c r="V255" s="78" t="str">
        <f>IF('Exemplaires élève'!$CO$187="","",IF('Exemplaires élève'!$CO$187="TI",1,IF('Exemplaires élève'!$CO$187="I",2,IF('Exemplaires élève'!$CO$187="S",3,IF('Exemplaires élève'!$CO$187="B",4,IF('Exemplaires élève'!$CO$187="TB",5,"xxxx"))))))</f>
        <v/>
      </c>
      <c r="W255" s="78" t="str">
        <f>IF('Exemplaires élève'!$CO$195="","",IF('Exemplaires élève'!$CO$195="TI",1,IF('Exemplaires élève'!$CO$195="I",2,IF('Exemplaires élève'!$CO$195="S",3,IF('Exemplaires élève'!$CO$195="B",4,IF('Exemplaires élève'!$CO$195="TB",5,"xxxx"))))))</f>
        <v/>
      </c>
    </row>
    <row r="256" spans="1:23" x14ac:dyDescent="0.25">
      <c r="A256" s="129"/>
      <c r="D256" s="78" t="str">
        <f>IF('Exemplaires élève'!$CO$17="","",IF('Exemplaires élève'!$CO$17="TI",1,IF('Exemplaires élève'!$CO$17="I",2,IF('Exemplaires élève'!$CO$17="S",3,IF('Exemplaires élève'!$CO$17="B",4,IF('Exemplaires élève'!$CO$17="TB",5,"xxxx"))))))</f>
        <v/>
      </c>
      <c r="E256" s="78" t="str">
        <f>IF('Exemplaires élève'!$CO$25="","",IF('Exemplaires élève'!$CO$25="TI",1,IF('Exemplaires élève'!$CO$25="I",2,IF('Exemplaires élève'!$CO$25="S",3,IF('Exemplaires élève'!$CO$25="B",4,IF('Exemplaires élève'!$CO$25="TB",5,"xxxx"))))))</f>
        <v/>
      </c>
      <c r="F256" s="78" t="str">
        <f>IF('Exemplaires élève'!$CO$33="","",IF('Exemplaires élève'!$CO$33="TI",1,IF('Exemplaires élève'!$CO$33="I",2,IF('Exemplaires élève'!$CO$33="S",3,IF('Exemplaires élève'!$CO$33="B",4,IF('Exemplaires élève'!$CO$33="TB",5,"xxxx"))))))</f>
        <v/>
      </c>
      <c r="G256" s="78" t="str">
        <f>IF('Exemplaires élève'!$CO$41="","",IF('Exemplaires élève'!$CO$41="TI",1,IF('Exemplaires élève'!$CO$41="I",2,IF('Exemplaires élève'!$CO$41="S",3,IF('Exemplaires élève'!$CO$41="B",4,IF('Exemplaires élève'!$CO$41="TB",5,"xxxx"))))))</f>
        <v/>
      </c>
      <c r="H256" s="78" t="str">
        <f>IF('Exemplaires élève'!$CO$49="","",IF('Exemplaires élève'!$CO$49="TI",1,IF('Exemplaires élève'!$CO$49="I",2,IF('Exemplaires élève'!$CO$49="S",3,IF('Exemplaires élève'!$CO$49="B",4,IF('Exemplaires élève'!$CO$49="TB",5,"xxxx"))))))</f>
        <v/>
      </c>
      <c r="I256" s="78" t="str">
        <f>IF('Exemplaires élève'!$CO$66="","",IF('Exemplaires élève'!$CO$66="TI",1,IF('Exemplaires élève'!$CO$66="I",2,IF('Exemplaires élève'!$CO$66="S",3,IF('Exemplaires élève'!$CO$66="B",4,IF('Exemplaires élève'!$CO$66="TB",5,"xxxx"))))))</f>
        <v/>
      </c>
      <c r="J256" s="78" t="str">
        <f>IF('Exemplaires élève'!$CO$74="","",IF('Exemplaires élève'!$CO$74="TI",1,IF('Exemplaires élève'!$CO$74="I",2,IF('Exemplaires élève'!$CO$74="S",3,IF('Exemplaires élève'!$CO$74="B",4,IF('Exemplaires élève'!$CO$74="TB",5,"xxxx"))))))</f>
        <v/>
      </c>
      <c r="K256" s="78" t="str">
        <f>IF('Exemplaires élève'!$CO$82="","",IF('Exemplaires élève'!$CO$82="TI",1,IF('Exemplaires élève'!$CO$82="I",2,IF('Exemplaires élève'!$CO$82="S",3,IF('Exemplaires élève'!$CO$82="B",4,IF('Exemplaires élève'!$CO$82="TB",5,"xxxx"))))))</f>
        <v/>
      </c>
      <c r="L256" s="78" t="str">
        <f>IF('Exemplaires élève'!$CO$90="","",IF('Exemplaires élève'!$CO$90="TI",1,IF('Exemplaires élève'!$CO$90="I",2,IF('Exemplaires élève'!$CO$90="S",3,IF('Exemplaires élève'!$CO$90="B",4,IF('Exemplaires élève'!$CO$90="TB",5,"xxxx"))))))</f>
        <v/>
      </c>
      <c r="M256" s="78" t="str">
        <f>IF('Exemplaires élève'!$CO$98="","",IF('Exemplaires élève'!$CO$98="TI",1,IF('Exemplaires élève'!$CO$98="I",2,IF('Exemplaires élève'!$CO$98="S",3,IF('Exemplaires élève'!$CO$98="B",4,IF('Exemplaires élève'!$CO$98="TB",5,"xxxx"))))))</f>
        <v/>
      </c>
      <c r="N256" s="78" t="str">
        <f>IF('Exemplaires élève'!$CO$115="","",IF('Exemplaires élève'!$CO$115="TI",1,IF('Exemplaires élève'!$CO$115="I",2,IF('Exemplaires élève'!$CO$115="S",3,IF('Exemplaires élève'!$CO$115="B",4,IF('Exemplaires élève'!$CO$115="TB",5,"xxxx"))))))</f>
        <v/>
      </c>
      <c r="O256" s="78" t="str">
        <f>IF('Exemplaires élève'!$CO$123="","",IF('Exemplaires élève'!$CO$123="TI",1,IF('Exemplaires élève'!$CO$123="I",2,IF('Exemplaires élève'!$CO$123="S",3,IF('Exemplaires élève'!$CO$123="B",4,IF('Exemplaires élève'!$CO$123="TB",5,"xxxx"))))))</f>
        <v/>
      </c>
      <c r="P256" s="78" t="str">
        <f>IF('Exemplaires élève'!$CO$131="","",IF('Exemplaires élève'!$CO$131="TI",1,IF('Exemplaires élève'!$CO$131="I",2,IF('Exemplaires élève'!$CO$131="S",3,IF('Exemplaires élève'!$CO$131="B",4,IF('Exemplaires élève'!$CO$131="TB",5,"xxxx"))))))</f>
        <v/>
      </c>
      <c r="Q256" s="78" t="str">
        <f>IF('Exemplaires élève'!$CO$139="","",IF('Exemplaires élève'!$CO$139="TI",1,IF('Exemplaires élève'!$CO$139="I",2,IF('Exemplaires élève'!$CO$139="S",3,IF('Exemplaires élève'!$CO$139="B",4,IF('Exemplaires élève'!$CO$139="TB",5,"xxxx"))))))</f>
        <v/>
      </c>
      <c r="R256" s="78" t="str">
        <f>IF('Exemplaires élève'!$CO$147="","",IF('Exemplaires élève'!$CO$147="TI",1,IF('Exemplaires élève'!$CO$147="I",2,IF('Exemplaires élève'!$CO$147="S",3,IF('Exemplaires élève'!$CO$147="B",4,IF('Exemplaires élève'!$CO$147="TB",5,"xxxx"))))))</f>
        <v/>
      </c>
      <c r="S256" s="78" t="str">
        <f>IF('Exemplaires élève'!$CO$164="","",IF('Exemplaires élève'!$CO$164="TI",1,IF('Exemplaires élève'!$CO$164="I",2,IF('Exemplaires élève'!$CO$164="S",3,IF('Exemplaires élève'!$CO$164="B",4,IF('Exemplaires élève'!$CO$164="TB",5,"xxxx"))))))</f>
        <v/>
      </c>
      <c r="T256" s="78" t="str">
        <f>IF('Exemplaires élève'!$CO$172="","",IF('Exemplaires élève'!$CO$172="TI",1,IF('Exemplaires élève'!$CO$172="I",2,IF('Exemplaires élève'!$CO$172="S",3,IF('Exemplaires élève'!$CO$172="B",4,IF('Exemplaires élève'!$CO$172="TB",5,"xxxx"))))))</f>
        <v/>
      </c>
      <c r="U256" s="78" t="str">
        <f>IF('Exemplaires élève'!$CO$180="","",IF('Exemplaires élève'!$CO$180="TI",1,IF('Exemplaires élève'!$CO$180="I",2,IF('Exemplaires élève'!$CO$180="S",3,IF('Exemplaires élève'!$CO$180="B",4,IF('Exemplaires élève'!$CO$180="TB",5,"xxxx"))))))</f>
        <v/>
      </c>
      <c r="V256" s="78" t="str">
        <f>IF('Exemplaires élève'!$CO$188="","",IF('Exemplaires élève'!$CO$188="TI",1,IF('Exemplaires élève'!$CO$188="I",2,IF('Exemplaires élève'!$CO$188="S",3,IF('Exemplaires élève'!$CO$188="B",4,IF('Exemplaires élève'!$CO$188="TB",5,"xxxx"))))))</f>
        <v/>
      </c>
      <c r="W256" s="78" t="str">
        <f>IF('Exemplaires élève'!$CO$196="","",IF('Exemplaires élève'!$CO$196="TI",1,IF('Exemplaires élève'!$CO$196="I",2,IF('Exemplaires élève'!$CO$196="S",3,IF('Exemplaires élève'!$CO$196="B",4,IF('Exemplaires élève'!$CO$196="TB",5,"xxxx"))))))</f>
        <v/>
      </c>
    </row>
    <row r="257" spans="1:24" x14ac:dyDescent="0.25">
      <c r="A257" s="129"/>
      <c r="D257" s="78" t="str">
        <f>IF('Exemplaires élève'!$CO$18="","",IF('Exemplaires élève'!$CO$18="TI",1,IF('Exemplaires élève'!$CO$18="I",2,IF('Exemplaires élève'!$CO$18="S",3,IF('Exemplaires élève'!$CO$18="B",4,IF('Exemplaires élève'!$CO$18="TB",5,"xxxx"))))))</f>
        <v/>
      </c>
      <c r="E257" s="78" t="str">
        <f>IF('Exemplaires élève'!$CO$26="","",IF('Exemplaires élève'!$CO$26="TI",1,IF('Exemplaires élève'!$CO$26="I",2,IF('Exemplaires élève'!$CO$26="S",3,IF('Exemplaires élève'!$CO$26="B",4,IF('Exemplaires élève'!$CO$26="TB",5,"xxxx"))))))</f>
        <v/>
      </c>
      <c r="F257" s="78" t="str">
        <f>IF('Exemplaires élève'!$CO$34="","",IF('Exemplaires élève'!$CO$34="TI",1,IF('Exemplaires élève'!$CO$34="I",2,IF('Exemplaires élève'!$CO$34="S",3,IF('Exemplaires élève'!$CO$34="B",4,IF('Exemplaires élève'!$CO$34="TB",5,"xxxx"))))))</f>
        <v/>
      </c>
      <c r="G257" s="78" t="str">
        <f>IF('Exemplaires élève'!$CO$42="","",IF('Exemplaires élève'!$CO$42="TI",1,IF('Exemplaires élève'!$CO$42="I",2,IF('Exemplaires élève'!$CO$42="S",3,IF('Exemplaires élève'!$CO$42="B",4,IF('Exemplaires élève'!$CO$42="TB",5,"xxxx"))))))</f>
        <v/>
      </c>
      <c r="H257" s="78" t="str">
        <f>IF('Exemplaires élève'!$CO$50="","",IF('Exemplaires élève'!$CO$50="TI",1,IF('Exemplaires élève'!$CO$50="I",2,IF('Exemplaires élève'!$CO$50="S",3,IF('Exemplaires élève'!$CO$50="B",4,IF('Exemplaires élève'!$CO$50="TB",5,"xxxx"))))))</f>
        <v/>
      </c>
      <c r="I257" s="78" t="str">
        <f>IF('Exemplaires élève'!$CO$67="","",IF('Exemplaires élève'!$CO$67="TI",1,IF('Exemplaires élève'!$CO$67="I",2,IF('Exemplaires élève'!$CO$67="S",3,IF('Exemplaires élève'!$CO$67="B",4,IF('Exemplaires élève'!$CO$67="TB",5,"xxxx"))))))</f>
        <v/>
      </c>
      <c r="J257" s="78" t="str">
        <f>IF('Exemplaires élève'!$CO$75="","",IF('Exemplaires élève'!$CO$75="TI",1,IF('Exemplaires élève'!$CO$75="I",2,IF('Exemplaires élève'!$CO$75="S",3,IF('Exemplaires élève'!$CO$75="B",4,IF('Exemplaires élève'!$CO$75="TB",5,"xxxx"))))))</f>
        <v/>
      </c>
      <c r="K257" s="78" t="str">
        <f>IF('Exemplaires élève'!$CO$83="","",IF('Exemplaires élève'!$CO$83="TI",1,IF('Exemplaires élève'!$CO$83="I",2,IF('Exemplaires élève'!$CO$83="S",3,IF('Exemplaires élève'!$CO$83="B",4,IF('Exemplaires élève'!$CO$83="TB",5,"xxxx"))))))</f>
        <v/>
      </c>
      <c r="L257" s="78" t="str">
        <f>IF('Exemplaires élève'!$CO$91="","",IF('Exemplaires élève'!$CO$91="TI",1,IF('Exemplaires élève'!$CO$91="I",2,IF('Exemplaires élève'!$CO$91="S",3,IF('Exemplaires élève'!$CO$91="B",4,IF('Exemplaires élève'!$CO$91="TB",5,"xxxx"))))))</f>
        <v/>
      </c>
      <c r="M257" s="78" t="str">
        <f>IF('Exemplaires élève'!$CO$99="","",IF('Exemplaires élève'!$CO$99="TI",1,IF('Exemplaires élève'!$CO$99="I",2,IF('Exemplaires élève'!$CO$99="S",3,IF('Exemplaires élève'!$CO$99="B",4,IF('Exemplaires élève'!$CO$99="TB",5,"xxxx"))))))</f>
        <v/>
      </c>
      <c r="N257" s="78" t="str">
        <f>IF('Exemplaires élève'!$CO$116="","",IF('Exemplaires élève'!$CO$116="TI",1,IF('Exemplaires élève'!$CO$116="I",2,IF('Exemplaires élève'!$CO$116="S",3,IF('Exemplaires élève'!$CO$116="B",4,IF('Exemplaires élève'!$CO$116="TB",5,"xxxx"))))))</f>
        <v/>
      </c>
      <c r="O257" s="78" t="str">
        <f>IF('Exemplaires élève'!$CO$124="","",IF('Exemplaires élève'!$CO$124="TI",1,IF('Exemplaires élève'!$CO$124="I",2,IF('Exemplaires élève'!$CO$124="S",3,IF('Exemplaires élève'!$CO$124="B",4,IF('Exemplaires élève'!$CO$124="TB",5,"xxxx"))))))</f>
        <v/>
      </c>
      <c r="P257" s="78" t="str">
        <f>IF('Exemplaires élève'!$CO$132="","",IF('Exemplaires élève'!$CO$132="TI",1,IF('Exemplaires élève'!$CO$132="I",2,IF('Exemplaires élève'!$CO$132="S",3,IF('Exemplaires élève'!$CO$132="B",4,IF('Exemplaires élève'!$CO$132="TB",5,"xxxx"))))))</f>
        <v/>
      </c>
      <c r="Q257" s="78" t="str">
        <f>IF('Exemplaires élève'!$CO$140="","",IF('Exemplaires élève'!$CO$140="TI",1,IF('Exemplaires élève'!$CO$140="I",2,IF('Exemplaires élève'!$CO$140="S",3,IF('Exemplaires élève'!$CO$140="B",4,IF('Exemplaires élève'!$CO$140="TB",5,"xxxx"))))))</f>
        <v/>
      </c>
      <c r="R257" s="78" t="str">
        <f>IF('Exemplaires élève'!$CO$148="","",IF('Exemplaires élève'!$CO$148="TI",1,IF('Exemplaires élève'!$CO$148="I",2,IF('Exemplaires élève'!$CO$148="S",3,IF('Exemplaires élève'!$CO$148="B",4,IF('Exemplaires élève'!$CO$148="TB",5,"xxxx"))))))</f>
        <v/>
      </c>
      <c r="S257" s="78" t="str">
        <f>IF('Exemplaires élève'!$CO$165="","",IF('Exemplaires élève'!$CO$165="TI",1,IF('Exemplaires élève'!$CO$165="I",2,IF('Exemplaires élève'!$CO$165="S",3,IF('Exemplaires élève'!$CO$165="B",4,IF('Exemplaires élève'!$CO$165="TB",5,"xxxx"))))))</f>
        <v/>
      </c>
      <c r="T257" s="78" t="str">
        <f>IF('Exemplaires élève'!$CO$173="","",IF('Exemplaires élève'!$CO$173="TI",1,IF('Exemplaires élève'!$CO$173="I",2,IF('Exemplaires élève'!$CO$173="S",3,IF('Exemplaires élève'!$CO$173="B",4,IF('Exemplaires élève'!$CO$173="TB",5,"xxxx"))))))</f>
        <v/>
      </c>
      <c r="U257" s="78" t="str">
        <f>IF('Exemplaires élève'!$CO$181="","",IF('Exemplaires élève'!$CO$181="TI",1,IF('Exemplaires élève'!$CO$181="I",2,IF('Exemplaires élève'!$CO$181="S",3,IF('Exemplaires élève'!$CO$181="B",4,IF('Exemplaires élève'!$CO$181="TB",5,"xxxx"))))))</f>
        <v/>
      </c>
      <c r="V257" s="78" t="str">
        <f>IF('Exemplaires élève'!$CO$189="","",IF('Exemplaires élève'!$CO$189="TI",1,IF('Exemplaires élève'!$CO$189="I",2,IF('Exemplaires élève'!$CO$189="S",3,IF('Exemplaires élève'!$CO$189="B",4,IF('Exemplaires élève'!$CO$189="TB",5,"xxxx"))))))</f>
        <v/>
      </c>
      <c r="W257" s="78" t="str">
        <f>IF('Exemplaires élève'!$CO$197="","",IF('Exemplaires élève'!$CO$197="TI",1,IF('Exemplaires élève'!$CO$197="I",2,IF('Exemplaires élève'!$CO$197="S",3,IF('Exemplaires élève'!$CO$197="B",4,IF('Exemplaires élève'!$CO$197="TB",5,"xxxx"))))))</f>
        <v/>
      </c>
    </row>
    <row r="258" spans="1:24" x14ac:dyDescent="0.25">
      <c r="A258" s="129"/>
      <c r="D258" s="78" t="str">
        <f>IF('Exemplaires élève'!$CO$19="","",IF('Exemplaires élève'!$CO$19="TI",1,IF('Exemplaires élève'!$CO$19="I",2,IF('Exemplaires élève'!$CO$19="S",3,IF('Exemplaires élève'!$CO$19="B",4,IF('Exemplaires élève'!$CO$19="TB",5,"xxxx"))))))</f>
        <v/>
      </c>
      <c r="E258" s="78" t="str">
        <f>IF('Exemplaires élève'!$CO$27="","",IF('Exemplaires élève'!$CO$27="TI",1,IF('Exemplaires élève'!$CO$27="I",2,IF('Exemplaires élève'!$CO$27="S",3,IF('Exemplaires élève'!$CO$27="B",4,IF('Exemplaires élève'!$CO$27="TB",5,"xxxx"))))))</f>
        <v/>
      </c>
      <c r="F258" s="78" t="str">
        <f>IF('Exemplaires élève'!$CO$35="","",IF('Exemplaires élève'!$CO$35="TI",1,IF('Exemplaires élève'!$CO$35="I",2,IF('Exemplaires élève'!$CO$35="S",3,IF('Exemplaires élève'!$CO$35="B",4,IF('Exemplaires élève'!$CO$35="TB",5,"xxxx"))))))</f>
        <v/>
      </c>
      <c r="G258" s="78" t="str">
        <f>IF('Exemplaires élève'!$CO$43="","",IF('Exemplaires élève'!$CO$43="TI",1,IF('Exemplaires élève'!$CO$43="I",2,IF('Exemplaires élève'!$CO$43="S",3,IF('Exemplaires élève'!$CO$43="B",4,IF('Exemplaires élève'!$CO$43="TB",5,"xxxx"))))))</f>
        <v/>
      </c>
      <c r="H258" s="78" t="str">
        <f>IF('Exemplaires élève'!$CO$51="","",IF('Exemplaires élève'!$CO$51="TI",1,IF('Exemplaires élève'!$CO$51="I",2,IF('Exemplaires élève'!$CO$51="S",3,IF('Exemplaires élève'!$CO$51="B",4,IF('Exemplaires élève'!$CO$51="TB",5,"xxxx"))))))</f>
        <v/>
      </c>
      <c r="I258" s="78" t="str">
        <f>IF('Exemplaires élève'!$CO$68="","",IF('Exemplaires élève'!$CO$68="TI",1,IF('Exemplaires élève'!$CO$68="I",2,IF('Exemplaires élève'!$CO$68="S",3,IF('Exemplaires élève'!$CO$68="B",4,IF('Exemplaires élève'!$CO$68="TB",5,"xxxx"))))))</f>
        <v/>
      </c>
      <c r="J258" s="78" t="str">
        <f>IF('Exemplaires élève'!$CO$76="","",IF('Exemplaires élève'!$CO$76="TI",1,IF('Exemplaires élève'!$CO$76="I",2,IF('Exemplaires élève'!$CO$76="S",3,IF('Exemplaires élève'!$CO$76="B",4,IF('Exemplaires élève'!$CO$76="TB",5,"xxxx"))))))</f>
        <v/>
      </c>
      <c r="K258" s="78" t="str">
        <f>IF('Exemplaires élève'!$CO$84="","",IF('Exemplaires élève'!$CO$84="TI",1,IF('Exemplaires élève'!$CO$84="I",2,IF('Exemplaires élève'!$CO$84="S",3,IF('Exemplaires élève'!$CO$84="B",4,IF('Exemplaires élève'!$CO$84="TB",5,"xxxx"))))))</f>
        <v/>
      </c>
      <c r="L258" s="78" t="str">
        <f>IF('Exemplaires élève'!$CO$92="","",IF('Exemplaires élève'!$CO$92="TI",1,IF('Exemplaires élève'!$CO$92="I",2,IF('Exemplaires élève'!$CO$92="S",3,IF('Exemplaires élève'!$CO$92="B",4,IF('Exemplaires élève'!$CO$92="TB",5,"xxxx"))))))</f>
        <v/>
      </c>
      <c r="M258" s="78" t="str">
        <f>IF('Exemplaires élève'!$CO$100="","",IF('Exemplaires élève'!$CO$100="TI",1,IF('Exemplaires élève'!$CO$100="I",2,IF('Exemplaires élève'!$CO$100="S",3,IF('Exemplaires élève'!$CO$100="B",4,IF('Exemplaires élève'!$CO$100="TB",5,"xxxx"))))))</f>
        <v/>
      </c>
      <c r="N258" s="78" t="str">
        <f>IF('Exemplaires élève'!$CO$117="","",IF('Exemplaires élève'!$CO$117="TI",1,IF('Exemplaires élève'!$CO$117="I",2,IF('Exemplaires élève'!$CO$117="S",3,IF('Exemplaires élève'!$CO$117="B",4,IF('Exemplaires élève'!$CO$117="TB",5,"xxxx"))))))</f>
        <v/>
      </c>
      <c r="O258" s="78" t="str">
        <f>IF('Exemplaires élève'!$CO$125="","",IF('Exemplaires élève'!$CO$125="TI",1,IF('Exemplaires élève'!$CO$125="I",2,IF('Exemplaires élève'!$CO$125="S",3,IF('Exemplaires élève'!$CO$125="B",4,IF('Exemplaires élève'!$CO$125="TB",5,"xxxx"))))))</f>
        <v/>
      </c>
      <c r="P258" s="78" t="str">
        <f>IF('Exemplaires élève'!$CO$133="","",IF('Exemplaires élève'!$CO$133="TI",1,IF('Exemplaires élève'!$CO$133="I",2,IF('Exemplaires élève'!$CO$133="S",3,IF('Exemplaires élève'!$CO$133="B",4,IF('Exemplaires élève'!$CO$133="TB",5,"xxxx"))))))</f>
        <v/>
      </c>
      <c r="Q258" s="78" t="str">
        <f>IF('Exemplaires élève'!$CO$141="","",IF('Exemplaires élève'!$CO$141="TI",1,IF('Exemplaires élève'!$CO$141="I",2,IF('Exemplaires élève'!$CO$141="S",3,IF('Exemplaires élève'!$CO$141="B",4,IF('Exemplaires élève'!$CO$141="TB",5,"xxxx"))))))</f>
        <v/>
      </c>
      <c r="R258" s="78" t="str">
        <f>IF('Exemplaires élève'!$CO$149="","",IF('Exemplaires élève'!$CO$149="TI",1,IF('Exemplaires élève'!$CO$149="I",2,IF('Exemplaires élève'!$CO$149="S",3,IF('Exemplaires élève'!$CO$149="B",4,IF('Exemplaires élève'!$CO$149="TB",5,"xxxx"))))))</f>
        <v/>
      </c>
      <c r="S258" s="78" t="str">
        <f>IF('Exemplaires élève'!$CO$166="","",IF('Exemplaires élève'!$CO$166="TI",1,IF('Exemplaires élève'!$CO$166="I",2,IF('Exemplaires élève'!$CO$166="S",3,IF('Exemplaires élève'!$CO$166="B",4,IF('Exemplaires élève'!$CO$166="TB",5,"xxxx"))))))</f>
        <v/>
      </c>
      <c r="T258" s="78" t="str">
        <f>IF('Exemplaires élève'!$CO$174="","",IF('Exemplaires élève'!$CO$174="TI",1,IF('Exemplaires élève'!$CO$174="I",2,IF('Exemplaires élève'!$CO$174="S",3,IF('Exemplaires élève'!$CO$174="B",4,IF('Exemplaires élève'!$CO$174="TB",5,"xxxx"))))))</f>
        <v/>
      </c>
      <c r="U258" s="78" t="str">
        <f>IF('Exemplaires élève'!$CO$182="","",IF('Exemplaires élève'!$CO$182="TI",1,IF('Exemplaires élève'!$CO$182="I",2,IF('Exemplaires élève'!$CO$182="S",3,IF('Exemplaires élève'!$CO$182="B",4,IF('Exemplaires élève'!$CO$182="TB",5,"xxxx"))))))</f>
        <v/>
      </c>
      <c r="V258" s="78" t="str">
        <f>IF('Exemplaires élève'!$CO$190="","",IF('Exemplaires élève'!$CO$190="TI",1,IF('Exemplaires élève'!$CO$190="I",2,IF('Exemplaires élève'!$CO$190="S",3,IF('Exemplaires élève'!$CO$190="B",4,IF('Exemplaires élève'!$CO$190="TB",5,"xxxx"))))))</f>
        <v/>
      </c>
      <c r="W258" s="78" t="str">
        <f>IF('Exemplaires élève'!$CO$198="","",IF('Exemplaires élève'!$CO$198="TI",1,IF('Exemplaires élève'!$CO$198="I",2,IF('Exemplaires élève'!$CO$198="S",3,IF('Exemplaires élève'!$CO$198="B",4,IF('Exemplaires élève'!$CO$198="TB",5,"xxxx"))))))</f>
        <v/>
      </c>
    </row>
    <row r="259" spans="1:24" x14ac:dyDescent="0.25">
      <c r="A259" s="129"/>
      <c r="D259" s="78" t="str">
        <f>IF('Exemplaires élève'!$CO$20="","",IF('Exemplaires élève'!$CO$20="TI",1,IF('Exemplaires élève'!$CO$20="I",2,IF('Exemplaires élève'!$CO$20="S",3,IF('Exemplaires élève'!$CO$20="B",4,IF('Exemplaires élève'!$CO$20="TB",5,"xxxx"))))))</f>
        <v/>
      </c>
      <c r="E259" s="78" t="str">
        <f>IF('Exemplaires élève'!$CO$28="","",IF('Exemplaires élève'!$CO$28="TI",1,IF('Exemplaires élève'!$CO$28="I",2,IF('Exemplaires élève'!$CO$28="S",3,IF('Exemplaires élève'!$CO$28="B",4,IF('Exemplaires élève'!$CO$28="TB",5,"xxxx"))))))</f>
        <v/>
      </c>
      <c r="F259" s="78" t="str">
        <f>IF('Exemplaires élève'!$CO$36="","",IF('Exemplaires élève'!$CO$36="TI",1,IF('Exemplaires élève'!$CO$36="I",2,IF('Exemplaires élève'!$CO$36="S",3,IF('Exemplaires élève'!$CO$36="B",4,IF('Exemplaires élève'!$CO$36="TB",5,"xxxx"))))))</f>
        <v/>
      </c>
      <c r="G259" s="78" t="str">
        <f>IF('Exemplaires élève'!$CO$44="","",IF('Exemplaires élève'!$CO$44="TI",1,IF('Exemplaires élève'!$CO$44="I",2,IF('Exemplaires élève'!$CO$44="S",3,IF('Exemplaires élève'!$CO$44="B",4,IF('Exemplaires élève'!$CO$44="TB",5,"xxxx"))))))</f>
        <v/>
      </c>
      <c r="H259" s="78" t="str">
        <f>IF('Exemplaires élève'!$CO$52="","",IF('Exemplaires élève'!$CO$52="TI",1,IF('Exemplaires élève'!$CO$52="I",2,IF('Exemplaires élève'!$CO$52="S",3,IF('Exemplaires élève'!$CO$52="B",4,IF('Exemplaires élève'!$CO$52="TB",5,"xxxx"))))))</f>
        <v/>
      </c>
      <c r="I259" s="78" t="str">
        <f>IF('Exemplaires élève'!$CO$69="","",IF('Exemplaires élève'!$CO$69="TI",1,IF('Exemplaires élève'!$CO$69="I",2,IF('Exemplaires élève'!$CO$69="S",3,IF('Exemplaires élève'!$CO$69="B",4,IF('Exemplaires élève'!$CO$69="TB",5,"xxxx"))))))</f>
        <v/>
      </c>
      <c r="J259" s="78" t="str">
        <f>IF('Exemplaires élève'!$CO$77="","",IF('Exemplaires élève'!$CO$77="TI",1,IF('Exemplaires élève'!$CO$77="I",2,IF('Exemplaires élève'!$CO$77="S",3,IF('Exemplaires élève'!$CO$77="B",4,IF('Exemplaires élève'!$CO$77="TB",5,"xxxx"))))))</f>
        <v/>
      </c>
      <c r="K259" s="78" t="str">
        <f>IF('Exemplaires élève'!$CO$85="","",IF('Exemplaires élève'!$CO$85="TI",1,IF('Exemplaires élève'!$CO$85="I",2,IF('Exemplaires élève'!$CO$85="S",3,IF('Exemplaires élève'!$CO$85="B",4,IF('Exemplaires élève'!$CO$85="TB",5,"xxxx"))))))</f>
        <v/>
      </c>
      <c r="L259" s="78" t="str">
        <f>IF('Exemplaires élève'!$CO$93="","",IF('Exemplaires élève'!$CO$93="TI",1,IF('Exemplaires élève'!$CO$93="I",2,IF('Exemplaires élève'!$CO$93="S",3,IF('Exemplaires élève'!$CO$93="B",4,IF('Exemplaires élève'!$CO$93="TB",5,"xxxx"))))))</f>
        <v/>
      </c>
      <c r="M259" s="78" t="str">
        <f>IF('Exemplaires élève'!$CO$101="","",IF('Exemplaires élève'!$CO$101="TI",1,IF('Exemplaires élève'!$CO$101="I",2,IF('Exemplaires élève'!$CO$101="S",3,IF('Exemplaires élève'!$CO$101="B",4,IF('Exemplaires élève'!$CO$101="TB",5,"xxxx"))))))</f>
        <v/>
      </c>
      <c r="N259" s="78" t="str">
        <f>IF('Exemplaires élève'!$CO$118="","",IF('Exemplaires élève'!$CO$118="TI",1,IF('Exemplaires élève'!$CO$118="I",2,IF('Exemplaires élève'!$CO$118="S",3,IF('Exemplaires élève'!$CO$118="B",4,IF('Exemplaires élève'!$CO$118="TB",5,"xxxx"))))))</f>
        <v/>
      </c>
      <c r="O259" s="78" t="str">
        <f>IF('Exemplaires élève'!$CO$126="","",IF('Exemplaires élève'!$CO$126="TI",1,IF('Exemplaires élève'!$CO$126="I",2,IF('Exemplaires élève'!$CO$126="S",3,IF('Exemplaires élève'!$CO$126="B",4,IF('Exemplaires élève'!$CO$126="TB",5,"xxxx"))))))</f>
        <v/>
      </c>
      <c r="P259" s="78" t="str">
        <f>IF('Exemplaires élève'!$CO$134="","",IF('Exemplaires élève'!$CO$134="TI",1,IF('Exemplaires élève'!$CO$134="I",2,IF('Exemplaires élève'!$CO$134="S",3,IF('Exemplaires élève'!$CO$134="B",4,IF('Exemplaires élève'!$CO$134="TB",5,"xxxx"))))))</f>
        <v/>
      </c>
      <c r="Q259" s="78" t="str">
        <f>IF('Exemplaires élève'!$CO$142="","",IF('Exemplaires élève'!$CO$142="TI",1,IF('Exemplaires élève'!$CO$142="I",2,IF('Exemplaires élève'!$CO$142="S",3,IF('Exemplaires élève'!$CO$142="B",4,IF('Exemplaires élève'!$CO$142="TB",5,"xxxx"))))))</f>
        <v/>
      </c>
      <c r="R259" s="78" t="str">
        <f>IF('Exemplaires élève'!$CO$150="","",IF('Exemplaires élève'!$CO$150="TI",1,IF('Exemplaires élève'!$CO$150="I",2,IF('Exemplaires élève'!$CO$150="S",3,IF('Exemplaires élève'!$CO$150="B",4,IF('Exemplaires élève'!$CO$150="TB",5,"xxxx"))))))</f>
        <v/>
      </c>
      <c r="S259" s="78" t="str">
        <f>IF('Exemplaires élève'!$CO$167="","",IF('Exemplaires élève'!$CO$167="TI",1,IF('Exemplaires élève'!$CO$167="I",2,IF('Exemplaires élève'!$CO$167="S",3,IF('Exemplaires élève'!$CO$167="B",4,IF('Exemplaires élève'!$CO$167="TB",5,"xxxx"))))))</f>
        <v/>
      </c>
      <c r="T259" s="78" t="str">
        <f>IF('Exemplaires élève'!$CO$175="","",IF('Exemplaires élève'!$CO$175="TI",1,IF('Exemplaires élève'!$CO$175="I",2,IF('Exemplaires élève'!$CO$175="S",3,IF('Exemplaires élève'!$CO$175="B",4,IF('Exemplaires élève'!$CO$175="TB",5,"xxxx"))))))</f>
        <v/>
      </c>
      <c r="U259" s="78" t="str">
        <f>IF('Exemplaires élève'!$CO$183="","",IF('Exemplaires élève'!$CO$183="TI",1,IF('Exemplaires élève'!$CO$183="I",2,IF('Exemplaires élève'!$CO$183="S",3,IF('Exemplaires élève'!$CO$183="B",4,IF('Exemplaires élève'!$CO$183="TB",5,"xxxx"))))))</f>
        <v/>
      </c>
      <c r="V259" s="78" t="str">
        <f>IF('Exemplaires élève'!$CO$191="","",IF('Exemplaires élève'!$CO$191="TI",1,IF('Exemplaires élève'!$CO$191="I",2,IF('Exemplaires élève'!$CO$191="S",3,IF('Exemplaires élève'!$CO$191="B",4,IF('Exemplaires élève'!$CO$191="TB",5,"xxxx"))))))</f>
        <v/>
      </c>
      <c r="W259" s="78" t="str">
        <f>IF('Exemplaires élève'!$CO$199="","",IF('Exemplaires élève'!$CO$199="TI",1,IF('Exemplaires élève'!$CO$199="I",2,IF('Exemplaires élève'!$CO$199="S",3,IF('Exemplaires élève'!$CO$199="B",4,IF('Exemplaires élève'!$CO$199="TB",5,"xxxx"))))))</f>
        <v/>
      </c>
    </row>
    <row r="260" spans="1:24" ht="13.8" thickBot="1" x14ac:dyDescent="0.3">
      <c r="A260" s="129"/>
      <c r="D260" s="78" t="str">
        <f>IF('Exemplaires élève'!$CO$21="","",IF('Exemplaires élève'!$CO$21="TI",1,IF('Exemplaires élève'!$CO$21="I",2,IF('Exemplaires élève'!$CO$21="S",3,IF('Exemplaires élève'!$CO$21="B",4,IF('Exemplaires élève'!$CO$21="TB",5,"xxxx"))))))</f>
        <v/>
      </c>
      <c r="E260" s="78" t="str">
        <f>IF('Exemplaires élève'!$CO$29="","",IF('Exemplaires élève'!$CO$29="TI",1,IF('Exemplaires élève'!$CO$29="I",2,IF('Exemplaires élève'!$CO$29="S",3,IF('Exemplaires élève'!$CO$29="B",4,IF('Exemplaires élève'!$CO$29="TB",5,"xxxx"))))))</f>
        <v/>
      </c>
      <c r="F260" s="78" t="str">
        <f>IF('Exemplaires élève'!$CO$37="","",IF('Exemplaires élève'!$CO$37="TI",1,IF('Exemplaires élève'!$CO$37="I",2,IF('Exemplaires élève'!$CO$37="S",3,IF('Exemplaires élève'!$CO$37="B",4,IF('Exemplaires élève'!$CO$37="TB",5,"xxxx"))))))</f>
        <v/>
      </c>
      <c r="G260" s="78" t="str">
        <f>IF('Exemplaires élève'!$CO$45="","",IF('Exemplaires élève'!$CO$45="TI",1,IF('Exemplaires élève'!$CO$45="I",2,IF('Exemplaires élève'!$CO$45="S",3,IF('Exemplaires élève'!$CO$45="B",4,IF('Exemplaires élève'!$CO$45="TB",5,"xxxx"))))))</f>
        <v/>
      </c>
      <c r="H260" s="78" t="str">
        <f>IF('Exemplaires élève'!$CO$53="","",IF('Exemplaires élève'!$CO$53="TI",1,IF('Exemplaires élève'!$CO$53="I",2,IF('Exemplaires élève'!$CO$53="S",3,IF('Exemplaires élève'!$CO$53="B",4,IF('Exemplaires élève'!$CO$53="TB",5,"xxxx"))))))</f>
        <v/>
      </c>
      <c r="I260" s="78" t="str">
        <f>IF('Exemplaires élève'!$CO$70="","",IF('Exemplaires élève'!$CO$70="TI",1,IF('Exemplaires élève'!$CO$70="I",2,IF('Exemplaires élève'!$CO$70="S",3,IF('Exemplaires élève'!$CO$70="B",4,IF('Exemplaires élève'!$CO$70="TB",5,"xxxx"))))))</f>
        <v/>
      </c>
      <c r="J260" s="78" t="str">
        <f>IF('Exemplaires élève'!$CO$78="","",IF('Exemplaires élève'!$CO$78="TI",1,IF('Exemplaires élève'!$CO$78="I",2,IF('Exemplaires élève'!$CO$78="S",3,IF('Exemplaires élève'!$CO$78="B",4,IF('Exemplaires élève'!$CO$78="TB",5,"xxxx"))))))</f>
        <v/>
      </c>
      <c r="K260" s="78" t="str">
        <f>IF('Exemplaires élève'!$CO$86="","",IF('Exemplaires élève'!$CO$86="TI",1,IF('Exemplaires élève'!$CO$86="I",2,IF('Exemplaires élève'!$CO$86="S",3,IF('Exemplaires élève'!$CO$86="B",4,IF('Exemplaires élève'!$CO$86="TB",5,"xxxx"))))))</f>
        <v/>
      </c>
      <c r="L260" s="78" t="str">
        <f>IF('Exemplaires élève'!$CO$94="","",IF('Exemplaires élève'!$CO$94="TI",1,IF('Exemplaires élève'!$CO$94="I",2,IF('Exemplaires élève'!$CO$94="S",3,IF('Exemplaires élève'!$CO$94="B",4,IF('Exemplaires élève'!$CO$94="TB",5,"xxxx"))))))</f>
        <v/>
      </c>
      <c r="M260" s="78" t="str">
        <f>IF('Exemplaires élève'!$CO$102="","",IF('Exemplaires élève'!$CO$102="TI",1,IF('Exemplaires élève'!$CO$102="I",2,IF('Exemplaires élève'!$CO$102="S",3,IF('Exemplaires élève'!$CO$102="B",4,IF('Exemplaires élève'!$CO$102="TB",5,"xxxx"))))))</f>
        <v/>
      </c>
      <c r="N260" s="78" t="str">
        <f>IF('Exemplaires élève'!$CO$119="","",IF('Exemplaires élève'!$CO$119="TI",1,IF('Exemplaires élève'!$CO$119="I",2,IF('Exemplaires élève'!$CO$119="S",3,IF('Exemplaires élève'!$CO$119="B",4,IF('Exemplaires élève'!$CO$119="TB",5,"xxxx"))))))</f>
        <v/>
      </c>
      <c r="O260" s="78" t="str">
        <f>IF('Exemplaires élève'!$CO$127="","",IF('Exemplaires élève'!$CO$127="TI",1,IF('Exemplaires élève'!$CO$127="I",2,IF('Exemplaires élève'!$CO$127="S",3,IF('Exemplaires élève'!$CO$127="B",4,IF('Exemplaires élève'!$CO$127="TB",5,"xxxx"))))))</f>
        <v/>
      </c>
      <c r="P260" s="78" t="str">
        <f>IF('Exemplaires élève'!$CO$135="","",IF('Exemplaires élève'!$CO$135="TI",1,IF('Exemplaires élève'!$CO$135="I",2,IF('Exemplaires élève'!$CO$135="S",3,IF('Exemplaires élève'!$CO$135="B",4,IF('Exemplaires élève'!$CO$135="TB",5,"xxxx"))))))</f>
        <v/>
      </c>
      <c r="Q260" s="78" t="str">
        <f>IF('Exemplaires élève'!$CO$143="","",IF('Exemplaires élève'!$CO$143="TI",1,IF('Exemplaires élève'!$CO$143="I",2,IF('Exemplaires élève'!$CO$143="S",3,IF('Exemplaires élève'!$CO$143="B",4,IF('Exemplaires élève'!$CO$143="TB",5,"xxxx"))))))</f>
        <v/>
      </c>
      <c r="R260" s="78" t="str">
        <f>IF('Exemplaires élève'!$CO$151="","",IF('Exemplaires élève'!$CO$151="TI",1,IF('Exemplaires élève'!$CO$151="I",2,IF('Exemplaires élève'!$CO$151="S",3,IF('Exemplaires élève'!$CO$151="B",4,IF('Exemplaires élève'!$CO$151="TB",5,"xxxx"))))))</f>
        <v/>
      </c>
      <c r="S260" s="78" t="str">
        <f>IF('Exemplaires élève'!$CO$168="","",IF('Exemplaires élève'!$CO$168="TI",1,IF('Exemplaires élève'!$CO$168="I",2,IF('Exemplaires élève'!$CO$168="S",3,IF('Exemplaires élève'!$CO$168="B",4,IF('Exemplaires élève'!$CO$168="TB",5,"xxxx"))))))</f>
        <v/>
      </c>
      <c r="T260" s="78" t="str">
        <f>IF('Exemplaires élève'!$CO$176="","",IF('Exemplaires élève'!$CO$176="TI",1,IF('Exemplaires élève'!$CO$176="I",2,IF('Exemplaires élève'!$CO$176="S",3,IF('Exemplaires élève'!$CO$176="B",4,IF('Exemplaires élève'!$CO$176="TB",5,"xxxx"))))))</f>
        <v/>
      </c>
      <c r="U260" s="78" t="str">
        <f>IF('Exemplaires élève'!$CO$184="","",IF('Exemplaires élève'!$CO$184="TI",1,IF('Exemplaires élève'!$CO$184="I",2,IF('Exemplaires élève'!$CO$184="S",3,IF('Exemplaires élève'!$CO$184="B",4,IF('Exemplaires élève'!$CO$184="TB",5,"xxxx"))))))</f>
        <v/>
      </c>
      <c r="V260" s="78" t="str">
        <f>IF('Exemplaires élève'!$CO$192="","",IF('Exemplaires élève'!$CO$192="TI",1,IF('Exemplaires élève'!$CO$192="I",2,IF('Exemplaires élève'!$CO$192="S",3,IF('Exemplaires élève'!$CO$192="B",4,IF('Exemplaires élève'!$CO$192="TB",5,"xxxx"))))))</f>
        <v/>
      </c>
      <c r="W260" s="78" t="str">
        <f>IF('Exemplaires élève'!$CO$200="","",IF('Exemplaires élève'!$CO$200="TI",1,IF('Exemplaires élève'!$CO$200="I",2,IF('Exemplaires élève'!$CO$200="S",3,IF('Exemplaires élève'!$CO$200="B",4,IF('Exemplaires élève'!$CO$200="TB",5,"xxxx"))))))</f>
        <v/>
      </c>
    </row>
    <row r="261" spans="1:24" ht="13.8" thickBot="1" x14ac:dyDescent="0.3">
      <c r="A261" s="129"/>
      <c r="D261" s="32" t="str">
        <f>IF(D254="Absent(e)","",IF(D254="Non pr.",2,IF(COUNTIF(D254:D260,"")=7,"",AVERAGE(D254:D260))))</f>
        <v/>
      </c>
      <c r="E261" s="33" t="str">
        <f t="shared" ref="E261:W261" si="26">IF(E254="Absent(e)","",IF(E254="Non pr.",2,IF(COUNTIF(E254:E260,"")=7,"",AVERAGE(E254:E260))))</f>
        <v/>
      </c>
      <c r="F261" s="33" t="str">
        <f t="shared" si="26"/>
        <v/>
      </c>
      <c r="G261" s="33" t="str">
        <f t="shared" si="26"/>
        <v/>
      </c>
      <c r="H261" s="33" t="str">
        <f t="shared" si="26"/>
        <v/>
      </c>
      <c r="I261" s="33" t="str">
        <f t="shared" si="26"/>
        <v/>
      </c>
      <c r="J261" s="33" t="str">
        <f t="shared" si="26"/>
        <v/>
      </c>
      <c r="K261" s="33" t="str">
        <f t="shared" si="26"/>
        <v/>
      </c>
      <c r="L261" s="33" t="str">
        <f t="shared" si="26"/>
        <v/>
      </c>
      <c r="M261" s="33" t="str">
        <f t="shared" si="26"/>
        <v/>
      </c>
      <c r="N261" s="33" t="str">
        <f t="shared" si="26"/>
        <v/>
      </c>
      <c r="O261" s="33" t="str">
        <f t="shared" si="26"/>
        <v/>
      </c>
      <c r="P261" s="33" t="str">
        <f t="shared" si="26"/>
        <v/>
      </c>
      <c r="Q261" s="33" t="str">
        <f t="shared" si="26"/>
        <v/>
      </c>
      <c r="R261" s="33" t="str">
        <f t="shared" si="26"/>
        <v/>
      </c>
      <c r="S261" s="33" t="str">
        <f t="shared" si="26"/>
        <v/>
      </c>
      <c r="T261" s="33" t="str">
        <f t="shared" si="26"/>
        <v/>
      </c>
      <c r="U261" s="33" t="str">
        <f t="shared" si="26"/>
        <v/>
      </c>
      <c r="V261" s="33" t="str">
        <f t="shared" si="26"/>
        <v/>
      </c>
      <c r="W261" s="34" t="str">
        <f t="shared" si="26"/>
        <v/>
      </c>
    </row>
    <row r="262" spans="1:24" x14ac:dyDescent="0.25">
      <c r="A262" s="129"/>
    </row>
    <row r="263" spans="1:24" ht="25.5"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row>
    <row r="264" spans="1:24" ht="12.75" customHeight="1" x14ac:dyDescent="0.25">
      <c r="A264" s="129" t="s">
        <v>25</v>
      </c>
      <c r="D264" s="54">
        <f>IF(Paramètres!$B$256="","",Paramètres!$B$256)</f>
        <v>42887</v>
      </c>
      <c r="E264" s="54">
        <f>IF(Paramètres!$B$257="","",Paramètres!$B$257)</f>
        <v>42888</v>
      </c>
      <c r="F264" s="54">
        <f>IF(Paramètres!$B$258="","",Paramètres!$B$258)</f>
        <v>42892</v>
      </c>
      <c r="G264" s="54">
        <f>IF(Paramètres!$B$259="","",Paramètres!$B$259)</f>
        <v>42893</v>
      </c>
      <c r="H264" s="54">
        <f>IF(Paramètres!$B$260="","",Paramètres!$B$260)</f>
        <v>42894</v>
      </c>
      <c r="I264" s="54">
        <f>IF(Paramètres!$B$261="","",Paramètres!$B$261)</f>
        <v>42895</v>
      </c>
      <c r="J264" s="54">
        <f>IF(Paramètres!$B$262="","",Paramètres!$B$262)</f>
        <v>42898</v>
      </c>
      <c r="K264" s="54">
        <f>IF(Paramètres!$B$263="","",Paramètres!$B$263)</f>
        <v>42899</v>
      </c>
      <c r="L264" s="54">
        <f>IF(Paramètres!$B$264="","",Paramètres!$B$264)</f>
        <v>42900</v>
      </c>
      <c r="M264" s="54">
        <f>IF(Paramètres!$B$265="","",Paramètres!$B$265)</f>
        <v>42901</v>
      </c>
      <c r="N264" s="54">
        <f>IF(Paramètres!$B$266="","",Paramètres!$B$266)</f>
        <v>42902</v>
      </c>
      <c r="O264" s="54">
        <f>IF(Paramètres!$B$267="","",Paramètres!$B$267)</f>
        <v>42905</v>
      </c>
      <c r="P264" s="54">
        <f>IF(Paramètres!$B$268="","",Paramètres!$B$268)</f>
        <v>42906</v>
      </c>
      <c r="Q264" s="54">
        <f>IF(Paramètres!$B$269="","",Paramètres!$B$269)</f>
        <v>42907</v>
      </c>
      <c r="R264" s="54">
        <f>IF(Paramètres!$B$270="","",Paramètres!$B$270)</f>
        <v>42908</v>
      </c>
      <c r="S264" s="54" t="str">
        <f>IF(Paramètres!$B$271="","",Paramètres!$B$271)</f>
        <v/>
      </c>
      <c r="T264" s="54" t="str">
        <f>IF(Paramètres!$B$272="","",Paramètres!$B$272)</f>
        <v/>
      </c>
      <c r="U264" s="54" t="str">
        <f>IF(Paramètres!$B$273="","",Paramètres!$B$273)</f>
        <v/>
      </c>
      <c r="V264" s="54" t="str">
        <f>IF(Paramètres!$B$274="","",Paramètres!$B$274)</f>
        <v/>
      </c>
      <c r="W264" s="54" t="str">
        <f>IF(Paramètres!$B$275="","",Paramètres!$B$275)</f>
        <v/>
      </c>
      <c r="X264" s="31" t="str">
        <f>IF(Paramètres!$B$276="","",Paramètres!$B$276)</f>
        <v/>
      </c>
    </row>
    <row r="265" spans="1:24" x14ac:dyDescent="0.25">
      <c r="A265" s="129"/>
      <c r="C265" s="1" t="s">
        <v>27</v>
      </c>
      <c r="D265" s="77" t="str">
        <f>IF('Exemplaires élève'!$CX$15="","",IF('Exemplaires élève'!$CX$15="TI",1,IF('Exemplaires élève'!$CX$15="I",2,IF('Exemplaires élève'!$CX$15="S",3,IF('Exemplaires élève'!$CX$15="B",4,IF('Exemplaires élève'!$CX$15="TB",5,IF('Exemplaires élève'!$CX$15="np","Non pr.",IF('Exemplaires élève'!$CX$15="A","Absent(e)","xxxx"))))))))</f>
        <v>Absent(e)</v>
      </c>
      <c r="E265" s="77" t="str">
        <f>IF('Exemplaires élève'!$CX$23="","",IF('Exemplaires élève'!$CX$23="TI",1,IF('Exemplaires élève'!$CX$23="I",2,IF('Exemplaires élève'!$CX$23="S",3,IF('Exemplaires élève'!$CX$23="B",4,IF('Exemplaires élève'!$CX$23="TB",5,IF('Exemplaires élève'!$CX$23="np","Non pr.",IF('Exemplaires élève'!$CX$23="A","Absent(e)","xxxx"))))))))</f>
        <v>Non pr.</v>
      </c>
      <c r="F265" s="77" t="str">
        <f>IF('Exemplaires élève'!$CX$31="","",IF('Exemplaires élève'!$CX$31="TI",1,IF('Exemplaires élève'!$CX$31="I",2,IF('Exemplaires élève'!$CX$31="S",3,IF('Exemplaires élève'!$CX$31="B",4,IF('Exemplaires élève'!$CX$31="TB",5,IF('Exemplaires élève'!$CX$31="np","Non pr.",IF('Exemplaires élève'!$CX$31="A","Absent(e)","xxxx"))))))))</f>
        <v/>
      </c>
      <c r="G265" s="77" t="str">
        <f>IF('Exemplaires élève'!$CX$39="","",IF('Exemplaires élève'!$CX$39="TI",1,IF('Exemplaires élève'!$CX$39="I",2,IF('Exemplaires élève'!$CX$39="S",3,IF('Exemplaires élève'!$CX$39="B",4,IF('Exemplaires élève'!$CX$39="TB",5,IF('Exemplaires élève'!$CX$39="np","Non pr.",IF('Exemplaires élève'!$CX$39="A","Absent(e)","xxxx"))))))))</f>
        <v/>
      </c>
      <c r="H265" s="77" t="str">
        <f>IF('Exemplaires élève'!$CX$47="","",IF('Exemplaires élève'!$CX$47="TI",1,IF('Exemplaires élève'!$CX$47="I",2,IF('Exemplaires élève'!$CX$47="S",3,IF('Exemplaires élève'!$CX$47="B",4,IF('Exemplaires élève'!$CX$47="TB",5,IF('Exemplaires élève'!$CX$47="np","Non pr.",IF('Exemplaires élève'!$CX$47="A","Absent(e)","xxxx"))))))))</f>
        <v/>
      </c>
      <c r="I265" s="77" t="str">
        <f>IF('Exemplaires élève'!$CX$64="","",IF('Exemplaires élève'!$CX$64="TI",1,IF('Exemplaires élève'!$CX$64="I",2,IF('Exemplaires élève'!$CX$64="S",3,IF('Exemplaires élève'!$CX$64="B",4,IF('Exemplaires élève'!$CX$64="TB",5,IF('Exemplaires élève'!$CX$64="np","Non pr.",IF('Exemplaires élève'!$CX$64="A","Absent(e)","xxxx"))))))))</f>
        <v/>
      </c>
      <c r="J265" s="77" t="str">
        <f>IF('Exemplaires élève'!$CX$72="","",IF('Exemplaires élève'!$CX$72="TI",1,IF('Exemplaires élève'!$CX$72="I",2,IF('Exemplaires élève'!$CX$72="S",3,IF('Exemplaires élève'!$CX$72="B",4,IF('Exemplaires élève'!$CX$72="TB",5,IF('Exemplaires élève'!$CX$72="np","Non pr.",IF('Exemplaires élève'!$CX$72="A","Absent(e)","xxxx"))))))))</f>
        <v/>
      </c>
      <c r="K265" s="77" t="str">
        <f>IF('Exemplaires élève'!$CX$80="","",IF('Exemplaires élève'!$CX$80="TI",1,IF('Exemplaires élève'!$CX$80="I",2,IF('Exemplaires élève'!$CX$80="S",3,IF('Exemplaires élève'!$CX$80="B",4,IF('Exemplaires élève'!$CX$80="TB",5,IF('Exemplaires élève'!$CX$80="np","Non pr.",IF('Exemplaires élève'!$CX$80="A","Absent(e)","xxxx"))))))))</f>
        <v/>
      </c>
      <c r="L265" s="77" t="str">
        <f>IF('Exemplaires élève'!$CX$88="","",IF('Exemplaires élève'!$CX$88="TI",1,IF('Exemplaires élève'!$CX$88="I",2,IF('Exemplaires élève'!$CX$88="S",3,IF('Exemplaires élève'!$CX$88="B",4,IF('Exemplaires élève'!$CX$88="TB",5,IF('Exemplaires élève'!$CX$88="np","Non pr.",IF('Exemplaires élève'!$CX$88="A","Absent(e)","xxxx"))))))))</f>
        <v/>
      </c>
      <c r="M265" s="77" t="str">
        <f>IF('Exemplaires élève'!$CX$96="","",IF('Exemplaires élève'!$CX$96="TI",1,IF('Exemplaires élève'!$CX$96="I",2,IF('Exemplaires élève'!$CX$96="S",3,IF('Exemplaires élève'!$CX$96="B",4,IF('Exemplaires élève'!$CX$96="TB",5,IF('Exemplaires élève'!$CX$96="np","Non pr.",IF('Exemplaires élève'!$CX$96="A","Absent(e)","xxxx"))))))))</f>
        <v/>
      </c>
      <c r="N265" s="77" t="str">
        <f>IF('Exemplaires élève'!$CX$113="","",IF('Exemplaires élève'!$CX$113="TI",1,IF('Exemplaires élève'!$CX$113="I",2,IF('Exemplaires élève'!$CX$113="S",3,IF('Exemplaires élève'!$CX$113="B",4,IF('Exemplaires élève'!$CX$113="TB",5,IF('Exemplaires élève'!$CX$113="np","Non pr.",IF('Exemplaires élève'!$CX$113="A","Absent(e)","xxxx"))))))))</f>
        <v/>
      </c>
      <c r="O265" s="77" t="str">
        <f>IF('Exemplaires élève'!$CX$121="","",IF('Exemplaires élève'!$CX$121="TI",1,IF('Exemplaires élève'!$CX$121="I",2,IF('Exemplaires élève'!$CX$121="S",3,IF('Exemplaires élève'!$CX$121="B",4,IF('Exemplaires élève'!$CX$121="TB",5,IF('Exemplaires élève'!$CX$121="np","Non pr.",IF('Exemplaires élève'!$CX$121="A","Absent(e)","xxxx"))))))))</f>
        <v/>
      </c>
      <c r="P265" s="77" t="str">
        <f>IF('Exemplaires élève'!$CX$129="","",IF('Exemplaires élève'!$CX$129="TI",1,IF('Exemplaires élève'!$CX$129="I",2,IF('Exemplaires élève'!$CX$129="S",3,IF('Exemplaires élève'!$CX$129="B",4,IF('Exemplaires élève'!$CX$129="TB",5,IF('Exemplaires élève'!$CX$129="np","Non pr.",IF('Exemplaires élève'!$CX$129="A","Absent(e)","xxxx"))))))))</f>
        <v/>
      </c>
      <c r="Q265" s="77" t="str">
        <f>IF('Exemplaires élève'!$CX$137="","",IF('Exemplaires élève'!$CX$137="TI",1,IF('Exemplaires élève'!$CX$137="I",2,IF('Exemplaires élève'!$CX$137="S",3,IF('Exemplaires élève'!$CX$137="B",4,IF('Exemplaires élève'!$CX$137="TB",5,IF('Exemplaires élève'!$CX$137="np","Non pr.",IF('Exemplaires élève'!$CX$137="A","Absent(e)","xxxx"))))))))</f>
        <v/>
      </c>
      <c r="R265" s="77" t="str">
        <f>IF('Exemplaires élève'!$CX$145="","",IF('Exemplaires élève'!$CX$145="TI",1,IF('Exemplaires élève'!$CX$145="I",2,IF('Exemplaires élève'!$CX$145="S",3,IF('Exemplaires élève'!$CX$145="B",4,IF('Exemplaires élève'!$CX$145="TB",5,IF('Exemplaires élève'!$CX$145="np","Non pr.",IF('Exemplaires élève'!$CX$145="A","Absent(e)","xxxx"))))))))</f>
        <v/>
      </c>
      <c r="S265" s="77" t="str">
        <f>IF('Exemplaires élève'!$CX$162="","",IF('Exemplaires élève'!$CX$162="TI",1,IF('Exemplaires élève'!$CX$162="I",2,IF('Exemplaires élève'!$CX$162="S",3,IF('Exemplaires élève'!$CX$162="B",4,IF('Exemplaires élève'!$CX$162="TB",5,IF('Exemplaires élève'!$CX$162="np","Non pr.",IF('Exemplaires élève'!$CX$162="A","Absent(e)","xxxx"))))))))</f>
        <v/>
      </c>
      <c r="T265" s="77" t="str">
        <f>IF('Exemplaires élève'!$CX$170="","",IF('Exemplaires élève'!$CX$170="TI",1,IF('Exemplaires élève'!$CX$170="I",2,IF('Exemplaires élève'!$CX$170="S",3,IF('Exemplaires élève'!$CX$170="B",4,IF('Exemplaires élève'!$CX$170="TB",5,IF('Exemplaires élève'!$CX$170="np","Non pr.",IF('Exemplaires élève'!$CX$170="A","Absent(e)","xxxx"))))))))</f>
        <v/>
      </c>
      <c r="U265" s="77" t="str">
        <f>IF('Exemplaires élève'!$CX$178="","",IF('Exemplaires élève'!$CX$178="TI",1,IF('Exemplaires élève'!$CX$178="I",2,IF('Exemplaires élève'!$CX$178="S",3,IF('Exemplaires élève'!$CX$178="B",4,IF('Exemplaires élève'!$CX$178="TB",5,IF('Exemplaires élève'!$CX$178="np","Non pr.",IF('Exemplaires élève'!$CX$178="A","Absent(e)","xxxx"))))))))</f>
        <v/>
      </c>
      <c r="V265" s="77" t="str">
        <f>IF('Exemplaires élève'!$CX$186="","",IF('Exemplaires élève'!$CX$186="TI",1,IF('Exemplaires élève'!$CX$186="I",2,IF('Exemplaires élève'!$CX$186="S",3,IF('Exemplaires élève'!$CX$186="B",4,IF('Exemplaires élève'!$CX$186="TB",5,IF('Exemplaires élève'!$CX$186="np","Non pr.",IF('Exemplaires élève'!$CX$186="A","Absent(e)","xxxx"))))))))</f>
        <v/>
      </c>
      <c r="W265" s="77" t="str">
        <f>IF('Exemplaires élève'!$CX$194="","",IF('Exemplaires élève'!$CX$194="TI",1,IF('Exemplaires élève'!$CX$194="I",2,IF('Exemplaires élève'!$CX$194="S",3,IF('Exemplaires élève'!$CX$194="B",4,IF('Exemplaires élève'!$CX$194="TB",5,IF('Exemplaires élève'!$CX$194="np","Non pr.",IF('Exemplaires élève'!$CX$194="A","Absent(e)","xxxx"))))))))</f>
        <v/>
      </c>
    </row>
    <row r="266" spans="1:24" x14ac:dyDescent="0.25">
      <c r="A266" s="129"/>
      <c r="D266" s="78" t="str">
        <f>IF('Exemplaires élève'!$CX$16="","",IF('Exemplaires élève'!$CX$16="TI",1,IF('Exemplaires élève'!$CX$16="I",2,IF('Exemplaires élève'!$CX$16="S",3,IF('Exemplaires élève'!$CX$16="B",4,IF('Exemplaires élève'!$CX$16="TB",5,"xxxx"))))))</f>
        <v/>
      </c>
      <c r="E266" s="78" t="str">
        <f>IF('Exemplaires élève'!$CX$24="","",IF('Exemplaires élève'!$CX$24="TI",1,IF('Exemplaires élève'!$CX$24="I",2,IF('Exemplaires élève'!$CX$24="S",3,IF('Exemplaires élève'!$CX$24="B",4,IF('Exemplaires élève'!$CX$24="TB",5,"xxxx"))))))</f>
        <v/>
      </c>
      <c r="F266" s="78" t="str">
        <f>IF('Exemplaires élève'!$CX$32="","",IF('Exemplaires élève'!$CX$32="TI",1,IF('Exemplaires élève'!$CX$32="I",2,IF('Exemplaires élève'!$CX$32="S",3,IF('Exemplaires élève'!$CX$32="B",4,IF('Exemplaires élève'!$CX$32="TB",5,"xxxx"))))))</f>
        <v/>
      </c>
      <c r="G266" s="78" t="str">
        <f>IF('Exemplaires élève'!$CX$40="","",IF('Exemplaires élève'!$CX$40="TI",1,IF('Exemplaires élève'!$CX$40="I",2,IF('Exemplaires élève'!$CX$40="S",3,IF('Exemplaires élève'!$CX$40="B",4,IF('Exemplaires élève'!$CX$40="TB",5,"xxxx"))))))</f>
        <v/>
      </c>
      <c r="H266" s="78" t="str">
        <f>IF('Exemplaires élève'!$CX$48="","",IF('Exemplaires élève'!$CX$48="TI",1,IF('Exemplaires élève'!$CX$48="I",2,IF('Exemplaires élève'!$CX$48="S",3,IF('Exemplaires élève'!$CX$48="B",4,IF('Exemplaires élève'!$CX$48="TB",5,"xxxx"))))))</f>
        <v/>
      </c>
      <c r="I266" s="78" t="str">
        <f>IF('Exemplaires élève'!$CX$65="","",IF('Exemplaires élève'!$CX$65="TI",1,IF('Exemplaires élève'!$CX$65="I",2,IF('Exemplaires élève'!$CX$65="S",3,IF('Exemplaires élève'!$CX$65="B",4,IF('Exemplaires élève'!$CX$65="TB",5,"xxxx"))))))</f>
        <v/>
      </c>
      <c r="J266" s="78" t="str">
        <f>IF('Exemplaires élève'!$CX$73="","",IF('Exemplaires élève'!$CX$73="TI",1,IF('Exemplaires élève'!$CX$73="I",2,IF('Exemplaires élève'!$CX$73="S",3,IF('Exemplaires élève'!$CX$73="B",4,IF('Exemplaires élève'!$CX$73="TB",5,"xxxx"))))))</f>
        <v/>
      </c>
      <c r="K266" s="78" t="str">
        <f>IF('Exemplaires élève'!$CX$81="","",IF('Exemplaires élève'!$CX$81="TI",1,IF('Exemplaires élève'!$CX$81="I",2,IF('Exemplaires élève'!$CX$81="S",3,IF('Exemplaires élève'!$CX$81="B",4,IF('Exemplaires élève'!$CX$81="TB",5,"xxxx"))))))</f>
        <v/>
      </c>
      <c r="L266" s="78" t="str">
        <f>IF('Exemplaires élève'!$CX$89="","",IF('Exemplaires élève'!$CX$89="TI",1,IF('Exemplaires élève'!$CX$89="I",2,IF('Exemplaires élève'!$CX$89="S",3,IF('Exemplaires élève'!$CX$89="B",4,IF('Exemplaires élève'!$CX$89="TB",5,"xxxx"))))))</f>
        <v/>
      </c>
      <c r="M266" s="78" t="str">
        <f>IF('Exemplaires élève'!$CX$97="","",IF('Exemplaires élève'!$CX$97="TI",1,IF('Exemplaires élève'!$CX$97="I",2,IF('Exemplaires élève'!$CX$97="S",3,IF('Exemplaires élève'!$CX$97="B",4,IF('Exemplaires élève'!$CX$97="TB",5,"xxxx"))))))</f>
        <v/>
      </c>
      <c r="N266" s="78" t="str">
        <f>IF('Exemplaires élève'!$CX$114="","",IF('Exemplaires élève'!$CX$114="TI",1,IF('Exemplaires élève'!$CX$114="I",2,IF('Exemplaires élève'!$CX$114="S",3,IF('Exemplaires élève'!$CX$114="B",4,IF('Exemplaires élève'!$CX$114="TB",5,"xxxx"))))))</f>
        <v/>
      </c>
      <c r="O266" s="78" t="str">
        <f>IF('Exemplaires élève'!$CX$122="","",IF('Exemplaires élève'!$CX$122="TI",1,IF('Exemplaires élève'!$CX$122="I",2,IF('Exemplaires élève'!$CX$122="S",3,IF('Exemplaires élève'!$CX$122="B",4,IF('Exemplaires élève'!$CX$122="TB",5,"xxxx"))))))</f>
        <v/>
      </c>
      <c r="P266" s="78" t="str">
        <f>IF('Exemplaires élève'!$CX$130="","",IF('Exemplaires élève'!$CX$130="TI",1,IF('Exemplaires élève'!$CX$130="I",2,IF('Exemplaires élève'!$CX$130="S",3,IF('Exemplaires élève'!$CX$130="B",4,IF('Exemplaires élève'!$CX$130="TB",5,"xxxx"))))))</f>
        <v/>
      </c>
      <c r="Q266" s="78" t="str">
        <f>IF('Exemplaires élève'!$CX$138="","",IF('Exemplaires élève'!$CX$138="TI",1,IF('Exemplaires élève'!$CX$138="I",2,IF('Exemplaires élève'!$CX$138="S",3,IF('Exemplaires élève'!$CX$138="B",4,IF('Exemplaires élève'!$CX$138="TB",5,"xxxx"))))))</f>
        <v/>
      </c>
      <c r="R266" s="78" t="str">
        <f>IF('Exemplaires élève'!$CX$146="","",IF('Exemplaires élève'!$CX$146="TI",1,IF('Exemplaires élève'!$CX$146="I",2,IF('Exemplaires élève'!$CX$146="S",3,IF('Exemplaires élève'!$CX$146="B",4,IF('Exemplaires élève'!$CX$146="TB",5,"xxxx"))))))</f>
        <v/>
      </c>
      <c r="S266" s="78" t="str">
        <f>IF('Exemplaires élève'!$CX$163="","",IF('Exemplaires élève'!$CX$163="TI",1,IF('Exemplaires élève'!$CX$163="I",2,IF('Exemplaires élève'!$CX$163="S",3,IF('Exemplaires élève'!$CX$163="B",4,IF('Exemplaires élève'!$CX$163="TB",5,"xxxx"))))))</f>
        <v/>
      </c>
      <c r="T266" s="78" t="str">
        <f>IF('Exemplaires élève'!$CX$171="","",IF('Exemplaires élève'!$CX$171="TI",1,IF('Exemplaires élève'!$CX$171="I",2,IF('Exemplaires élève'!$CX$171="S",3,IF('Exemplaires élève'!$CX$171="B",4,IF('Exemplaires élève'!$CX$171="TB",5,"xxxx"))))))</f>
        <v/>
      </c>
      <c r="U266" s="78" t="str">
        <f>IF('Exemplaires élève'!$CX$179="","",IF('Exemplaires élève'!$CX$179="TI",1,IF('Exemplaires élève'!$CX$179="I",2,IF('Exemplaires élève'!$CX$179="S",3,IF('Exemplaires élève'!$CX$179="B",4,IF('Exemplaires élève'!$CX$179="TB",5,"xxxx"))))))</f>
        <v/>
      </c>
      <c r="V266" s="78" t="str">
        <f>IF('Exemplaires élève'!$CX$187="","",IF('Exemplaires élève'!$CX$187="TI",1,IF('Exemplaires élève'!$CX$187="I",2,IF('Exemplaires élève'!$CX$187="S",3,IF('Exemplaires élève'!$CX$187="B",4,IF('Exemplaires élève'!$CX$187="TB",5,"xxxx"))))))</f>
        <v/>
      </c>
      <c r="W266" s="78" t="str">
        <f>IF('Exemplaires élève'!$CX$195="","",IF('Exemplaires élève'!$CX$195="TI",1,IF('Exemplaires élève'!$CX$195="I",2,IF('Exemplaires élève'!$CX$195="S",3,IF('Exemplaires élève'!$CX$195="B",4,IF('Exemplaires élève'!$CX$195="TB",5,"xxxx"))))))</f>
        <v/>
      </c>
    </row>
    <row r="267" spans="1:24" x14ac:dyDescent="0.25">
      <c r="A267" s="129"/>
      <c r="D267" s="78" t="str">
        <f>IF('Exemplaires élève'!$CX$17="","",IF('Exemplaires élève'!$CX$17="TI",1,IF('Exemplaires élève'!$CX$17="I",2,IF('Exemplaires élève'!$CX$17="S",3,IF('Exemplaires élève'!$CX$17="B",4,IF('Exemplaires élève'!$CX$17="TB",5,"xxxx"))))))</f>
        <v/>
      </c>
      <c r="E267" s="78" t="str">
        <f>IF('Exemplaires élève'!$CX$25="","",IF('Exemplaires élève'!$CX$25="TI",1,IF('Exemplaires élève'!$CX$25="I",2,IF('Exemplaires élève'!$CX$25="S",3,IF('Exemplaires élève'!$CX$25="B",4,IF('Exemplaires élève'!$CX$25="TB",5,"xxxx"))))))</f>
        <v/>
      </c>
      <c r="F267" s="78" t="str">
        <f>IF('Exemplaires élève'!$CX$33="","",IF('Exemplaires élève'!$CX$33="TI",1,IF('Exemplaires élève'!$CX$33="I",2,IF('Exemplaires élève'!$CX$33="S",3,IF('Exemplaires élève'!$CX$33="B",4,IF('Exemplaires élève'!$CX$33="TB",5,"xxxx"))))))</f>
        <v/>
      </c>
      <c r="G267" s="78" t="str">
        <f>IF('Exemplaires élève'!$CX$41="","",IF('Exemplaires élève'!$CX$41="TI",1,IF('Exemplaires élève'!$CX$41="I",2,IF('Exemplaires élève'!$CX$41="S",3,IF('Exemplaires élève'!$CX$41="B",4,IF('Exemplaires élève'!$CX$41="TB",5,"xxxx"))))))</f>
        <v/>
      </c>
      <c r="H267" s="78" t="str">
        <f>IF('Exemplaires élève'!$CX$49="","",IF('Exemplaires élève'!$CX$49="TI",1,IF('Exemplaires élève'!$CX$49="I",2,IF('Exemplaires élève'!$CX$49="S",3,IF('Exemplaires élève'!$CX$49="B",4,IF('Exemplaires élève'!$CX$49="TB",5,"xxxx"))))))</f>
        <v/>
      </c>
      <c r="I267" s="78" t="str">
        <f>IF('Exemplaires élève'!$CX$66="","",IF('Exemplaires élève'!$CX$66="TI",1,IF('Exemplaires élève'!$CX$66="I",2,IF('Exemplaires élève'!$CX$66="S",3,IF('Exemplaires élève'!$CX$66="B",4,IF('Exemplaires élève'!$CX$66="TB",5,"xxxx"))))))</f>
        <v/>
      </c>
      <c r="J267" s="78" t="str">
        <f>IF('Exemplaires élève'!$CX$74="","",IF('Exemplaires élève'!$CX$74="TI",1,IF('Exemplaires élève'!$CX$74="I",2,IF('Exemplaires élève'!$CX$74="S",3,IF('Exemplaires élève'!$CX$74="B",4,IF('Exemplaires élève'!$CX$74="TB",5,"xxxx"))))))</f>
        <v/>
      </c>
      <c r="K267" s="78" t="str">
        <f>IF('Exemplaires élève'!$CX$82="","",IF('Exemplaires élève'!$CX$82="TI",1,IF('Exemplaires élève'!$CX$82="I",2,IF('Exemplaires élève'!$CX$82="S",3,IF('Exemplaires élève'!$CX$82="B",4,IF('Exemplaires élève'!$CX$82="TB",5,"xxxx"))))))</f>
        <v/>
      </c>
      <c r="L267" s="78" t="str">
        <f>IF('Exemplaires élève'!$CX$90="","",IF('Exemplaires élève'!$CX$90="TI",1,IF('Exemplaires élève'!$CX$90="I",2,IF('Exemplaires élève'!$CX$90="S",3,IF('Exemplaires élève'!$CX$90="B",4,IF('Exemplaires élève'!$CX$90="TB",5,"xxxx"))))))</f>
        <v/>
      </c>
      <c r="M267" s="78" t="str">
        <f>IF('Exemplaires élève'!$CX$98="","",IF('Exemplaires élève'!$CX$98="TI",1,IF('Exemplaires élève'!$CX$98="I",2,IF('Exemplaires élève'!$CX$98="S",3,IF('Exemplaires élève'!$CX$98="B",4,IF('Exemplaires élève'!$CX$98="TB",5,"xxxx"))))))</f>
        <v/>
      </c>
      <c r="N267" s="78" t="str">
        <f>IF('Exemplaires élève'!$CX$115="","",IF('Exemplaires élève'!$CX$115="TI",1,IF('Exemplaires élève'!$CX$115="I",2,IF('Exemplaires élève'!$CX$115="S",3,IF('Exemplaires élève'!$CX$115="B",4,IF('Exemplaires élève'!$CX$115="TB",5,"xxxx"))))))</f>
        <v/>
      </c>
      <c r="O267" s="78" t="str">
        <f>IF('Exemplaires élève'!$CX$123="","",IF('Exemplaires élève'!$CX$123="TI",1,IF('Exemplaires élève'!$CX$123="I",2,IF('Exemplaires élève'!$CX$123="S",3,IF('Exemplaires élève'!$CX$123="B",4,IF('Exemplaires élève'!$CX$123="TB",5,"xxxx"))))))</f>
        <v/>
      </c>
      <c r="P267" s="78" t="str">
        <f>IF('Exemplaires élève'!$CX$131="","",IF('Exemplaires élève'!$CX$131="TI",1,IF('Exemplaires élève'!$CX$131="I",2,IF('Exemplaires élève'!$CX$131="S",3,IF('Exemplaires élève'!$CX$131="B",4,IF('Exemplaires élève'!$CX$131="TB",5,"xxxx"))))))</f>
        <v/>
      </c>
      <c r="Q267" s="78" t="str">
        <f>IF('Exemplaires élève'!$CX$139="","",IF('Exemplaires élève'!$CX$139="TI",1,IF('Exemplaires élève'!$CX$139="I",2,IF('Exemplaires élève'!$CX$139="S",3,IF('Exemplaires élève'!$CX$139="B",4,IF('Exemplaires élève'!$CX$139="TB",5,"xxxx"))))))</f>
        <v/>
      </c>
      <c r="R267" s="78" t="str">
        <f>IF('Exemplaires élève'!$CX$147="","",IF('Exemplaires élève'!$CX$147="TI",1,IF('Exemplaires élève'!$CX$147="I",2,IF('Exemplaires élève'!$CX$147="S",3,IF('Exemplaires élève'!$CX$147="B",4,IF('Exemplaires élève'!$CX$147="TB",5,"xxxx"))))))</f>
        <v/>
      </c>
      <c r="S267" s="78" t="str">
        <f>IF('Exemplaires élève'!$CX$164="","",IF('Exemplaires élève'!$CX$164="TI",1,IF('Exemplaires élève'!$CX$164="I",2,IF('Exemplaires élève'!$CX$164="S",3,IF('Exemplaires élève'!$CX$164="B",4,IF('Exemplaires élève'!$CX$164="TB",5,"xxxx"))))))</f>
        <v/>
      </c>
      <c r="T267" s="78" t="str">
        <f>IF('Exemplaires élève'!$CX$172="","",IF('Exemplaires élève'!$CX$172="TI",1,IF('Exemplaires élève'!$CX$172="I",2,IF('Exemplaires élève'!$CX$172="S",3,IF('Exemplaires élève'!$CX$172="B",4,IF('Exemplaires élève'!$CX$172="TB",5,"xxxx"))))))</f>
        <v/>
      </c>
      <c r="U267" s="78" t="str">
        <f>IF('Exemplaires élève'!$CX$180="","",IF('Exemplaires élève'!$CX$180="TI",1,IF('Exemplaires élève'!$CX$180="I",2,IF('Exemplaires élève'!$CX$180="S",3,IF('Exemplaires élève'!$CX$180="B",4,IF('Exemplaires élève'!$CX$180="TB",5,"xxxx"))))))</f>
        <v/>
      </c>
      <c r="V267" s="78" t="str">
        <f>IF('Exemplaires élève'!$CX$188="","",IF('Exemplaires élève'!$CX$188="TI",1,IF('Exemplaires élève'!$CX$188="I",2,IF('Exemplaires élève'!$CX$188="S",3,IF('Exemplaires élève'!$CX$188="B",4,IF('Exemplaires élève'!$CX$188="TB",5,"xxxx"))))))</f>
        <v/>
      </c>
      <c r="W267" s="78" t="str">
        <f>IF('Exemplaires élève'!$CX$196="","",IF('Exemplaires élève'!$CX$196="TI",1,IF('Exemplaires élève'!$CX$196="I",2,IF('Exemplaires élève'!$CX$196="S",3,IF('Exemplaires élève'!$CX$196="B",4,IF('Exemplaires élève'!$CX$196="TB",5,"xxxx"))))))</f>
        <v/>
      </c>
    </row>
    <row r="268" spans="1:24" x14ac:dyDescent="0.25">
      <c r="A268" s="129"/>
      <c r="D268" s="78" t="str">
        <f>IF('Exemplaires élève'!$CX$18="","",IF('Exemplaires élève'!$CX$18="TI",1,IF('Exemplaires élève'!$CX$18="I",2,IF('Exemplaires élève'!$CX$18="S",3,IF('Exemplaires élève'!$CX$18="B",4,IF('Exemplaires élève'!$CX$18="TB",5,"xxxx"))))))</f>
        <v/>
      </c>
      <c r="E268" s="78" t="str">
        <f>IF('Exemplaires élève'!$CX$26="","",IF('Exemplaires élève'!$CX$26="TI",1,IF('Exemplaires élève'!$CX$26="I",2,IF('Exemplaires élève'!$CX$26="S",3,IF('Exemplaires élève'!$CX$26="B",4,IF('Exemplaires élève'!$CX$26="TB",5,"xxxx"))))))</f>
        <v/>
      </c>
      <c r="F268" s="78" t="str">
        <f>IF('Exemplaires élève'!$CX$34="","",IF('Exemplaires élève'!$CX$34="TI",1,IF('Exemplaires élève'!$CX$34="I",2,IF('Exemplaires élève'!$CX$34="S",3,IF('Exemplaires élève'!$CX$34="B",4,IF('Exemplaires élève'!$CX$34="TB",5,"xxxx"))))))</f>
        <v/>
      </c>
      <c r="G268" s="78" t="str">
        <f>IF('Exemplaires élève'!$CX$42="","",IF('Exemplaires élève'!$CX$42="TI",1,IF('Exemplaires élève'!$CX$42="I",2,IF('Exemplaires élève'!$CX$42="S",3,IF('Exemplaires élève'!$CX$42="B",4,IF('Exemplaires élève'!$CX$42="TB",5,"xxxx"))))))</f>
        <v/>
      </c>
      <c r="H268" s="78" t="str">
        <f>IF('Exemplaires élève'!$CX$50="","",IF('Exemplaires élève'!$CX$50="TI",1,IF('Exemplaires élève'!$CX$50="I",2,IF('Exemplaires élève'!$CX$50="S",3,IF('Exemplaires élève'!$CX$50="B",4,IF('Exemplaires élève'!$CX$50="TB",5,"xxxx"))))))</f>
        <v/>
      </c>
      <c r="I268" s="78" t="str">
        <f>IF('Exemplaires élève'!$CX$67="","",IF('Exemplaires élève'!$CX$67="TI",1,IF('Exemplaires élève'!$CX$67="I",2,IF('Exemplaires élève'!$CX$67="S",3,IF('Exemplaires élève'!$CX$67="B",4,IF('Exemplaires élève'!$CX$67="TB",5,"xxxx"))))))</f>
        <v/>
      </c>
      <c r="J268" s="78" t="str">
        <f>IF('Exemplaires élève'!$CX$75="","",IF('Exemplaires élève'!$CX$75="TI",1,IF('Exemplaires élève'!$CX$75="I",2,IF('Exemplaires élève'!$CX$75="S",3,IF('Exemplaires élève'!$CX$75="B",4,IF('Exemplaires élève'!$CX$75="TB",5,"xxxx"))))))</f>
        <v/>
      </c>
      <c r="K268" s="78" t="str">
        <f>IF('Exemplaires élève'!$CX$83="","",IF('Exemplaires élève'!$CX$83="TI",1,IF('Exemplaires élève'!$CX$83="I",2,IF('Exemplaires élève'!$CX$83="S",3,IF('Exemplaires élève'!$CX$83="B",4,IF('Exemplaires élève'!$CX$83="TB",5,"xxxx"))))))</f>
        <v/>
      </c>
      <c r="L268" s="78" t="str">
        <f>IF('Exemplaires élève'!$CX$91="","",IF('Exemplaires élève'!$CX$91="TI",1,IF('Exemplaires élève'!$CX$91="I",2,IF('Exemplaires élève'!$CX$91="S",3,IF('Exemplaires élève'!$CX$91="B",4,IF('Exemplaires élève'!$CX$91="TB",5,"xxxx"))))))</f>
        <v/>
      </c>
      <c r="M268" s="78" t="str">
        <f>IF('Exemplaires élève'!$CX$99="","",IF('Exemplaires élève'!$CX$99="TI",1,IF('Exemplaires élève'!$CX$99="I",2,IF('Exemplaires élève'!$CX$99="S",3,IF('Exemplaires élève'!$CX$99="B",4,IF('Exemplaires élève'!$CX$99="TB",5,"xxxx"))))))</f>
        <v/>
      </c>
      <c r="N268" s="78" t="str">
        <f>IF('Exemplaires élève'!$CX$116="","",IF('Exemplaires élève'!$CX$116="TI",1,IF('Exemplaires élève'!$CX$116="I",2,IF('Exemplaires élève'!$CX$116="S",3,IF('Exemplaires élève'!$CX$116="B",4,IF('Exemplaires élève'!$CX$116="TB",5,"xxxx"))))))</f>
        <v/>
      </c>
      <c r="O268" s="78" t="str">
        <f>IF('Exemplaires élève'!$CX$124="","",IF('Exemplaires élève'!$CX$124="TI",1,IF('Exemplaires élève'!$CX$124="I",2,IF('Exemplaires élève'!$CX$124="S",3,IF('Exemplaires élève'!$CX$124="B",4,IF('Exemplaires élève'!$CX$124="TB",5,"xxxx"))))))</f>
        <v/>
      </c>
      <c r="P268" s="78" t="str">
        <f>IF('Exemplaires élève'!$CX$132="","",IF('Exemplaires élève'!$CX$132="TI",1,IF('Exemplaires élève'!$CX$132="I",2,IF('Exemplaires élève'!$CX$132="S",3,IF('Exemplaires élève'!$CX$132="B",4,IF('Exemplaires élève'!$CX$132="TB",5,"xxxx"))))))</f>
        <v/>
      </c>
      <c r="Q268" s="78" t="str">
        <f>IF('Exemplaires élève'!$CX$140="","",IF('Exemplaires élève'!$CX$140="TI",1,IF('Exemplaires élève'!$CX$140="I",2,IF('Exemplaires élève'!$CX$140="S",3,IF('Exemplaires élève'!$CX$140="B",4,IF('Exemplaires élève'!$CX$140="TB",5,"xxxx"))))))</f>
        <v/>
      </c>
      <c r="R268" s="78" t="str">
        <f>IF('Exemplaires élève'!$CX$148="","",IF('Exemplaires élève'!$CX$148="TI",1,IF('Exemplaires élève'!$CX$148="I",2,IF('Exemplaires élève'!$CX$148="S",3,IF('Exemplaires élève'!$CX$148="B",4,IF('Exemplaires élève'!$CX$148="TB",5,"xxxx"))))))</f>
        <v/>
      </c>
      <c r="S268" s="78" t="str">
        <f>IF('Exemplaires élève'!$CX$165="","",IF('Exemplaires élève'!$CX$165="TI",1,IF('Exemplaires élève'!$CX$165="I",2,IF('Exemplaires élève'!$CX$165="S",3,IF('Exemplaires élève'!$CX$165="B",4,IF('Exemplaires élève'!$CX$165="TB",5,"xxxx"))))))</f>
        <v/>
      </c>
      <c r="T268" s="78" t="str">
        <f>IF('Exemplaires élève'!$CX$173="","",IF('Exemplaires élève'!$CX$173="TI",1,IF('Exemplaires élève'!$CX$173="I",2,IF('Exemplaires élève'!$CX$173="S",3,IF('Exemplaires élève'!$CX$173="B",4,IF('Exemplaires élève'!$CX$173="TB",5,"xxxx"))))))</f>
        <v/>
      </c>
      <c r="U268" s="78" t="str">
        <f>IF('Exemplaires élève'!$CX$181="","",IF('Exemplaires élève'!$CX$181="TI",1,IF('Exemplaires élève'!$CX$181="I",2,IF('Exemplaires élève'!$CX$181="S",3,IF('Exemplaires élève'!$CX$181="B",4,IF('Exemplaires élève'!$CX$181="TB",5,"xxxx"))))))</f>
        <v/>
      </c>
      <c r="V268" s="78" t="str">
        <f>IF('Exemplaires élève'!$CX$189="","",IF('Exemplaires élève'!$CX$189="TI",1,IF('Exemplaires élève'!$CX$189="I",2,IF('Exemplaires élève'!$CX$189="S",3,IF('Exemplaires élève'!$CX$189="B",4,IF('Exemplaires élève'!$CX$189="TB",5,"xxxx"))))))</f>
        <v/>
      </c>
      <c r="W268" s="78" t="str">
        <f>IF('Exemplaires élève'!$CX$197="","",IF('Exemplaires élève'!$CX$197="TI",1,IF('Exemplaires élève'!$CX$197="I",2,IF('Exemplaires élève'!$CX$197="S",3,IF('Exemplaires élève'!$CX$197="B",4,IF('Exemplaires élève'!$CX$197="TB",5,"xxxx"))))))</f>
        <v/>
      </c>
    </row>
    <row r="269" spans="1:24" x14ac:dyDescent="0.25">
      <c r="A269" s="129"/>
      <c r="D269" s="78" t="str">
        <f>IF('Exemplaires élève'!$CX$19="","",IF('Exemplaires élève'!$CX$19="TI",1,IF('Exemplaires élève'!$CX$19="I",2,IF('Exemplaires élève'!$CX$19="S",3,IF('Exemplaires élève'!$CX$19="B",4,IF('Exemplaires élève'!$CX$19="TB",5,"xxxx"))))))</f>
        <v/>
      </c>
      <c r="E269" s="78" t="str">
        <f>IF('Exemplaires élève'!$CX$27="","",IF('Exemplaires élève'!$CX$27="TI",1,IF('Exemplaires élève'!$CX$27="I",2,IF('Exemplaires élève'!$CX$27="S",3,IF('Exemplaires élève'!$CX$27="B",4,IF('Exemplaires élève'!$CX$27="TB",5,"xxxx"))))))</f>
        <v/>
      </c>
      <c r="F269" s="78" t="str">
        <f>IF('Exemplaires élève'!$CX$35="","",IF('Exemplaires élève'!$CX$35="TI",1,IF('Exemplaires élève'!$CX$35="I",2,IF('Exemplaires élève'!$CX$35="S",3,IF('Exemplaires élève'!$CX$35="B",4,IF('Exemplaires élève'!$CX$35="TB",5,"xxxx"))))))</f>
        <v/>
      </c>
      <c r="G269" s="78" t="str">
        <f>IF('Exemplaires élève'!$CX$43="","",IF('Exemplaires élève'!$CX$43="TI",1,IF('Exemplaires élève'!$CX$43="I",2,IF('Exemplaires élève'!$CX$43="S",3,IF('Exemplaires élève'!$CX$43="B",4,IF('Exemplaires élève'!$CX$43="TB",5,"xxxx"))))))</f>
        <v/>
      </c>
      <c r="H269" s="78" t="str">
        <f>IF('Exemplaires élève'!$CX$51="","",IF('Exemplaires élève'!$CX$51="TI",1,IF('Exemplaires élève'!$CX$51="I",2,IF('Exemplaires élève'!$CX$51="S",3,IF('Exemplaires élève'!$CX$51="B",4,IF('Exemplaires élève'!$CX$51="TB",5,"xxxx"))))))</f>
        <v/>
      </c>
      <c r="I269" s="78" t="str">
        <f>IF('Exemplaires élève'!$CX$68="","",IF('Exemplaires élève'!$CX$68="TI",1,IF('Exemplaires élève'!$CX$68="I",2,IF('Exemplaires élève'!$CX$68="S",3,IF('Exemplaires élève'!$CX$68="B",4,IF('Exemplaires élève'!$CX$68="TB",5,"xxxx"))))))</f>
        <v/>
      </c>
      <c r="J269" s="78" t="str">
        <f>IF('Exemplaires élève'!$CX$76="","",IF('Exemplaires élève'!$CX$76="TI",1,IF('Exemplaires élève'!$CX$76="I",2,IF('Exemplaires élève'!$CX$76="S",3,IF('Exemplaires élève'!$CX$76="B",4,IF('Exemplaires élève'!$CX$76="TB",5,"xxxx"))))))</f>
        <v/>
      </c>
      <c r="K269" s="78" t="str">
        <f>IF('Exemplaires élève'!$CX$84="","",IF('Exemplaires élève'!$CX$84="TI",1,IF('Exemplaires élève'!$CX$84="I",2,IF('Exemplaires élève'!$CX$84="S",3,IF('Exemplaires élève'!$CX$84="B",4,IF('Exemplaires élève'!$CX$84="TB",5,"xxxx"))))))</f>
        <v/>
      </c>
      <c r="L269" s="78" t="str">
        <f>IF('Exemplaires élève'!$CX$92="","",IF('Exemplaires élève'!$CX$92="TI",1,IF('Exemplaires élève'!$CX$92="I",2,IF('Exemplaires élève'!$CX$92="S",3,IF('Exemplaires élève'!$CX$92="B",4,IF('Exemplaires élève'!$CX$92="TB",5,"xxxx"))))))</f>
        <v/>
      </c>
      <c r="M269" s="78" t="str">
        <f>IF('Exemplaires élève'!$CX$100="","",IF('Exemplaires élève'!$CX$100="TI",1,IF('Exemplaires élève'!$CX$100="I",2,IF('Exemplaires élève'!$CX$100="S",3,IF('Exemplaires élève'!$CX$100="B",4,IF('Exemplaires élève'!$CX$100="TB",5,"xxxx"))))))</f>
        <v/>
      </c>
      <c r="N269" s="78" t="str">
        <f>IF('Exemplaires élève'!$CX$117="","",IF('Exemplaires élève'!$CX$117="TI",1,IF('Exemplaires élève'!$CX$117="I",2,IF('Exemplaires élève'!$CX$117="S",3,IF('Exemplaires élève'!$CX$117="B",4,IF('Exemplaires élève'!$CX$117="TB",5,"xxxx"))))))</f>
        <v/>
      </c>
      <c r="O269" s="78" t="str">
        <f>IF('Exemplaires élève'!$CX$125="","",IF('Exemplaires élève'!$CX$125="TI",1,IF('Exemplaires élève'!$CX$125="I",2,IF('Exemplaires élève'!$CX$125="S",3,IF('Exemplaires élève'!$CX$125="B",4,IF('Exemplaires élève'!$CX$125="TB",5,"xxxx"))))))</f>
        <v/>
      </c>
      <c r="P269" s="78" t="str">
        <f>IF('Exemplaires élève'!$CX$133="","",IF('Exemplaires élève'!$CX$133="TI",1,IF('Exemplaires élève'!$CX$133="I",2,IF('Exemplaires élève'!$CX$133="S",3,IF('Exemplaires élève'!$CX$133="B",4,IF('Exemplaires élève'!$CX$133="TB",5,"xxxx"))))))</f>
        <v/>
      </c>
      <c r="Q269" s="78" t="str">
        <f>IF('Exemplaires élève'!$CX$141="","",IF('Exemplaires élève'!$CX$141="TI",1,IF('Exemplaires élève'!$CX$141="I",2,IF('Exemplaires élève'!$CX$141="S",3,IF('Exemplaires élève'!$CX$141="B",4,IF('Exemplaires élève'!$CX$141="TB",5,"xxxx"))))))</f>
        <v/>
      </c>
      <c r="R269" s="78" t="str">
        <f>IF('Exemplaires élève'!$CX$149="","",IF('Exemplaires élève'!$CX$149="TI",1,IF('Exemplaires élève'!$CX$149="I",2,IF('Exemplaires élève'!$CX$149="S",3,IF('Exemplaires élève'!$CX$149="B",4,IF('Exemplaires élève'!$CX$149="TB",5,"xxxx"))))))</f>
        <v/>
      </c>
      <c r="S269" s="78" t="str">
        <f>IF('Exemplaires élève'!$CX$166="","",IF('Exemplaires élève'!$CX$166="TI",1,IF('Exemplaires élève'!$CX$166="I",2,IF('Exemplaires élève'!$CX$166="S",3,IF('Exemplaires élève'!$CX$166="B",4,IF('Exemplaires élève'!$CX$166="TB",5,"xxxx"))))))</f>
        <v/>
      </c>
      <c r="T269" s="78" t="str">
        <f>IF('Exemplaires élève'!$CX$174="","",IF('Exemplaires élève'!$CX$174="TI",1,IF('Exemplaires élève'!$CX$174="I",2,IF('Exemplaires élève'!$CX$174="S",3,IF('Exemplaires élève'!$CX$174="B",4,IF('Exemplaires élève'!$CX$174="TB",5,"xxxx"))))))</f>
        <v/>
      </c>
      <c r="U269" s="78" t="str">
        <f>IF('Exemplaires élève'!$CX$182="","",IF('Exemplaires élève'!$CX$182="TI",1,IF('Exemplaires élève'!$CX$182="I",2,IF('Exemplaires élève'!$CX$182="S",3,IF('Exemplaires élève'!$CX$182="B",4,IF('Exemplaires élève'!$CX$182="TB",5,"xxxx"))))))</f>
        <v/>
      </c>
      <c r="V269" s="78" t="str">
        <f>IF('Exemplaires élève'!$CX$190="","",IF('Exemplaires élève'!$CX$190="TI",1,IF('Exemplaires élève'!$CX$190="I",2,IF('Exemplaires élève'!$CX$190="S",3,IF('Exemplaires élève'!$CX$190="B",4,IF('Exemplaires élève'!$CX$190="TB",5,"xxxx"))))))</f>
        <v/>
      </c>
      <c r="W269" s="78" t="str">
        <f>IF('Exemplaires élève'!$CX$198="","",IF('Exemplaires élève'!$CX$198="TI",1,IF('Exemplaires élève'!$CX$198="I",2,IF('Exemplaires élève'!$CX$198="S",3,IF('Exemplaires élève'!$CX$198="B",4,IF('Exemplaires élève'!$CX$198="TB",5,"xxxx"))))))</f>
        <v/>
      </c>
    </row>
    <row r="270" spans="1:24" x14ac:dyDescent="0.25">
      <c r="A270" s="129"/>
      <c r="D270" s="78" t="str">
        <f>IF('Exemplaires élève'!$CX$20="","",IF('Exemplaires élève'!$CX$20="TI",1,IF('Exemplaires élève'!$CX$20="I",2,IF('Exemplaires élève'!$CX$20="S",3,IF('Exemplaires élève'!$CX$20="B",4,IF('Exemplaires élève'!$CX$20="TB",5,"xxxx"))))))</f>
        <v/>
      </c>
      <c r="E270" s="78" t="str">
        <f>IF('Exemplaires élève'!$CX$28="","",IF('Exemplaires élève'!$CX$28="TI",1,IF('Exemplaires élève'!$CX$28="I",2,IF('Exemplaires élève'!$CX$28="S",3,IF('Exemplaires élève'!$CX$28="B",4,IF('Exemplaires élève'!$CX$28="TB",5,"xxxx"))))))</f>
        <v/>
      </c>
      <c r="F270" s="78" t="str">
        <f>IF('Exemplaires élève'!$CX$36="","",IF('Exemplaires élève'!$CX$36="TI",1,IF('Exemplaires élève'!$CX$36="I",2,IF('Exemplaires élève'!$CX$36="S",3,IF('Exemplaires élève'!$CX$36="B",4,IF('Exemplaires élève'!$CX$36="TB",5,"xxxx"))))))</f>
        <v/>
      </c>
      <c r="G270" s="78" t="str">
        <f>IF('Exemplaires élève'!$CX$44="","",IF('Exemplaires élève'!$CX$44="TI",1,IF('Exemplaires élève'!$CX$44="I",2,IF('Exemplaires élève'!$CX$44="S",3,IF('Exemplaires élève'!$CX$44="B",4,IF('Exemplaires élève'!$CX$44="TB",5,"xxxx"))))))</f>
        <v/>
      </c>
      <c r="H270" s="78" t="str">
        <f>IF('Exemplaires élève'!$CX$52="","",IF('Exemplaires élève'!$CX$52="TI",1,IF('Exemplaires élève'!$CX$52="I",2,IF('Exemplaires élève'!$CX$52="S",3,IF('Exemplaires élève'!$CX$52="B",4,IF('Exemplaires élève'!$CX$52="TB",5,"xxxx"))))))</f>
        <v/>
      </c>
      <c r="I270" s="78" t="str">
        <f>IF('Exemplaires élève'!$CX$69="","",IF('Exemplaires élève'!$CX$69="TI",1,IF('Exemplaires élève'!$CX$69="I",2,IF('Exemplaires élève'!$CX$69="S",3,IF('Exemplaires élève'!$CX$69="B",4,IF('Exemplaires élève'!$CX$69="TB",5,"xxxx"))))))</f>
        <v/>
      </c>
      <c r="J270" s="78" t="str">
        <f>IF('Exemplaires élève'!$CX$77="","",IF('Exemplaires élève'!$CX$77="TI",1,IF('Exemplaires élève'!$CX$77="I",2,IF('Exemplaires élève'!$CX$77="S",3,IF('Exemplaires élève'!$CX$77="B",4,IF('Exemplaires élève'!$CX$77="TB",5,"xxxx"))))))</f>
        <v/>
      </c>
      <c r="K270" s="78" t="str">
        <f>IF('Exemplaires élève'!$CX$85="","",IF('Exemplaires élève'!$CX$85="TI",1,IF('Exemplaires élève'!$CX$85="I",2,IF('Exemplaires élève'!$CX$85="S",3,IF('Exemplaires élève'!$CX$85="B",4,IF('Exemplaires élève'!$CX$85="TB",5,"xxxx"))))))</f>
        <v/>
      </c>
      <c r="L270" s="78" t="str">
        <f>IF('Exemplaires élève'!$CX$93="","",IF('Exemplaires élève'!$CX$93="TI",1,IF('Exemplaires élève'!$CX$93="I",2,IF('Exemplaires élève'!$CX$93="S",3,IF('Exemplaires élève'!$CX$93="B",4,IF('Exemplaires élève'!$CX$93="TB",5,"xxxx"))))))</f>
        <v/>
      </c>
      <c r="M270" s="78" t="str">
        <f>IF('Exemplaires élève'!$CX$101="","",IF('Exemplaires élève'!$CX$101="TI",1,IF('Exemplaires élève'!$CX$101="I",2,IF('Exemplaires élève'!$CX$101="S",3,IF('Exemplaires élève'!$CX$101="B",4,IF('Exemplaires élève'!$CX$101="TB",5,"xxxx"))))))</f>
        <v/>
      </c>
      <c r="N270" s="78" t="str">
        <f>IF('Exemplaires élève'!$CX$118="","",IF('Exemplaires élève'!$CX$118="TI",1,IF('Exemplaires élève'!$CX$118="I",2,IF('Exemplaires élève'!$CX$118="S",3,IF('Exemplaires élève'!$CX$118="B",4,IF('Exemplaires élève'!$CX$118="TB",5,"xxxx"))))))</f>
        <v/>
      </c>
      <c r="O270" s="78" t="str">
        <f>IF('Exemplaires élève'!$CX$126="","",IF('Exemplaires élève'!$CX$126="TI",1,IF('Exemplaires élève'!$CX$126="I",2,IF('Exemplaires élève'!$CX$126="S",3,IF('Exemplaires élève'!$CX$126="B",4,IF('Exemplaires élève'!$CX$126="TB",5,"xxxx"))))))</f>
        <v/>
      </c>
      <c r="P270" s="78" t="str">
        <f>IF('Exemplaires élève'!$CX$134="","",IF('Exemplaires élève'!$CX$134="TI",1,IF('Exemplaires élève'!$CX$134="I",2,IF('Exemplaires élève'!$CX$134="S",3,IF('Exemplaires élève'!$CX$134="B",4,IF('Exemplaires élève'!$CX$134="TB",5,"xxxx"))))))</f>
        <v/>
      </c>
      <c r="Q270" s="78" t="str">
        <f>IF('Exemplaires élève'!$CX$142="","",IF('Exemplaires élève'!$CX$142="TI",1,IF('Exemplaires élève'!$CX$142="I",2,IF('Exemplaires élève'!$CX$142="S",3,IF('Exemplaires élève'!$CX$142="B",4,IF('Exemplaires élève'!$CX$142="TB",5,"xxxx"))))))</f>
        <v/>
      </c>
      <c r="R270" s="78" t="str">
        <f>IF('Exemplaires élève'!$CX$150="","",IF('Exemplaires élève'!$CX$150="TI",1,IF('Exemplaires élève'!$CX$150="I",2,IF('Exemplaires élève'!$CX$150="S",3,IF('Exemplaires élève'!$CX$150="B",4,IF('Exemplaires élève'!$CX$150="TB",5,"xxxx"))))))</f>
        <v/>
      </c>
      <c r="S270" s="78" t="str">
        <f>IF('Exemplaires élève'!$CX$167="","",IF('Exemplaires élève'!$CX$167="TI",1,IF('Exemplaires élève'!$CX$167="I",2,IF('Exemplaires élève'!$CX$167="S",3,IF('Exemplaires élève'!$CX$167="B",4,IF('Exemplaires élève'!$CX$167="TB",5,"xxxx"))))))</f>
        <v/>
      </c>
      <c r="T270" s="78" t="str">
        <f>IF('Exemplaires élève'!$CX$175="","",IF('Exemplaires élève'!$CX$175="TI",1,IF('Exemplaires élève'!$CX$175="I",2,IF('Exemplaires élève'!$CX$175="S",3,IF('Exemplaires élève'!$CX$175="B",4,IF('Exemplaires élève'!$CX$175="TB",5,"xxxx"))))))</f>
        <v/>
      </c>
      <c r="U270" s="78" t="str">
        <f>IF('Exemplaires élève'!$CX$183="","",IF('Exemplaires élève'!$CX$183="TI",1,IF('Exemplaires élève'!$CX$183="I",2,IF('Exemplaires élève'!$CX$183="S",3,IF('Exemplaires élève'!$CX$183="B",4,IF('Exemplaires élève'!$CX$183="TB",5,"xxxx"))))))</f>
        <v/>
      </c>
      <c r="V270" s="78" t="str">
        <f>IF('Exemplaires élève'!$CX$191="","",IF('Exemplaires élève'!$CX$191="TI",1,IF('Exemplaires élève'!$CX$191="I",2,IF('Exemplaires élève'!$CX$191="S",3,IF('Exemplaires élève'!$CX$191="B",4,IF('Exemplaires élève'!$CX$191="TB",5,"xxxx"))))))</f>
        <v/>
      </c>
      <c r="W270" s="78" t="str">
        <f>IF('Exemplaires élève'!$CX$199="","",IF('Exemplaires élève'!$CX$199="TI",1,IF('Exemplaires élève'!$CX$199="I",2,IF('Exemplaires élève'!$CX$199="S",3,IF('Exemplaires élève'!$CX$199="B",4,IF('Exemplaires élève'!$CX$199="TB",5,"xxxx"))))))</f>
        <v/>
      </c>
    </row>
    <row r="271" spans="1:24" ht="13.8" thickBot="1" x14ac:dyDescent="0.3">
      <c r="A271" s="129"/>
      <c r="D271" s="78" t="str">
        <f>IF('Exemplaires élève'!$CX$21="","",IF('Exemplaires élève'!$CX$21="TI",1,IF('Exemplaires élève'!$CX$21="I",2,IF('Exemplaires élève'!$CX$21="S",3,IF('Exemplaires élève'!$CX$21="B",4,IF('Exemplaires élève'!$CX$21="TB",5,"xxxx"))))))</f>
        <v/>
      </c>
      <c r="E271" s="78" t="str">
        <f>IF('Exemplaires élève'!$CX$29="","",IF('Exemplaires élève'!$CX$29="TI",1,IF('Exemplaires élève'!$CX$29="I",2,IF('Exemplaires élève'!$CX$29="S",3,IF('Exemplaires élève'!$CX$29="B",4,IF('Exemplaires élève'!$CX$29="TB",5,"xxxx"))))))</f>
        <v/>
      </c>
      <c r="F271" s="78" t="str">
        <f>IF('Exemplaires élève'!$CX$37="","",IF('Exemplaires élève'!$CX$37="TI",1,IF('Exemplaires élève'!$CX$37="I",2,IF('Exemplaires élève'!$CX$37="S",3,IF('Exemplaires élève'!$CX$37="B",4,IF('Exemplaires élève'!$CX$37="TB",5,"xxxx"))))))</f>
        <v/>
      </c>
      <c r="G271" s="78" t="str">
        <f>IF('Exemplaires élève'!$CX$45="","",IF('Exemplaires élève'!$CX$45="TI",1,IF('Exemplaires élève'!$CX$45="I",2,IF('Exemplaires élève'!$CX$45="S",3,IF('Exemplaires élève'!$CX$45="B",4,IF('Exemplaires élève'!$CX$45="TB",5,"xxxx"))))))</f>
        <v/>
      </c>
      <c r="H271" s="78" t="str">
        <f>IF('Exemplaires élève'!$CX$53="","",IF('Exemplaires élève'!$CX$53="TI",1,IF('Exemplaires élève'!$CX$53="I",2,IF('Exemplaires élève'!$CX$53="S",3,IF('Exemplaires élève'!$CX$53="B",4,IF('Exemplaires élève'!$CX$53="TB",5,"xxxx"))))))</f>
        <v/>
      </c>
      <c r="I271" s="78" t="str">
        <f>IF('Exemplaires élève'!$CX$70="","",IF('Exemplaires élève'!$CX$70="TI",1,IF('Exemplaires élève'!$CX$70="I",2,IF('Exemplaires élève'!$CX$70="S",3,IF('Exemplaires élève'!$CX$70="B",4,IF('Exemplaires élève'!$CX$70="TB",5,"xxxx"))))))</f>
        <v/>
      </c>
      <c r="J271" s="78" t="str">
        <f>IF('Exemplaires élève'!$CX$78="","",IF('Exemplaires élève'!$CX$78="TI",1,IF('Exemplaires élève'!$CX$78="I",2,IF('Exemplaires élève'!$CX$78="S",3,IF('Exemplaires élève'!$CX$78="B",4,IF('Exemplaires élève'!$CX$78="TB",5,"xxxx"))))))</f>
        <v/>
      </c>
      <c r="K271" s="78" t="str">
        <f>IF('Exemplaires élève'!$CX$86="","",IF('Exemplaires élève'!$CX$86="TI",1,IF('Exemplaires élève'!$CX$86="I",2,IF('Exemplaires élève'!$CX$86="S",3,IF('Exemplaires élève'!$CX$86="B",4,IF('Exemplaires élève'!$CX$86="TB",5,"xxxx"))))))</f>
        <v/>
      </c>
      <c r="L271" s="78" t="str">
        <f>IF('Exemplaires élève'!$CX$94="","",IF('Exemplaires élève'!$CX$94="TI",1,IF('Exemplaires élève'!$CX$94="I",2,IF('Exemplaires élève'!$CX$94="S",3,IF('Exemplaires élève'!$CX$94="B",4,IF('Exemplaires élève'!$CX$94="TB",5,"xxxx"))))))</f>
        <v/>
      </c>
      <c r="M271" s="78" t="str">
        <f>IF('Exemplaires élève'!$CX$102="","",IF('Exemplaires élève'!$CX$102="TI",1,IF('Exemplaires élève'!$CX$102="I",2,IF('Exemplaires élève'!$CX$102="S",3,IF('Exemplaires élève'!$CX$102="B",4,IF('Exemplaires élève'!$CX$102="TB",5,"xxxx"))))))</f>
        <v/>
      </c>
      <c r="N271" s="78" t="str">
        <f>IF('Exemplaires élève'!$CX$119="","",IF('Exemplaires élève'!$CX$119="TI",1,IF('Exemplaires élève'!$CX$119="I",2,IF('Exemplaires élève'!$CX$119="S",3,IF('Exemplaires élève'!$CX$119="B",4,IF('Exemplaires élève'!$CX$119="TB",5,"xxxx"))))))</f>
        <v/>
      </c>
      <c r="O271" s="78" t="str">
        <f>IF('Exemplaires élève'!$CX$127="","",IF('Exemplaires élève'!$CX$127="TI",1,IF('Exemplaires élève'!$CX$127="I",2,IF('Exemplaires élève'!$CX$127="S",3,IF('Exemplaires élève'!$CX$127="B",4,IF('Exemplaires élève'!$CX$127="TB",5,"xxxx"))))))</f>
        <v/>
      </c>
      <c r="P271" s="78" t="str">
        <f>IF('Exemplaires élève'!$CX$135="","",IF('Exemplaires élève'!$CX$135="TI",1,IF('Exemplaires élève'!$CX$135="I",2,IF('Exemplaires élève'!$CX$135="S",3,IF('Exemplaires élève'!$CX$135="B",4,IF('Exemplaires élève'!$CX$135="TB",5,"xxxx"))))))</f>
        <v/>
      </c>
      <c r="Q271" s="78" t="str">
        <f>IF('Exemplaires élève'!$CX$143="","",IF('Exemplaires élève'!$CX$143="TI",1,IF('Exemplaires élève'!$CX$143="I",2,IF('Exemplaires élève'!$CX$143="S",3,IF('Exemplaires élève'!$CX$143="B",4,IF('Exemplaires élève'!$CX$143="TB",5,"xxxx"))))))</f>
        <v/>
      </c>
      <c r="R271" s="78" t="str">
        <f>IF('Exemplaires élève'!$CX$151="","",IF('Exemplaires élève'!$CX$151="TI",1,IF('Exemplaires élève'!$CX$151="I",2,IF('Exemplaires élève'!$CX$151="S",3,IF('Exemplaires élève'!$CX$151="B",4,IF('Exemplaires élève'!$CX$151="TB",5,"xxxx"))))))</f>
        <v/>
      </c>
      <c r="S271" s="78" t="str">
        <f>IF('Exemplaires élève'!$CX$168="","",IF('Exemplaires élève'!$CX$168="TI",1,IF('Exemplaires élève'!$CX$168="I",2,IF('Exemplaires élève'!$CX$168="S",3,IF('Exemplaires élève'!$CX$168="B",4,IF('Exemplaires élève'!$CX$168="TB",5,"xxxx"))))))</f>
        <v/>
      </c>
      <c r="T271" s="78" t="str">
        <f>IF('Exemplaires élève'!$CX$176="","",IF('Exemplaires élève'!$CX$176="TI",1,IF('Exemplaires élève'!$CX$176="I",2,IF('Exemplaires élève'!$CX$176="S",3,IF('Exemplaires élève'!$CX$176="B",4,IF('Exemplaires élève'!$CX$176="TB",5,"xxxx"))))))</f>
        <v/>
      </c>
      <c r="U271" s="78" t="str">
        <f>IF('Exemplaires élève'!$CX$184="","",IF('Exemplaires élève'!$CX$184="TI",1,IF('Exemplaires élève'!$CX$184="I",2,IF('Exemplaires élève'!$CX$184="S",3,IF('Exemplaires élève'!$CX$184="B",4,IF('Exemplaires élève'!$CX$184="TB",5,"xxxx"))))))</f>
        <v/>
      </c>
      <c r="V271" s="78" t="str">
        <f>IF('Exemplaires élève'!$CX$192="","",IF('Exemplaires élève'!$CX$192="TI",1,IF('Exemplaires élève'!$CX$192="I",2,IF('Exemplaires élève'!$CX$192="S",3,IF('Exemplaires élève'!$CX$192="B",4,IF('Exemplaires élève'!$CX$192="TB",5,"xxxx"))))))</f>
        <v/>
      </c>
      <c r="W271" s="78" t="str">
        <f>IF('Exemplaires élève'!$CX$200="","",IF('Exemplaires élève'!$CX$200="TI",1,IF('Exemplaires élève'!$CX$200="I",2,IF('Exemplaires élève'!$CX$200="S",3,IF('Exemplaires élève'!$CX$200="B",4,IF('Exemplaires élève'!$CX$200="TB",5,"xxxx"))))))</f>
        <v/>
      </c>
    </row>
    <row r="272" spans="1:24" ht="13.8" thickBot="1" x14ac:dyDescent="0.3">
      <c r="A272" s="129"/>
      <c r="D272" s="32" t="str">
        <f>IF(D265="Absent(e)","",IF(D265="Non pr.",2,IF(COUNTIF(D265:D271,"")=7,"",AVERAGE(D265:D271))))</f>
        <v/>
      </c>
      <c r="E272" s="33">
        <f t="shared" ref="E272:W272" si="27">IF(E265="Absent(e)","",IF(E265="Non pr.",2,IF(COUNTIF(E265:E271,"")=7,"",AVERAGE(E265:E271))))</f>
        <v>2</v>
      </c>
      <c r="F272" s="33" t="str">
        <f t="shared" si="27"/>
        <v/>
      </c>
      <c r="G272" s="33" t="str">
        <f t="shared" si="27"/>
        <v/>
      </c>
      <c r="H272" s="33" t="str">
        <f t="shared" si="27"/>
        <v/>
      </c>
      <c r="I272" s="33" t="str">
        <f t="shared" si="27"/>
        <v/>
      </c>
      <c r="J272" s="33" t="str">
        <f t="shared" si="27"/>
        <v/>
      </c>
      <c r="K272" s="33" t="str">
        <f t="shared" si="27"/>
        <v/>
      </c>
      <c r="L272" s="33" t="str">
        <f t="shared" si="27"/>
        <v/>
      </c>
      <c r="M272" s="33" t="str">
        <f t="shared" si="27"/>
        <v/>
      </c>
      <c r="N272" s="33" t="str">
        <f t="shared" si="27"/>
        <v/>
      </c>
      <c r="O272" s="33" t="str">
        <f t="shared" si="27"/>
        <v/>
      </c>
      <c r="P272" s="33" t="str">
        <f t="shared" si="27"/>
        <v/>
      </c>
      <c r="Q272" s="33" t="str">
        <f t="shared" si="27"/>
        <v/>
      </c>
      <c r="R272" s="33" t="str">
        <f t="shared" si="27"/>
        <v/>
      </c>
      <c r="S272" s="33" t="str">
        <f t="shared" si="27"/>
        <v/>
      </c>
      <c r="T272" s="33" t="str">
        <f t="shared" si="27"/>
        <v/>
      </c>
      <c r="U272" s="33" t="str">
        <f t="shared" si="27"/>
        <v/>
      </c>
      <c r="V272" s="33" t="str">
        <f t="shared" si="27"/>
        <v/>
      </c>
      <c r="W272" s="34" t="str">
        <f t="shared" si="27"/>
        <v/>
      </c>
    </row>
    <row r="273" spans="1:23" x14ac:dyDescent="0.25">
      <c r="A273" s="129"/>
      <c r="D273" s="36"/>
      <c r="E273" s="36"/>
      <c r="F273" s="36"/>
      <c r="G273" s="36"/>
      <c r="H273" s="36"/>
      <c r="I273" s="36"/>
      <c r="J273" s="36"/>
      <c r="K273" s="36"/>
      <c r="L273" s="36"/>
      <c r="M273" s="36"/>
      <c r="N273" s="36"/>
      <c r="O273" s="36"/>
      <c r="P273" s="36"/>
      <c r="Q273" s="36"/>
      <c r="R273" s="36"/>
      <c r="S273" s="36"/>
      <c r="T273" s="36"/>
      <c r="U273" s="36"/>
      <c r="V273" s="36"/>
      <c r="W273" s="36"/>
    </row>
    <row r="274" spans="1:23" x14ac:dyDescent="0.25">
      <c r="A274" s="129"/>
      <c r="C274" s="1" t="s">
        <v>28</v>
      </c>
      <c r="D274" s="77" t="str">
        <f>IF('Exemplaires élève'!$CX$15="np","Non pr.",IF('Exemplaires élève'!$CX$15="a","Absent(e)",IF('Exemplaires élève'!$CY$14="","",IF('Exemplaires élève'!$CY$15="TI",1,IF('Exemplaires élève'!$CY$15="I",2,IF('Exemplaires élève'!$CY$15="S",3,IF('Exemplaires élève'!$CY$15="B",4,IF('Exemplaires élève'!$CY$15="TB",5,"xxxx"))))))))</f>
        <v>Absent(e)</v>
      </c>
      <c r="E274" s="77" t="str">
        <f>IF('Exemplaires élève'!$CX$23="np","Non pr.",IF('Exemplaires élève'!$CX$23="a","Absent(e)",IF('Exemplaires élève'!$CY$23="","",IF('Exemplaires élève'!$CY$23="TI",1,IF('Exemplaires élève'!$CY$23="I",2,IF('Exemplaires élève'!$CY$23="S",3,IF('Exemplaires élève'!$CY$23="B",4,IF('Exemplaires élève'!$CY$23="TB",5,IF('Exemplaires élève'!$CY$23="np","Non pr.",IF('Exemplaires élève'!$CY$23="A","Absent(e)","xxxx"))))))))))</f>
        <v>Non pr.</v>
      </c>
      <c r="F274" s="77" t="str">
        <f>IF('Exemplaires élève'!$CX$31="np","Non pr.",IF('Exemplaires élève'!$CX$31="a","Absent(e)",IF('Exemplaires élève'!$CY$31="","",IF('Exemplaires élève'!$CY$31="TI",1,IF('Exemplaires élève'!$CY$31="I",2,IF('Exemplaires élève'!$CY$31="S",3,IF('Exemplaires élève'!$CY$31="B",4,IF('Exemplaires élève'!$CY$31="TB",5,IF('Exemplaires élève'!$CY$31="np","Non pr.",IF('Exemplaires élève'!$CY$31="A","Absent(e)","xxxx"))))))))))</f>
        <v/>
      </c>
      <c r="G274" s="77" t="str">
        <f>IF('Exemplaires élève'!$CX$39="np","Non pr.",IF('Exemplaires élève'!$CX$39="a","Absent(e)",IF('Exemplaires élève'!$CY$39="","",IF('Exemplaires élève'!$CY$39="TI",1,IF('Exemplaires élève'!$CY$39="I",2,IF('Exemplaires élève'!$CY$39="S",3,IF('Exemplaires élève'!$CY$39="B",4,IF('Exemplaires élève'!$CY$39="TB",5,IF('Exemplaires élève'!$CY$39="np","Non pr.",IF('Exemplaires élève'!$CY$39="A","Absent(e)","xxxx"))))))))))</f>
        <v/>
      </c>
      <c r="H274" s="77" t="str">
        <f>IF('Exemplaires élève'!$CX$47="np","Non pr.",IF('Exemplaires élève'!$CX$47="a","Absent(e)",IF('Exemplaires élève'!$CY$47="","",IF('Exemplaires élève'!$CY$47="TI",1,IF('Exemplaires élève'!$CY$47="I",2,IF('Exemplaires élève'!$CY$47="S",3,IF('Exemplaires élève'!$CY$47="B",4,IF('Exemplaires élève'!$CY$47="TB",5,IF('Exemplaires élève'!$CY$47="np","Non pr.",IF('Exemplaires élève'!$CY$47="A","Absent(e)","xxxx"))))))))))</f>
        <v/>
      </c>
      <c r="I274" s="77" t="str">
        <f>IF('Exemplaires élève'!$CX$64="np","Non pr.",IF('Exemplaires élève'!$CX$64="a","Absent(e)",IF('Exemplaires élève'!$CY$64="","",IF('Exemplaires élève'!$CY$64="TI",1,IF('Exemplaires élève'!$CY$64="I",2,IF('Exemplaires élève'!$CY$64="S",3,IF('Exemplaires élève'!$CY$64="B",4,IF('Exemplaires élève'!$CY$64="TB",5,IF('Exemplaires élève'!$CY$64="np","Non pr.",IF('Exemplaires élève'!$CY$64="A","Absent(e)","xxxx"))))))))))</f>
        <v/>
      </c>
      <c r="J274" s="77" t="str">
        <f>IF('Exemplaires élève'!$CX$72="np","Non pr.",IF('Exemplaires élève'!$CX$72="a","Absent(e)",IF('Exemplaires élève'!$CY$72="","",IF('Exemplaires élève'!$CY$72="TI",1,IF('Exemplaires élève'!$CY$72="I",2,IF('Exemplaires élève'!$CY$72="S",3,IF('Exemplaires élève'!$CY$72="B",4,IF('Exemplaires élève'!$CY$72="TB",5,IF('Exemplaires élève'!$CY$72="np","Non pr.",IF('Exemplaires élève'!$CY$72="A","Absent(e)","xxxx"))))))))))</f>
        <v/>
      </c>
      <c r="K274" s="77" t="str">
        <f>IF('Exemplaires élève'!$CX$80="np","Non pr.",IF('Exemplaires élève'!$CX$80="a","Absent(e)",IF('Exemplaires élève'!$CY$80="","",IF('Exemplaires élève'!$CY$80="TI",1,IF('Exemplaires élève'!$CY$80="I",2,IF('Exemplaires élève'!$CY$80="S",3,IF('Exemplaires élève'!$CY$80="B",4,IF('Exemplaires élève'!$CY$80="TB",5,IF('Exemplaires élève'!$CY$80="np","Non pr.",IF('Exemplaires élève'!$CY$80="A","Absent(e)","xxxx"))))))))))</f>
        <v/>
      </c>
      <c r="L274" s="77" t="str">
        <f>IF('Exemplaires élève'!$CX$88="np","Non pr.",IF('Exemplaires élève'!$CX$88="a","Absent(e)",IF('Exemplaires élève'!$CY$88="","",IF('Exemplaires élève'!$CY$88="TI",1,IF('Exemplaires élève'!$CY$88="I",2,IF('Exemplaires élève'!$CY$88="S",3,IF('Exemplaires élève'!$CY$88="B",4,IF('Exemplaires élève'!$CY$88="TB",5,IF('Exemplaires élève'!$CY$88="np","Non pr.",IF('Exemplaires élève'!$CY$88="A","Absent(e)","xxxx"))))))))))</f>
        <v/>
      </c>
      <c r="M274" s="77" t="str">
        <f>IF('Exemplaires élève'!$CX$96="np","Non pr.",IF('Exemplaires élève'!$CX$96="a","Absent(e)",IF('Exemplaires élève'!$CY$96="","",IF('Exemplaires élève'!$CY$96="TI",1,IF('Exemplaires élève'!$CY$96="I",2,IF('Exemplaires élève'!$CY$96="S",3,IF('Exemplaires élève'!$CY$96="B",4,IF('Exemplaires élève'!$CY$96="TB",5,IF('Exemplaires élève'!$CY$96="np","Non pr.",IF('Exemplaires élève'!$CY$96="A","Absent(e)","xxxx"))))))))))</f>
        <v/>
      </c>
      <c r="N274" s="77" t="str">
        <f>IF('Exemplaires élève'!$CX$113="np","Non pr.",IF('Exemplaires élève'!$CX$113="a","Absent(e)",IF('Exemplaires élève'!$CY$113="","",IF('Exemplaires élève'!$CY$113="TI",1,IF('Exemplaires élève'!$CY$113="I",2,IF('Exemplaires élève'!$CY$113="S",3,IF('Exemplaires élève'!$CY$113="B",4,IF('Exemplaires élève'!$CY$113="TB",5,IF('Exemplaires élève'!$CY$113="np","Non pr.",IF('Exemplaires élève'!$CY$113="A","Absent(e)","xxxx"))))))))))</f>
        <v/>
      </c>
      <c r="O274" s="77" t="str">
        <f>IF('Exemplaires élève'!$CX$121="np","Non pr.",IF('Exemplaires élève'!$CX$121="a","Absent(e)",IF('Exemplaires élève'!$CY$121="","",IF('Exemplaires élève'!$CY$121="TI",1,IF('Exemplaires élève'!$CY$121="I",2,IF('Exemplaires élève'!$CY$121="S",3,IF('Exemplaires élève'!$CY$121="B",4,IF('Exemplaires élève'!$CY$121="TB",5,IF('Exemplaires élève'!$CY$121="np","Non pr.",IF('Exemplaires élève'!$CY$121="A","Absent(e)","xxxx"))))))))))</f>
        <v/>
      </c>
      <c r="P274" s="77" t="str">
        <f>IF('Exemplaires élève'!$CX$129="np","Non pr.",IF('Exemplaires élève'!$CX$129="a","Absent(e)",IF('Exemplaires élève'!$CY$129="","",IF('Exemplaires élève'!$CY$129="TI",1,IF('Exemplaires élève'!$CY$129="I",2,IF('Exemplaires élève'!$CY$129="S",3,IF('Exemplaires élève'!$CY$129="B",4,IF('Exemplaires élève'!$CY$129="TB",5,IF('Exemplaires élève'!$CY$129="np","Non pr.",IF('Exemplaires élève'!$CY$129="A","Absent(e)","xxxx"))))))))))</f>
        <v/>
      </c>
      <c r="Q274" s="77" t="str">
        <f>IF('Exemplaires élève'!$CX$137="np","Non pr.",IF('Exemplaires élève'!$CX$137="a","Absent(e)",IF('Exemplaires élève'!$CY$137="","",IF('Exemplaires élève'!$CY$137="TI",1,IF('Exemplaires élève'!$CY$137="I",2,IF('Exemplaires élève'!$CY$137="S",3,IF('Exemplaires élève'!$CY$137="B",4,IF('Exemplaires élève'!$CY$137="TB",5,IF('Exemplaires élève'!$CY$137="np","Non pr.",IF('Exemplaires élève'!$CY$137="A","Absent(e)","xxxx"))))))))))</f>
        <v/>
      </c>
      <c r="R274" s="77" t="str">
        <f>IF('Exemplaires élève'!$CX$145="np","Non pr.",IF('Exemplaires élève'!$CX$145="a","Absent(e)",IF('Exemplaires élève'!$CY$145="","",IF('Exemplaires élève'!$CY$145="TI",1,IF('Exemplaires élève'!$CY$145="I",2,IF('Exemplaires élève'!$CY$145="S",3,IF('Exemplaires élève'!$CY$145="B",4,IF('Exemplaires élève'!$CY$145="TB",5,IF('Exemplaires élève'!$CY$145="np","Non pr.",IF('Exemplaires élève'!$CY$145="A","Absent(e)","xxxx"))))))))))</f>
        <v/>
      </c>
      <c r="S274" s="77" t="str">
        <f>IF('Exemplaires élève'!$CX$162="np","Non pr.",IF('Exemplaires élève'!$CX$162="a","Absent(e)",IF('Exemplaires élève'!$CY$162="","",IF('Exemplaires élève'!$CY$162="TI",1,IF('Exemplaires élève'!$CY$162="I",2,IF('Exemplaires élève'!$CY$162="S",3,IF('Exemplaires élève'!$CY$162="B",4,IF('Exemplaires élève'!$CY$162="TB",5,IF('Exemplaires élève'!$CY$162="np","Non pr.",IF('Exemplaires élève'!$CY$162="A","Absent(e)","xxxx"))))))))))</f>
        <v/>
      </c>
      <c r="T274" s="77" t="str">
        <f>IF('Exemplaires élève'!$CX$170="np","Non pr.",IF('Exemplaires élève'!$CX$170="a","Absent(e)",IF('Exemplaires élève'!$CY$170="","",IF('Exemplaires élève'!$CY$170="TI",1,IF('Exemplaires élève'!$CY$170="I",2,IF('Exemplaires élève'!$CY$170="S",3,IF('Exemplaires élève'!$CY$170="B",4,IF('Exemplaires élève'!$CY$170="TB",5,IF('Exemplaires élève'!$CY$170="np","Non pr.",IF('Exemplaires élève'!$CY$170="A","Absent(e)","xxxx"))))))))))</f>
        <v/>
      </c>
      <c r="U274" s="77" t="str">
        <f>IF('Exemplaires élève'!$CX$178="np","Non pr.",IF('Exemplaires élève'!$CX$178="a","Absent(e)",IF('Exemplaires élève'!$CY$178="","",IF('Exemplaires élève'!$CY$178="TI",1,IF('Exemplaires élève'!$CY$178="I",2,IF('Exemplaires élève'!$CY$178="S",3,IF('Exemplaires élève'!$CY$178="B",4,IF('Exemplaires élève'!$CY$178="TB",5,IF('Exemplaires élève'!$CY$178="np","Non pr.",IF('Exemplaires élève'!$CY$178="A","Absent(e)","xxxx"))))))))))</f>
        <v/>
      </c>
      <c r="V274" s="77" t="str">
        <f>IF('Exemplaires élève'!$CX$186="np","Non pr.",IF('Exemplaires élève'!$CX$186="a","Absent(e)",IF('Exemplaires élève'!$CY$186="","",IF('Exemplaires élève'!$CY$186="TI",1,IF('Exemplaires élève'!$CY$186="I",2,IF('Exemplaires élève'!$CY$186="S",3,IF('Exemplaires élève'!$CY$186="B",4,IF('Exemplaires élève'!$CY$186="TB",5,IF('Exemplaires élève'!$CY$186="np","Non pr.",IF('Exemplaires élève'!$CY$186="A","Absent(e)","xxxx"))))))))))</f>
        <v/>
      </c>
      <c r="W274" s="77" t="str">
        <f>IF('Exemplaires élève'!$CX$194="np","Non pr.",IF('Exemplaires élève'!$CX$194="a","Absent(e)",IF('Exemplaires élève'!$CY$194="","",IF('Exemplaires élève'!$CY$194="TI",1,IF('Exemplaires élève'!$CY$194="I",2,IF('Exemplaires élève'!$CY$194="S",3,IF('Exemplaires élève'!$CY$194="B",4,IF('Exemplaires élève'!$CY$194="TB",5,IF('Exemplaires élève'!$CY$194="np","Non pr.",IF('Exemplaires élève'!$CY$194="A","Absent(e)","xxxx"))))))))))</f>
        <v/>
      </c>
    </row>
    <row r="275" spans="1:23" x14ac:dyDescent="0.25">
      <c r="A275" s="129"/>
      <c r="D275" s="78" t="str">
        <f>IF('Exemplaires élève'!$CY$16="","",IF('Exemplaires élève'!$CY$16="TI",1,IF('Exemplaires élève'!$CY$16="I",2,IF('Exemplaires élève'!$CY$16="S",3,IF('Exemplaires élève'!$CY$16="B",4,IF('Exemplaires élève'!$CY$16="TB",5,"xxxx"))))))</f>
        <v/>
      </c>
      <c r="E275" s="78" t="str">
        <f>IF('Exemplaires élève'!$CY$24="","",IF('Exemplaires élève'!$CY$24="TI",1,IF('Exemplaires élève'!$CY$24="I",2,IF('Exemplaires élève'!$CY$24="S",3,IF('Exemplaires élève'!$CY$24="B",4,IF('Exemplaires élève'!$CY$24="TB",5,"xxxx"))))))</f>
        <v/>
      </c>
      <c r="F275" s="78" t="str">
        <f>IF('Exemplaires élève'!$CY$32="","",IF('Exemplaires élève'!$CY$32="TI",1,IF('Exemplaires élève'!$CY$32="I",2,IF('Exemplaires élève'!$CY$32="S",3,IF('Exemplaires élève'!$CY$32="B",4,IF('Exemplaires élève'!$CY$32="TB",5,"xxxx"))))))</f>
        <v/>
      </c>
      <c r="G275" s="78" t="str">
        <f>IF('Exemplaires élève'!$CY$40="","",IF('Exemplaires élève'!$CY$40="TI",1,IF('Exemplaires élève'!$CY$40="I",2,IF('Exemplaires élève'!$CY$40="S",3,IF('Exemplaires élève'!$CY$40="B",4,IF('Exemplaires élève'!$CY$40="TB",5,"xxxx"))))))</f>
        <v/>
      </c>
      <c r="H275" s="78" t="str">
        <f>IF('Exemplaires élève'!$CY$48="","",IF('Exemplaires élève'!$CY$48="TI",1,IF('Exemplaires élève'!$CY$48="I",2,IF('Exemplaires élève'!$CY$48="S",3,IF('Exemplaires élève'!$CY$48="B",4,IF('Exemplaires élève'!$CY$48="TB",5,"xxxx"))))))</f>
        <v/>
      </c>
      <c r="I275" s="78" t="str">
        <f>IF('Exemplaires élève'!$CY$65="","",IF('Exemplaires élève'!$CY$65="TI",1,IF('Exemplaires élève'!$CY$65="I",2,IF('Exemplaires élève'!$CY$65="S",3,IF('Exemplaires élève'!$CY$65="B",4,IF('Exemplaires élève'!$CY$65="TB",5,"xxxx"))))))</f>
        <v/>
      </c>
      <c r="J275" s="78" t="str">
        <f>IF('Exemplaires élève'!$CY$73="","",IF('Exemplaires élève'!$CY$73="TI",1,IF('Exemplaires élève'!$CY$73="I",2,IF('Exemplaires élève'!$CY$73="S",3,IF('Exemplaires élève'!$CY$73="B",4,IF('Exemplaires élève'!$CY$73="TB",5,"xxxx"))))))</f>
        <v/>
      </c>
      <c r="K275" s="78" t="str">
        <f>IF('Exemplaires élève'!$CY$81="","",IF('Exemplaires élève'!$CY$81="TI",1,IF('Exemplaires élève'!$CY$81="I",2,IF('Exemplaires élève'!$CY$81="S",3,IF('Exemplaires élève'!$CY$81="B",4,IF('Exemplaires élève'!$CY$81="TB",5,"xxxx"))))))</f>
        <v/>
      </c>
      <c r="L275" s="78" t="str">
        <f>IF('Exemplaires élève'!$CY$89="","",IF('Exemplaires élève'!$CY$89="TI",1,IF('Exemplaires élève'!$CY$89="I",2,IF('Exemplaires élève'!$CY$89="S",3,IF('Exemplaires élève'!$CY$89="B",4,IF('Exemplaires élève'!$CY$89="TB",5,"xxxx"))))))</f>
        <v/>
      </c>
      <c r="M275" s="78" t="str">
        <f>IF('Exemplaires élève'!$CY$97="","",IF('Exemplaires élève'!$CY$97="TI",1,IF('Exemplaires élève'!$CY$97="I",2,IF('Exemplaires élève'!$CY$97="S",3,IF('Exemplaires élève'!$CY$97="B",4,IF('Exemplaires élève'!$CY$97="TB",5,"xxxx"))))))</f>
        <v/>
      </c>
      <c r="N275" s="78" t="str">
        <f>IF('Exemplaires élève'!$CY$114="","",IF('Exemplaires élève'!$CY$114="TI",1,IF('Exemplaires élève'!$CY$114="I",2,IF('Exemplaires élève'!$CY$114="S",3,IF('Exemplaires élève'!$CY$114="B",4,IF('Exemplaires élève'!$CY$114="TB",5,"xxxx"))))))</f>
        <v/>
      </c>
      <c r="O275" s="78" t="str">
        <f>IF('Exemplaires élève'!$CY$122="","",IF('Exemplaires élève'!$CY$122="TI",1,IF('Exemplaires élève'!$CY$122="I",2,IF('Exemplaires élève'!$CY$122="S",3,IF('Exemplaires élève'!$CY$122="B",4,IF('Exemplaires élève'!$CY$122="TB",5,"xxxx"))))))</f>
        <v/>
      </c>
      <c r="P275" s="78" t="str">
        <f>IF('Exemplaires élève'!$CY$130="","",IF('Exemplaires élève'!$CY$130="TI",1,IF('Exemplaires élève'!$CY$130="I",2,IF('Exemplaires élève'!$CY$130="S",3,IF('Exemplaires élève'!$CY$130="B",4,IF('Exemplaires élève'!$CY$130="TB",5,"xxxx"))))))</f>
        <v/>
      </c>
      <c r="Q275" s="78" t="str">
        <f>IF('Exemplaires élève'!$CY$138="","",IF('Exemplaires élève'!$CY$138="TI",1,IF('Exemplaires élève'!$CY$138="I",2,IF('Exemplaires élève'!$CY$138="S",3,IF('Exemplaires élève'!$CY$138="B",4,IF('Exemplaires élève'!$CY$138="TB",5,"xxxx"))))))</f>
        <v/>
      </c>
      <c r="R275" s="78" t="str">
        <f>IF('Exemplaires élève'!$CY$146="","",IF('Exemplaires élève'!$CY$146="TI",1,IF('Exemplaires élève'!$CY$146="I",2,IF('Exemplaires élève'!$CY$146="S",3,IF('Exemplaires élève'!$CY$146="B",4,IF('Exemplaires élève'!$CY$146="TB",5,"xxxx"))))))</f>
        <v/>
      </c>
      <c r="S275" s="78" t="str">
        <f>IF('Exemplaires élève'!$CY$163="","",IF('Exemplaires élève'!$CY$163="TI",1,IF('Exemplaires élève'!$CY$163="I",2,IF('Exemplaires élève'!$CY$163="S",3,IF('Exemplaires élève'!$CY$163="B",4,IF('Exemplaires élève'!$CY$163="TB",5,"xxxx"))))))</f>
        <v/>
      </c>
      <c r="T275" s="78" t="str">
        <f>IF('Exemplaires élève'!$CY$171="","",IF('Exemplaires élève'!$CY$171="TI",1,IF('Exemplaires élève'!$CY$171="I",2,IF('Exemplaires élève'!$CY$171="S",3,IF('Exemplaires élève'!$CY$171="B",4,IF('Exemplaires élève'!$CY$171="TB",5,"xxxx"))))))</f>
        <v/>
      </c>
      <c r="U275" s="78" t="str">
        <f>IF('Exemplaires élève'!$CY$179="","",IF('Exemplaires élève'!$CY$179="TI",1,IF('Exemplaires élève'!$CY$179="I",2,IF('Exemplaires élève'!$CY$179="S",3,IF('Exemplaires élève'!$CY$179="B",4,IF('Exemplaires élève'!$CY$179="TB",5,"xxxx"))))))</f>
        <v/>
      </c>
      <c r="V275" s="78" t="str">
        <f>IF('Exemplaires élève'!$CY$187="","",IF('Exemplaires élève'!$CY$187="TI",1,IF('Exemplaires élève'!$CY$187="I",2,IF('Exemplaires élève'!$CY$187="S",3,IF('Exemplaires élève'!$CY$187="B",4,IF('Exemplaires élève'!$CY$187="TB",5,"xxxx"))))))</f>
        <v/>
      </c>
      <c r="W275" s="78" t="str">
        <f>IF('Exemplaires élève'!$CY$195="","",IF('Exemplaires élève'!$CY$195="TI",1,IF('Exemplaires élève'!$CY$195="I",2,IF('Exemplaires élève'!$CY$195="S",3,IF('Exemplaires élève'!$CY$195="B",4,IF('Exemplaires élève'!$CY$195="TB",5,"xxxx"))))))</f>
        <v/>
      </c>
    </row>
    <row r="276" spans="1:23" x14ac:dyDescent="0.25">
      <c r="A276" s="129"/>
      <c r="D276" s="78" t="str">
        <f>IF('Exemplaires élève'!$CY$17="","",IF('Exemplaires élève'!$CY$17="TI",1,IF('Exemplaires élève'!$CY$17="I",2,IF('Exemplaires élève'!$CY$17="S",3,IF('Exemplaires élève'!$CY$17="B",4,IF('Exemplaires élève'!$CY$17="TB",5,"xxxx"))))))</f>
        <v/>
      </c>
      <c r="E276" s="78" t="str">
        <f>IF('Exemplaires élève'!$CY$25="","",IF('Exemplaires élève'!$CY$25="TI",1,IF('Exemplaires élève'!$CY$25="I",2,IF('Exemplaires élève'!$CY$25="S",3,IF('Exemplaires élève'!$CY$25="B",4,IF('Exemplaires élève'!$CY$25="TB",5,"xxxx"))))))</f>
        <v/>
      </c>
      <c r="F276" s="78" t="str">
        <f>IF('Exemplaires élève'!$CY$33="","",IF('Exemplaires élève'!$CY$33="TI",1,IF('Exemplaires élève'!$CY$33="I",2,IF('Exemplaires élève'!$CY$33="S",3,IF('Exemplaires élève'!$CY$33="B",4,IF('Exemplaires élève'!$CY$33="TB",5,"xxxx"))))))</f>
        <v/>
      </c>
      <c r="G276" s="78" t="str">
        <f>IF('Exemplaires élève'!$CY$41="","",IF('Exemplaires élève'!$CY$41="TI",1,IF('Exemplaires élève'!$CY$41="I",2,IF('Exemplaires élève'!$CY$41="S",3,IF('Exemplaires élève'!$CY$41="B",4,IF('Exemplaires élève'!$CY$41="TB",5,"xxxx"))))))</f>
        <v/>
      </c>
      <c r="H276" s="78" t="str">
        <f>IF('Exemplaires élève'!$CY$49="","",IF('Exemplaires élève'!$CY$49="TI",1,IF('Exemplaires élève'!$CY$49="I",2,IF('Exemplaires élève'!$CY$49="S",3,IF('Exemplaires élève'!$CY$49="B",4,IF('Exemplaires élève'!$CY$49="TB",5,"xxxx"))))))</f>
        <v/>
      </c>
      <c r="I276" s="78" t="str">
        <f>IF('Exemplaires élève'!$CY$66="","",IF('Exemplaires élève'!$CY$66="TI",1,IF('Exemplaires élève'!$CY$66="I",2,IF('Exemplaires élève'!$CY$66="S",3,IF('Exemplaires élève'!$CY$66="B",4,IF('Exemplaires élève'!$CY$66="TB",5,"xxxx"))))))</f>
        <v/>
      </c>
      <c r="J276" s="78" t="str">
        <f>IF('Exemplaires élève'!$CY$74="","",IF('Exemplaires élève'!$CY$74="TI",1,IF('Exemplaires élève'!$CY$74="I",2,IF('Exemplaires élève'!$CY$74="S",3,IF('Exemplaires élève'!$CY$74="B",4,IF('Exemplaires élève'!$CY$74="TB",5,"xxxx"))))))</f>
        <v/>
      </c>
      <c r="K276" s="78" t="str">
        <f>IF('Exemplaires élève'!$CY$82="","",IF('Exemplaires élève'!$CY$82="TI",1,IF('Exemplaires élève'!$CY$82="I",2,IF('Exemplaires élève'!$CY$82="S",3,IF('Exemplaires élève'!$CY$82="B",4,IF('Exemplaires élève'!$CY$82="TB",5,"xxxx"))))))</f>
        <v/>
      </c>
      <c r="L276" s="78" t="str">
        <f>IF('Exemplaires élève'!$CY$90="","",IF('Exemplaires élève'!$CY$90="TI",1,IF('Exemplaires élève'!$CY$90="I",2,IF('Exemplaires élève'!$CY$90="S",3,IF('Exemplaires élève'!$CY$90="B",4,IF('Exemplaires élève'!$CY$90="TB",5,"xxxx"))))))</f>
        <v/>
      </c>
      <c r="M276" s="78" t="str">
        <f>IF('Exemplaires élève'!$CY$98="","",IF('Exemplaires élève'!$CY$98="TI",1,IF('Exemplaires élève'!$CY$98="I",2,IF('Exemplaires élève'!$CY$98="S",3,IF('Exemplaires élève'!$CY$98="B",4,IF('Exemplaires élève'!$CY$98="TB",5,"xxxx"))))))</f>
        <v/>
      </c>
      <c r="N276" s="78" t="str">
        <f>IF('Exemplaires élève'!$CY$115="","",IF('Exemplaires élève'!$CY$115="TI",1,IF('Exemplaires élève'!$CY$115="I",2,IF('Exemplaires élève'!$CY$115="S",3,IF('Exemplaires élève'!$CY$115="B",4,IF('Exemplaires élève'!$CY$115="TB",5,"xxxx"))))))</f>
        <v/>
      </c>
      <c r="O276" s="78" t="str">
        <f>IF('Exemplaires élève'!$CY$123="","",IF('Exemplaires élève'!$CY$123="TI",1,IF('Exemplaires élève'!$CY$123="I",2,IF('Exemplaires élève'!$CY$123="S",3,IF('Exemplaires élève'!$CY$123="B",4,IF('Exemplaires élève'!$CY$123="TB",5,"xxxx"))))))</f>
        <v/>
      </c>
      <c r="P276" s="78" t="str">
        <f>IF('Exemplaires élève'!$CY$131="","",IF('Exemplaires élève'!$CY$131="TI",1,IF('Exemplaires élève'!$CY$131="I",2,IF('Exemplaires élève'!$CY$131="S",3,IF('Exemplaires élève'!$CY$131="B",4,IF('Exemplaires élève'!$CY$131="TB",5,"xxxx"))))))</f>
        <v/>
      </c>
      <c r="Q276" s="78" t="str">
        <f>IF('Exemplaires élève'!$CY$139="","",IF('Exemplaires élève'!$CY$139="TI",1,IF('Exemplaires élève'!$CY$139="I",2,IF('Exemplaires élève'!$CY$139="S",3,IF('Exemplaires élève'!$CY$139="B",4,IF('Exemplaires élève'!$CY$139="TB",5,"xxxx"))))))</f>
        <v/>
      </c>
      <c r="R276" s="78" t="str">
        <f>IF('Exemplaires élève'!$CY$147="","",IF('Exemplaires élève'!$CY$147="TI",1,IF('Exemplaires élève'!$CY$147="I",2,IF('Exemplaires élève'!$CY$147="S",3,IF('Exemplaires élève'!$CY$147="B",4,IF('Exemplaires élève'!$CY$147="TB",5,"xxxx"))))))</f>
        <v/>
      </c>
      <c r="S276" s="78" t="str">
        <f>IF('Exemplaires élève'!$CY$164="","",IF('Exemplaires élève'!$CY$164="TI",1,IF('Exemplaires élève'!$CY$164="I",2,IF('Exemplaires élève'!$CY$164="S",3,IF('Exemplaires élève'!$CY$164="B",4,IF('Exemplaires élève'!$CY$164="TB",5,"xxxx"))))))</f>
        <v/>
      </c>
      <c r="T276" s="78" t="str">
        <f>IF('Exemplaires élève'!$CY$172="","",IF('Exemplaires élève'!$CY$172="TI",1,IF('Exemplaires élève'!$CY$172="I",2,IF('Exemplaires élève'!$CY$172="S",3,IF('Exemplaires élève'!$CY$172="B",4,IF('Exemplaires élève'!$CY$172="TB",5,"xxxx"))))))</f>
        <v/>
      </c>
      <c r="U276" s="78" t="str">
        <f>IF('Exemplaires élève'!$CY$180="","",IF('Exemplaires élève'!$CY$180="TI",1,IF('Exemplaires élève'!$CY$180="I",2,IF('Exemplaires élève'!$CY$180="S",3,IF('Exemplaires élève'!$CY$180="B",4,IF('Exemplaires élève'!$CY$180="TB",5,"xxxx"))))))</f>
        <v/>
      </c>
      <c r="V276" s="78" t="str">
        <f>IF('Exemplaires élève'!$CY$188="","",IF('Exemplaires élève'!$CY$188="TI",1,IF('Exemplaires élève'!$CY$188="I",2,IF('Exemplaires élève'!$CY$188="S",3,IF('Exemplaires élève'!$CY$188="B",4,IF('Exemplaires élève'!$CY$188="TB",5,"xxxx"))))))</f>
        <v/>
      </c>
      <c r="W276" s="78" t="str">
        <f>IF('Exemplaires élève'!$CY$196="","",IF('Exemplaires élève'!$CY$196="TI",1,IF('Exemplaires élève'!$CY$196="I",2,IF('Exemplaires élève'!$CY$196="S",3,IF('Exemplaires élève'!$CY$196="B",4,IF('Exemplaires élève'!$CY$196="TB",5,"xxxx"))))))</f>
        <v/>
      </c>
    </row>
    <row r="277" spans="1:23" x14ac:dyDescent="0.25">
      <c r="A277" s="129"/>
      <c r="D277" s="78" t="str">
        <f>IF('Exemplaires élève'!$CY$18="","",IF('Exemplaires élève'!$CY$18="TI",1,IF('Exemplaires élève'!$CY$18="I",2,IF('Exemplaires élève'!$CY$18="S",3,IF('Exemplaires élève'!$CY$18="B",4,IF('Exemplaires élève'!$CY$18="TB",5,"xxxx"))))))</f>
        <v/>
      </c>
      <c r="E277" s="78" t="str">
        <f>IF('Exemplaires élève'!$CY$26="","",IF('Exemplaires élève'!$CY$26="TI",1,IF('Exemplaires élève'!$CY$26="I",2,IF('Exemplaires élève'!$CY$26="S",3,IF('Exemplaires élève'!$CY$26="B",4,IF('Exemplaires élève'!$CY$26="TB",5,"xxxx"))))))</f>
        <v/>
      </c>
      <c r="F277" s="78" t="str">
        <f>IF('Exemplaires élève'!$CY$34="","",IF('Exemplaires élève'!$CY$34="TI",1,IF('Exemplaires élève'!$CY$34="I",2,IF('Exemplaires élève'!$CY$34="S",3,IF('Exemplaires élève'!$CY$34="B",4,IF('Exemplaires élève'!$CY$34="TB",5,"xxxx"))))))</f>
        <v/>
      </c>
      <c r="G277" s="78" t="str">
        <f>IF('Exemplaires élève'!$CY$42="","",IF('Exemplaires élève'!$CY$42="TI",1,IF('Exemplaires élève'!$CY$42="I",2,IF('Exemplaires élève'!$CY$42="S",3,IF('Exemplaires élève'!$CY$42="B",4,IF('Exemplaires élève'!$CY$42="TB",5,"xxxx"))))))</f>
        <v/>
      </c>
      <c r="H277" s="78" t="str">
        <f>IF('Exemplaires élève'!$CY$50="","",IF('Exemplaires élève'!$CY$50="TI",1,IF('Exemplaires élève'!$CY$50="I",2,IF('Exemplaires élève'!$CY$50="S",3,IF('Exemplaires élève'!$CY$50="B",4,IF('Exemplaires élève'!$CY$50="TB",5,"xxxx"))))))</f>
        <v/>
      </c>
      <c r="I277" s="78" t="str">
        <f>IF('Exemplaires élève'!$CY$67="","",IF('Exemplaires élève'!$CY$67="TI",1,IF('Exemplaires élève'!$CY$67="I",2,IF('Exemplaires élève'!$CY$67="S",3,IF('Exemplaires élève'!$CY$67="B",4,IF('Exemplaires élève'!$CY$67="TB",5,"xxxx"))))))</f>
        <v/>
      </c>
      <c r="J277" s="78" t="str">
        <f>IF('Exemplaires élève'!$CY$75="","",IF('Exemplaires élève'!$CY$75="TI",1,IF('Exemplaires élève'!$CY$75="I",2,IF('Exemplaires élève'!$CY$75="S",3,IF('Exemplaires élève'!$CY$75="B",4,IF('Exemplaires élève'!$CY$75="TB",5,"xxxx"))))))</f>
        <v/>
      </c>
      <c r="K277" s="78" t="str">
        <f>IF('Exemplaires élève'!$CY$83="","",IF('Exemplaires élève'!$CY$83="TI",1,IF('Exemplaires élève'!$CY$83="I",2,IF('Exemplaires élève'!$CY$83="S",3,IF('Exemplaires élève'!$CY$83="B",4,IF('Exemplaires élève'!$CY$83="TB",5,"xxxx"))))))</f>
        <v/>
      </c>
      <c r="L277" s="78" t="str">
        <f>IF('Exemplaires élève'!$CY$91="","",IF('Exemplaires élève'!$CY$91="TI",1,IF('Exemplaires élève'!$CY$91="I",2,IF('Exemplaires élève'!$CY$91="S",3,IF('Exemplaires élève'!$CY$91="B",4,IF('Exemplaires élève'!$CY$91="TB",5,"xxxx"))))))</f>
        <v/>
      </c>
      <c r="M277" s="78" t="str">
        <f>IF('Exemplaires élève'!$CY$99="","",IF('Exemplaires élève'!$CY$99="TI",1,IF('Exemplaires élève'!$CY$99="I",2,IF('Exemplaires élève'!$CY$99="S",3,IF('Exemplaires élève'!$CY$99="B",4,IF('Exemplaires élève'!$CY$99="TB",5,"xxxx"))))))</f>
        <v/>
      </c>
      <c r="N277" s="78" t="str">
        <f>IF('Exemplaires élève'!$CY$116="","",IF('Exemplaires élève'!$CY$116="TI",1,IF('Exemplaires élève'!$CY$116="I",2,IF('Exemplaires élève'!$CY$116="S",3,IF('Exemplaires élève'!$CY$116="B",4,IF('Exemplaires élève'!$CY$116="TB",5,"xxxx"))))))</f>
        <v/>
      </c>
      <c r="O277" s="78" t="str">
        <f>IF('Exemplaires élève'!$CY$124="","",IF('Exemplaires élève'!$CY$124="TI",1,IF('Exemplaires élève'!$CY$124="I",2,IF('Exemplaires élève'!$CY$124="S",3,IF('Exemplaires élève'!$CY$124="B",4,IF('Exemplaires élève'!$CY$124="TB",5,"xxxx"))))))</f>
        <v/>
      </c>
      <c r="P277" s="78" t="str">
        <f>IF('Exemplaires élève'!$CY$132="","",IF('Exemplaires élève'!$CY$132="TI",1,IF('Exemplaires élève'!$CY$132="I",2,IF('Exemplaires élève'!$CY$132="S",3,IF('Exemplaires élève'!$CY$132="B",4,IF('Exemplaires élève'!$CY$132="TB",5,"xxxx"))))))</f>
        <v/>
      </c>
      <c r="Q277" s="78" t="str">
        <f>IF('Exemplaires élève'!$CY$140="","",IF('Exemplaires élève'!$CY$140="TI",1,IF('Exemplaires élève'!$CY$140="I",2,IF('Exemplaires élève'!$CY$140="S",3,IF('Exemplaires élève'!$CY$140="B",4,IF('Exemplaires élève'!$CY$140="TB",5,"xxxx"))))))</f>
        <v/>
      </c>
      <c r="R277" s="78" t="str">
        <f>IF('Exemplaires élève'!$CY$148="","",IF('Exemplaires élève'!$CY$148="TI",1,IF('Exemplaires élève'!$CY$148="I",2,IF('Exemplaires élève'!$CY$148="S",3,IF('Exemplaires élève'!$CY$148="B",4,IF('Exemplaires élève'!$CY$148="TB",5,"xxxx"))))))</f>
        <v/>
      </c>
      <c r="S277" s="78" t="str">
        <f>IF('Exemplaires élève'!$CY$165="","",IF('Exemplaires élève'!$CY$165="TI",1,IF('Exemplaires élève'!$CY$165="I",2,IF('Exemplaires élève'!$CY$165="S",3,IF('Exemplaires élève'!$CY$165="B",4,IF('Exemplaires élève'!$CY$165="TB",5,"xxxx"))))))</f>
        <v/>
      </c>
      <c r="T277" s="78" t="str">
        <f>IF('Exemplaires élève'!$CY$173="","",IF('Exemplaires élève'!$CY$173="TI",1,IF('Exemplaires élève'!$CY$173="I",2,IF('Exemplaires élève'!$CY$173="S",3,IF('Exemplaires élève'!$CY$173="B",4,IF('Exemplaires élève'!$CY$173="TB",5,"xxxx"))))))</f>
        <v/>
      </c>
      <c r="U277" s="78" t="str">
        <f>IF('Exemplaires élève'!$CY$181="","",IF('Exemplaires élève'!$CY$181="TI",1,IF('Exemplaires élève'!$CY$181="I",2,IF('Exemplaires élève'!$CY$181="S",3,IF('Exemplaires élève'!$CY$181="B",4,IF('Exemplaires élève'!$CY$181="TB",5,"xxxx"))))))</f>
        <v/>
      </c>
      <c r="V277" s="78" t="str">
        <f>IF('Exemplaires élève'!$CY$189="","",IF('Exemplaires élève'!$CY$189="TI",1,IF('Exemplaires élève'!$CY$189="I",2,IF('Exemplaires élève'!$CY$189="S",3,IF('Exemplaires élève'!$CY$189="B",4,IF('Exemplaires élève'!$CY$189="TB",5,"xxxx"))))))</f>
        <v/>
      </c>
      <c r="W277" s="78" t="str">
        <f>IF('Exemplaires élève'!$CY$197="","",IF('Exemplaires élève'!$CY$197="TI",1,IF('Exemplaires élève'!$CY$197="I",2,IF('Exemplaires élève'!$CY$197="S",3,IF('Exemplaires élève'!$CY$197="B",4,IF('Exemplaires élève'!$CY$197="TB",5,"xxxx"))))))</f>
        <v/>
      </c>
    </row>
    <row r="278" spans="1:23" x14ac:dyDescent="0.25">
      <c r="A278" s="129"/>
      <c r="D278" s="78" t="str">
        <f>IF('Exemplaires élève'!$CY$19="","",IF('Exemplaires élève'!$CY$19="TI",1,IF('Exemplaires élève'!$CY$19="I",2,IF('Exemplaires élève'!$CY$19="S",3,IF('Exemplaires élève'!$CY$19="B",4,IF('Exemplaires élève'!$CY$19="TB",5,"xxxx"))))))</f>
        <v/>
      </c>
      <c r="E278" s="78" t="str">
        <f>IF('Exemplaires élève'!$CY$27="","",IF('Exemplaires élève'!$CY$27="TI",1,IF('Exemplaires élève'!$CY$27="I",2,IF('Exemplaires élève'!$CY$27="S",3,IF('Exemplaires élève'!$CY$27="B",4,IF('Exemplaires élève'!$CY$27="TB",5,"xxxx"))))))</f>
        <v/>
      </c>
      <c r="F278" s="78" t="str">
        <f>IF('Exemplaires élève'!$CY$35="","",IF('Exemplaires élève'!$CY$35="TI",1,IF('Exemplaires élève'!$CY$35="I",2,IF('Exemplaires élève'!$CY$35="S",3,IF('Exemplaires élève'!$CY$35="B",4,IF('Exemplaires élève'!$CY$35="TB",5,"xxxx"))))))</f>
        <v/>
      </c>
      <c r="G278" s="78" t="str">
        <f>IF('Exemplaires élève'!$CY$43="","",IF('Exemplaires élève'!$CY$43="TI",1,IF('Exemplaires élève'!$CY$43="I",2,IF('Exemplaires élève'!$CY$43="S",3,IF('Exemplaires élève'!$CY$43="B",4,IF('Exemplaires élève'!$CY$43="TB",5,"xxxx"))))))</f>
        <v/>
      </c>
      <c r="H278" s="78" t="str">
        <f>IF('Exemplaires élève'!$CY$51="","",IF('Exemplaires élève'!$CY$51="TI",1,IF('Exemplaires élève'!$CY$51="I",2,IF('Exemplaires élève'!$CY$51="S",3,IF('Exemplaires élève'!$CY$51="B",4,IF('Exemplaires élève'!$CY$51="TB",5,"xxxx"))))))</f>
        <v/>
      </c>
      <c r="I278" s="78" t="str">
        <f>IF('Exemplaires élève'!$CY$68="","",IF('Exemplaires élève'!$CY$68="TI",1,IF('Exemplaires élève'!$CY$68="I",2,IF('Exemplaires élève'!$CY$68="S",3,IF('Exemplaires élève'!$CY$68="B",4,IF('Exemplaires élève'!$CY$68="TB",5,"xxxx"))))))</f>
        <v/>
      </c>
      <c r="J278" s="78" t="str">
        <f>IF('Exemplaires élève'!$CY$76="","",IF('Exemplaires élève'!$CY$76="TI",1,IF('Exemplaires élève'!$CY$76="I",2,IF('Exemplaires élève'!$CY$76="S",3,IF('Exemplaires élève'!$CY$76="B",4,IF('Exemplaires élève'!$CY$76="TB",5,"xxxx"))))))</f>
        <v/>
      </c>
      <c r="K278" s="78" t="str">
        <f>IF('Exemplaires élève'!$CY$84="","",IF('Exemplaires élève'!$CY$84="TI",1,IF('Exemplaires élève'!$CY$84="I",2,IF('Exemplaires élève'!$CY$84="S",3,IF('Exemplaires élève'!$CY$84="B",4,IF('Exemplaires élève'!$CY$84="TB",5,"xxxx"))))))</f>
        <v/>
      </c>
      <c r="L278" s="78" t="str">
        <f>IF('Exemplaires élève'!$CY$92="","",IF('Exemplaires élève'!$CY$92="TI",1,IF('Exemplaires élève'!$CY$92="I",2,IF('Exemplaires élève'!$CY$92="S",3,IF('Exemplaires élève'!$CY$92="B",4,IF('Exemplaires élève'!$CY$92="TB",5,"xxxx"))))))</f>
        <v/>
      </c>
      <c r="M278" s="78" t="str">
        <f>IF('Exemplaires élève'!$CY$100="","",IF('Exemplaires élève'!$CY$100="TI",1,IF('Exemplaires élève'!$CY$100="I",2,IF('Exemplaires élève'!$CY$100="S",3,IF('Exemplaires élève'!$CY$100="B",4,IF('Exemplaires élève'!$CY$100="TB",5,"xxxx"))))))</f>
        <v/>
      </c>
      <c r="N278" s="78" t="str">
        <f>IF('Exemplaires élève'!$CY$117="","",IF('Exemplaires élève'!$CY$117="TI",1,IF('Exemplaires élève'!$CY$117="I",2,IF('Exemplaires élève'!$CY$117="S",3,IF('Exemplaires élève'!$CY$117="B",4,IF('Exemplaires élève'!$CY$117="TB",5,"xxxx"))))))</f>
        <v/>
      </c>
      <c r="O278" s="78" t="str">
        <f>IF('Exemplaires élève'!$CY$125="","",IF('Exemplaires élève'!$CY$125="TI",1,IF('Exemplaires élève'!$CY$125="I",2,IF('Exemplaires élève'!$CY$125="S",3,IF('Exemplaires élève'!$CY$125="B",4,IF('Exemplaires élève'!$CY$125="TB",5,"xxxx"))))))</f>
        <v/>
      </c>
      <c r="P278" s="78" t="str">
        <f>IF('Exemplaires élève'!$CY$133="","",IF('Exemplaires élève'!$CY$133="TI",1,IF('Exemplaires élève'!$CY$133="I",2,IF('Exemplaires élève'!$CY$133="S",3,IF('Exemplaires élève'!$CY$133="B",4,IF('Exemplaires élève'!$CY$133="TB",5,"xxxx"))))))</f>
        <v/>
      </c>
      <c r="Q278" s="78" t="str">
        <f>IF('Exemplaires élève'!$CY$141="","",IF('Exemplaires élève'!$CY$141="TI",1,IF('Exemplaires élève'!$CY$141="I",2,IF('Exemplaires élève'!$CY$141="S",3,IF('Exemplaires élève'!$CY$141="B",4,IF('Exemplaires élève'!$CY$141="TB",5,"xxxx"))))))</f>
        <v/>
      </c>
      <c r="R278" s="78" t="str">
        <f>IF('Exemplaires élève'!$CY$149="","",IF('Exemplaires élève'!$CY$149="TI",1,IF('Exemplaires élève'!$CY$149="I",2,IF('Exemplaires élève'!$CY$149="S",3,IF('Exemplaires élève'!$CY$149="B",4,IF('Exemplaires élève'!$CY$149="TB",5,"xxxx"))))))</f>
        <v/>
      </c>
      <c r="S278" s="78" t="str">
        <f>IF('Exemplaires élève'!$CY$166="","",IF('Exemplaires élève'!$CY$166="TI",1,IF('Exemplaires élève'!$CY$166="I",2,IF('Exemplaires élève'!$CY$166="S",3,IF('Exemplaires élève'!$CY$166="B",4,IF('Exemplaires élève'!$CY$166="TB",5,"xxxx"))))))</f>
        <v/>
      </c>
      <c r="T278" s="78" t="str">
        <f>IF('Exemplaires élève'!$CY$174="","",IF('Exemplaires élève'!$CY$174="TI",1,IF('Exemplaires élève'!$CY$174="I",2,IF('Exemplaires élève'!$CY$174="S",3,IF('Exemplaires élève'!$CY$174="B",4,IF('Exemplaires élève'!$CY$174="TB",5,"xxxx"))))))</f>
        <v/>
      </c>
      <c r="U278" s="78" t="str">
        <f>IF('Exemplaires élève'!$CY$182="","",IF('Exemplaires élève'!$CY$182="TI",1,IF('Exemplaires élève'!$CY$182="I",2,IF('Exemplaires élève'!$CY$182="S",3,IF('Exemplaires élève'!$CY$182="B",4,IF('Exemplaires élève'!$CY$182="TB",5,"xxxx"))))))</f>
        <v/>
      </c>
      <c r="V278" s="78" t="str">
        <f>IF('Exemplaires élève'!$CY$190="","",IF('Exemplaires élève'!$CY$190="TI",1,IF('Exemplaires élève'!$CY$190="I",2,IF('Exemplaires élève'!$CY$190="S",3,IF('Exemplaires élève'!$CY$190="B",4,IF('Exemplaires élève'!$CY$190="TB",5,"xxxx"))))))</f>
        <v/>
      </c>
      <c r="W278" s="78" t="str">
        <f>IF('Exemplaires élève'!$CY$198="","",IF('Exemplaires élève'!$CY$198="TI",1,IF('Exemplaires élève'!$CY$198="I",2,IF('Exemplaires élève'!$CY$198="S",3,IF('Exemplaires élève'!$CY$198="B",4,IF('Exemplaires élève'!$CY$198="TB",5,"xxxx"))))))</f>
        <v/>
      </c>
    </row>
    <row r="279" spans="1:23" x14ac:dyDescent="0.25">
      <c r="A279" s="129"/>
      <c r="D279" s="78" t="str">
        <f>IF('Exemplaires élève'!$CY$20="","",IF('Exemplaires élève'!$CY$20="TI",1,IF('Exemplaires élève'!$CY$20="I",2,IF('Exemplaires élève'!$CY$20="S",3,IF('Exemplaires élève'!$CY$20="B",4,IF('Exemplaires élève'!$CY$20="TB",5,"xxxx"))))))</f>
        <v/>
      </c>
      <c r="E279" s="78" t="str">
        <f>IF('Exemplaires élève'!$CY$28="","",IF('Exemplaires élève'!$CY$28="TI",1,IF('Exemplaires élève'!$CY$28="I",2,IF('Exemplaires élève'!$CY$28="S",3,IF('Exemplaires élève'!$CY$28="B",4,IF('Exemplaires élève'!$CY$28="TB",5,"xxxx"))))))</f>
        <v/>
      </c>
      <c r="F279" s="78" t="str">
        <f>IF('Exemplaires élève'!$CY$36="","",IF('Exemplaires élève'!$CY$36="TI",1,IF('Exemplaires élève'!$CY$36="I",2,IF('Exemplaires élève'!$CY$36="S",3,IF('Exemplaires élève'!$CY$36="B",4,IF('Exemplaires élève'!$CY$36="TB",5,"xxxx"))))))</f>
        <v/>
      </c>
      <c r="G279" s="78" t="str">
        <f>IF('Exemplaires élève'!$CY$44="","",IF('Exemplaires élève'!$CY$44="TI",1,IF('Exemplaires élève'!$CY$44="I",2,IF('Exemplaires élève'!$CY$44="S",3,IF('Exemplaires élève'!$CY$44="B",4,IF('Exemplaires élève'!$CY$44="TB",5,"xxxx"))))))</f>
        <v/>
      </c>
      <c r="H279" s="78" t="str">
        <f>IF('Exemplaires élève'!$CY$52="","",IF('Exemplaires élève'!$CY$52="TI",1,IF('Exemplaires élève'!$CY$52="I",2,IF('Exemplaires élève'!$CY$52="S",3,IF('Exemplaires élève'!$CY$52="B",4,IF('Exemplaires élève'!$CY$52="TB",5,"xxxx"))))))</f>
        <v/>
      </c>
      <c r="I279" s="78" t="str">
        <f>IF('Exemplaires élève'!$CY$69="","",IF('Exemplaires élève'!$CY$69="TI",1,IF('Exemplaires élève'!$CY$69="I",2,IF('Exemplaires élève'!$CY$69="S",3,IF('Exemplaires élève'!$CY$69="B",4,IF('Exemplaires élève'!$CY$69="TB",5,"xxxx"))))))</f>
        <v/>
      </c>
      <c r="J279" s="78" t="str">
        <f>IF('Exemplaires élève'!$CY$77="","",IF('Exemplaires élève'!$CY$77="TI",1,IF('Exemplaires élève'!$CY$77="I",2,IF('Exemplaires élève'!$CY$77="S",3,IF('Exemplaires élève'!$CY$77="B",4,IF('Exemplaires élève'!$CY$77="TB",5,"xxxx"))))))</f>
        <v/>
      </c>
      <c r="K279" s="78" t="str">
        <f>IF('Exemplaires élève'!$CY$85="","",IF('Exemplaires élève'!$CY$85="TI",1,IF('Exemplaires élève'!$CY$85="I",2,IF('Exemplaires élève'!$CY$85="S",3,IF('Exemplaires élève'!$CY$85="B",4,IF('Exemplaires élève'!$CY$85="TB",5,"xxxx"))))))</f>
        <v/>
      </c>
      <c r="L279" s="78" t="str">
        <f>IF('Exemplaires élève'!$CY$93="","",IF('Exemplaires élève'!$CY$93="TI",1,IF('Exemplaires élève'!$CY$93="I",2,IF('Exemplaires élève'!$CY$93="S",3,IF('Exemplaires élève'!$CY$93="B",4,IF('Exemplaires élève'!$CY$93="TB",5,"xxxx"))))))</f>
        <v/>
      </c>
      <c r="M279" s="78" t="str">
        <f>IF('Exemplaires élève'!$CY$101="","",IF('Exemplaires élève'!$CY$101="TI",1,IF('Exemplaires élève'!$CY$101="I",2,IF('Exemplaires élève'!$CY$101="S",3,IF('Exemplaires élève'!$CY$101="B",4,IF('Exemplaires élève'!$CY$101="TB",5,"xxxx"))))))</f>
        <v/>
      </c>
      <c r="N279" s="78" t="str">
        <f>IF('Exemplaires élève'!$CY$118="","",IF('Exemplaires élève'!$CY$118="TI",1,IF('Exemplaires élève'!$CY$118="I",2,IF('Exemplaires élève'!$CY$118="S",3,IF('Exemplaires élève'!$CY$118="B",4,IF('Exemplaires élève'!$CY$118="TB",5,"xxxx"))))))</f>
        <v/>
      </c>
      <c r="O279" s="78" t="str">
        <f>IF('Exemplaires élève'!$CY$126="","",IF('Exemplaires élève'!$CY$126="TI",1,IF('Exemplaires élève'!$CY$126="I",2,IF('Exemplaires élève'!$CY$126="S",3,IF('Exemplaires élève'!$CY$126="B",4,IF('Exemplaires élève'!$CY$126="TB",5,"xxxx"))))))</f>
        <v/>
      </c>
      <c r="P279" s="78" t="str">
        <f>IF('Exemplaires élève'!$CY$134="","",IF('Exemplaires élève'!$CY$134="TI",1,IF('Exemplaires élève'!$CY$134="I",2,IF('Exemplaires élève'!$CY$134="S",3,IF('Exemplaires élève'!$CY$134="B",4,IF('Exemplaires élève'!$CY$134="TB",5,"xxxx"))))))</f>
        <v/>
      </c>
      <c r="Q279" s="78" t="str">
        <f>IF('Exemplaires élève'!$CY$142="","",IF('Exemplaires élève'!$CY$142="TI",1,IF('Exemplaires élève'!$CY$142="I",2,IF('Exemplaires élève'!$CY$142="S",3,IF('Exemplaires élève'!$CY$142="B",4,IF('Exemplaires élève'!$CY$142="TB",5,"xxxx"))))))</f>
        <v/>
      </c>
      <c r="R279" s="78" t="str">
        <f>IF('Exemplaires élève'!$CY$150="","",IF('Exemplaires élève'!$CY$150="TI",1,IF('Exemplaires élève'!$CY$150="I",2,IF('Exemplaires élève'!$CY$150="S",3,IF('Exemplaires élève'!$CY$150="B",4,IF('Exemplaires élève'!$CY$150="TB",5,"xxxx"))))))</f>
        <v/>
      </c>
      <c r="S279" s="78" t="str">
        <f>IF('Exemplaires élève'!$CY$167="","",IF('Exemplaires élève'!$CY$167="TI",1,IF('Exemplaires élève'!$CY$167="I",2,IF('Exemplaires élève'!$CY$167="S",3,IF('Exemplaires élève'!$CY$167="B",4,IF('Exemplaires élève'!$CY$167="TB",5,"xxxx"))))))</f>
        <v/>
      </c>
      <c r="T279" s="78" t="str">
        <f>IF('Exemplaires élève'!$CY$175="","",IF('Exemplaires élève'!$CY$175="TI",1,IF('Exemplaires élève'!$CY$175="I",2,IF('Exemplaires élève'!$CY$175="S",3,IF('Exemplaires élève'!$CY$175="B",4,IF('Exemplaires élève'!$CY$175="TB",5,"xxxx"))))))</f>
        <v/>
      </c>
      <c r="U279" s="78" t="str">
        <f>IF('Exemplaires élève'!$CY$183="","",IF('Exemplaires élève'!$CY$183="TI",1,IF('Exemplaires élève'!$CY$183="I",2,IF('Exemplaires élève'!$CY$183="S",3,IF('Exemplaires élève'!$CY$183="B",4,IF('Exemplaires élève'!$CY$183="TB",5,"xxxx"))))))</f>
        <v/>
      </c>
      <c r="V279" s="78" t="str">
        <f>IF('Exemplaires élève'!$CY$191="","",IF('Exemplaires élève'!$CY$191="TI",1,IF('Exemplaires élève'!$CY$191="I",2,IF('Exemplaires élève'!$CY$191="S",3,IF('Exemplaires élève'!$CY$191="B",4,IF('Exemplaires élève'!$CY$191="TB",5,"xxxx"))))))</f>
        <v/>
      </c>
      <c r="W279" s="78" t="str">
        <f>IF('Exemplaires élève'!$CY$199="","",IF('Exemplaires élève'!$CY$199="TI",1,IF('Exemplaires élève'!$CY$199="I",2,IF('Exemplaires élève'!$CY$199="S",3,IF('Exemplaires élève'!$CY$199="B",4,IF('Exemplaires élève'!$CY$199="TB",5,"xxxx"))))))</f>
        <v/>
      </c>
    </row>
    <row r="280" spans="1:23" ht="13.8" thickBot="1" x14ac:dyDescent="0.3">
      <c r="A280" s="129"/>
      <c r="D280" s="78" t="str">
        <f>IF('Exemplaires élève'!$CY$21="","",IF('Exemplaires élève'!$CY$21="TI",1,IF('Exemplaires élève'!$CY$21="I",2,IF('Exemplaires élève'!$CY$21="S",3,IF('Exemplaires élève'!$CY$21="B",4,IF('Exemplaires élève'!$CY$21="TB",5,"xxxx"))))))</f>
        <v/>
      </c>
      <c r="E280" s="78" t="str">
        <f>IF('Exemplaires élève'!$CY$29="","",IF('Exemplaires élève'!$CY$29="TI",1,IF('Exemplaires élève'!$CY$29="I",2,IF('Exemplaires élève'!$CY$29="S",3,IF('Exemplaires élève'!$CY$29="B",4,IF('Exemplaires élève'!$CY$29="TB",5,"xxxx"))))))</f>
        <v/>
      </c>
      <c r="F280" s="78" t="str">
        <f>IF('Exemplaires élève'!$CY$37="","",IF('Exemplaires élève'!$CY$37="TI",1,IF('Exemplaires élève'!$CY$37="I",2,IF('Exemplaires élève'!$CY$37="S",3,IF('Exemplaires élève'!$CY$37="B",4,IF('Exemplaires élève'!$CY$37="TB",5,"xxxx"))))))</f>
        <v/>
      </c>
      <c r="G280" s="78" t="str">
        <f>IF('Exemplaires élève'!$CY$45="","",IF('Exemplaires élève'!$CY$45="TI",1,IF('Exemplaires élève'!$CY$45="I",2,IF('Exemplaires élève'!$CY$45="S",3,IF('Exemplaires élève'!$CY$45="B",4,IF('Exemplaires élève'!$CY$45="TB",5,"xxxx"))))))</f>
        <v/>
      </c>
      <c r="H280" s="78" t="str">
        <f>IF('Exemplaires élève'!$CY$53="","",IF('Exemplaires élève'!$CY$53="TI",1,IF('Exemplaires élève'!$CY$53="I",2,IF('Exemplaires élève'!$CY$53="S",3,IF('Exemplaires élève'!$CY$53="B",4,IF('Exemplaires élève'!$CY$53="TB",5,"xxxx"))))))</f>
        <v/>
      </c>
      <c r="I280" s="78" t="str">
        <f>IF('Exemplaires élève'!$CY$70="","",IF('Exemplaires élève'!$CY$70="TI",1,IF('Exemplaires élève'!$CY$70="I",2,IF('Exemplaires élève'!$CY$70="S",3,IF('Exemplaires élève'!$CY$70="B",4,IF('Exemplaires élève'!$CY$70="TB",5,"xxxx"))))))</f>
        <v/>
      </c>
      <c r="J280" s="78" t="str">
        <f>IF('Exemplaires élève'!$CY$78="","",IF('Exemplaires élève'!$CY$78="TI",1,IF('Exemplaires élève'!$CY$78="I",2,IF('Exemplaires élève'!$CY$78="S",3,IF('Exemplaires élève'!$CY$78="B",4,IF('Exemplaires élève'!$CY$78="TB",5,"xxxx"))))))</f>
        <v/>
      </c>
      <c r="K280" s="78" t="str">
        <f>IF('Exemplaires élève'!$CY$86="","",IF('Exemplaires élève'!$CY$86="TI",1,IF('Exemplaires élève'!$CY$86="I",2,IF('Exemplaires élève'!$CY$86="S",3,IF('Exemplaires élève'!$CY$86="B",4,IF('Exemplaires élève'!$CY$86="TB",5,"xxxx"))))))</f>
        <v/>
      </c>
      <c r="L280" s="78" t="str">
        <f>IF('Exemplaires élève'!$CY$94="","",IF('Exemplaires élève'!$CY$94="TI",1,IF('Exemplaires élève'!$CY$94="I",2,IF('Exemplaires élève'!$CY$94="S",3,IF('Exemplaires élève'!$CY$94="B",4,IF('Exemplaires élève'!$CY$94="TB",5,"xxxx"))))))</f>
        <v/>
      </c>
      <c r="M280" s="78" t="str">
        <f>IF('Exemplaires élève'!$CY$102="","",IF('Exemplaires élève'!$CY$102="TI",1,IF('Exemplaires élève'!$CY$102="I",2,IF('Exemplaires élève'!$CY$102="S",3,IF('Exemplaires élève'!$CY$102="B",4,IF('Exemplaires élève'!$CY$102="TB",5,"xxxx"))))))</f>
        <v/>
      </c>
      <c r="N280" s="78" t="str">
        <f>IF('Exemplaires élève'!$CY$119="","",IF('Exemplaires élève'!$CY$119="TI",1,IF('Exemplaires élève'!$CY$119="I",2,IF('Exemplaires élève'!$CY$119="S",3,IF('Exemplaires élève'!$CY$119="B",4,IF('Exemplaires élève'!$CY$119="TB",5,"xxxx"))))))</f>
        <v/>
      </c>
      <c r="O280" s="78" t="str">
        <f>IF('Exemplaires élève'!$CY$127="","",IF('Exemplaires élève'!$CY$127="TI",1,IF('Exemplaires élève'!$CY$127="I",2,IF('Exemplaires élève'!$CY$127="S",3,IF('Exemplaires élève'!$CY$127="B",4,IF('Exemplaires élève'!$CY$127="TB",5,"xxxx"))))))</f>
        <v/>
      </c>
      <c r="P280" s="78" t="str">
        <f>IF('Exemplaires élève'!$CY$135="","",IF('Exemplaires élève'!$CY$135="TI",1,IF('Exemplaires élève'!$CY$135="I",2,IF('Exemplaires élève'!$CY$135="S",3,IF('Exemplaires élève'!$CY$135="B",4,IF('Exemplaires élève'!$CY$135="TB",5,"xxxx"))))))</f>
        <v/>
      </c>
      <c r="Q280" s="78" t="str">
        <f>IF('Exemplaires élève'!$CY$143="","",IF('Exemplaires élève'!$CY$143="TI",1,IF('Exemplaires élève'!$CY$143="I",2,IF('Exemplaires élève'!$CY$143="S",3,IF('Exemplaires élève'!$CY$143="B",4,IF('Exemplaires élève'!$CY$143="TB",5,"xxxx"))))))</f>
        <v/>
      </c>
      <c r="R280" s="78" t="str">
        <f>IF('Exemplaires élève'!$CY$151="","",IF('Exemplaires élève'!$CY$151="TI",1,IF('Exemplaires élève'!$CY$151="I",2,IF('Exemplaires élève'!$CY$151="S",3,IF('Exemplaires élève'!$CY$151="B",4,IF('Exemplaires élève'!$CY$151="TB",5,"xxxx"))))))</f>
        <v/>
      </c>
      <c r="S280" s="78" t="str">
        <f>IF('Exemplaires élève'!$CY$168="","",IF('Exemplaires élève'!$CY$168="TI",1,IF('Exemplaires élève'!$CY$168="I",2,IF('Exemplaires élève'!$CY$168="S",3,IF('Exemplaires élève'!$CY$168="B",4,IF('Exemplaires élève'!$CY$168="TB",5,"xxxx"))))))</f>
        <v/>
      </c>
      <c r="T280" s="78" t="str">
        <f>IF('Exemplaires élève'!$CY$176="","",IF('Exemplaires élève'!$CY$176="TI",1,IF('Exemplaires élève'!$CY$176="I",2,IF('Exemplaires élève'!$CY$176="S",3,IF('Exemplaires élève'!$CY$176="B",4,IF('Exemplaires élève'!$CY$176="TB",5,"xxxx"))))))</f>
        <v/>
      </c>
      <c r="U280" s="78" t="str">
        <f>IF('Exemplaires élève'!$CY$184="","",IF('Exemplaires élève'!$CY$184="TI",1,IF('Exemplaires élève'!$CY$184="I",2,IF('Exemplaires élève'!$CY$184="S",3,IF('Exemplaires élève'!$CY$184="B",4,IF('Exemplaires élève'!$CY$184="TB",5,"xxxx"))))))</f>
        <v/>
      </c>
      <c r="V280" s="78" t="str">
        <f>IF('Exemplaires élève'!$CY$192="","",IF('Exemplaires élève'!$CY$192="TI",1,IF('Exemplaires élève'!$CY$192="I",2,IF('Exemplaires élève'!$CY$192="S",3,IF('Exemplaires élève'!$CY$192="B",4,IF('Exemplaires élève'!$CY$192="TB",5,"xxxx"))))))</f>
        <v/>
      </c>
      <c r="W280" s="78" t="str">
        <f>IF('Exemplaires élève'!$CY$200="","",IF('Exemplaires élève'!$CY$200="TI",1,IF('Exemplaires élève'!$CY$200="I",2,IF('Exemplaires élève'!$CY$200="S",3,IF('Exemplaires élève'!$CY$200="B",4,IF('Exemplaires élève'!$CY$200="TB",5,"xxxx"))))))</f>
        <v/>
      </c>
    </row>
    <row r="281" spans="1:23" ht="13.8" thickBot="1" x14ac:dyDescent="0.3">
      <c r="A281" s="129"/>
      <c r="D281" s="32" t="str">
        <f>IF(D274="Absent(e)","",IF(D274="Non pr.",2,IF(COUNTIF(D274:D280,"")=7,"",AVERAGE(D274:D280))))</f>
        <v/>
      </c>
      <c r="E281" s="33">
        <f t="shared" ref="E281:W281" si="28">IF(E274="Absent(e)","",IF(E274="Non pr.",2,IF(COUNTIF(E274:E280,"")=7,"",AVERAGE(E274:E280))))</f>
        <v>2</v>
      </c>
      <c r="F281" s="33" t="str">
        <f t="shared" si="28"/>
        <v/>
      </c>
      <c r="G281" s="33" t="str">
        <f t="shared" si="28"/>
        <v/>
      </c>
      <c r="H281" s="33" t="str">
        <f t="shared" si="28"/>
        <v/>
      </c>
      <c r="I281" s="33" t="str">
        <f t="shared" si="28"/>
        <v/>
      </c>
      <c r="J281" s="33" t="str">
        <f t="shared" si="28"/>
        <v/>
      </c>
      <c r="K281" s="33" t="str">
        <f t="shared" si="28"/>
        <v/>
      </c>
      <c r="L281" s="33" t="str">
        <f t="shared" si="28"/>
        <v/>
      </c>
      <c r="M281" s="33" t="str">
        <f t="shared" si="28"/>
        <v/>
      </c>
      <c r="N281" s="33" t="str">
        <f t="shared" si="28"/>
        <v/>
      </c>
      <c r="O281" s="33" t="str">
        <f t="shared" si="28"/>
        <v/>
      </c>
      <c r="P281" s="33" t="str">
        <f t="shared" si="28"/>
        <v/>
      </c>
      <c r="Q281" s="33" t="str">
        <f t="shared" si="28"/>
        <v/>
      </c>
      <c r="R281" s="33" t="str">
        <f t="shared" si="28"/>
        <v/>
      </c>
      <c r="S281" s="33" t="str">
        <f t="shared" si="28"/>
        <v/>
      </c>
      <c r="T281" s="33" t="str">
        <f t="shared" si="28"/>
        <v/>
      </c>
      <c r="U281" s="33" t="str">
        <f t="shared" si="28"/>
        <v/>
      </c>
      <c r="V281" s="33" t="str">
        <f t="shared" si="28"/>
        <v/>
      </c>
      <c r="W281" s="34" t="str">
        <f t="shared" si="28"/>
        <v/>
      </c>
    </row>
    <row r="282" spans="1:23" x14ac:dyDescent="0.25">
      <c r="A282" s="129"/>
      <c r="D282" s="36"/>
      <c r="E282" s="36"/>
      <c r="F282" s="36"/>
      <c r="G282" s="36"/>
      <c r="H282" s="36"/>
      <c r="I282" s="36"/>
      <c r="J282" s="36"/>
      <c r="K282" s="36"/>
      <c r="L282" s="36"/>
      <c r="M282" s="36"/>
      <c r="N282" s="36"/>
      <c r="O282" s="36"/>
      <c r="P282" s="36"/>
      <c r="Q282" s="36"/>
      <c r="R282" s="36"/>
      <c r="S282" s="36"/>
      <c r="T282" s="36"/>
      <c r="U282" s="36"/>
      <c r="V282" s="36"/>
      <c r="W282" s="36"/>
    </row>
    <row r="283" spans="1:23" x14ac:dyDescent="0.25">
      <c r="A283" s="129"/>
      <c r="C283" s="1" t="s">
        <v>29</v>
      </c>
      <c r="D283" s="77" t="str">
        <f>IF('Exemplaires élève'!$CX$15="np","Non pr.",IF('Exemplaires élève'!$CX$15="a","Absent(e)",IF('Exemplaires élève'!$CZ$14="","",IF('Exemplaires élève'!$CZ$15="TI",1,IF('Exemplaires élève'!$CZ$15="I",2,IF('Exemplaires élève'!$CZ$15="S",3,IF('Exemplaires élève'!$CZ$15="B",4,IF('Exemplaires élève'!$CZ$15="TB",5,"xxxx"))))))))</f>
        <v>Absent(e)</v>
      </c>
      <c r="E283" s="77" t="str">
        <f>IF('Exemplaires élève'!$CX$23="np","Non pr.",IF('Exemplaires élève'!$CX$23="a","Absent(e)",IF('Exemplaires élève'!$CZ$23="","",IF('Exemplaires élève'!$CZ$23="TI",1,IF('Exemplaires élève'!$CZ$23="I",2,IF('Exemplaires élève'!$CZ$23="S",3,IF('Exemplaires élève'!$CZ$23="B",4,IF('Exemplaires élève'!$CZ$23="TB",5,IF('Exemplaires élève'!$CZ$23="np","Non pr.",IF('Exemplaires élève'!$CZ$23="A","Absent(e)","xxxx"))))))))))</f>
        <v>Non pr.</v>
      </c>
      <c r="F283" s="77" t="str">
        <f>IF('Exemplaires élève'!$CX$31="np","Non pr.",IF('Exemplaires élève'!$CX$31="a","Absent(e)",IF('Exemplaires élève'!$CZ$31="","",IF('Exemplaires élève'!$CZ$31="TI",1,IF('Exemplaires élève'!$CZ$31="I",2,IF('Exemplaires élève'!$CZ$31="S",3,IF('Exemplaires élève'!$CZ$31="B",4,IF('Exemplaires élève'!$CZ$31="TB",5,IF('Exemplaires élève'!$CZ$31="np","Non pr.",IF('Exemplaires élève'!$CZ$31="A","Absent(e)","xxxx"))))))))))</f>
        <v/>
      </c>
      <c r="G283" s="77" t="str">
        <f>IF('Exemplaires élève'!$CX$39="np","Non pr.",IF('Exemplaires élève'!$CX$39="a","Absent(e)",IF('Exemplaires élève'!$CZ$39="","",IF('Exemplaires élève'!$CZ$39="TI",1,IF('Exemplaires élève'!$CZ$39="I",2,IF('Exemplaires élève'!$CZ$39="S",3,IF('Exemplaires élève'!$CZ$39="B",4,IF('Exemplaires élève'!$CZ$39="TB",5,IF('Exemplaires élève'!$CZ$39="np","Non pr.",IF('Exemplaires élève'!$CZ$39="A","Absent(e)","xxxx"))))))))))</f>
        <v/>
      </c>
      <c r="H283" s="77" t="str">
        <f>IF('Exemplaires élève'!$CX$47="np","Non pr.",IF('Exemplaires élève'!$CX$47="a","Absent(e)",IF('Exemplaires élève'!$CZ$47="","",IF('Exemplaires élève'!$CZ$47="TI",1,IF('Exemplaires élève'!$CZ$47="I",2,IF('Exemplaires élève'!$CZ$47="S",3,IF('Exemplaires élève'!$CZ$47="B",4,IF('Exemplaires élève'!$CZ$47="TB",5,IF('Exemplaires élève'!$CZ$47="np","Non pr.",IF('Exemplaires élève'!$CZ$47="A","Absent(e)","xxxx"))))))))))</f>
        <v/>
      </c>
      <c r="I283" s="77" t="str">
        <f>IF('Exemplaires élève'!$CX$64="np","Non pr.",IF('Exemplaires élève'!$CX$64="a","Absent(e)",IF('Exemplaires élève'!$CZ$64="","",IF('Exemplaires élève'!$CZ$64="TI",1,IF('Exemplaires élève'!$CZ$64="I",2,IF('Exemplaires élève'!$CZ$64="S",3,IF('Exemplaires élève'!$CZ$64="B",4,IF('Exemplaires élève'!$CZ$64="TB",5,IF('Exemplaires élève'!$CZ$64="np","Non pr.",IF('Exemplaires élève'!$CZ$64="A","Absent(e)","xxxx"))))))))))</f>
        <v/>
      </c>
      <c r="J283" s="77" t="str">
        <f>IF('Exemplaires élève'!$CX$72="np","Non pr.",IF('Exemplaires élève'!$CX$72="a","Absent(e)",IF('Exemplaires élève'!$CZ$72="","",IF('Exemplaires élève'!$CZ$72="TI",1,IF('Exemplaires élève'!$CZ$72="I",2,IF('Exemplaires élève'!$CZ$72="S",3,IF('Exemplaires élève'!$CZ$72="B",4,IF('Exemplaires élève'!$CZ$72="TB",5,IF('Exemplaires élève'!$CZ$72="np","Non pr.",IF('Exemplaires élève'!$CZ$72="A","Absent(e)","xxxx"))))))))))</f>
        <v/>
      </c>
      <c r="K283" s="77" t="str">
        <f>IF('Exemplaires élève'!$CX$80="np","Non pr.",IF('Exemplaires élève'!$CX$80="a","Absent(e)",IF('Exemplaires élève'!$CZ$80="","",IF('Exemplaires élève'!$CZ$80="TI",1,IF('Exemplaires élève'!$CZ$80="I",2,IF('Exemplaires élève'!$CZ$80="S",3,IF('Exemplaires élève'!$CZ$80="B",4,IF('Exemplaires élève'!$CZ$80="TB",5,IF('Exemplaires élève'!$CZ$80="np","Non pr.",IF('Exemplaires élève'!$CZ$80="A","Absent(e)","xxxx"))))))))))</f>
        <v/>
      </c>
      <c r="L283" s="77" t="str">
        <f>IF('Exemplaires élève'!$CX$88="np","Non pr.",IF('Exemplaires élève'!$CX$88="a","Absent(e)",IF('Exemplaires élève'!$CZ$88="","",IF('Exemplaires élève'!$CZ$88="TI",1,IF('Exemplaires élève'!$CZ$88="I",2,IF('Exemplaires élève'!$CZ$88="S",3,IF('Exemplaires élève'!$CZ$88="B",4,IF('Exemplaires élève'!$CZ$88="TB",5,IF('Exemplaires élève'!$CZ$88="np","Non pr.",IF('Exemplaires élève'!$CZ$88="A","Absent(e)","xxxx"))))))))))</f>
        <v/>
      </c>
      <c r="M283" s="77" t="str">
        <f>IF('Exemplaires élève'!$CX$96="np","Non pr.",IF('Exemplaires élève'!$CX$96="a","Absent(e)",IF('Exemplaires élève'!$CZ$96="","",IF('Exemplaires élève'!$CZ$96="TI",1,IF('Exemplaires élève'!$CZ$96="I",2,IF('Exemplaires élève'!$CZ$96="S",3,IF('Exemplaires élève'!$CZ$96="B",4,IF('Exemplaires élève'!$CZ$96="TB",5,IF('Exemplaires élève'!$CZ$96="np","Non pr.",IF('Exemplaires élève'!$CZ$96="A","Absent(e)","xxxx"))))))))))</f>
        <v/>
      </c>
      <c r="N283" s="77" t="str">
        <f>IF('Exemplaires élève'!$CX$113="np","Non pr.",IF('Exemplaires élève'!$CX$113="a","Absent(e)",IF('Exemplaires élève'!$CZ$113="","",IF('Exemplaires élève'!$CZ$113="TI",1,IF('Exemplaires élève'!$CZ$113="I",2,IF('Exemplaires élève'!$CZ$113="S",3,IF('Exemplaires élève'!$CZ$113="B",4,IF('Exemplaires élève'!$CZ$113="TB",5,IF('Exemplaires élève'!$CZ$113="np","Non pr.",IF('Exemplaires élève'!$CZ$113="A","Absent(e)","xxxx"))))))))))</f>
        <v/>
      </c>
      <c r="O283" s="77" t="str">
        <f>IF('Exemplaires élève'!$CX$121="np","Non pr.",IF('Exemplaires élève'!$CX$121="a","Absent(e)",IF('Exemplaires élève'!$CZ$121="","",IF('Exemplaires élève'!$CZ$121="TI",1,IF('Exemplaires élève'!$CZ$121="I",2,IF('Exemplaires élève'!$CZ$121="S",3,IF('Exemplaires élève'!$CZ$121="B",4,IF('Exemplaires élève'!$CZ$121="TB",5,IF('Exemplaires élève'!$CZ$121="np","Non pr.",IF('Exemplaires élève'!$CZ$121="A","Absent(e)","xxxx"))))))))))</f>
        <v/>
      </c>
      <c r="P283" s="77" t="str">
        <f>IF('Exemplaires élève'!$CX$129="np","Non pr.",IF('Exemplaires élève'!$CX$129="a","Absent(e)",IF('Exemplaires élève'!$CZ$129="","",IF('Exemplaires élève'!$CZ$129="TI",1,IF('Exemplaires élève'!$CZ$129="I",2,IF('Exemplaires élève'!$CZ$129="S",3,IF('Exemplaires élève'!$CZ$129="B",4,IF('Exemplaires élève'!$CZ$129="TB",5,IF('Exemplaires élève'!$CZ$129="np","Non pr.",IF('Exemplaires élève'!$CZ$129="A","Absent(e)","xxxx"))))))))))</f>
        <v/>
      </c>
      <c r="Q283" s="77" t="str">
        <f>IF('Exemplaires élève'!$CX$137="np","Non pr.",IF('Exemplaires élève'!$CX$137="a","Absent(e)",IF('Exemplaires élève'!$CZ$137="","",IF('Exemplaires élève'!$CZ$137="TI",1,IF('Exemplaires élève'!$CZ$137="I",2,IF('Exemplaires élève'!$CZ$137="S",3,IF('Exemplaires élève'!$CZ$137="B",4,IF('Exemplaires élève'!$CZ$137="TB",5,IF('Exemplaires élève'!$CZ$137="np","Non pr.",IF('Exemplaires élève'!$CZ$137="A","Absent(e)","xxxx"))))))))))</f>
        <v/>
      </c>
      <c r="R283" s="77" t="str">
        <f>IF('Exemplaires élève'!$CX$145="np","Non pr.",IF('Exemplaires élève'!$CX$145="a","Absent(e)",IF('Exemplaires élève'!$CZ$145="","",IF('Exemplaires élève'!$CZ$145="TI",1,IF('Exemplaires élève'!$CZ$145="I",2,IF('Exemplaires élève'!$CZ$145="S",3,IF('Exemplaires élève'!$CZ$145="B",4,IF('Exemplaires élève'!$CZ$145="TB",5,IF('Exemplaires élève'!$CZ$145="np","Non pr.",IF('Exemplaires élève'!$CZ$145="A","Absent(e)","xxxx"))))))))))</f>
        <v/>
      </c>
      <c r="S283" s="77" t="str">
        <f>IF('Exemplaires élève'!$CX$162="np","Non pr.",IF('Exemplaires élève'!$CX$162="a","Absent(e)",IF('Exemplaires élève'!$CZ$162="","",IF('Exemplaires élève'!$CZ$162="TI",1,IF('Exemplaires élève'!$CZ$162="I",2,IF('Exemplaires élève'!$CZ$162="S",3,IF('Exemplaires élève'!$CZ$162="B",4,IF('Exemplaires élève'!$CZ$162="TB",5,IF('Exemplaires élève'!$CZ$162="np","Non pr.",IF('Exemplaires élève'!$CZ$162="A","Absent(e)","xxxx"))))))))))</f>
        <v/>
      </c>
      <c r="T283" s="77" t="str">
        <f>IF('Exemplaires élève'!$CX$170="np","Non pr.",IF('Exemplaires élève'!$CX$170="a","Absent(e)",IF('Exemplaires élève'!$CZ$170="","",IF('Exemplaires élève'!$CZ$170="TI",1,IF('Exemplaires élève'!$CZ$170="I",2,IF('Exemplaires élève'!$CZ$170="S",3,IF('Exemplaires élève'!$CZ$170="B",4,IF('Exemplaires élève'!$CZ$170="TB",5,IF('Exemplaires élève'!$CZ$170="np","Non pr.",IF('Exemplaires élève'!$CZ$170="A","Absent(e)","xxxx"))))))))))</f>
        <v/>
      </c>
      <c r="U283" s="77" t="str">
        <f>IF('Exemplaires élève'!$CX$178="np","Non pr.",IF('Exemplaires élève'!$CX$178="a","Absent(e)",IF('Exemplaires élève'!$CZ$178="","",IF('Exemplaires élève'!$CZ$178="TI",1,IF('Exemplaires élève'!$CZ$178="I",2,IF('Exemplaires élève'!$CZ$178="S",3,IF('Exemplaires élève'!$CZ$178="B",4,IF('Exemplaires élève'!$CZ$178="TB",5,IF('Exemplaires élève'!$CZ$178="np","Non pr.",IF('Exemplaires élève'!$CZ$178="A","Absent(e)","xxxx"))))))))))</f>
        <v/>
      </c>
      <c r="V283" s="77" t="str">
        <f>IF('Exemplaires élève'!$CX$186="np","Non pr.",IF('Exemplaires élève'!$CX$186="a","Absent(e)",IF('Exemplaires élève'!$CZ$186="","",IF('Exemplaires élève'!$CZ$186="TI",1,IF('Exemplaires élève'!$CZ$186="I",2,IF('Exemplaires élève'!$CZ$186="S",3,IF('Exemplaires élève'!$CZ$186="B",4,IF('Exemplaires élève'!$CZ$186="TB",5,IF('Exemplaires élève'!$CZ$186="np","Non pr.",IF('Exemplaires élève'!$CZ$186="A","Absent(e)","xxxx"))))))))))</f>
        <v/>
      </c>
      <c r="W283" s="77" t="str">
        <f>IF('Exemplaires élève'!$CX$194="np","Non pr.",IF('Exemplaires élève'!$CX$194="a","Absent(e)",IF('Exemplaires élève'!$CZ$194="","",IF('Exemplaires élève'!$CZ$194="TI",1,IF('Exemplaires élève'!$CZ$194="I",2,IF('Exemplaires élève'!$CZ$194="S",3,IF('Exemplaires élève'!$CZ$194="B",4,IF('Exemplaires élève'!$CZ$194="TB",5,IF('Exemplaires élève'!$CZ$194="np","Non pr.",IF('Exemplaires élève'!$CZ$194="A","Absent(e)","xxxx"))))))))))</f>
        <v/>
      </c>
    </row>
    <row r="284" spans="1:23" x14ac:dyDescent="0.25">
      <c r="A284" s="129"/>
      <c r="D284" s="78" t="str">
        <f>IF('Exemplaires élève'!$CZ$16="","",IF('Exemplaires élève'!$CZ$16="TI",1,IF('Exemplaires élève'!$CZ$16="I",2,IF('Exemplaires élève'!$CZ$16="S",3,IF('Exemplaires élève'!$CZ$16="B",4,IF('Exemplaires élève'!$CZ$16="TB",5,"xxxx"))))))</f>
        <v/>
      </c>
      <c r="E284" s="78" t="str">
        <f>IF('Exemplaires élève'!$CZ$24="","",IF('Exemplaires élève'!$CZ$24="TI",1,IF('Exemplaires élève'!$CZ$24="I",2,IF('Exemplaires élève'!$CZ$24="S",3,IF('Exemplaires élève'!$CZ$24="B",4,IF('Exemplaires élève'!$CZ$24="TB",5,"xxxx"))))))</f>
        <v/>
      </c>
      <c r="F284" s="78" t="str">
        <f>IF('Exemplaires élève'!$CZ$32="","",IF('Exemplaires élève'!$CZ$32="TI",1,IF('Exemplaires élève'!$CZ$32="I",2,IF('Exemplaires élève'!$CZ$32="S",3,IF('Exemplaires élève'!$CZ$32="B",4,IF('Exemplaires élève'!$CZ$32="TB",5,"xxxx"))))))</f>
        <v/>
      </c>
      <c r="G284" s="78" t="str">
        <f>IF('Exemplaires élève'!$CZ$40="","",IF('Exemplaires élève'!$CZ$40="TI",1,IF('Exemplaires élève'!$CZ$40="I",2,IF('Exemplaires élève'!$CZ$40="S",3,IF('Exemplaires élève'!$CZ$40="B",4,IF('Exemplaires élève'!$CZ$40="TB",5,"xxxx"))))))</f>
        <v/>
      </c>
      <c r="H284" s="78" t="str">
        <f>IF('Exemplaires élève'!$CZ$48="","",IF('Exemplaires élève'!$CZ$48="TI",1,IF('Exemplaires élève'!$CZ$48="I",2,IF('Exemplaires élève'!$CZ$48="S",3,IF('Exemplaires élève'!$CZ$48="B",4,IF('Exemplaires élève'!$CZ$48="TB",5,"xxxx"))))))</f>
        <v/>
      </c>
      <c r="I284" s="78" t="str">
        <f>IF('Exemplaires élève'!$CZ$65="","",IF('Exemplaires élève'!$CZ$65="TI",1,IF('Exemplaires élève'!$CZ$65="I",2,IF('Exemplaires élève'!$CZ$65="S",3,IF('Exemplaires élève'!$CZ$65="B",4,IF('Exemplaires élève'!$CZ$65="TB",5,"xxxx"))))))</f>
        <v/>
      </c>
      <c r="J284" s="78" t="str">
        <f>IF('Exemplaires élève'!$CZ$73="","",IF('Exemplaires élève'!$CZ$73="TI",1,IF('Exemplaires élève'!$CZ$73="I",2,IF('Exemplaires élève'!$CZ$73="S",3,IF('Exemplaires élève'!$CZ$73="B",4,IF('Exemplaires élève'!$CZ$73="TB",5,"xxxx"))))))</f>
        <v/>
      </c>
      <c r="K284" s="78" t="str">
        <f>IF('Exemplaires élève'!$CZ$81="","",IF('Exemplaires élève'!$CZ$81="TI",1,IF('Exemplaires élève'!$CZ$81="I",2,IF('Exemplaires élève'!$CZ$81="S",3,IF('Exemplaires élève'!$CZ$81="B",4,IF('Exemplaires élève'!$CZ$81="TB",5,"xxxx"))))))</f>
        <v/>
      </c>
      <c r="L284" s="78" t="str">
        <f>IF('Exemplaires élève'!$CZ$89="","",IF('Exemplaires élève'!$CZ$89="TI",1,IF('Exemplaires élève'!$CZ$89="I",2,IF('Exemplaires élève'!$CZ$89="S",3,IF('Exemplaires élève'!$CZ$89="B",4,IF('Exemplaires élève'!$CZ$89="TB",5,"xxxx"))))))</f>
        <v/>
      </c>
      <c r="M284" s="78" t="str">
        <f>IF('Exemplaires élève'!$CZ$97="","",IF('Exemplaires élève'!$CZ$97="TI",1,IF('Exemplaires élève'!$CZ$97="I",2,IF('Exemplaires élève'!$CZ$97="S",3,IF('Exemplaires élève'!$CZ$97="B",4,IF('Exemplaires élève'!$CZ$97="TB",5,"xxxx"))))))</f>
        <v/>
      </c>
      <c r="N284" s="78" t="str">
        <f>IF('Exemplaires élève'!$CZ$114="","",IF('Exemplaires élève'!$CZ$114="TI",1,IF('Exemplaires élève'!$CZ$114="I",2,IF('Exemplaires élève'!$CZ$114="S",3,IF('Exemplaires élève'!$CZ$114="B",4,IF('Exemplaires élève'!$CZ$114="TB",5,"xxxx"))))))</f>
        <v/>
      </c>
      <c r="O284" s="78" t="str">
        <f>IF('Exemplaires élève'!$CZ$122="","",IF('Exemplaires élève'!$CZ$122="TI",1,IF('Exemplaires élève'!$CZ$122="I",2,IF('Exemplaires élève'!$CZ$122="S",3,IF('Exemplaires élève'!$CZ$122="B",4,IF('Exemplaires élève'!$CZ$122="TB",5,"xxxx"))))))</f>
        <v/>
      </c>
      <c r="P284" s="78" t="str">
        <f>IF('Exemplaires élève'!$CZ$130="","",IF('Exemplaires élève'!$CZ$130="TI",1,IF('Exemplaires élève'!$CZ$130="I",2,IF('Exemplaires élève'!$CZ$130="S",3,IF('Exemplaires élève'!$CZ$130="B",4,IF('Exemplaires élève'!$CZ$130="TB",5,"xxxx"))))))</f>
        <v/>
      </c>
      <c r="Q284" s="78" t="str">
        <f>IF('Exemplaires élève'!$CZ$138="","",IF('Exemplaires élève'!$CZ$138="TI",1,IF('Exemplaires élève'!$CZ$138="I",2,IF('Exemplaires élève'!$CZ$138="S",3,IF('Exemplaires élève'!$CZ$138="B",4,IF('Exemplaires élève'!$CZ$138="TB",5,"xxxx"))))))</f>
        <v/>
      </c>
      <c r="R284" s="78" t="str">
        <f>IF('Exemplaires élève'!$CZ$146="","",IF('Exemplaires élève'!$CZ$146="TI",1,IF('Exemplaires élève'!$CZ$146="I",2,IF('Exemplaires élève'!$CZ$146="S",3,IF('Exemplaires élève'!$CZ$146="B",4,IF('Exemplaires élève'!$CZ$146="TB",5,"xxxx"))))))</f>
        <v/>
      </c>
      <c r="S284" s="78" t="str">
        <f>IF('Exemplaires élève'!$CZ$163="","",IF('Exemplaires élève'!$CZ$163="TI",1,IF('Exemplaires élève'!$CZ$163="I",2,IF('Exemplaires élève'!$CZ$163="S",3,IF('Exemplaires élève'!$CZ$163="B",4,IF('Exemplaires élève'!$CZ$163="TB",5,"xxxx"))))))</f>
        <v/>
      </c>
      <c r="T284" s="78" t="str">
        <f>IF('Exemplaires élève'!$CZ$171="","",IF('Exemplaires élève'!$CZ$171="TI",1,IF('Exemplaires élève'!$CZ$171="I",2,IF('Exemplaires élève'!$CZ$171="S",3,IF('Exemplaires élève'!$CZ$171="B",4,IF('Exemplaires élève'!$CZ$171="TB",5,"xxxx"))))))</f>
        <v/>
      </c>
      <c r="U284" s="78" t="str">
        <f>IF('Exemplaires élève'!$CZ$179="","",IF('Exemplaires élève'!$CZ$179="TI",1,IF('Exemplaires élève'!$CZ$179="I",2,IF('Exemplaires élève'!$CZ$179="S",3,IF('Exemplaires élève'!$CZ$179="B",4,IF('Exemplaires élève'!$CZ$179="TB",5,"xxxx"))))))</f>
        <v/>
      </c>
      <c r="V284" s="78" t="str">
        <f>IF('Exemplaires élève'!$CZ$187="","",IF('Exemplaires élève'!$CZ$187="TI",1,IF('Exemplaires élève'!$CZ$187="I",2,IF('Exemplaires élève'!$CZ$187="S",3,IF('Exemplaires élève'!$CZ$187="B",4,IF('Exemplaires élève'!$CZ$187="TB",5,"xxxx"))))))</f>
        <v/>
      </c>
      <c r="W284" s="78" t="str">
        <f>IF('Exemplaires élève'!$CZ$195="","",IF('Exemplaires élève'!$CZ$195="TI",1,IF('Exemplaires élève'!$CZ$195="I",2,IF('Exemplaires élève'!$CZ$195="S",3,IF('Exemplaires élève'!$CZ$195="B",4,IF('Exemplaires élève'!$CZ$195="TB",5,"xxxx"))))))</f>
        <v/>
      </c>
    </row>
    <row r="285" spans="1:23" x14ac:dyDescent="0.25">
      <c r="A285" s="129"/>
      <c r="D285" s="78" t="str">
        <f>IF('Exemplaires élève'!$CZ$17="","",IF('Exemplaires élève'!$CZ$17="TI",1,IF('Exemplaires élève'!$CZ$17="I",2,IF('Exemplaires élève'!$CZ$17="S",3,IF('Exemplaires élève'!$CZ$17="B",4,IF('Exemplaires élève'!$CZ$17="TB",5,"xxxx"))))))</f>
        <v/>
      </c>
      <c r="E285" s="78" t="str">
        <f>IF('Exemplaires élève'!$CZ$25="","",IF('Exemplaires élève'!$CZ$25="TI",1,IF('Exemplaires élève'!$CZ$25="I",2,IF('Exemplaires élève'!$CZ$25="S",3,IF('Exemplaires élève'!$CZ$25="B",4,IF('Exemplaires élève'!$CZ$25="TB",5,"xxxx"))))))</f>
        <v/>
      </c>
      <c r="F285" s="78" t="str">
        <f>IF('Exemplaires élève'!$CZ$33="","",IF('Exemplaires élève'!$CZ$33="TI",1,IF('Exemplaires élève'!$CZ$33="I",2,IF('Exemplaires élève'!$CZ$33="S",3,IF('Exemplaires élève'!$CZ$33="B",4,IF('Exemplaires élève'!$CZ$33="TB",5,"xxxx"))))))</f>
        <v/>
      </c>
      <c r="G285" s="78" t="str">
        <f>IF('Exemplaires élève'!$CZ$41="","",IF('Exemplaires élève'!$CZ$41="TI",1,IF('Exemplaires élève'!$CZ$41="I",2,IF('Exemplaires élève'!$CZ$41="S",3,IF('Exemplaires élève'!$CZ$41="B",4,IF('Exemplaires élève'!$CZ$41="TB",5,"xxxx"))))))</f>
        <v/>
      </c>
      <c r="H285" s="78" t="str">
        <f>IF('Exemplaires élève'!$CZ$49="","",IF('Exemplaires élève'!$CZ$49="TI",1,IF('Exemplaires élève'!$CZ$49="I",2,IF('Exemplaires élève'!$CZ$49="S",3,IF('Exemplaires élève'!$CZ$49="B",4,IF('Exemplaires élève'!$CZ$49="TB",5,"xxxx"))))))</f>
        <v/>
      </c>
      <c r="I285" s="78" t="str">
        <f>IF('Exemplaires élève'!$CZ$66="","",IF('Exemplaires élève'!$CZ$66="TI",1,IF('Exemplaires élève'!$CZ$66="I",2,IF('Exemplaires élève'!$CZ$66="S",3,IF('Exemplaires élève'!$CZ$66="B",4,IF('Exemplaires élève'!$CZ$66="TB",5,"xxxx"))))))</f>
        <v/>
      </c>
      <c r="J285" s="78" t="str">
        <f>IF('Exemplaires élève'!$CZ$74="","",IF('Exemplaires élève'!$CZ$74="TI",1,IF('Exemplaires élève'!$CZ$74="I",2,IF('Exemplaires élève'!$CZ$74="S",3,IF('Exemplaires élève'!$CZ$74="B",4,IF('Exemplaires élève'!$CZ$74="TB",5,"xxxx"))))))</f>
        <v/>
      </c>
      <c r="K285" s="78" t="str">
        <f>IF('Exemplaires élève'!$CZ$82="","",IF('Exemplaires élève'!$CZ$82="TI",1,IF('Exemplaires élève'!$CZ$82="I",2,IF('Exemplaires élève'!$CZ$82="S",3,IF('Exemplaires élève'!$CZ$82="B",4,IF('Exemplaires élève'!$CZ$82="TB",5,"xxxx"))))))</f>
        <v/>
      </c>
      <c r="L285" s="78" t="str">
        <f>IF('Exemplaires élève'!$CZ$90="","",IF('Exemplaires élève'!$CZ$90="TI",1,IF('Exemplaires élève'!$CZ$90="I",2,IF('Exemplaires élève'!$CZ$90="S",3,IF('Exemplaires élève'!$CZ$90="B",4,IF('Exemplaires élève'!$CZ$90="TB",5,"xxxx"))))))</f>
        <v/>
      </c>
      <c r="M285" s="78" t="str">
        <f>IF('Exemplaires élève'!$CZ$98="","",IF('Exemplaires élève'!$CZ$98="TI",1,IF('Exemplaires élève'!$CZ$98="I",2,IF('Exemplaires élève'!$CZ$98="S",3,IF('Exemplaires élève'!$CZ$98="B",4,IF('Exemplaires élève'!$CZ$98="TB",5,"xxxx"))))))</f>
        <v/>
      </c>
      <c r="N285" s="78" t="str">
        <f>IF('Exemplaires élève'!$CZ$115="","",IF('Exemplaires élève'!$CZ$115="TI",1,IF('Exemplaires élève'!$CZ$115="I",2,IF('Exemplaires élève'!$CZ$115="S",3,IF('Exemplaires élève'!$CZ$115="B",4,IF('Exemplaires élève'!$CZ$115="TB",5,"xxxx"))))))</f>
        <v/>
      </c>
      <c r="O285" s="78" t="str">
        <f>IF('Exemplaires élève'!$CZ$123="","",IF('Exemplaires élève'!$CZ$123="TI",1,IF('Exemplaires élève'!$CZ$123="I",2,IF('Exemplaires élève'!$CZ$123="S",3,IF('Exemplaires élève'!$CZ$123="B",4,IF('Exemplaires élève'!$CZ$123="TB",5,"xxxx"))))))</f>
        <v/>
      </c>
      <c r="P285" s="78" t="str">
        <f>IF('Exemplaires élève'!$CZ$131="","",IF('Exemplaires élève'!$CZ$131="TI",1,IF('Exemplaires élève'!$CZ$131="I",2,IF('Exemplaires élève'!$CZ$131="S",3,IF('Exemplaires élève'!$CZ$131="B",4,IF('Exemplaires élève'!$CZ$131="TB",5,"xxxx"))))))</f>
        <v/>
      </c>
      <c r="Q285" s="78" t="str">
        <f>IF('Exemplaires élève'!$CZ$139="","",IF('Exemplaires élève'!$CZ$139="TI",1,IF('Exemplaires élève'!$CZ$139="I",2,IF('Exemplaires élève'!$CZ$139="S",3,IF('Exemplaires élève'!$CZ$139="B",4,IF('Exemplaires élève'!$CZ$139="TB",5,"xxxx"))))))</f>
        <v/>
      </c>
      <c r="R285" s="78" t="str">
        <f>IF('Exemplaires élève'!$CZ$147="","",IF('Exemplaires élève'!$CZ$147="TI",1,IF('Exemplaires élève'!$CZ$147="I",2,IF('Exemplaires élève'!$CZ$147="S",3,IF('Exemplaires élève'!$CZ$147="B",4,IF('Exemplaires élève'!$CZ$147="TB",5,"xxxx"))))))</f>
        <v/>
      </c>
      <c r="S285" s="78" t="str">
        <f>IF('Exemplaires élève'!$CZ$164="","",IF('Exemplaires élève'!$CZ$164="TI",1,IF('Exemplaires élève'!$CZ$164="I",2,IF('Exemplaires élève'!$CZ$164="S",3,IF('Exemplaires élève'!$CZ$164="B",4,IF('Exemplaires élève'!$CZ$164="TB",5,"xxxx"))))))</f>
        <v/>
      </c>
      <c r="T285" s="78" t="str">
        <f>IF('Exemplaires élève'!$CZ$172="","",IF('Exemplaires élève'!$CZ$172="TI",1,IF('Exemplaires élève'!$CZ$172="I",2,IF('Exemplaires élève'!$CZ$172="S",3,IF('Exemplaires élève'!$CZ$172="B",4,IF('Exemplaires élève'!$CZ$172="TB",5,"xxxx"))))))</f>
        <v/>
      </c>
      <c r="U285" s="78" t="str">
        <f>IF('Exemplaires élève'!$CZ$180="","",IF('Exemplaires élève'!$CZ$180="TI",1,IF('Exemplaires élève'!$CZ$180="I",2,IF('Exemplaires élève'!$CZ$180="S",3,IF('Exemplaires élève'!$CZ$180="B",4,IF('Exemplaires élève'!$CZ$180="TB",5,"xxxx"))))))</f>
        <v/>
      </c>
      <c r="V285" s="78" t="str">
        <f>IF('Exemplaires élève'!$CZ$188="","",IF('Exemplaires élève'!$CZ$188="TI",1,IF('Exemplaires élève'!$CZ$188="I",2,IF('Exemplaires élève'!$CZ$188="S",3,IF('Exemplaires élève'!$CZ$188="B",4,IF('Exemplaires élève'!$CZ$188="TB",5,"xxxx"))))))</f>
        <v/>
      </c>
      <c r="W285" s="78" t="str">
        <f>IF('Exemplaires élève'!$CZ$196="","",IF('Exemplaires élève'!$CZ$196="TI",1,IF('Exemplaires élève'!$CZ$196="I",2,IF('Exemplaires élève'!$CZ$196="S",3,IF('Exemplaires élève'!$CZ$196="B",4,IF('Exemplaires élève'!$CZ$196="TB",5,"xxxx"))))))</f>
        <v/>
      </c>
    </row>
    <row r="286" spans="1:23" x14ac:dyDescent="0.25">
      <c r="A286" s="129"/>
      <c r="D286" s="78" t="str">
        <f>IF('Exemplaires élève'!$CZ$18="","",IF('Exemplaires élève'!$CZ$18="TI",1,IF('Exemplaires élève'!$CZ$18="I",2,IF('Exemplaires élève'!$CZ$18="S",3,IF('Exemplaires élève'!$CZ$18="B",4,IF('Exemplaires élève'!$CZ$18="TB",5,"xxxx"))))))</f>
        <v/>
      </c>
      <c r="E286" s="78" t="str">
        <f>IF('Exemplaires élève'!$CZ$26="","",IF('Exemplaires élève'!$CZ$26="TI",1,IF('Exemplaires élève'!$CZ$26="I",2,IF('Exemplaires élève'!$CZ$26="S",3,IF('Exemplaires élève'!$CZ$26="B",4,IF('Exemplaires élève'!$CZ$26="TB",5,"xxxx"))))))</f>
        <v/>
      </c>
      <c r="F286" s="78" t="str">
        <f>IF('Exemplaires élève'!$CZ$34="","",IF('Exemplaires élève'!$CZ$34="TI",1,IF('Exemplaires élève'!$CZ$34="I",2,IF('Exemplaires élève'!$CZ$34="S",3,IF('Exemplaires élève'!$CZ$34="B",4,IF('Exemplaires élève'!$CZ$34="TB",5,"xxxx"))))))</f>
        <v/>
      </c>
      <c r="G286" s="78" t="str">
        <f>IF('Exemplaires élève'!$CZ$42="","",IF('Exemplaires élève'!$CZ$42="TI",1,IF('Exemplaires élève'!$CZ$42="I",2,IF('Exemplaires élève'!$CZ$42="S",3,IF('Exemplaires élève'!$CZ$42="B",4,IF('Exemplaires élève'!$CZ$42="TB",5,"xxxx"))))))</f>
        <v/>
      </c>
      <c r="H286" s="78" t="str">
        <f>IF('Exemplaires élève'!$CZ$50="","",IF('Exemplaires élève'!$CZ$50="TI",1,IF('Exemplaires élève'!$CZ$50="I",2,IF('Exemplaires élève'!$CZ$50="S",3,IF('Exemplaires élève'!$CZ$50="B",4,IF('Exemplaires élève'!$CZ$50="TB",5,"xxxx"))))))</f>
        <v/>
      </c>
      <c r="I286" s="78" t="str">
        <f>IF('Exemplaires élève'!$CZ$67="","",IF('Exemplaires élève'!$CZ$67="TI",1,IF('Exemplaires élève'!$CZ$67="I",2,IF('Exemplaires élève'!$CZ$67="S",3,IF('Exemplaires élève'!$CZ$67="B",4,IF('Exemplaires élève'!$CZ$67="TB",5,"xxxx"))))))</f>
        <v/>
      </c>
      <c r="J286" s="78" t="str">
        <f>IF('Exemplaires élève'!$CZ$75="","",IF('Exemplaires élève'!$CZ$75="TI",1,IF('Exemplaires élève'!$CZ$75="I",2,IF('Exemplaires élève'!$CZ$75="S",3,IF('Exemplaires élève'!$CZ$75="B",4,IF('Exemplaires élève'!$CZ$75="TB",5,"xxxx"))))))</f>
        <v/>
      </c>
      <c r="K286" s="78" t="str">
        <f>IF('Exemplaires élève'!$CZ$83="","",IF('Exemplaires élève'!$CZ$83="TI",1,IF('Exemplaires élève'!$CZ$83="I",2,IF('Exemplaires élève'!$CZ$83="S",3,IF('Exemplaires élève'!$CZ$83="B",4,IF('Exemplaires élève'!$CZ$83="TB",5,"xxxx"))))))</f>
        <v/>
      </c>
      <c r="L286" s="78" t="str">
        <f>IF('Exemplaires élève'!$CZ$91="","",IF('Exemplaires élève'!$CZ$91="TI",1,IF('Exemplaires élève'!$CZ$91="I",2,IF('Exemplaires élève'!$CZ$91="S",3,IF('Exemplaires élève'!$CZ$91="B",4,IF('Exemplaires élève'!$CZ$91="TB",5,"xxxx"))))))</f>
        <v/>
      </c>
      <c r="M286" s="78" t="str">
        <f>IF('Exemplaires élève'!$CZ$99="","",IF('Exemplaires élève'!$CZ$99="TI",1,IF('Exemplaires élève'!$CZ$99="I",2,IF('Exemplaires élève'!$CZ$99="S",3,IF('Exemplaires élève'!$CZ$99="B",4,IF('Exemplaires élève'!$CZ$99="TB",5,"xxxx"))))))</f>
        <v/>
      </c>
      <c r="N286" s="78" t="str">
        <f>IF('Exemplaires élève'!$CZ$116="","",IF('Exemplaires élève'!$CZ$116="TI",1,IF('Exemplaires élève'!$CZ$116="I",2,IF('Exemplaires élève'!$CZ$116="S",3,IF('Exemplaires élève'!$CZ$116="B",4,IF('Exemplaires élève'!$CZ$116="TB",5,"xxxx"))))))</f>
        <v/>
      </c>
      <c r="O286" s="78" t="str">
        <f>IF('Exemplaires élève'!$CZ$124="","",IF('Exemplaires élève'!$CZ$124="TI",1,IF('Exemplaires élève'!$CZ$124="I",2,IF('Exemplaires élève'!$CZ$124="S",3,IF('Exemplaires élève'!$CZ$124="B",4,IF('Exemplaires élève'!$CZ$124="TB",5,"xxxx"))))))</f>
        <v/>
      </c>
      <c r="P286" s="78" t="str">
        <f>IF('Exemplaires élève'!$CZ$132="","",IF('Exemplaires élève'!$CZ$132="TI",1,IF('Exemplaires élève'!$CZ$132="I",2,IF('Exemplaires élève'!$CZ$132="S",3,IF('Exemplaires élève'!$CZ$132="B",4,IF('Exemplaires élève'!$CZ$132="TB",5,"xxxx"))))))</f>
        <v/>
      </c>
      <c r="Q286" s="78" t="str">
        <f>IF('Exemplaires élève'!$CZ$140="","",IF('Exemplaires élève'!$CZ$140="TI",1,IF('Exemplaires élève'!$CZ$140="I",2,IF('Exemplaires élève'!$CZ$140="S",3,IF('Exemplaires élève'!$CZ$140="B",4,IF('Exemplaires élève'!$CZ$140="TB",5,"xxxx"))))))</f>
        <v/>
      </c>
      <c r="R286" s="78" t="str">
        <f>IF('Exemplaires élève'!$CZ$148="","",IF('Exemplaires élève'!$CZ$148="TI",1,IF('Exemplaires élève'!$CZ$148="I",2,IF('Exemplaires élève'!$CZ$148="S",3,IF('Exemplaires élève'!$CZ$148="B",4,IF('Exemplaires élève'!$CZ$148="TB",5,"xxxx"))))))</f>
        <v/>
      </c>
      <c r="S286" s="78" t="str">
        <f>IF('Exemplaires élève'!$CZ$165="","",IF('Exemplaires élève'!$CZ$165="TI",1,IF('Exemplaires élève'!$CZ$165="I",2,IF('Exemplaires élève'!$CZ$165="S",3,IF('Exemplaires élève'!$CZ$165="B",4,IF('Exemplaires élève'!$CZ$165="TB",5,"xxxx"))))))</f>
        <v/>
      </c>
      <c r="T286" s="78" t="str">
        <f>IF('Exemplaires élève'!$CZ$173="","",IF('Exemplaires élève'!$CZ$173="TI",1,IF('Exemplaires élève'!$CZ$173="I",2,IF('Exemplaires élève'!$CZ$173="S",3,IF('Exemplaires élève'!$CZ$173="B",4,IF('Exemplaires élève'!$CZ$173="TB",5,"xxxx"))))))</f>
        <v/>
      </c>
      <c r="U286" s="78" t="str">
        <f>IF('Exemplaires élève'!$CZ$181="","",IF('Exemplaires élève'!$CZ$181="TI",1,IF('Exemplaires élève'!$CZ$181="I",2,IF('Exemplaires élève'!$CZ$181="S",3,IF('Exemplaires élève'!$CZ$181="B",4,IF('Exemplaires élève'!$CZ$181="TB",5,"xxxx"))))))</f>
        <v/>
      </c>
      <c r="V286" s="78" t="str">
        <f>IF('Exemplaires élève'!$CZ$189="","",IF('Exemplaires élève'!$CZ$189="TI",1,IF('Exemplaires élève'!$CZ$189="I",2,IF('Exemplaires élève'!$CZ$189="S",3,IF('Exemplaires élève'!$CZ$189="B",4,IF('Exemplaires élève'!$CZ$189="TB",5,"xxxx"))))))</f>
        <v/>
      </c>
      <c r="W286" s="78" t="str">
        <f>IF('Exemplaires élève'!$CZ$197="","",IF('Exemplaires élève'!$CZ$197="TI",1,IF('Exemplaires élève'!$CZ$197="I",2,IF('Exemplaires élève'!$CZ$197="S",3,IF('Exemplaires élève'!$CZ$197="B",4,IF('Exemplaires élève'!$CZ$197="TB",5,"xxxx"))))))</f>
        <v/>
      </c>
    </row>
    <row r="287" spans="1:23" x14ac:dyDescent="0.25">
      <c r="A287" s="129"/>
      <c r="D287" s="78" t="str">
        <f>IF('Exemplaires élève'!$CZ$19="","",IF('Exemplaires élève'!$CZ$19="TI",1,IF('Exemplaires élève'!$CZ$19="I",2,IF('Exemplaires élève'!$CZ$19="S",3,IF('Exemplaires élève'!$CZ$19="B",4,IF('Exemplaires élève'!$CZ$19="TB",5,"xxxx"))))))</f>
        <v/>
      </c>
      <c r="E287" s="78" t="str">
        <f>IF('Exemplaires élève'!$CZ$27="","",IF('Exemplaires élève'!$CZ$27="TI",1,IF('Exemplaires élève'!$CZ$27="I",2,IF('Exemplaires élève'!$CZ$27="S",3,IF('Exemplaires élève'!$CZ$27="B",4,IF('Exemplaires élève'!$CZ$27="TB",5,"xxxx"))))))</f>
        <v/>
      </c>
      <c r="F287" s="78" t="str">
        <f>IF('Exemplaires élève'!$CZ$35="","",IF('Exemplaires élève'!$CZ$35="TI",1,IF('Exemplaires élève'!$CZ$35="I",2,IF('Exemplaires élève'!$CZ$35="S",3,IF('Exemplaires élève'!$CZ$35="B",4,IF('Exemplaires élève'!$CZ$35="TB",5,"xxxx"))))))</f>
        <v/>
      </c>
      <c r="G287" s="78" t="str">
        <f>IF('Exemplaires élève'!$CZ$43="","",IF('Exemplaires élève'!$CZ$43="TI",1,IF('Exemplaires élève'!$CZ$43="I",2,IF('Exemplaires élève'!$CZ$43="S",3,IF('Exemplaires élève'!$CZ$43="B",4,IF('Exemplaires élève'!$CZ$43="TB",5,"xxxx"))))))</f>
        <v/>
      </c>
      <c r="H287" s="78" t="str">
        <f>IF('Exemplaires élève'!$CZ$51="","",IF('Exemplaires élève'!$CZ$51="TI",1,IF('Exemplaires élève'!$CZ$51="I",2,IF('Exemplaires élève'!$CZ$51="S",3,IF('Exemplaires élève'!$CZ$51="B",4,IF('Exemplaires élève'!$CZ$51="TB",5,"xxxx"))))))</f>
        <v/>
      </c>
      <c r="I287" s="78" t="str">
        <f>IF('Exemplaires élève'!$CZ$68="","",IF('Exemplaires élève'!$CZ$68="TI",1,IF('Exemplaires élève'!$CZ$68="I",2,IF('Exemplaires élève'!$CZ$68="S",3,IF('Exemplaires élève'!$CZ$68="B",4,IF('Exemplaires élève'!$CZ$68="TB",5,"xxxx"))))))</f>
        <v/>
      </c>
      <c r="J287" s="78" t="str">
        <f>IF('Exemplaires élève'!$CZ$76="","",IF('Exemplaires élève'!$CZ$76="TI",1,IF('Exemplaires élève'!$CZ$76="I",2,IF('Exemplaires élève'!$CZ$76="S",3,IF('Exemplaires élève'!$CZ$76="B",4,IF('Exemplaires élève'!$CZ$76="TB",5,"xxxx"))))))</f>
        <v/>
      </c>
      <c r="K287" s="78" t="str">
        <f>IF('Exemplaires élève'!$CZ$84="","",IF('Exemplaires élève'!$CZ$84="TI",1,IF('Exemplaires élève'!$CZ$84="I",2,IF('Exemplaires élève'!$CZ$84="S",3,IF('Exemplaires élève'!$CZ$84="B",4,IF('Exemplaires élève'!$CZ$84="TB",5,"xxxx"))))))</f>
        <v/>
      </c>
      <c r="L287" s="78" t="str">
        <f>IF('Exemplaires élève'!$CZ$92="","",IF('Exemplaires élève'!$CZ$92="TI",1,IF('Exemplaires élève'!$CZ$92="I",2,IF('Exemplaires élève'!$CZ$92="S",3,IF('Exemplaires élève'!$CZ$92="B",4,IF('Exemplaires élève'!$CZ$92="TB",5,"xxxx"))))))</f>
        <v/>
      </c>
      <c r="M287" s="78" t="str">
        <f>IF('Exemplaires élève'!$CZ$100="","",IF('Exemplaires élève'!$CZ$100="TI",1,IF('Exemplaires élève'!$CZ$100="I",2,IF('Exemplaires élève'!$CZ$100="S",3,IF('Exemplaires élève'!$CZ$100="B",4,IF('Exemplaires élève'!$CZ$100="TB",5,"xxxx"))))))</f>
        <v/>
      </c>
      <c r="N287" s="78" t="str">
        <f>IF('Exemplaires élève'!$CZ$117="","",IF('Exemplaires élève'!$CZ$117="TI",1,IF('Exemplaires élève'!$CZ$117="I",2,IF('Exemplaires élève'!$CZ$117="S",3,IF('Exemplaires élève'!$CZ$117="B",4,IF('Exemplaires élève'!$CZ$117="TB",5,"xxxx"))))))</f>
        <v/>
      </c>
      <c r="O287" s="78" t="str">
        <f>IF('Exemplaires élève'!$CZ$125="","",IF('Exemplaires élève'!$CZ$125="TI",1,IF('Exemplaires élève'!$CZ$125="I",2,IF('Exemplaires élève'!$CZ$125="S",3,IF('Exemplaires élève'!$CZ$125="B",4,IF('Exemplaires élève'!$CZ$125="TB",5,"xxxx"))))))</f>
        <v/>
      </c>
      <c r="P287" s="78" t="str">
        <f>IF('Exemplaires élève'!$CZ$133="","",IF('Exemplaires élève'!$CZ$133="TI",1,IF('Exemplaires élève'!$CZ$133="I",2,IF('Exemplaires élève'!$CZ$133="S",3,IF('Exemplaires élève'!$CZ$133="B",4,IF('Exemplaires élève'!$CZ$133="TB",5,"xxxx"))))))</f>
        <v/>
      </c>
      <c r="Q287" s="78" t="str">
        <f>IF('Exemplaires élève'!$CZ$141="","",IF('Exemplaires élève'!$CZ$141="TI",1,IF('Exemplaires élève'!$CZ$141="I",2,IF('Exemplaires élève'!$CZ$141="S",3,IF('Exemplaires élève'!$CZ$141="B",4,IF('Exemplaires élève'!$CZ$141="TB",5,"xxxx"))))))</f>
        <v/>
      </c>
      <c r="R287" s="78" t="str">
        <f>IF('Exemplaires élève'!$CZ$149="","",IF('Exemplaires élève'!$CZ$149="TI",1,IF('Exemplaires élève'!$CZ$149="I",2,IF('Exemplaires élève'!$CZ$149="S",3,IF('Exemplaires élève'!$CZ$149="B",4,IF('Exemplaires élève'!$CZ$149="TB",5,"xxxx"))))))</f>
        <v/>
      </c>
      <c r="S287" s="78" t="str">
        <f>IF('Exemplaires élève'!$CZ$166="","",IF('Exemplaires élève'!$CZ$166="TI",1,IF('Exemplaires élève'!$CZ$166="I",2,IF('Exemplaires élève'!$CZ$166="S",3,IF('Exemplaires élève'!$CZ$166="B",4,IF('Exemplaires élève'!$CZ$166="TB",5,"xxxx"))))))</f>
        <v/>
      </c>
      <c r="T287" s="78" t="str">
        <f>IF('Exemplaires élève'!$CZ$174="","",IF('Exemplaires élève'!$CZ$174="TI",1,IF('Exemplaires élève'!$CZ$174="I",2,IF('Exemplaires élève'!$CZ$174="S",3,IF('Exemplaires élève'!$CZ$174="B",4,IF('Exemplaires élève'!$CZ$174="TB",5,"xxxx"))))))</f>
        <v/>
      </c>
      <c r="U287" s="78" t="str">
        <f>IF('Exemplaires élève'!$CZ$182="","",IF('Exemplaires élève'!$CZ$182="TI",1,IF('Exemplaires élève'!$CZ$182="I",2,IF('Exemplaires élève'!$CZ$182="S",3,IF('Exemplaires élève'!$CZ$182="B",4,IF('Exemplaires élève'!$CZ$182="TB",5,"xxxx"))))))</f>
        <v/>
      </c>
      <c r="V287" s="78" t="str">
        <f>IF('Exemplaires élève'!$CZ$190="","",IF('Exemplaires élève'!$CZ$190="TI",1,IF('Exemplaires élève'!$CZ$190="I",2,IF('Exemplaires élève'!$CZ$190="S",3,IF('Exemplaires élève'!$CZ$190="B",4,IF('Exemplaires élève'!$CZ$190="TB",5,"xxxx"))))))</f>
        <v/>
      </c>
      <c r="W287" s="78" t="str">
        <f>IF('Exemplaires élève'!$CZ$198="","",IF('Exemplaires élève'!$CZ$198="TI",1,IF('Exemplaires élève'!$CZ$198="I",2,IF('Exemplaires élève'!$CZ$198="S",3,IF('Exemplaires élève'!$CZ$198="B",4,IF('Exemplaires élève'!$CZ$198="TB",5,"xxxx"))))))</f>
        <v/>
      </c>
    </row>
    <row r="288" spans="1:23" x14ac:dyDescent="0.25">
      <c r="A288" s="129"/>
      <c r="D288" s="78" t="str">
        <f>IF('Exemplaires élève'!$CZ$20="","",IF('Exemplaires élève'!$CZ$20="TI",1,IF('Exemplaires élève'!$CZ$20="I",2,IF('Exemplaires élève'!$CZ$20="S",3,IF('Exemplaires élève'!$CZ$20="B",4,IF('Exemplaires élève'!$CZ$20="TB",5,"xxxx"))))))</f>
        <v/>
      </c>
      <c r="E288" s="78" t="str">
        <f>IF('Exemplaires élève'!$CZ$28="","",IF('Exemplaires élève'!$CZ$28="TI",1,IF('Exemplaires élève'!$CZ$28="I",2,IF('Exemplaires élève'!$CZ$28="S",3,IF('Exemplaires élève'!$CZ$28="B",4,IF('Exemplaires élève'!$CZ$28="TB",5,"xxxx"))))))</f>
        <v/>
      </c>
      <c r="F288" s="78" t="str">
        <f>IF('Exemplaires élève'!$CZ$36="","",IF('Exemplaires élève'!$CZ$36="TI",1,IF('Exemplaires élève'!$CZ$36="I",2,IF('Exemplaires élève'!$CZ$36="S",3,IF('Exemplaires élève'!$CZ$36="B",4,IF('Exemplaires élève'!$CZ$36="TB",5,"xxxx"))))))</f>
        <v/>
      </c>
      <c r="G288" s="78" t="str">
        <f>IF('Exemplaires élève'!$CZ$44="","",IF('Exemplaires élève'!$CZ$44="TI",1,IF('Exemplaires élève'!$CZ$44="I",2,IF('Exemplaires élève'!$CZ$44="S",3,IF('Exemplaires élève'!$CZ$44="B",4,IF('Exemplaires élève'!$CZ$44="TB",5,"xxxx"))))))</f>
        <v/>
      </c>
      <c r="H288" s="78" t="str">
        <f>IF('Exemplaires élève'!$CZ$52="","",IF('Exemplaires élève'!$CZ$52="TI",1,IF('Exemplaires élève'!$CZ$52="I",2,IF('Exemplaires élève'!$CZ$52="S",3,IF('Exemplaires élève'!$CZ$52="B",4,IF('Exemplaires élève'!$CZ$52="TB",5,"xxxx"))))))</f>
        <v/>
      </c>
      <c r="I288" s="78" t="str">
        <f>IF('Exemplaires élève'!$CZ$69="","",IF('Exemplaires élève'!$CZ$69="TI",1,IF('Exemplaires élève'!$CZ$69="I",2,IF('Exemplaires élève'!$CZ$69="S",3,IF('Exemplaires élève'!$CZ$69="B",4,IF('Exemplaires élève'!$CZ$69="TB",5,"xxxx"))))))</f>
        <v/>
      </c>
      <c r="J288" s="78" t="str">
        <f>IF('Exemplaires élève'!$CZ$77="","",IF('Exemplaires élève'!$CZ$77="TI",1,IF('Exemplaires élève'!$CZ$77="I",2,IF('Exemplaires élève'!$CZ$77="S",3,IF('Exemplaires élève'!$CZ$77="B",4,IF('Exemplaires élève'!$CZ$77="TB",5,"xxxx"))))))</f>
        <v/>
      </c>
      <c r="K288" s="78" t="str">
        <f>IF('Exemplaires élève'!$CZ$85="","",IF('Exemplaires élève'!$CZ$85="TI",1,IF('Exemplaires élève'!$CZ$85="I",2,IF('Exemplaires élève'!$CZ$85="S",3,IF('Exemplaires élève'!$CZ$85="B",4,IF('Exemplaires élève'!$CZ$85="TB",5,"xxxx"))))))</f>
        <v/>
      </c>
      <c r="L288" s="78" t="str">
        <f>IF('Exemplaires élève'!$CZ$93="","",IF('Exemplaires élève'!$CZ$93="TI",1,IF('Exemplaires élève'!$CZ$93="I",2,IF('Exemplaires élève'!$CZ$93="S",3,IF('Exemplaires élève'!$CZ$93="B",4,IF('Exemplaires élève'!$CZ$93="TB",5,"xxxx"))))))</f>
        <v/>
      </c>
      <c r="M288" s="78" t="str">
        <f>IF('Exemplaires élève'!$CZ$101="","",IF('Exemplaires élève'!$CZ$101="TI",1,IF('Exemplaires élève'!$CZ$101="I",2,IF('Exemplaires élève'!$CZ$101="S",3,IF('Exemplaires élève'!$CZ$101="B",4,IF('Exemplaires élève'!$CZ$101="TB",5,"xxxx"))))))</f>
        <v/>
      </c>
      <c r="N288" s="78" t="str">
        <f>IF('Exemplaires élève'!$CZ$118="","",IF('Exemplaires élève'!$CZ$118="TI",1,IF('Exemplaires élève'!$CZ$118="I",2,IF('Exemplaires élève'!$CZ$118="S",3,IF('Exemplaires élève'!$CZ$118="B",4,IF('Exemplaires élève'!$CZ$118="TB",5,"xxxx"))))))</f>
        <v/>
      </c>
      <c r="O288" s="78" t="str">
        <f>IF('Exemplaires élève'!$CZ$126="","",IF('Exemplaires élève'!$CZ$126="TI",1,IF('Exemplaires élève'!$CZ$126="I",2,IF('Exemplaires élève'!$CZ$126="S",3,IF('Exemplaires élève'!$CZ$126="B",4,IF('Exemplaires élève'!$CZ$126="TB",5,"xxxx"))))))</f>
        <v/>
      </c>
      <c r="P288" s="78" t="str">
        <f>IF('Exemplaires élève'!$CZ$134="","",IF('Exemplaires élève'!$CZ$134="TI",1,IF('Exemplaires élève'!$CZ$134="I",2,IF('Exemplaires élève'!$CZ$134="S",3,IF('Exemplaires élève'!$CZ$134="B",4,IF('Exemplaires élève'!$CZ$134="TB",5,"xxxx"))))))</f>
        <v/>
      </c>
      <c r="Q288" s="78" t="str">
        <f>IF('Exemplaires élève'!$CZ$142="","",IF('Exemplaires élève'!$CZ$142="TI",1,IF('Exemplaires élève'!$CZ$142="I",2,IF('Exemplaires élève'!$CZ$142="S",3,IF('Exemplaires élève'!$CZ$142="B",4,IF('Exemplaires élève'!$CZ$142="TB",5,"xxxx"))))))</f>
        <v/>
      </c>
      <c r="R288" s="78" t="str">
        <f>IF('Exemplaires élève'!$CZ$150="","",IF('Exemplaires élève'!$CZ$150="TI",1,IF('Exemplaires élève'!$CZ$150="I",2,IF('Exemplaires élève'!$CZ$150="S",3,IF('Exemplaires élève'!$CZ$150="B",4,IF('Exemplaires élève'!$CZ$150="TB",5,"xxxx"))))))</f>
        <v/>
      </c>
      <c r="S288" s="78" t="str">
        <f>IF('Exemplaires élève'!$CZ$167="","",IF('Exemplaires élève'!$CZ$167="TI",1,IF('Exemplaires élève'!$CZ$167="I",2,IF('Exemplaires élève'!$CZ$167="S",3,IF('Exemplaires élève'!$CZ$167="B",4,IF('Exemplaires élève'!$CZ$167="TB",5,"xxxx"))))))</f>
        <v/>
      </c>
      <c r="T288" s="78" t="str">
        <f>IF('Exemplaires élève'!$CZ$175="","",IF('Exemplaires élève'!$CZ$175="TI",1,IF('Exemplaires élève'!$CZ$175="I",2,IF('Exemplaires élève'!$CZ$175="S",3,IF('Exemplaires élève'!$CZ$175="B",4,IF('Exemplaires élève'!$CZ$175="TB",5,"xxxx"))))))</f>
        <v/>
      </c>
      <c r="U288" s="78" t="str">
        <f>IF('Exemplaires élève'!$CZ$183="","",IF('Exemplaires élève'!$CZ$183="TI",1,IF('Exemplaires élève'!$CZ$183="I",2,IF('Exemplaires élève'!$CZ$183="S",3,IF('Exemplaires élève'!$CZ$183="B",4,IF('Exemplaires élève'!$CZ$183="TB",5,"xxxx"))))))</f>
        <v/>
      </c>
      <c r="V288" s="78" t="str">
        <f>IF('Exemplaires élève'!$CZ$191="","",IF('Exemplaires élève'!$CZ$191="TI",1,IF('Exemplaires élève'!$CZ$191="I",2,IF('Exemplaires élève'!$CZ$191="S",3,IF('Exemplaires élève'!$CZ$191="B",4,IF('Exemplaires élève'!$CZ$191="TB",5,"xxxx"))))))</f>
        <v/>
      </c>
      <c r="W288" s="78" t="str">
        <f>IF('Exemplaires élève'!$CZ$199="","",IF('Exemplaires élève'!$CZ$199="TI",1,IF('Exemplaires élève'!$CZ$199="I",2,IF('Exemplaires élève'!$CZ$199="S",3,IF('Exemplaires élève'!$CZ$199="B",4,IF('Exemplaires élève'!$CZ$199="TB",5,"xxxx"))))))</f>
        <v/>
      </c>
    </row>
    <row r="289" spans="1:23" ht="13.8" thickBot="1" x14ac:dyDescent="0.3">
      <c r="A289" s="129"/>
      <c r="D289" s="78" t="str">
        <f>IF('Exemplaires élève'!$CZ$21="","",IF('Exemplaires élève'!$CZ$21="TI",1,IF('Exemplaires élève'!$CZ$21="I",2,IF('Exemplaires élève'!$CZ$21="S",3,IF('Exemplaires élève'!$CZ$21="B",4,IF('Exemplaires élève'!$CZ$21="TB",5,"xxxx"))))))</f>
        <v/>
      </c>
      <c r="E289" s="78" t="str">
        <f>IF('Exemplaires élève'!$CZ$29="","",IF('Exemplaires élève'!$CZ$29="TI",1,IF('Exemplaires élève'!$CZ$29="I",2,IF('Exemplaires élève'!$CZ$29="S",3,IF('Exemplaires élève'!$CZ$29="B",4,IF('Exemplaires élève'!$CZ$29="TB",5,"xxxx"))))))</f>
        <v/>
      </c>
      <c r="F289" s="78" t="str">
        <f>IF('Exemplaires élève'!$CZ$37="","",IF('Exemplaires élève'!$CZ$37="TI",1,IF('Exemplaires élève'!$CZ$37="I",2,IF('Exemplaires élève'!$CZ$37="S",3,IF('Exemplaires élève'!$CZ$37="B",4,IF('Exemplaires élève'!$CZ$37="TB",5,"xxxx"))))))</f>
        <v/>
      </c>
      <c r="G289" s="78" t="str">
        <f>IF('Exemplaires élève'!$CZ$45="","",IF('Exemplaires élève'!$CZ$45="TI",1,IF('Exemplaires élève'!$CZ$45="I",2,IF('Exemplaires élève'!$CZ$45="S",3,IF('Exemplaires élève'!$CZ$45="B",4,IF('Exemplaires élève'!$CZ$45="TB",5,"xxxx"))))))</f>
        <v/>
      </c>
      <c r="H289" s="78" t="str">
        <f>IF('Exemplaires élève'!$CZ$53="","",IF('Exemplaires élève'!$CZ$53="TI",1,IF('Exemplaires élève'!$CZ$53="I",2,IF('Exemplaires élève'!$CZ$53="S",3,IF('Exemplaires élève'!$CZ$53="B",4,IF('Exemplaires élève'!$CZ$53="TB",5,"xxxx"))))))</f>
        <v/>
      </c>
      <c r="I289" s="78" t="str">
        <f>IF('Exemplaires élève'!$CZ$70="","",IF('Exemplaires élève'!$CZ$70="TI",1,IF('Exemplaires élève'!$CZ$70="I",2,IF('Exemplaires élève'!$CZ$70="S",3,IF('Exemplaires élève'!$CZ$70="B",4,IF('Exemplaires élève'!$CZ$70="TB",5,"xxxx"))))))</f>
        <v/>
      </c>
      <c r="J289" s="78" t="str">
        <f>IF('Exemplaires élève'!$CZ$78="","",IF('Exemplaires élève'!$CZ$78="TI",1,IF('Exemplaires élève'!$CZ$78="I",2,IF('Exemplaires élève'!$CZ$78="S",3,IF('Exemplaires élève'!$CZ$78="B",4,IF('Exemplaires élève'!$CZ$78="TB",5,"xxxx"))))))</f>
        <v/>
      </c>
      <c r="K289" s="78" t="str">
        <f>IF('Exemplaires élève'!$CZ$86="","",IF('Exemplaires élève'!$CZ$86="TI",1,IF('Exemplaires élève'!$CZ$86="I",2,IF('Exemplaires élève'!$CZ$86="S",3,IF('Exemplaires élève'!$CZ$86="B",4,IF('Exemplaires élève'!$CZ$86="TB",5,"xxxx"))))))</f>
        <v/>
      </c>
      <c r="L289" s="78" t="str">
        <f>IF('Exemplaires élève'!$CZ$94="","",IF('Exemplaires élève'!$CZ$94="TI",1,IF('Exemplaires élève'!$CZ$94="I",2,IF('Exemplaires élève'!$CZ$94="S",3,IF('Exemplaires élève'!$CZ$94="B",4,IF('Exemplaires élève'!$CZ$94="TB",5,"xxxx"))))))</f>
        <v/>
      </c>
      <c r="M289" s="78" t="str">
        <f>IF('Exemplaires élève'!$CZ$102="","",IF('Exemplaires élève'!$CZ$102="TI",1,IF('Exemplaires élève'!$CZ$102="I",2,IF('Exemplaires élève'!$CZ$102="S",3,IF('Exemplaires élève'!$CZ$102="B",4,IF('Exemplaires élève'!$CZ$102="TB",5,"xxxx"))))))</f>
        <v/>
      </c>
      <c r="N289" s="78" t="str">
        <f>IF('Exemplaires élève'!$CZ$119="","",IF('Exemplaires élève'!$CZ$119="TI",1,IF('Exemplaires élève'!$CZ$119="I",2,IF('Exemplaires élève'!$CZ$119="S",3,IF('Exemplaires élève'!$CZ$119="B",4,IF('Exemplaires élève'!$CZ$119="TB",5,"xxxx"))))))</f>
        <v/>
      </c>
      <c r="O289" s="78" t="str">
        <f>IF('Exemplaires élève'!$CZ$127="","",IF('Exemplaires élève'!$CZ$127="TI",1,IF('Exemplaires élève'!$CZ$127="I",2,IF('Exemplaires élève'!$CZ$127="S",3,IF('Exemplaires élève'!$CZ$127="B",4,IF('Exemplaires élève'!$CZ$127="TB",5,"xxxx"))))))</f>
        <v/>
      </c>
      <c r="P289" s="78" t="str">
        <f>IF('Exemplaires élève'!$CZ$135="","",IF('Exemplaires élève'!$CZ$135="TI",1,IF('Exemplaires élève'!$CZ$135="I",2,IF('Exemplaires élève'!$CZ$135="S",3,IF('Exemplaires élève'!$CZ$135="B",4,IF('Exemplaires élève'!$CZ$135="TB",5,"xxxx"))))))</f>
        <v/>
      </c>
      <c r="Q289" s="78" t="str">
        <f>IF('Exemplaires élève'!$CZ$143="","",IF('Exemplaires élève'!$CZ$143="TI",1,IF('Exemplaires élève'!$CZ$143="I",2,IF('Exemplaires élève'!$CZ$143="S",3,IF('Exemplaires élève'!$CZ$143="B",4,IF('Exemplaires élève'!$CZ$143="TB",5,"xxxx"))))))</f>
        <v/>
      </c>
      <c r="R289" s="78" t="str">
        <f>IF('Exemplaires élève'!$CZ$151="","",IF('Exemplaires élève'!$CZ$151="TI",1,IF('Exemplaires élève'!$CZ$151="I",2,IF('Exemplaires élève'!$CZ$151="S",3,IF('Exemplaires élève'!$CZ$151="B",4,IF('Exemplaires élève'!$CZ$151="TB",5,"xxxx"))))))</f>
        <v/>
      </c>
      <c r="S289" s="78" t="str">
        <f>IF('Exemplaires élève'!$CZ$168="","",IF('Exemplaires élève'!$CZ$168="TI",1,IF('Exemplaires élève'!$CZ$168="I",2,IF('Exemplaires élève'!$CZ$168="S",3,IF('Exemplaires élève'!$CZ$168="B",4,IF('Exemplaires élève'!$CZ$168="TB",5,"xxxx"))))))</f>
        <v/>
      </c>
      <c r="T289" s="78" t="str">
        <f>IF('Exemplaires élève'!$CZ$176="","",IF('Exemplaires élève'!$CZ$176="TI",1,IF('Exemplaires élève'!$CZ$176="I",2,IF('Exemplaires élève'!$CZ$176="S",3,IF('Exemplaires élève'!$CZ$176="B",4,IF('Exemplaires élève'!$CZ$176="TB",5,"xxxx"))))))</f>
        <v/>
      </c>
      <c r="U289" s="78" t="str">
        <f>IF('Exemplaires élève'!$CZ$184="","",IF('Exemplaires élève'!$CZ$184="TI",1,IF('Exemplaires élève'!$CZ$184="I",2,IF('Exemplaires élève'!$CZ$184="S",3,IF('Exemplaires élève'!$CZ$184="B",4,IF('Exemplaires élève'!$CZ$184="TB",5,"xxxx"))))))</f>
        <v/>
      </c>
      <c r="V289" s="78" t="str">
        <f>IF('Exemplaires élève'!$CZ$192="","",IF('Exemplaires élève'!$CZ$192="TI",1,IF('Exemplaires élève'!$CZ$192="I",2,IF('Exemplaires élève'!$CZ$192="S",3,IF('Exemplaires élève'!$CZ$192="B",4,IF('Exemplaires élève'!$CZ$192="TB",5,"xxxx"))))))</f>
        <v/>
      </c>
      <c r="W289" s="78" t="str">
        <f>IF('Exemplaires élève'!$CZ$200="","",IF('Exemplaires élève'!$CZ$200="TI",1,IF('Exemplaires élève'!$CZ$200="I",2,IF('Exemplaires élève'!$CZ$200="S",3,IF('Exemplaires élève'!$CZ$200="B",4,IF('Exemplaires élève'!$CZ$200="TB",5,"xxxx"))))))</f>
        <v/>
      </c>
    </row>
    <row r="290" spans="1:23" ht="13.8" thickBot="1" x14ac:dyDescent="0.3">
      <c r="A290" s="129"/>
      <c r="D290" s="32" t="str">
        <f>IF(D283="Absent(e)","",IF(D283="Non pr.",2,IF(COUNTIF(D283:D289,"")=7,"",AVERAGE(D283:D289))))</f>
        <v/>
      </c>
      <c r="E290" s="33">
        <f t="shared" ref="E290:W290" si="29">IF(E283="Absent(e)","",IF(E283="Non pr.",2,IF(COUNTIF(E283:E289,"")=7,"",AVERAGE(E283:E289))))</f>
        <v>2</v>
      </c>
      <c r="F290" s="33" t="str">
        <f t="shared" si="29"/>
        <v/>
      </c>
      <c r="G290" s="33" t="str">
        <f t="shared" si="29"/>
        <v/>
      </c>
      <c r="H290" s="33" t="str">
        <f t="shared" si="29"/>
        <v/>
      </c>
      <c r="I290" s="33" t="str">
        <f t="shared" si="29"/>
        <v/>
      </c>
      <c r="J290" s="33" t="str">
        <f t="shared" si="29"/>
        <v/>
      </c>
      <c r="K290" s="33" t="str">
        <f t="shared" si="29"/>
        <v/>
      </c>
      <c r="L290" s="33" t="str">
        <f t="shared" si="29"/>
        <v/>
      </c>
      <c r="M290" s="33" t="str">
        <f t="shared" si="29"/>
        <v/>
      </c>
      <c r="N290" s="33" t="str">
        <f t="shared" si="29"/>
        <v/>
      </c>
      <c r="O290" s="33" t="str">
        <f t="shared" si="29"/>
        <v/>
      </c>
      <c r="P290" s="33" t="str">
        <f t="shared" si="29"/>
        <v/>
      </c>
      <c r="Q290" s="33" t="str">
        <f t="shared" si="29"/>
        <v/>
      </c>
      <c r="R290" s="33" t="str">
        <f t="shared" si="29"/>
        <v/>
      </c>
      <c r="S290" s="33" t="str">
        <f t="shared" si="29"/>
        <v/>
      </c>
      <c r="T290" s="33" t="str">
        <f t="shared" si="29"/>
        <v/>
      </c>
      <c r="U290" s="33" t="str">
        <f t="shared" si="29"/>
        <v/>
      </c>
      <c r="V290" s="33" t="str">
        <f t="shared" si="29"/>
        <v/>
      </c>
      <c r="W290" s="34" t="str">
        <f t="shared" si="29"/>
        <v/>
      </c>
    </row>
    <row r="291" spans="1:23" x14ac:dyDescent="0.25">
      <c r="A291" s="129"/>
    </row>
  </sheetData>
  <sheetProtection selectLockedCells="1" pivotTables="0" selectUnlockedCells="1"/>
  <mergeCells count="10">
    <mergeCell ref="A3:A30"/>
    <mergeCell ref="A32:A59"/>
    <mergeCell ref="A61:A88"/>
    <mergeCell ref="A90:A117"/>
    <mergeCell ref="A119:A146"/>
    <mergeCell ref="A148:A175"/>
    <mergeCell ref="A177:A204"/>
    <mergeCell ref="A206:A233"/>
    <mergeCell ref="A235:A262"/>
    <mergeCell ref="A264:A291"/>
  </mergeCells>
  <pageMargins left="0.59027777777777801" right="0.59027777777777801" top="0.98402777777777795" bottom="0.9840277777777779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MJ154"/>
  <sheetViews>
    <sheetView showGridLines="0" showRowColHeaders="0" zoomScaleNormal="100" workbookViewId="0">
      <selection activeCell="D5" sqref="D5:V5"/>
    </sheetView>
  </sheetViews>
  <sheetFormatPr baseColWidth="10" defaultColWidth="9.109375" defaultRowHeight="13.2" x14ac:dyDescent="0.25"/>
  <cols>
    <col min="1" max="1" width="10.33203125" style="1" customWidth="1"/>
    <col min="2" max="2" width="5.109375" style="1" customWidth="1"/>
    <col min="3" max="3" width="5.33203125" style="1" customWidth="1"/>
    <col min="4" max="5" width="5.109375" style="1" customWidth="1"/>
    <col min="6" max="6" width="5.33203125" style="1" customWidth="1"/>
    <col min="7" max="9" width="5.109375" style="1" customWidth="1"/>
    <col min="10" max="10" width="5.33203125" style="1" customWidth="1"/>
    <col min="11" max="12" width="5.109375" style="1" customWidth="1"/>
    <col min="13" max="13" width="5.33203125" style="1" customWidth="1"/>
    <col min="14" max="14" width="5" style="1" customWidth="1"/>
    <col min="15" max="15" width="5.33203125" style="1" customWidth="1"/>
    <col min="16" max="16" width="5.109375" style="1" customWidth="1"/>
    <col min="17" max="17" width="5.33203125" style="1" customWidth="1"/>
    <col min="18" max="20" width="5.109375" style="1" customWidth="1"/>
    <col min="21" max="21" width="5.33203125" style="1" customWidth="1"/>
    <col min="22" max="22" width="17.44140625" style="1" customWidth="1"/>
    <col min="23" max="23" width="0.88671875" style="1" customWidth="1"/>
    <col min="24" max="24" width="9.109375" style="1"/>
    <col min="25" max="1024" width="11.44140625" style="1"/>
  </cols>
  <sheetData>
    <row r="1" spans="1:24" ht="31.5" customHeight="1" thickBot="1" x14ac:dyDescent="0.75">
      <c r="A1" s="131" t="str">
        <f>IF(Paramètres!$B$1="","",(CONCATENATE(Paramètres!$B$1,"  ",Paramètres!$B$2,"          ","(",Paramètres!$B$3,")")))</f>
        <v>Bollaerts  Dominique          (2F)</v>
      </c>
      <c r="B1" s="131"/>
      <c r="C1" s="131"/>
      <c r="D1" s="131"/>
      <c r="E1" s="131"/>
      <c r="F1" s="131"/>
      <c r="G1" s="131"/>
      <c r="H1" s="131"/>
      <c r="I1" s="131"/>
      <c r="J1" s="131"/>
      <c r="K1" s="131"/>
      <c r="L1" s="131"/>
      <c r="M1" s="131"/>
      <c r="N1" s="131"/>
      <c r="O1" s="131"/>
      <c r="P1" s="131"/>
      <c r="Q1" s="131"/>
      <c r="R1" s="131"/>
      <c r="S1" s="131"/>
      <c r="T1" s="131"/>
      <c r="U1" s="131"/>
      <c r="V1" s="131"/>
      <c r="X1" s="135" t="s">
        <v>3</v>
      </c>
    </row>
    <row r="2" spans="1:24" ht="17.399999999999999" thickTop="1" thickBot="1" x14ac:dyDescent="0.45">
      <c r="A2" s="37"/>
      <c r="B2"/>
      <c r="C2"/>
      <c r="D2"/>
      <c r="E2"/>
      <c r="F2" s="132">
        <f>Paramètres!$B$26</f>
        <v>42614</v>
      </c>
      <c r="G2" s="132"/>
      <c r="H2" s="132"/>
      <c r="I2" s="132"/>
      <c r="J2" s="132"/>
      <c r="K2" s="132"/>
      <c r="L2" s="38" t="s">
        <v>37</v>
      </c>
      <c r="M2" s="133">
        <f>Paramètres!$B$27</f>
        <v>42643</v>
      </c>
      <c r="N2" s="133"/>
      <c r="O2" s="133"/>
      <c r="P2" s="133"/>
      <c r="Q2" s="133"/>
      <c r="R2" s="133"/>
      <c r="S2"/>
      <c r="T2"/>
      <c r="U2"/>
      <c r="V2"/>
      <c r="X2" s="136"/>
    </row>
    <row r="3" spans="1:24" ht="14.4" thickTop="1" thickBot="1" x14ac:dyDescent="0.3">
      <c r="A3"/>
      <c r="B3"/>
      <c r="C3"/>
      <c r="D3"/>
      <c r="E3"/>
      <c r="F3"/>
      <c r="G3"/>
      <c r="H3"/>
      <c r="I3"/>
      <c r="J3"/>
      <c r="K3"/>
      <c r="L3"/>
      <c r="M3"/>
      <c r="N3"/>
      <c r="O3"/>
      <c r="P3"/>
      <c r="Q3"/>
      <c r="R3"/>
      <c r="S3"/>
      <c r="T3"/>
      <c r="U3"/>
      <c r="V3"/>
      <c r="X3" s="136"/>
    </row>
    <row r="4" spans="1:24" ht="17.399999999999999" thickTop="1" thickBot="1" x14ac:dyDescent="0.45">
      <c r="A4" s="134" t="str">
        <f>IF(Paramètres!F2="-----","Compétence :","Compétences :")</f>
        <v>Compétences :</v>
      </c>
      <c r="B4" s="134"/>
      <c r="C4"/>
      <c r="D4" s="130" t="str">
        <f>CONCATENATE(Paramètres!E1,"  ",Paramètres!F1)</f>
        <v>1.  Je respecte les consignes écrites ou orales.</v>
      </c>
      <c r="E4" s="130"/>
      <c r="F4" s="130"/>
      <c r="G4" s="130"/>
      <c r="H4" s="130"/>
      <c r="I4" s="130"/>
      <c r="J4" s="130"/>
      <c r="K4" s="130"/>
      <c r="L4" s="130"/>
      <c r="M4" s="130"/>
      <c r="N4" s="130"/>
      <c r="O4" s="130"/>
      <c r="P4" s="130"/>
      <c r="Q4" s="130"/>
      <c r="R4" s="130"/>
      <c r="S4" s="130"/>
      <c r="T4" s="130"/>
      <c r="U4" s="130"/>
      <c r="V4" s="130"/>
      <c r="X4" s="136"/>
    </row>
    <row r="5" spans="1:24" ht="17.399999999999999" thickTop="1" thickBot="1" x14ac:dyDescent="0.45">
      <c r="A5" s="39"/>
      <c r="B5"/>
      <c r="C5"/>
      <c r="D5" s="130" t="str">
        <f>IF(Paramètres!F2="-----","",CONCATENATE(Paramètres!E2,"  ",Paramètres!F2))</f>
        <v>2.  Je respecte les consignes de sécurité.</v>
      </c>
      <c r="E5" s="130"/>
      <c r="F5" s="130"/>
      <c r="G5" s="130"/>
      <c r="H5" s="130"/>
      <c r="I5" s="130"/>
      <c r="J5" s="130"/>
      <c r="K5" s="130"/>
      <c r="L5" s="130"/>
      <c r="M5" s="130"/>
      <c r="N5" s="130"/>
      <c r="O5" s="130"/>
      <c r="P5" s="130"/>
      <c r="Q5" s="130"/>
      <c r="R5" s="130"/>
      <c r="S5" s="130"/>
      <c r="T5" s="130"/>
      <c r="U5" s="130"/>
      <c r="V5" s="130"/>
      <c r="X5" s="136"/>
    </row>
    <row r="6" spans="1:24" ht="17.399999999999999" thickTop="1" thickBot="1" x14ac:dyDescent="0.45">
      <c r="A6" s="39"/>
      <c r="B6"/>
      <c r="C6"/>
      <c r="D6" s="130" t="str">
        <f>IF(Paramètres!F3="-----","",CONCATENATE(Paramètres!E3,"  ",Paramètres!F3))</f>
        <v>3.  Je respecte les consignes de travail.</v>
      </c>
      <c r="E6" s="130"/>
      <c r="F6" s="130"/>
      <c r="G6" s="130"/>
      <c r="H6" s="130"/>
      <c r="I6" s="130"/>
      <c r="J6" s="130"/>
      <c r="K6" s="130"/>
      <c r="L6" s="130"/>
      <c r="M6" s="130"/>
      <c r="N6" s="130"/>
      <c r="O6" s="130"/>
      <c r="P6" s="130"/>
      <c r="Q6" s="130"/>
      <c r="R6" s="130"/>
      <c r="S6" s="130"/>
      <c r="T6" s="130"/>
      <c r="U6" s="130"/>
      <c r="V6" s="130"/>
      <c r="X6" s="136"/>
    </row>
    <row r="7" spans="1:24" ht="15" customHeight="1" thickTop="1" thickBot="1" x14ac:dyDescent="0.3">
      <c r="A7"/>
      <c r="B7"/>
      <c r="C7"/>
      <c r="D7"/>
      <c r="E7"/>
      <c r="F7"/>
      <c r="G7"/>
      <c r="H7"/>
      <c r="I7"/>
      <c r="J7"/>
      <c r="K7"/>
      <c r="L7"/>
      <c r="M7"/>
      <c r="N7"/>
      <c r="O7"/>
      <c r="P7"/>
      <c r="Q7"/>
      <c r="R7"/>
      <c r="S7"/>
      <c r="T7"/>
      <c r="U7"/>
      <c r="V7"/>
      <c r="X7" s="136"/>
    </row>
    <row r="8" spans="1:24" ht="17.25" customHeight="1" thickTop="1" thickBot="1" x14ac:dyDescent="0.35">
      <c r="A8" s="40" t="s">
        <v>36</v>
      </c>
      <c r="B8"/>
      <c r="C8"/>
      <c r="D8"/>
      <c r="E8"/>
      <c r="F8"/>
      <c r="G8"/>
      <c r="H8"/>
      <c r="I8"/>
      <c r="J8"/>
      <c r="K8"/>
      <c r="L8"/>
      <c r="M8"/>
      <c r="N8"/>
      <c r="O8"/>
      <c r="P8"/>
      <c r="Q8"/>
      <c r="R8"/>
      <c r="S8"/>
      <c r="T8"/>
      <c r="U8"/>
      <c r="V8"/>
      <c r="X8" s="136"/>
    </row>
    <row r="9" spans="1:24" ht="54.75" customHeight="1" thickTop="1" thickBot="1" x14ac:dyDescent="0.35">
      <c r="A9" s="40" t="s">
        <v>34</v>
      </c>
      <c r="B9"/>
      <c r="C9"/>
      <c r="D9"/>
      <c r="E9"/>
      <c r="F9"/>
      <c r="G9"/>
      <c r="H9"/>
      <c r="I9"/>
      <c r="J9"/>
      <c r="K9"/>
      <c r="L9"/>
      <c r="M9"/>
      <c r="N9"/>
      <c r="O9"/>
      <c r="P9"/>
      <c r="Q9"/>
      <c r="R9"/>
      <c r="S9"/>
      <c r="T9"/>
      <c r="U9"/>
      <c r="V9"/>
      <c r="X9" s="136"/>
    </row>
    <row r="10" spans="1:24" ht="54.75" customHeight="1" thickTop="1" thickBot="1" x14ac:dyDescent="0.35">
      <c r="A10" s="40" t="s">
        <v>33</v>
      </c>
      <c r="B10"/>
      <c r="C10"/>
      <c r="D10"/>
      <c r="E10"/>
      <c r="F10"/>
      <c r="G10"/>
      <c r="H10"/>
      <c r="I10"/>
      <c r="J10"/>
      <c r="K10"/>
      <c r="L10"/>
      <c r="M10"/>
      <c r="N10"/>
      <c r="O10"/>
      <c r="P10"/>
      <c r="Q10"/>
      <c r="R10"/>
      <c r="S10"/>
      <c r="T10"/>
      <c r="U10"/>
      <c r="V10"/>
      <c r="X10" s="136"/>
    </row>
    <row r="11" spans="1:24" ht="54.75" customHeight="1" thickTop="1" thickBot="1" x14ac:dyDescent="0.35">
      <c r="A11" s="40" t="s">
        <v>32</v>
      </c>
      <c r="B11" s="79" t="str">
        <f>IF(Résultats!D4="Non pr.","Non présenté","")</f>
        <v/>
      </c>
      <c r="C11" s="79" t="str">
        <f>IF(Résultats!E4="Non pr.","Non présenté","")</f>
        <v/>
      </c>
      <c r="D11" s="79" t="str">
        <f>IF(Résultats!F4="Non pr.","Non présenté","")</f>
        <v/>
      </c>
      <c r="E11" s="79" t="str">
        <f>IF(Résultats!G4="Non pr.","Non présenté","")</f>
        <v/>
      </c>
      <c r="F11" s="79" t="str">
        <f>IF(Résultats!H4="Non pr.","Non présenté","")</f>
        <v/>
      </c>
      <c r="G11" s="79" t="str">
        <f>IF(Résultats!I4="Non pr.","Non présenté","")</f>
        <v/>
      </c>
      <c r="H11" s="79" t="str">
        <f>IF(Résultats!J4="Non pr.","Non présenté","")</f>
        <v>Non présenté</v>
      </c>
      <c r="I11" s="79" t="str">
        <f>IF(Résultats!K4="Non pr.","Non présenté","")</f>
        <v/>
      </c>
      <c r="J11" s="79" t="str">
        <f>IF(Résultats!L4="Non pr.","Non présenté","")</f>
        <v/>
      </c>
      <c r="K11" s="79" t="str">
        <f>IF(Résultats!M4="Non pr.","Non présenté","")</f>
        <v/>
      </c>
      <c r="L11" s="79" t="str">
        <f>IF(Résultats!N4="Non pr.","Non présenté","")</f>
        <v/>
      </c>
      <c r="M11" s="79" t="str">
        <f>IF(Résultats!O4="Non pr.","Non présenté","")</f>
        <v/>
      </c>
      <c r="N11" s="79" t="str">
        <f>IF(Résultats!P4="Non pr.","Non présenté","")</f>
        <v/>
      </c>
      <c r="O11" s="79" t="str">
        <f>IF(Résultats!Q4="Non pr.","Non présenté","")</f>
        <v/>
      </c>
      <c r="P11" s="79" t="str">
        <f>IF(Résultats!R4="Non pr.","Non présenté","")</f>
        <v/>
      </c>
      <c r="Q11" s="79" t="str">
        <f>IF(Résultats!S4="Non pr.","Non présenté","")</f>
        <v/>
      </c>
      <c r="R11" s="79" t="str">
        <f>IF(Résultats!T4="Non pr.","Non présenté","")</f>
        <v/>
      </c>
      <c r="S11" s="79" t="str">
        <f>IF(Résultats!U4="Non pr.","Non présenté","")</f>
        <v/>
      </c>
      <c r="T11" s="79" t="str">
        <f>IF(Résultats!V4="Non pr.","Non présenté","")</f>
        <v/>
      </c>
      <c r="U11" s="79" t="str">
        <f>IF(Résultats!W4="Non pr.","Non présenté","")</f>
        <v/>
      </c>
      <c r="V11"/>
      <c r="X11" s="136"/>
    </row>
    <row r="12" spans="1:24" ht="54.75" customHeight="1" thickTop="1" thickBot="1" x14ac:dyDescent="0.35">
      <c r="A12" s="40" t="s">
        <v>31</v>
      </c>
      <c r="B12" s="41"/>
      <c r="C12"/>
      <c r="D12"/>
      <c r="E12"/>
      <c r="F12"/>
      <c r="G12"/>
      <c r="H12"/>
      <c r="I12"/>
      <c r="J12"/>
      <c r="K12"/>
      <c r="L12"/>
      <c r="M12"/>
      <c r="N12"/>
      <c r="O12"/>
      <c r="P12"/>
      <c r="Q12"/>
      <c r="R12"/>
      <c r="S12"/>
      <c r="T12"/>
      <c r="U12"/>
      <c r="V12"/>
      <c r="X12" s="136"/>
    </row>
    <row r="13" spans="1:24" ht="55.5" customHeight="1" thickTop="1" thickBot="1" x14ac:dyDescent="0.3">
      <c r="A13"/>
      <c r="B13" s="53" t="str">
        <f>IF(Résultats!D4="Absent(e)","Absent(e)","")</f>
        <v>Absent(e)</v>
      </c>
      <c r="C13" s="53" t="str">
        <f>IF(Résultats!E4="Absent(e)","Absent(e)","")</f>
        <v/>
      </c>
      <c r="D13" s="53" t="str">
        <f>IF(Résultats!F4="Absent(e)","Absent(e)","")</f>
        <v/>
      </c>
      <c r="E13" s="53" t="str">
        <f>IF(Résultats!G4="Absent(e)","Absent(e)","")</f>
        <v/>
      </c>
      <c r="F13" s="53" t="str">
        <f>IF(Résultats!H4="Absent(e)","Absent(e)","")</f>
        <v/>
      </c>
      <c r="G13" s="53" t="str">
        <f>IF(Résultats!I4="Absent(e)","Absent(e)","")</f>
        <v/>
      </c>
      <c r="H13" s="53" t="str">
        <f>IF(Résultats!J4="Absent(e)","Absent(e)","")</f>
        <v/>
      </c>
      <c r="I13" s="53" t="str">
        <f>IF(Résultats!K4="Absent(e)","Absent(e)","")</f>
        <v/>
      </c>
      <c r="J13" s="53" t="str">
        <f>IF(Résultats!L4="Absent(e)","Absent(e)","")</f>
        <v/>
      </c>
      <c r="K13" s="53" t="str">
        <f>IF(Résultats!M4="Absent(e)","Absent(e)","")</f>
        <v/>
      </c>
      <c r="L13" s="53" t="str">
        <f>IF(Résultats!N4="Absent(e)","Absent(e)","")</f>
        <v>Absent(e)</v>
      </c>
      <c r="M13" s="53" t="str">
        <f>IF(Résultats!O4="Absent(e)","Absent(e)","")</f>
        <v/>
      </c>
      <c r="N13" s="53" t="str">
        <f>IF(Résultats!P4="Absent(e)","Absent(e)","")</f>
        <v/>
      </c>
      <c r="O13" s="53" t="str">
        <f>IF(Résultats!Q4="Absent(e)","Absent(e)","")</f>
        <v/>
      </c>
      <c r="P13" s="53" t="str">
        <f>IF(Résultats!R4="Absent(e)","Absent(e)","")</f>
        <v/>
      </c>
      <c r="Q13" s="53" t="str">
        <f>IF(Résultats!S4="Absent(e)","Absent(e)","")</f>
        <v/>
      </c>
      <c r="R13" s="53" t="str">
        <f>IF(Résultats!T4="Absent(e)","Absent(e)","")</f>
        <v/>
      </c>
      <c r="S13" s="53" t="str">
        <f>IF(Résultats!U4="Absent(e)","Absent(e)","")</f>
        <v/>
      </c>
      <c r="T13" s="53" t="str">
        <f>IF(Résultats!V4="Absent(e)","Absent(e)","")</f>
        <v/>
      </c>
      <c r="U13" s="53" t="str">
        <f>IF(Résultats!W4="Absent(e)","Absent(e)","")</f>
        <v/>
      </c>
      <c r="V13"/>
      <c r="X13" s="136"/>
    </row>
    <row r="14" spans="1:24" ht="75" customHeight="1" thickTop="1" thickBot="1" x14ac:dyDescent="0.3">
      <c r="A14"/>
      <c r="B14"/>
      <c r="C14"/>
      <c r="D14"/>
      <c r="E14"/>
      <c r="F14"/>
      <c r="G14"/>
      <c r="H14"/>
      <c r="I14"/>
      <c r="J14"/>
      <c r="K14"/>
      <c r="L14"/>
      <c r="M14"/>
      <c r="N14"/>
      <c r="O14"/>
      <c r="P14"/>
      <c r="Q14"/>
      <c r="R14"/>
      <c r="S14"/>
      <c r="T14"/>
      <c r="U14"/>
      <c r="V14" s="42" t="s">
        <v>38</v>
      </c>
      <c r="X14" s="136"/>
    </row>
    <row r="15" spans="1:24" ht="31.5" customHeight="1" thickTop="1" thickBot="1" x14ac:dyDescent="0.75">
      <c r="A15" s="131" t="str">
        <f>IF(Paramètres!$B$29="","",(CONCATENATE(Paramètres!$B$29,"  ",Paramètres!$B$30,"          ","(",Paramètres!$B$31,")")))</f>
        <v>Bollaerts  Dominique          (2F)</v>
      </c>
      <c r="B15" s="131"/>
      <c r="C15" s="131"/>
      <c r="D15" s="131"/>
      <c r="E15" s="131"/>
      <c r="F15" s="131"/>
      <c r="G15" s="131"/>
      <c r="H15" s="131"/>
      <c r="I15" s="131"/>
      <c r="J15" s="131"/>
      <c r="K15" s="131"/>
      <c r="L15" s="131"/>
      <c r="M15" s="131"/>
      <c r="N15" s="131"/>
      <c r="O15" s="131"/>
      <c r="P15" s="131"/>
      <c r="Q15" s="131"/>
      <c r="R15" s="131"/>
      <c r="S15" s="131"/>
      <c r="T15" s="131"/>
      <c r="U15" s="131"/>
      <c r="V15" s="131"/>
      <c r="X15" s="136" t="s">
        <v>17</v>
      </c>
    </row>
    <row r="16" spans="1:24" ht="17.399999999999999" thickTop="1" thickBot="1" x14ac:dyDescent="0.45">
      <c r="A16" s="37"/>
      <c r="B16"/>
      <c r="C16"/>
      <c r="D16"/>
      <c r="E16"/>
      <c r="F16" s="132">
        <f>Paramètres!$B$54</f>
        <v>42646</v>
      </c>
      <c r="G16" s="132"/>
      <c r="H16" s="132"/>
      <c r="I16" s="132"/>
      <c r="J16" s="132"/>
      <c r="K16" s="132"/>
      <c r="L16" s="38" t="s">
        <v>37</v>
      </c>
      <c r="M16" s="133">
        <f>Paramètres!$B$55</f>
        <v>42681</v>
      </c>
      <c r="N16" s="133"/>
      <c r="O16" s="133"/>
      <c r="P16" s="133"/>
      <c r="Q16" s="133"/>
      <c r="R16" s="133"/>
      <c r="S16"/>
      <c r="T16"/>
      <c r="U16"/>
      <c r="V16"/>
      <c r="X16" s="136"/>
    </row>
    <row r="17" spans="1:24" ht="14.4" thickTop="1" thickBot="1" x14ac:dyDescent="0.3">
      <c r="A17"/>
      <c r="B17"/>
      <c r="C17"/>
      <c r="D17"/>
      <c r="E17"/>
      <c r="F17"/>
      <c r="G17"/>
      <c r="H17"/>
      <c r="I17"/>
      <c r="J17"/>
      <c r="K17"/>
      <c r="L17"/>
      <c r="M17"/>
      <c r="N17"/>
      <c r="O17"/>
      <c r="P17"/>
      <c r="Q17"/>
      <c r="R17"/>
      <c r="S17"/>
      <c r="T17"/>
      <c r="U17"/>
      <c r="V17"/>
      <c r="X17" s="136"/>
    </row>
    <row r="18" spans="1:24" ht="17.399999999999999" thickTop="1" thickBot="1" x14ac:dyDescent="0.45">
      <c r="A18" s="134" t="str">
        <f>IF(Paramètres!F30="-----","Compétence :","Compétences :")</f>
        <v>Compétences :</v>
      </c>
      <c r="B18" s="134"/>
      <c r="C18"/>
      <c r="D18" s="130" t="str">
        <f>CONCATENATE(Paramètres!E29,"  ",Paramètres!F29)</f>
        <v>1.  Je respecte les consignes écrites ou orales.</v>
      </c>
      <c r="E18" s="130"/>
      <c r="F18" s="130"/>
      <c r="G18" s="130"/>
      <c r="H18" s="130"/>
      <c r="I18" s="130"/>
      <c r="J18" s="130"/>
      <c r="K18" s="130"/>
      <c r="L18" s="130"/>
      <c r="M18" s="130"/>
      <c r="N18" s="130"/>
      <c r="O18" s="130"/>
      <c r="P18" s="130"/>
      <c r="Q18" s="130"/>
      <c r="R18" s="130"/>
      <c r="S18" s="130"/>
      <c r="T18" s="130"/>
      <c r="U18" s="130"/>
      <c r="V18" s="130"/>
      <c r="X18" s="136"/>
    </row>
    <row r="19" spans="1:24" ht="17.399999999999999" thickTop="1" thickBot="1" x14ac:dyDescent="0.45">
      <c r="A19" s="39"/>
      <c r="B19"/>
      <c r="C19"/>
      <c r="D19" s="130" t="str">
        <f>IF(Paramètres!F30="-----","",CONCATENATE(Paramètres!E30,"  ",Paramètres!F30))</f>
        <v>2.  Je respecte les consignes de sécurité.</v>
      </c>
      <c r="E19" s="130"/>
      <c r="F19" s="130"/>
      <c r="G19" s="130"/>
      <c r="H19" s="130"/>
      <c r="I19" s="130"/>
      <c r="J19" s="130"/>
      <c r="K19" s="130"/>
      <c r="L19" s="130"/>
      <c r="M19" s="130"/>
      <c r="N19" s="130"/>
      <c r="O19" s="130"/>
      <c r="P19" s="130"/>
      <c r="Q19" s="130"/>
      <c r="R19" s="130"/>
      <c r="S19" s="130"/>
      <c r="T19" s="130"/>
      <c r="U19" s="130"/>
      <c r="V19" s="130"/>
      <c r="X19" s="136"/>
    </row>
    <row r="20" spans="1:24" ht="17.399999999999999" thickTop="1" thickBot="1" x14ac:dyDescent="0.45">
      <c r="A20" s="39"/>
      <c r="B20"/>
      <c r="C20"/>
      <c r="D20" s="130" t="str">
        <f>IF(Paramètres!F31="-----","",CONCATENATE(Paramètres!E31,"  ",Paramètres!F31))</f>
        <v>3.  Je respecte les consignes de travail.</v>
      </c>
      <c r="E20" s="130"/>
      <c r="F20" s="130"/>
      <c r="G20" s="130"/>
      <c r="H20" s="130"/>
      <c r="I20" s="130"/>
      <c r="J20" s="130"/>
      <c r="K20" s="130"/>
      <c r="L20" s="130"/>
      <c r="M20" s="130"/>
      <c r="N20" s="130"/>
      <c r="O20" s="130"/>
      <c r="P20" s="130"/>
      <c r="Q20" s="130"/>
      <c r="R20" s="130"/>
      <c r="S20" s="130"/>
      <c r="T20" s="130"/>
      <c r="U20" s="130"/>
      <c r="V20" s="130"/>
      <c r="X20" s="136"/>
    </row>
    <row r="21" spans="1:24" ht="15" customHeight="1" thickTop="1" thickBot="1" x14ac:dyDescent="0.3">
      <c r="A21"/>
      <c r="B21"/>
      <c r="C21"/>
      <c r="D21"/>
      <c r="E21"/>
      <c r="F21"/>
      <c r="G21"/>
      <c r="H21"/>
      <c r="I21"/>
      <c r="J21"/>
      <c r="K21"/>
      <c r="L21"/>
      <c r="M21"/>
      <c r="N21"/>
      <c r="O21"/>
      <c r="P21"/>
      <c r="Q21"/>
      <c r="R21"/>
      <c r="S21"/>
      <c r="T21"/>
      <c r="U21"/>
      <c r="V21"/>
      <c r="X21" s="136"/>
    </row>
    <row r="22" spans="1:24" ht="17.25" customHeight="1" thickTop="1" thickBot="1" x14ac:dyDescent="0.35">
      <c r="A22" s="40" t="s">
        <v>36</v>
      </c>
      <c r="B22"/>
      <c r="C22"/>
      <c r="D22"/>
      <c r="E22"/>
      <c r="F22"/>
      <c r="G22"/>
      <c r="H22"/>
      <c r="I22"/>
      <c r="J22"/>
      <c r="K22"/>
      <c r="L22"/>
      <c r="M22"/>
      <c r="N22"/>
      <c r="O22"/>
      <c r="P22"/>
      <c r="Q22"/>
      <c r="R22"/>
      <c r="S22"/>
      <c r="T22"/>
      <c r="U22"/>
      <c r="V22"/>
      <c r="X22" s="136"/>
    </row>
    <row r="23" spans="1:24" ht="54.75" customHeight="1" thickTop="1" thickBot="1" x14ac:dyDescent="0.35">
      <c r="A23" s="40" t="s">
        <v>34</v>
      </c>
      <c r="B23"/>
      <c r="C23"/>
      <c r="D23"/>
      <c r="E23"/>
      <c r="F23"/>
      <c r="G23"/>
      <c r="H23"/>
      <c r="I23"/>
      <c r="J23"/>
      <c r="K23"/>
      <c r="L23"/>
      <c r="M23"/>
      <c r="N23"/>
      <c r="O23"/>
      <c r="P23"/>
      <c r="Q23"/>
      <c r="R23"/>
      <c r="S23"/>
      <c r="T23"/>
      <c r="U23"/>
      <c r="V23"/>
      <c r="X23" s="136"/>
    </row>
    <row r="24" spans="1:24" ht="54.75" customHeight="1" thickTop="1" thickBot="1" x14ac:dyDescent="0.35">
      <c r="A24" s="40" t="s">
        <v>33</v>
      </c>
      <c r="B24"/>
      <c r="C24"/>
      <c r="D24"/>
      <c r="E24"/>
      <c r="F24"/>
      <c r="G24"/>
      <c r="H24"/>
      <c r="I24"/>
      <c r="J24"/>
      <c r="K24"/>
      <c r="L24"/>
      <c r="M24"/>
      <c r="N24"/>
      <c r="O24"/>
      <c r="P24"/>
      <c r="Q24"/>
      <c r="R24"/>
      <c r="S24"/>
      <c r="T24"/>
      <c r="U24"/>
      <c r="V24"/>
      <c r="X24" s="136"/>
    </row>
    <row r="25" spans="1:24" ht="54.75" customHeight="1" thickTop="1" thickBot="1" x14ac:dyDescent="0.35">
      <c r="A25" s="40" t="s">
        <v>32</v>
      </c>
      <c r="B25" s="79" t="str">
        <f>IF(Résultats!D33="Non pr.","Non présenté","")</f>
        <v/>
      </c>
      <c r="C25" s="79" t="str">
        <f>IF(Résultats!E33="Non pr.","Non présenté","")</f>
        <v/>
      </c>
      <c r="D25" s="79" t="str">
        <f>IF(Résultats!F33="Non pr.","Non présenté","")</f>
        <v/>
      </c>
      <c r="E25" s="79" t="str">
        <f>IF(Résultats!G33="Non pr.","Non présenté","")</f>
        <v/>
      </c>
      <c r="F25" s="79" t="str">
        <f>IF(Résultats!H33="Non pr.","Non présenté","")</f>
        <v/>
      </c>
      <c r="G25" s="79" t="str">
        <f>IF(Résultats!I33="Non pr.","Non présenté","")</f>
        <v/>
      </c>
      <c r="H25" s="79" t="str">
        <f>IF(Résultats!J33="Non pr.","Non présenté","")</f>
        <v/>
      </c>
      <c r="I25" s="79" t="str">
        <f>IF(Résultats!K33="Non pr.","Non présenté","")</f>
        <v/>
      </c>
      <c r="J25" s="79" t="str">
        <f>IF(Résultats!L33="Non pr.","Non présenté","")</f>
        <v/>
      </c>
      <c r="K25" s="79" t="str">
        <f>IF(Résultats!M33="Non pr.","Non présenté","")</f>
        <v/>
      </c>
      <c r="L25" s="79" t="str">
        <f>IF(Résultats!N33="Non pr.","Non présenté","")</f>
        <v/>
      </c>
      <c r="M25" s="79" t="str">
        <f>IF(Résultats!O33="Non pr.","Non présenté","")</f>
        <v/>
      </c>
      <c r="N25" s="79" t="str">
        <f>IF(Résultats!P33="Non pr.","Non présenté","")</f>
        <v/>
      </c>
      <c r="O25" s="79" t="str">
        <f>IF(Résultats!Q33="Non pr.","Non présenté","")</f>
        <v/>
      </c>
      <c r="P25" s="79" t="str">
        <f>IF(Résultats!R33="Non pr.","Non présenté","")</f>
        <v/>
      </c>
      <c r="Q25" s="79" t="str">
        <f>IF(Résultats!S33="Non pr.","Non présenté","")</f>
        <v/>
      </c>
      <c r="R25" s="79" t="str">
        <f>IF(Résultats!T33="Non pr.","Non présenté","")</f>
        <v/>
      </c>
      <c r="S25" s="79" t="str">
        <f>IF(Résultats!U33="Non pr.","Non présenté","")</f>
        <v/>
      </c>
      <c r="T25" s="79" t="str">
        <f>IF(Résultats!V33="Non pr.","Non présenté","")</f>
        <v/>
      </c>
      <c r="U25" s="79" t="str">
        <f>IF(Résultats!W33="Non pr.","Non présenté","")</f>
        <v/>
      </c>
      <c r="V25"/>
      <c r="X25" s="136"/>
    </row>
    <row r="26" spans="1:24" ht="54.75" customHeight="1" thickTop="1" thickBot="1" x14ac:dyDescent="0.35">
      <c r="A26" s="40" t="s">
        <v>31</v>
      </c>
      <c r="B26" s="41"/>
      <c r="C26" s="41"/>
      <c r="D26" s="41"/>
      <c r="E26" s="41"/>
      <c r="F26" s="41"/>
      <c r="G26" s="41"/>
      <c r="H26" s="41"/>
      <c r="I26" s="41"/>
      <c r="J26" s="41"/>
      <c r="K26" s="41"/>
      <c r="L26" s="41"/>
      <c r="M26" s="41"/>
      <c r="N26" s="41"/>
      <c r="O26" s="41"/>
      <c r="P26" s="41"/>
      <c r="Q26" s="41"/>
      <c r="R26" s="41"/>
      <c r="S26" s="41"/>
      <c r="T26" s="41"/>
      <c r="U26" s="41"/>
      <c r="V26"/>
      <c r="X26" s="136"/>
    </row>
    <row r="27" spans="1:24" ht="54.75" customHeight="1" thickTop="1" thickBot="1" x14ac:dyDescent="0.3">
      <c r="A27"/>
      <c r="B27" s="53" t="str">
        <f>IF(Résultats!D33="Absent(e)","Absent(e)","")</f>
        <v/>
      </c>
      <c r="C27" s="53" t="str">
        <f>IF(Résultats!E33="Absent(e)","Absent(e)","")</f>
        <v/>
      </c>
      <c r="D27" s="53" t="str">
        <f>IF(Résultats!F33="Absent(e)","Absent(e)","")</f>
        <v/>
      </c>
      <c r="E27" s="53" t="str">
        <f>IF(Résultats!G33="Absent(e)","Absent(e)","")</f>
        <v/>
      </c>
      <c r="F27" s="53" t="str">
        <f>IF(Résultats!H33="Absent(e)","Absent(e)","")</f>
        <v/>
      </c>
      <c r="G27" s="53" t="str">
        <f>IF(Résultats!I33="Absent(e)","Absent(e)","")</f>
        <v/>
      </c>
      <c r="H27" s="53" t="str">
        <f>IF(Résultats!J33="Absent(e)","Absent(e)","")</f>
        <v/>
      </c>
      <c r="I27" s="53" t="str">
        <f>IF(Résultats!K33="Absent(e)","Absent(e)","")</f>
        <v/>
      </c>
      <c r="J27" s="53" t="str">
        <f>IF(Résultats!L33="Absent(e)","Absent(e)","")</f>
        <v/>
      </c>
      <c r="K27" s="53" t="str">
        <f>IF(Résultats!M33="Absent(e)","Absent(e)","")</f>
        <v/>
      </c>
      <c r="L27" s="53" t="str">
        <f>IF(Résultats!N33="Absent(e)","Absent(e)","")</f>
        <v/>
      </c>
      <c r="M27" s="53" t="str">
        <f>IF(Résultats!O33="Absent(e)","Absent(e)","")</f>
        <v/>
      </c>
      <c r="N27" s="53" t="str">
        <f>IF(Résultats!P33="Absent(e)","Absent(e)","")</f>
        <v/>
      </c>
      <c r="O27" s="53" t="str">
        <f>IF(Résultats!Q33="Absent(e)","Absent(e)","")</f>
        <v/>
      </c>
      <c r="P27" s="53" t="str">
        <f>IF(Résultats!R33="Absent(e)","Absent(e)","")</f>
        <v/>
      </c>
      <c r="Q27" s="53" t="str">
        <f>IF(Résultats!S33="Absent(e)","Absent(e)","")</f>
        <v/>
      </c>
      <c r="R27" s="53" t="str">
        <f>IF(Résultats!T33="Absent(e)","Absent(e)","")</f>
        <v/>
      </c>
      <c r="S27" s="53" t="str">
        <f>IF(Résultats!U33="Absent(e)","Absent(e)","")</f>
        <v/>
      </c>
      <c r="T27" s="53" t="str">
        <f>IF(Résultats!V33="Absent(e)","Absent(e)","")</f>
        <v/>
      </c>
      <c r="U27" s="53" t="str">
        <f>IF(Résultats!W33="Absent(e)","Absent(e)","")</f>
        <v/>
      </c>
      <c r="V27"/>
      <c r="X27" s="136"/>
    </row>
    <row r="28" spans="1:24" ht="75" customHeight="1" thickTop="1" thickBot="1" x14ac:dyDescent="0.3">
      <c r="A28"/>
      <c r="B28"/>
      <c r="C28"/>
      <c r="D28"/>
      <c r="E28"/>
      <c r="F28"/>
      <c r="G28"/>
      <c r="H28"/>
      <c r="I28"/>
      <c r="J28"/>
      <c r="K28"/>
      <c r="L28"/>
      <c r="M28"/>
      <c r="N28"/>
      <c r="O28"/>
      <c r="P28"/>
      <c r="Q28"/>
      <c r="R28"/>
      <c r="S28"/>
      <c r="T28"/>
      <c r="U28"/>
      <c r="V28" s="42" t="s">
        <v>39</v>
      </c>
      <c r="X28" s="136"/>
    </row>
    <row r="29" spans="1:24" ht="31.5" customHeight="1" thickTop="1" thickBot="1" x14ac:dyDescent="0.75">
      <c r="A29" s="131" t="str">
        <f>IF(Paramètres!$B$57="","",(CONCATENATE(Paramètres!$B$57,"  ",Paramètres!$B$58,"          ","(",Paramètres!$B$59,")")))</f>
        <v>Bollaerts  Dominique          (2F)</v>
      </c>
      <c r="B29" s="131"/>
      <c r="C29" s="131"/>
      <c r="D29" s="131"/>
      <c r="E29" s="131"/>
      <c r="F29" s="131"/>
      <c r="G29" s="131"/>
      <c r="H29" s="131"/>
      <c r="I29" s="131"/>
      <c r="J29" s="131"/>
      <c r="K29" s="131"/>
      <c r="L29" s="131"/>
      <c r="M29" s="131"/>
      <c r="N29" s="131"/>
      <c r="O29" s="131"/>
      <c r="P29" s="131"/>
      <c r="Q29" s="131"/>
      <c r="R29" s="131"/>
      <c r="S29" s="131"/>
      <c r="T29" s="131"/>
      <c r="U29" s="131"/>
      <c r="V29" s="131"/>
      <c r="X29" s="136" t="s">
        <v>18</v>
      </c>
    </row>
    <row r="30" spans="1:24" ht="17.399999999999999" thickTop="1" thickBot="1" x14ac:dyDescent="0.45">
      <c r="A30" s="37"/>
      <c r="B30"/>
      <c r="C30"/>
      <c r="D30"/>
      <c r="E30"/>
      <c r="F30" s="132">
        <f>Paramètres!$B$82</f>
        <v>42682</v>
      </c>
      <c r="G30" s="132"/>
      <c r="H30" s="132"/>
      <c r="I30" s="132"/>
      <c r="J30" s="132"/>
      <c r="K30" s="132"/>
      <c r="L30" s="38" t="s">
        <v>37</v>
      </c>
      <c r="M30" s="133">
        <f>Paramètres!$B$83</f>
        <v>42688</v>
      </c>
      <c r="N30" s="133"/>
      <c r="O30" s="133"/>
      <c r="P30" s="133"/>
      <c r="Q30" s="133"/>
      <c r="R30" s="133"/>
      <c r="S30"/>
      <c r="T30"/>
      <c r="U30"/>
      <c r="V30"/>
      <c r="X30" s="136"/>
    </row>
    <row r="31" spans="1:24" ht="14.4" thickTop="1" thickBot="1" x14ac:dyDescent="0.3">
      <c r="A31"/>
      <c r="B31"/>
      <c r="C31"/>
      <c r="D31"/>
      <c r="E31"/>
      <c r="F31"/>
      <c r="G31"/>
      <c r="H31"/>
      <c r="I31"/>
      <c r="J31"/>
      <c r="K31"/>
      <c r="L31"/>
      <c r="M31"/>
      <c r="N31"/>
      <c r="O31"/>
      <c r="P31"/>
      <c r="Q31"/>
      <c r="R31"/>
      <c r="S31"/>
      <c r="T31"/>
      <c r="U31"/>
      <c r="V31"/>
      <c r="X31" s="136"/>
    </row>
    <row r="32" spans="1:24" ht="17.399999999999999" thickTop="1" thickBot="1" x14ac:dyDescent="0.45">
      <c r="A32" s="134" t="str">
        <f>IF(Paramètres!F58="-----","Compétence :","Compétences :")</f>
        <v>Compétence :</v>
      </c>
      <c r="B32" s="134"/>
      <c r="C32"/>
      <c r="D32" s="130" t="str">
        <f>CONCATENATE(Paramètres!E57,"  ",Paramètres!F57)</f>
        <v>1.  Je participe activement aux différents cours.</v>
      </c>
      <c r="E32" s="130"/>
      <c r="F32" s="130"/>
      <c r="G32" s="130"/>
      <c r="H32" s="130"/>
      <c r="I32" s="130"/>
      <c r="J32" s="130"/>
      <c r="K32" s="130"/>
      <c r="L32" s="130"/>
      <c r="M32" s="130"/>
      <c r="N32" s="130"/>
      <c r="O32" s="130"/>
      <c r="P32" s="130"/>
      <c r="Q32" s="130"/>
      <c r="R32" s="130"/>
      <c r="S32" s="130"/>
      <c r="T32" s="130"/>
      <c r="U32" s="130"/>
      <c r="V32" s="130"/>
      <c r="X32" s="136"/>
    </row>
    <row r="33" spans="1:24" ht="17.399999999999999" thickTop="1" thickBot="1" x14ac:dyDescent="0.45">
      <c r="A33" s="39"/>
      <c r="B33"/>
      <c r="C33"/>
      <c r="D33" s="130" t="str">
        <f>IF(Paramètres!F58="-----","",CONCATENATE(Paramètres!E58,"  ",Paramètres!F58))</f>
        <v/>
      </c>
      <c r="E33" s="130"/>
      <c r="F33" s="130"/>
      <c r="G33" s="130"/>
      <c r="H33" s="130"/>
      <c r="I33" s="130"/>
      <c r="J33" s="130"/>
      <c r="K33" s="130"/>
      <c r="L33" s="130"/>
      <c r="M33" s="130"/>
      <c r="N33" s="130"/>
      <c r="O33" s="130"/>
      <c r="P33" s="130"/>
      <c r="Q33" s="130"/>
      <c r="R33" s="130"/>
      <c r="S33" s="130"/>
      <c r="T33" s="130"/>
      <c r="U33" s="130"/>
      <c r="V33" s="130"/>
      <c r="X33" s="136"/>
    </row>
    <row r="34" spans="1:24" ht="17.399999999999999" thickTop="1" thickBot="1" x14ac:dyDescent="0.45">
      <c r="A34" s="39"/>
      <c r="B34"/>
      <c r="C34"/>
      <c r="D34" s="130" t="str">
        <f>IF(Paramètres!F59="-----","",CONCATENATE(Paramètres!E59,"  ",Paramètres!F59))</f>
        <v/>
      </c>
      <c r="E34" s="130"/>
      <c r="F34" s="130"/>
      <c r="G34" s="130"/>
      <c r="H34" s="130"/>
      <c r="I34" s="130"/>
      <c r="J34" s="130"/>
      <c r="K34" s="130"/>
      <c r="L34" s="130"/>
      <c r="M34" s="130"/>
      <c r="N34" s="130"/>
      <c r="O34" s="130"/>
      <c r="P34" s="130"/>
      <c r="Q34" s="130"/>
      <c r="R34" s="130"/>
      <c r="S34" s="130"/>
      <c r="T34" s="130"/>
      <c r="U34" s="130"/>
      <c r="V34" s="130"/>
      <c r="X34" s="136"/>
    </row>
    <row r="35" spans="1:24" ht="15" customHeight="1" thickTop="1" thickBot="1" x14ac:dyDescent="0.3">
      <c r="A35"/>
      <c r="B35"/>
      <c r="C35"/>
      <c r="D35"/>
      <c r="E35"/>
      <c r="F35"/>
      <c r="G35"/>
      <c r="H35"/>
      <c r="I35"/>
      <c r="J35"/>
      <c r="K35"/>
      <c r="L35"/>
      <c r="M35"/>
      <c r="N35"/>
      <c r="O35"/>
      <c r="P35"/>
      <c r="Q35"/>
      <c r="R35"/>
      <c r="S35"/>
      <c r="T35"/>
      <c r="U35"/>
      <c r="V35"/>
      <c r="X35" s="136"/>
    </row>
    <row r="36" spans="1:24" ht="17.25" customHeight="1" thickTop="1" thickBot="1" x14ac:dyDescent="0.35">
      <c r="A36" s="40" t="s">
        <v>36</v>
      </c>
      <c r="B36"/>
      <c r="C36"/>
      <c r="D36"/>
      <c r="E36"/>
      <c r="F36"/>
      <c r="G36"/>
      <c r="H36"/>
      <c r="I36"/>
      <c r="J36"/>
      <c r="K36"/>
      <c r="L36"/>
      <c r="M36"/>
      <c r="N36"/>
      <c r="O36"/>
      <c r="P36"/>
      <c r="Q36"/>
      <c r="R36"/>
      <c r="S36"/>
      <c r="T36"/>
      <c r="U36"/>
      <c r="V36"/>
      <c r="X36" s="136"/>
    </row>
    <row r="37" spans="1:24" ht="54.75" customHeight="1" thickTop="1" thickBot="1" x14ac:dyDescent="0.35">
      <c r="A37" s="40" t="s">
        <v>34</v>
      </c>
      <c r="B37"/>
      <c r="C37"/>
      <c r="D37"/>
      <c r="E37"/>
      <c r="F37"/>
      <c r="G37"/>
      <c r="H37"/>
      <c r="I37"/>
      <c r="J37"/>
      <c r="K37"/>
      <c r="L37"/>
      <c r="M37"/>
      <c r="N37"/>
      <c r="O37"/>
      <c r="P37"/>
      <c r="Q37"/>
      <c r="R37"/>
      <c r="S37"/>
      <c r="T37"/>
      <c r="U37"/>
      <c r="V37"/>
      <c r="X37" s="136"/>
    </row>
    <row r="38" spans="1:24" ht="54.75" customHeight="1" thickTop="1" thickBot="1" x14ac:dyDescent="0.35">
      <c r="A38" s="40" t="s">
        <v>33</v>
      </c>
      <c r="B38"/>
      <c r="C38"/>
      <c r="D38"/>
      <c r="E38"/>
      <c r="F38"/>
      <c r="G38"/>
      <c r="H38"/>
      <c r="I38"/>
      <c r="J38"/>
      <c r="K38"/>
      <c r="L38"/>
      <c r="M38"/>
      <c r="N38"/>
      <c r="O38"/>
      <c r="P38"/>
      <c r="Q38"/>
      <c r="R38"/>
      <c r="S38"/>
      <c r="T38"/>
      <c r="U38"/>
      <c r="V38"/>
      <c r="X38" s="136"/>
    </row>
    <row r="39" spans="1:24" ht="54.75" customHeight="1" thickTop="1" thickBot="1" x14ac:dyDescent="0.35">
      <c r="A39" s="40" t="s">
        <v>32</v>
      </c>
      <c r="B39" s="79" t="str">
        <f>IF(Résultats!D62="Non pr.","Non présenté","")</f>
        <v/>
      </c>
      <c r="C39" s="79" t="str">
        <f>IF(Résultats!E62="Non pr.","Non présenté","")</f>
        <v/>
      </c>
      <c r="D39" s="79" t="str">
        <f>IF(Résultats!F62="Non pr.","Non présenté","")</f>
        <v/>
      </c>
      <c r="E39" s="79" t="str">
        <f>IF(Résultats!G62="Non pr.","Non présenté","")</f>
        <v/>
      </c>
      <c r="F39" s="79" t="str">
        <f>IF(Résultats!H62="Non pr.","Non présenté","")</f>
        <v/>
      </c>
      <c r="G39" s="79" t="str">
        <f>IF(Résultats!I62="Non pr.","Non présenté","")</f>
        <v/>
      </c>
      <c r="H39" s="79" t="str">
        <f>IF(Résultats!J62="Non pr.","Non présenté","")</f>
        <v/>
      </c>
      <c r="I39" s="79" t="str">
        <f>IF(Résultats!K62="Non pr.","Non présenté","")</f>
        <v/>
      </c>
      <c r="J39" s="79" t="str">
        <f>IF(Résultats!L62="Non pr.","Non présenté","")</f>
        <v/>
      </c>
      <c r="K39" s="79" t="str">
        <f>IF(Résultats!M62="Non pr.","Non présenté","")</f>
        <v/>
      </c>
      <c r="L39" s="79" t="str">
        <f>IF(Résultats!N62="Non pr.","Non présenté","")</f>
        <v/>
      </c>
      <c r="M39" s="79" t="str">
        <f>IF(Résultats!O62="Non pr.","Non présenté","")</f>
        <v/>
      </c>
      <c r="N39" s="79" t="str">
        <f>IF(Résultats!P62="Non pr.","Non présenté","")</f>
        <v/>
      </c>
      <c r="O39" s="79" t="str">
        <f>IF(Résultats!Q62="Non pr.","Non présenté","")</f>
        <v/>
      </c>
      <c r="P39" s="79" t="str">
        <f>IF(Résultats!R62="Non pr.","Non présenté","")</f>
        <v/>
      </c>
      <c r="Q39" s="79" t="str">
        <f>IF(Résultats!S62="Non pr.","Non présenté","")</f>
        <v/>
      </c>
      <c r="R39" s="79" t="str">
        <f>IF(Résultats!T62="Non pr.","Non présenté","")</f>
        <v/>
      </c>
      <c r="S39" s="79" t="str">
        <f>IF(Résultats!U62="Non pr.","Non présenté","")</f>
        <v/>
      </c>
      <c r="T39" s="79" t="str">
        <f>IF(Résultats!V62="Non pr.","Non présenté","")</f>
        <v/>
      </c>
      <c r="U39" s="79" t="str">
        <f>IF(Résultats!W62="Non pr.","Non présenté","")</f>
        <v/>
      </c>
      <c r="V39"/>
      <c r="X39" s="136"/>
    </row>
    <row r="40" spans="1:24" ht="54.75" customHeight="1" thickTop="1" thickBot="1" x14ac:dyDescent="0.35">
      <c r="A40" s="40" t="s">
        <v>31</v>
      </c>
      <c r="B40" s="41"/>
      <c r="C40" s="41"/>
      <c r="D40" s="41"/>
      <c r="E40" s="41"/>
      <c r="F40" s="41"/>
      <c r="G40" s="41"/>
      <c r="H40" s="41"/>
      <c r="I40" s="41"/>
      <c r="J40" s="41"/>
      <c r="K40" s="41"/>
      <c r="L40" s="41"/>
      <c r="M40" s="41"/>
      <c r="N40" s="41"/>
      <c r="O40" s="41"/>
      <c r="P40" s="41"/>
      <c r="Q40" s="41"/>
      <c r="R40" s="41"/>
      <c r="S40" s="41"/>
      <c r="T40" s="41"/>
      <c r="U40" s="41"/>
      <c r="V40"/>
      <c r="X40" s="136"/>
    </row>
    <row r="41" spans="1:24" ht="55.5" customHeight="1" thickTop="1" thickBot="1" x14ac:dyDescent="0.3">
      <c r="A41"/>
      <c r="B41" s="53" t="str">
        <f>IF(Résultats!D62="Absent(e)","Absent(e)","")</f>
        <v/>
      </c>
      <c r="C41" s="53" t="str">
        <f>IF(Résultats!E62="Absent(e)","Absent(e)","")</f>
        <v/>
      </c>
      <c r="D41" s="53" t="str">
        <f>IF(Résultats!F62="Absent(e)","Absent(e)","")</f>
        <v/>
      </c>
      <c r="E41" s="53" t="str">
        <f>IF(Résultats!G62="Absent(e)","Absent(e)","")</f>
        <v/>
      </c>
      <c r="F41" s="53" t="str">
        <f>IF(Résultats!H62="Absent(e)","Absent(e)","")</f>
        <v/>
      </c>
      <c r="G41" s="53" t="str">
        <f>IF(Résultats!I62="Absent(e)","Absent(e)","")</f>
        <v/>
      </c>
      <c r="H41" s="53" t="str">
        <f>IF(Résultats!J62="Absent(e)","Absent(e)","")</f>
        <v/>
      </c>
      <c r="I41" s="53" t="str">
        <f>IF(Résultats!K62="Absent(e)","Absent(e)","")</f>
        <v/>
      </c>
      <c r="J41" s="53" t="str">
        <f>IF(Résultats!L62="Absent(e)","Absent(e)","")</f>
        <v/>
      </c>
      <c r="K41" s="53" t="str">
        <f>IF(Résultats!M62="Absent(e)","Absent(e)","")</f>
        <v/>
      </c>
      <c r="L41" s="53" t="str">
        <f>IF(Résultats!N62="Absent(e)","Absent(e)","")</f>
        <v/>
      </c>
      <c r="M41" s="53" t="str">
        <f>IF(Résultats!O62="Absent(e)","Absent(e)","")</f>
        <v/>
      </c>
      <c r="N41" s="53" t="str">
        <f>IF(Résultats!P62="Absent(e)","Absent(e)","")</f>
        <v/>
      </c>
      <c r="O41" s="53" t="str">
        <f>IF(Résultats!Q62="Absent(e)","Absent(e)","")</f>
        <v/>
      </c>
      <c r="P41" s="53" t="str">
        <f>IF(Résultats!R62="Absent(e)","Absent(e)","")</f>
        <v/>
      </c>
      <c r="Q41" s="53" t="str">
        <f>IF(Résultats!S62="Absent(e)","Absent(e)","")</f>
        <v/>
      </c>
      <c r="R41" s="53" t="str">
        <f>IF(Résultats!T62="Absent(e)","Absent(e)","")</f>
        <v/>
      </c>
      <c r="S41" s="53" t="str">
        <f>IF(Résultats!U62="Absent(e)","Absent(e)","")</f>
        <v/>
      </c>
      <c r="T41" s="53" t="str">
        <f>IF(Résultats!V62="Absent(e)","Absent(e)","")</f>
        <v/>
      </c>
      <c r="U41" s="53" t="str">
        <f>IF(Résultats!W62="Absent(e)","Absent(e)","")</f>
        <v/>
      </c>
      <c r="V41"/>
      <c r="X41" s="136"/>
    </row>
    <row r="42" spans="1:24" ht="74.25" customHeight="1" thickTop="1" thickBot="1" x14ac:dyDescent="0.3">
      <c r="A42"/>
      <c r="B42"/>
      <c r="C42"/>
      <c r="D42"/>
      <c r="E42"/>
      <c r="F42"/>
      <c r="G42"/>
      <c r="H42"/>
      <c r="I42"/>
      <c r="J42"/>
      <c r="K42"/>
      <c r="L42"/>
      <c r="M42"/>
      <c r="N42"/>
      <c r="O42"/>
      <c r="P42"/>
      <c r="Q42"/>
      <c r="R42"/>
      <c r="S42"/>
      <c r="T42"/>
      <c r="U42"/>
      <c r="V42" s="42" t="s">
        <v>40</v>
      </c>
      <c r="X42" s="136"/>
    </row>
    <row r="43" spans="1:24" ht="31.5" customHeight="1" thickTop="1" thickBot="1" x14ac:dyDescent="0.75">
      <c r="A43" s="131" t="str">
        <f>IF(Paramètres!$B$85="","",(CONCATENATE(Paramètres!$B$85,"  ",Paramètres!$B$86,"          ","(",Paramètres!$B$87,")")))</f>
        <v>Bollaerts  Dominique          (2F)</v>
      </c>
      <c r="B43" s="131"/>
      <c r="C43" s="131"/>
      <c r="D43" s="131"/>
      <c r="E43" s="131"/>
      <c r="F43" s="131"/>
      <c r="G43" s="131"/>
      <c r="H43" s="131"/>
      <c r="I43" s="131"/>
      <c r="J43" s="131"/>
      <c r="K43" s="131"/>
      <c r="L43" s="131"/>
      <c r="M43" s="131"/>
      <c r="N43" s="131"/>
      <c r="O43" s="131"/>
      <c r="P43" s="131"/>
      <c r="Q43" s="131"/>
      <c r="R43" s="131"/>
      <c r="S43" s="131"/>
      <c r="T43" s="131"/>
      <c r="U43" s="131"/>
      <c r="V43" s="131"/>
      <c r="X43" s="136" t="s">
        <v>19</v>
      </c>
    </row>
    <row r="44" spans="1:24" ht="17.399999999999999" thickTop="1" thickBot="1" x14ac:dyDescent="0.45">
      <c r="A44" s="37"/>
      <c r="B44"/>
      <c r="C44"/>
      <c r="D44"/>
      <c r="E44"/>
      <c r="F44" s="132">
        <f>Paramètres!$B$110</f>
        <v>42705</v>
      </c>
      <c r="G44" s="132"/>
      <c r="H44" s="132"/>
      <c r="I44" s="132"/>
      <c r="J44" s="132"/>
      <c r="K44" s="132"/>
      <c r="L44" s="38" t="s">
        <v>37</v>
      </c>
      <c r="M44" s="133">
        <f>Paramètres!$B$111</f>
        <v>42727</v>
      </c>
      <c r="N44" s="133"/>
      <c r="O44" s="133"/>
      <c r="P44" s="133"/>
      <c r="Q44" s="133"/>
      <c r="R44" s="133"/>
      <c r="S44"/>
      <c r="T44"/>
      <c r="U44"/>
      <c r="V44"/>
      <c r="X44" s="136"/>
    </row>
    <row r="45" spans="1:24" ht="14.4" thickTop="1" thickBot="1" x14ac:dyDescent="0.3">
      <c r="A45"/>
      <c r="B45"/>
      <c r="C45"/>
      <c r="D45"/>
      <c r="E45"/>
      <c r="F45"/>
      <c r="G45"/>
      <c r="H45"/>
      <c r="I45"/>
      <c r="J45"/>
      <c r="K45"/>
      <c r="L45"/>
      <c r="M45"/>
      <c r="N45"/>
      <c r="O45"/>
      <c r="P45"/>
      <c r="Q45"/>
      <c r="R45"/>
      <c r="S45"/>
      <c r="T45"/>
      <c r="U45"/>
      <c r="V45"/>
      <c r="X45" s="136"/>
    </row>
    <row r="46" spans="1:24" ht="17.399999999999999" thickTop="1" thickBot="1" x14ac:dyDescent="0.45">
      <c r="A46" s="134" t="str">
        <f>IF(Paramètres!F86="-----","Compétence :","Compétences :")</f>
        <v>Compétences :</v>
      </c>
      <c r="B46" s="134"/>
      <c r="C46"/>
      <c r="D46" s="130" t="str">
        <f>CONCATENATE(Paramètres!E85,"  ",Paramètres!F85)</f>
        <v>1.  Je respecte le règlement de l'atelier.</v>
      </c>
      <c r="E46" s="130"/>
      <c r="F46" s="130"/>
      <c r="G46" s="130"/>
      <c r="H46" s="130"/>
      <c r="I46" s="130"/>
      <c r="J46" s="130"/>
      <c r="K46" s="130"/>
      <c r="L46" s="130"/>
      <c r="M46" s="130"/>
      <c r="N46" s="130"/>
      <c r="O46" s="130"/>
      <c r="P46" s="130"/>
      <c r="Q46" s="130"/>
      <c r="R46" s="130"/>
      <c r="S46" s="130"/>
      <c r="T46" s="130"/>
      <c r="U46" s="130"/>
      <c r="V46" s="130"/>
      <c r="X46" s="136"/>
    </row>
    <row r="47" spans="1:24" ht="17.399999999999999" thickTop="1" thickBot="1" x14ac:dyDescent="0.45">
      <c r="A47" s="39"/>
      <c r="B47"/>
      <c r="C47"/>
      <c r="D47" s="130" t="str">
        <f>IF(Paramètres!F86="-----","",CONCATENATE(Paramètres!E86,"  ",Paramètres!F86))</f>
        <v>2.  J'écoute ou je lis la consigne jusqu'au bout avant de commencer à travailler.</v>
      </c>
      <c r="E47" s="130"/>
      <c r="F47" s="130"/>
      <c r="G47" s="130"/>
      <c r="H47" s="130"/>
      <c r="I47" s="130"/>
      <c r="J47" s="130"/>
      <c r="K47" s="130"/>
      <c r="L47" s="130"/>
      <c r="M47" s="130"/>
      <c r="N47" s="130"/>
      <c r="O47" s="130"/>
      <c r="P47" s="130"/>
      <c r="Q47" s="130"/>
      <c r="R47" s="130"/>
      <c r="S47" s="130"/>
      <c r="T47" s="130"/>
      <c r="U47" s="130"/>
      <c r="V47" s="130"/>
      <c r="X47" s="136"/>
    </row>
    <row r="48" spans="1:24" ht="17.399999999999999" thickTop="1" thickBot="1" x14ac:dyDescent="0.45">
      <c r="A48" s="39"/>
      <c r="B48"/>
      <c r="C48"/>
      <c r="D48" s="130" t="str">
        <f>IF(Paramètres!F87="-----","",CONCATENATE(Paramètres!E87,"  ",Paramètres!F87))</f>
        <v>3.  J'écoute ou je lis la consigne jusqu'au bout avant de poser une question.</v>
      </c>
      <c r="E48" s="130"/>
      <c r="F48" s="130"/>
      <c r="G48" s="130"/>
      <c r="H48" s="130"/>
      <c r="I48" s="130"/>
      <c r="J48" s="130"/>
      <c r="K48" s="130"/>
      <c r="L48" s="130"/>
      <c r="M48" s="130"/>
      <c r="N48" s="130"/>
      <c r="O48" s="130"/>
      <c r="P48" s="130"/>
      <c r="Q48" s="130"/>
      <c r="R48" s="130"/>
      <c r="S48" s="130"/>
      <c r="T48" s="130"/>
      <c r="U48" s="130"/>
      <c r="V48" s="130"/>
      <c r="X48" s="136"/>
    </row>
    <row r="49" spans="1:24" ht="15" customHeight="1" thickTop="1" thickBot="1" x14ac:dyDescent="0.3">
      <c r="A49"/>
      <c r="B49"/>
      <c r="C49"/>
      <c r="D49"/>
      <c r="E49"/>
      <c r="F49"/>
      <c r="G49"/>
      <c r="H49"/>
      <c r="I49"/>
      <c r="J49"/>
      <c r="K49"/>
      <c r="L49"/>
      <c r="M49"/>
      <c r="N49"/>
      <c r="O49"/>
      <c r="P49"/>
      <c r="Q49"/>
      <c r="R49"/>
      <c r="S49"/>
      <c r="T49"/>
      <c r="U49"/>
      <c r="V49"/>
      <c r="X49" s="136"/>
    </row>
    <row r="50" spans="1:24" ht="17.25" customHeight="1" thickTop="1" thickBot="1" x14ac:dyDescent="0.35">
      <c r="A50" s="40" t="s">
        <v>36</v>
      </c>
      <c r="B50"/>
      <c r="C50"/>
      <c r="D50"/>
      <c r="E50"/>
      <c r="F50"/>
      <c r="G50"/>
      <c r="H50"/>
      <c r="I50"/>
      <c r="J50"/>
      <c r="K50"/>
      <c r="L50"/>
      <c r="M50"/>
      <c r="N50"/>
      <c r="O50"/>
      <c r="P50"/>
      <c r="Q50"/>
      <c r="R50"/>
      <c r="S50"/>
      <c r="T50"/>
      <c r="U50"/>
      <c r="V50"/>
      <c r="X50" s="136"/>
    </row>
    <row r="51" spans="1:24" ht="54.75" customHeight="1" thickTop="1" thickBot="1" x14ac:dyDescent="0.35">
      <c r="A51" s="40" t="s">
        <v>34</v>
      </c>
      <c r="B51"/>
      <c r="C51"/>
      <c r="D51"/>
      <c r="E51"/>
      <c r="F51"/>
      <c r="G51"/>
      <c r="H51"/>
      <c r="I51"/>
      <c r="J51"/>
      <c r="K51"/>
      <c r="L51"/>
      <c r="M51"/>
      <c r="N51"/>
      <c r="O51"/>
      <c r="P51"/>
      <c r="Q51"/>
      <c r="R51"/>
      <c r="S51"/>
      <c r="T51"/>
      <c r="U51"/>
      <c r="V51"/>
      <c r="X51" s="136"/>
    </row>
    <row r="52" spans="1:24" ht="54.75" customHeight="1" thickTop="1" thickBot="1" x14ac:dyDescent="0.35">
      <c r="A52" s="40" t="s">
        <v>33</v>
      </c>
      <c r="B52"/>
      <c r="C52"/>
      <c r="D52"/>
      <c r="E52"/>
      <c r="F52"/>
      <c r="G52"/>
      <c r="H52"/>
      <c r="I52"/>
      <c r="J52"/>
      <c r="K52"/>
      <c r="L52"/>
      <c r="M52"/>
      <c r="N52"/>
      <c r="O52"/>
      <c r="P52"/>
      <c r="Q52"/>
      <c r="R52"/>
      <c r="S52"/>
      <c r="T52"/>
      <c r="U52"/>
      <c r="V52"/>
      <c r="X52" s="136"/>
    </row>
    <row r="53" spans="1:24" ht="54.75" customHeight="1" thickTop="1" thickBot="1" x14ac:dyDescent="0.35">
      <c r="A53" s="40" t="s">
        <v>32</v>
      </c>
      <c r="B53" s="79" t="str">
        <f>IF(Résultats!D91="Non pr.","Non présenté","")</f>
        <v/>
      </c>
      <c r="C53" s="79" t="str">
        <f>IF(Résultats!E91="Non pr.","Non présenté","")</f>
        <v/>
      </c>
      <c r="D53" s="79" t="str">
        <f>IF(Résultats!F91="Non pr.","Non présenté","")</f>
        <v/>
      </c>
      <c r="E53" s="79" t="str">
        <f>IF(Résultats!G91="Non pr.","Non présenté","")</f>
        <v/>
      </c>
      <c r="F53" s="79" t="str">
        <f>IF(Résultats!H91="Non pr.","Non présenté","")</f>
        <v/>
      </c>
      <c r="G53" s="79" t="str">
        <f>IF(Résultats!I91="Non pr.","Non présenté","")</f>
        <v/>
      </c>
      <c r="H53" s="79" t="str">
        <f>IF(Résultats!J91="Non pr.","Non présenté","")</f>
        <v/>
      </c>
      <c r="I53" s="79" t="str">
        <f>IF(Résultats!K91="Non pr.","Non présenté","")</f>
        <v/>
      </c>
      <c r="J53" s="79" t="str">
        <f>IF(Résultats!L91="Non pr.","Non présenté","")</f>
        <v/>
      </c>
      <c r="K53" s="79" t="str">
        <f>IF(Résultats!M91="Non pr.","Non présenté","")</f>
        <v/>
      </c>
      <c r="L53" s="79" t="str">
        <f>IF(Résultats!N91="Non pr.","Non présenté","")</f>
        <v/>
      </c>
      <c r="M53" s="79" t="str">
        <f>IF(Résultats!O91="Non pr.","Non présenté","")</f>
        <v/>
      </c>
      <c r="N53" s="79" t="str">
        <f>IF(Résultats!P91="Non pr.","Non présenté","")</f>
        <v/>
      </c>
      <c r="O53" s="79" t="str">
        <f>IF(Résultats!Q91="Non pr.","Non présenté","")</f>
        <v/>
      </c>
      <c r="P53" s="79" t="str">
        <f>IF(Résultats!R91="Non pr.","Non présenté","")</f>
        <v/>
      </c>
      <c r="Q53" s="79" t="str">
        <f>IF(Résultats!S91="Non pr.","Non présenté","")</f>
        <v/>
      </c>
      <c r="R53" s="79" t="str">
        <f>IF(Résultats!T91="Non pr.","Non présenté","")</f>
        <v/>
      </c>
      <c r="S53" s="79" t="str">
        <f>IF(Résultats!U91="Non pr.","Non présenté","")</f>
        <v/>
      </c>
      <c r="T53" s="79" t="str">
        <f>IF(Résultats!V91="Non pr.","Non présenté","")</f>
        <v/>
      </c>
      <c r="U53" s="79" t="str">
        <f>IF(Résultats!W91="Non pr.","Non présenté","")</f>
        <v/>
      </c>
      <c r="V53"/>
      <c r="X53" s="136"/>
    </row>
    <row r="54" spans="1:24" ht="54.75" customHeight="1" thickTop="1" thickBot="1" x14ac:dyDescent="0.35">
      <c r="A54" s="40" t="s">
        <v>31</v>
      </c>
      <c r="B54" s="41"/>
      <c r="C54" s="41"/>
      <c r="D54" s="41"/>
      <c r="E54" s="41"/>
      <c r="F54" s="41"/>
      <c r="G54" s="41"/>
      <c r="H54" s="41"/>
      <c r="I54" s="41"/>
      <c r="J54" s="41"/>
      <c r="K54" s="41"/>
      <c r="L54" s="41"/>
      <c r="M54" s="41"/>
      <c r="N54" s="41"/>
      <c r="O54" s="41"/>
      <c r="P54" s="41"/>
      <c r="Q54" s="41"/>
      <c r="R54" s="41"/>
      <c r="S54" s="41"/>
      <c r="T54" s="41"/>
      <c r="U54" s="41"/>
      <c r="V54"/>
      <c r="X54" s="136"/>
    </row>
    <row r="55" spans="1:24" ht="57" customHeight="1" thickTop="1" thickBot="1" x14ac:dyDescent="0.3">
      <c r="A55"/>
      <c r="B55" s="53" t="str">
        <f>IF(Résultats!D91="Absent(e)","Absent(e)","")</f>
        <v/>
      </c>
      <c r="C55" s="53" t="str">
        <f>IF(Résultats!E91="Absent(e)","Absent(e)","")</f>
        <v/>
      </c>
      <c r="D55" s="53" t="str">
        <f>IF(Résultats!F91="Absent(e)","Absent(e)","")</f>
        <v/>
      </c>
      <c r="E55" s="53" t="str">
        <f>IF(Résultats!G91="Absent(e)","Absent(e)","")</f>
        <v/>
      </c>
      <c r="F55" s="53" t="str">
        <f>IF(Résultats!H91="Absent(e)","Absent(e)","")</f>
        <v/>
      </c>
      <c r="G55" s="53" t="str">
        <f>IF(Résultats!I91="Absent(e)","Absent(e)","")</f>
        <v/>
      </c>
      <c r="H55" s="53" t="str">
        <f>IF(Résultats!J91="Absent(e)","Absent(e)","")</f>
        <v/>
      </c>
      <c r="I55" s="53" t="str">
        <f>IF(Résultats!K91="Absent(e)","Absent(e)","")</f>
        <v/>
      </c>
      <c r="J55" s="53" t="str">
        <f>IF(Résultats!L91="Absent(e)","Absent(e)","")</f>
        <v/>
      </c>
      <c r="K55" s="53" t="str">
        <f>IF(Résultats!M91="Absent(e)","Absent(e)","")</f>
        <v/>
      </c>
      <c r="L55" s="53" t="str">
        <f>IF(Résultats!N91="Absent(e)","Absent(e)","")</f>
        <v/>
      </c>
      <c r="M55" s="53" t="str">
        <f>IF(Résultats!O91="Absent(e)","Absent(e)","")</f>
        <v/>
      </c>
      <c r="N55" s="53" t="str">
        <f>IF(Résultats!P91="Absent(e)","Absent(e)","")</f>
        <v/>
      </c>
      <c r="O55" s="53" t="str">
        <f>IF(Résultats!Q91="Absent(e)","Absent(e)","")</f>
        <v/>
      </c>
      <c r="P55" s="53" t="str">
        <f>IF(Résultats!R91="Absent(e)","Absent(e)","")</f>
        <v/>
      </c>
      <c r="Q55" s="53" t="str">
        <f>IF(Résultats!S91="Absent(e)","Absent(e)","")</f>
        <v/>
      </c>
      <c r="R55" s="53" t="str">
        <f>IF(Résultats!T91="Absent(e)","Absent(e)","")</f>
        <v/>
      </c>
      <c r="S55" s="53" t="str">
        <f>IF(Résultats!U91="Absent(e)","Absent(e)","")</f>
        <v/>
      </c>
      <c r="T55" s="53" t="str">
        <f>IF(Résultats!V91="Absent(e)","Absent(e)","")</f>
        <v/>
      </c>
      <c r="U55" s="53" t="str">
        <f>IF(Résultats!W91="Absent(e)","Absent(e)","")</f>
        <v/>
      </c>
      <c r="V55"/>
      <c r="X55" s="136"/>
    </row>
    <row r="56" spans="1:24" ht="74.25" customHeight="1" thickTop="1" thickBot="1" x14ac:dyDescent="0.3">
      <c r="A56"/>
      <c r="B56"/>
      <c r="C56"/>
      <c r="D56"/>
      <c r="E56"/>
      <c r="F56"/>
      <c r="G56"/>
      <c r="H56"/>
      <c r="I56"/>
      <c r="J56"/>
      <c r="K56"/>
      <c r="L56"/>
      <c r="M56"/>
      <c r="N56"/>
      <c r="O56"/>
      <c r="P56"/>
      <c r="Q56"/>
      <c r="R56"/>
      <c r="S56"/>
      <c r="T56"/>
      <c r="U56"/>
      <c r="V56" s="42" t="s">
        <v>41</v>
      </c>
      <c r="X56" s="136"/>
    </row>
    <row r="57" spans="1:24" ht="31.5" customHeight="1" thickTop="1" thickBot="1" x14ac:dyDescent="0.75">
      <c r="A57" s="131" t="str">
        <f>IF(Paramètres!$B$113="","",(CONCATENATE(Paramètres!$B$113,"  ",Paramètres!$B$114,"          ","(",Paramètres!$B$115,")")))</f>
        <v>Bollaerts  Dominique          (2F)</v>
      </c>
      <c r="B57" s="131"/>
      <c r="C57" s="131"/>
      <c r="D57" s="131"/>
      <c r="E57" s="131"/>
      <c r="F57" s="131"/>
      <c r="G57" s="131"/>
      <c r="H57" s="131"/>
      <c r="I57" s="131"/>
      <c r="J57" s="131"/>
      <c r="K57" s="131"/>
      <c r="L57" s="131"/>
      <c r="M57" s="131"/>
      <c r="N57" s="131"/>
      <c r="O57" s="131"/>
      <c r="P57" s="131"/>
      <c r="Q57" s="131"/>
      <c r="R57" s="131"/>
      <c r="S57" s="131"/>
      <c r="T57" s="131"/>
      <c r="U57" s="131"/>
      <c r="V57" s="131"/>
      <c r="X57" s="136" t="s">
        <v>20</v>
      </c>
    </row>
    <row r="58" spans="1:24" ht="17.399999999999999" thickTop="1" thickBot="1" x14ac:dyDescent="0.45">
      <c r="A58" s="37"/>
      <c r="B58"/>
      <c r="C58"/>
      <c r="D58"/>
      <c r="E58"/>
      <c r="F58" s="132">
        <f>Paramètres!$B$138</f>
        <v>42744</v>
      </c>
      <c r="G58" s="132"/>
      <c r="H58" s="132"/>
      <c r="I58" s="132"/>
      <c r="J58" s="132"/>
      <c r="K58" s="132"/>
      <c r="L58" s="38" t="s">
        <v>37</v>
      </c>
      <c r="M58" s="133">
        <f>Paramètres!$B$139</f>
        <v>42765</v>
      </c>
      <c r="N58" s="133"/>
      <c r="O58" s="133"/>
      <c r="P58" s="133"/>
      <c r="Q58" s="133"/>
      <c r="R58" s="133"/>
      <c r="S58"/>
      <c r="T58"/>
      <c r="U58"/>
      <c r="V58"/>
      <c r="X58" s="136"/>
    </row>
    <row r="59" spans="1:24" ht="14.4" thickTop="1" thickBot="1" x14ac:dyDescent="0.3">
      <c r="A59"/>
      <c r="B59"/>
      <c r="C59"/>
      <c r="D59"/>
      <c r="E59"/>
      <c r="F59"/>
      <c r="G59"/>
      <c r="H59"/>
      <c r="I59"/>
      <c r="J59"/>
      <c r="K59"/>
      <c r="L59"/>
      <c r="M59"/>
      <c r="N59"/>
      <c r="O59"/>
      <c r="P59"/>
      <c r="Q59"/>
      <c r="R59"/>
      <c r="S59"/>
      <c r="T59"/>
      <c r="U59"/>
      <c r="V59"/>
      <c r="X59" s="136"/>
    </row>
    <row r="60" spans="1:24" ht="17.399999999999999" thickTop="1" thickBot="1" x14ac:dyDescent="0.45">
      <c r="A60" s="134" t="str">
        <f>IF(Paramètres!F114="-----","Compétence :","Compétences :")</f>
        <v>Compétences :</v>
      </c>
      <c r="B60" s="134"/>
      <c r="C60"/>
      <c r="D60" s="130" t="str">
        <f>CONCATENATE(Paramètres!E113,"  ",Paramètres!F113)</f>
        <v>1.  Je réponds avec précision à une question posée (je fais des phrases complètes).</v>
      </c>
      <c r="E60" s="130"/>
      <c r="F60" s="130"/>
      <c r="G60" s="130"/>
      <c r="H60" s="130"/>
      <c r="I60" s="130"/>
      <c r="J60" s="130"/>
      <c r="K60" s="130"/>
      <c r="L60" s="130"/>
      <c r="M60" s="130"/>
      <c r="N60" s="130"/>
      <c r="O60" s="130"/>
      <c r="P60" s="130"/>
      <c r="Q60" s="130"/>
      <c r="R60" s="130"/>
      <c r="S60" s="130"/>
      <c r="T60" s="130"/>
      <c r="U60" s="130"/>
      <c r="V60" s="130"/>
      <c r="X60" s="136"/>
    </row>
    <row r="61" spans="1:24" ht="17.399999999999999" thickTop="1" thickBot="1" x14ac:dyDescent="0.45">
      <c r="A61" s="39"/>
      <c r="B61"/>
      <c r="C61"/>
      <c r="D61" s="130" t="str">
        <f>IF(Paramètres!F114="-----","",CONCATENATE(Paramètres!E114,"  ",Paramètres!F114))</f>
        <v>2.  Je respecte les consignes de sécurité.</v>
      </c>
      <c r="E61" s="130"/>
      <c r="F61" s="130"/>
      <c r="G61" s="130"/>
      <c r="H61" s="130"/>
      <c r="I61" s="130"/>
      <c r="J61" s="130"/>
      <c r="K61" s="130"/>
      <c r="L61" s="130"/>
      <c r="M61" s="130"/>
      <c r="N61" s="130"/>
      <c r="O61" s="130"/>
      <c r="P61" s="130"/>
      <c r="Q61" s="130"/>
      <c r="R61" s="130"/>
      <c r="S61" s="130"/>
      <c r="T61" s="130"/>
      <c r="U61" s="130"/>
      <c r="V61" s="130"/>
      <c r="X61" s="136"/>
    </row>
    <row r="62" spans="1:24" ht="17.399999999999999" thickTop="1" thickBot="1" x14ac:dyDescent="0.45">
      <c r="A62" s="39"/>
      <c r="B62"/>
      <c r="C62"/>
      <c r="D62" s="130" t="str">
        <f>IF(Paramètres!F115="-----","",CONCATENATE(Paramètres!E115,"  ",Paramètres!F115))</f>
        <v>3.  Je réalise les travaux demandés dans chaque cours.</v>
      </c>
      <c r="E62" s="130"/>
      <c r="F62" s="130"/>
      <c r="G62" s="130"/>
      <c r="H62" s="130"/>
      <c r="I62" s="130"/>
      <c r="J62" s="130"/>
      <c r="K62" s="130"/>
      <c r="L62" s="130"/>
      <c r="M62" s="130"/>
      <c r="N62" s="130"/>
      <c r="O62" s="130"/>
      <c r="P62" s="130"/>
      <c r="Q62" s="130"/>
      <c r="R62" s="130"/>
      <c r="S62" s="130"/>
      <c r="T62" s="130"/>
      <c r="U62" s="130"/>
      <c r="V62" s="130"/>
      <c r="X62" s="136"/>
    </row>
    <row r="63" spans="1:24" ht="15" customHeight="1" thickTop="1" thickBot="1" x14ac:dyDescent="0.3">
      <c r="A63"/>
      <c r="B63"/>
      <c r="C63"/>
      <c r="D63"/>
      <c r="E63"/>
      <c r="F63"/>
      <c r="G63"/>
      <c r="H63"/>
      <c r="I63"/>
      <c r="J63"/>
      <c r="K63"/>
      <c r="L63"/>
      <c r="M63"/>
      <c r="N63"/>
      <c r="O63"/>
      <c r="P63"/>
      <c r="Q63"/>
      <c r="R63"/>
      <c r="S63"/>
      <c r="T63"/>
      <c r="U63"/>
      <c r="V63"/>
      <c r="X63" s="136"/>
    </row>
    <row r="64" spans="1:24" ht="17.25" customHeight="1" thickTop="1" thickBot="1" x14ac:dyDescent="0.35">
      <c r="A64" s="40" t="s">
        <v>36</v>
      </c>
      <c r="B64"/>
      <c r="C64"/>
      <c r="D64"/>
      <c r="E64"/>
      <c r="F64"/>
      <c r="G64"/>
      <c r="H64"/>
      <c r="I64"/>
      <c r="J64"/>
      <c r="K64"/>
      <c r="L64"/>
      <c r="M64"/>
      <c r="N64"/>
      <c r="O64"/>
      <c r="P64"/>
      <c r="Q64"/>
      <c r="R64"/>
      <c r="S64"/>
      <c r="T64"/>
      <c r="U64"/>
      <c r="V64"/>
      <c r="X64" s="136"/>
    </row>
    <row r="65" spans="1:24" ht="54.75" customHeight="1" thickTop="1" thickBot="1" x14ac:dyDescent="0.35">
      <c r="A65" s="40" t="s">
        <v>34</v>
      </c>
      <c r="B65"/>
      <c r="C65"/>
      <c r="D65"/>
      <c r="E65"/>
      <c r="F65"/>
      <c r="G65"/>
      <c r="H65"/>
      <c r="I65"/>
      <c r="J65"/>
      <c r="K65"/>
      <c r="L65"/>
      <c r="M65"/>
      <c r="N65"/>
      <c r="O65"/>
      <c r="P65"/>
      <c r="Q65"/>
      <c r="R65"/>
      <c r="S65"/>
      <c r="T65"/>
      <c r="U65"/>
      <c r="V65"/>
      <c r="X65" s="136"/>
    </row>
    <row r="66" spans="1:24" ht="54.75" customHeight="1" thickTop="1" thickBot="1" x14ac:dyDescent="0.35">
      <c r="A66" s="40" t="s">
        <v>33</v>
      </c>
      <c r="B66"/>
      <c r="C66"/>
      <c r="D66"/>
      <c r="E66"/>
      <c r="F66"/>
      <c r="G66"/>
      <c r="H66"/>
      <c r="I66"/>
      <c r="J66"/>
      <c r="K66"/>
      <c r="L66"/>
      <c r="M66"/>
      <c r="N66"/>
      <c r="O66"/>
      <c r="P66"/>
      <c r="Q66"/>
      <c r="R66"/>
      <c r="S66"/>
      <c r="T66"/>
      <c r="U66"/>
      <c r="V66"/>
      <c r="X66" s="136"/>
    </row>
    <row r="67" spans="1:24" ht="54.75" customHeight="1" thickTop="1" thickBot="1" x14ac:dyDescent="0.35">
      <c r="A67" s="40" t="s">
        <v>32</v>
      </c>
      <c r="B67" s="79" t="str">
        <f>IF(Résultats!D120="Non pr.","Non présenté","")</f>
        <v/>
      </c>
      <c r="C67" s="79" t="str">
        <f>IF(Résultats!E120="Non pr.","Non présenté","")</f>
        <v/>
      </c>
      <c r="D67" s="79" t="str">
        <f>IF(Résultats!F120="Non pr.","Non présenté","")</f>
        <v/>
      </c>
      <c r="E67" s="79" t="str">
        <f>IF(Résultats!G120="Non pr.","Non présenté","")</f>
        <v/>
      </c>
      <c r="F67" s="79" t="str">
        <f>IF(Résultats!H120="Non pr.","Non présenté","")</f>
        <v/>
      </c>
      <c r="G67" s="79" t="str">
        <f>IF(Résultats!I120="Non pr.","Non présenté","")</f>
        <v/>
      </c>
      <c r="H67" s="79" t="str">
        <f>IF(Résultats!J120="Non pr.","Non présenté","")</f>
        <v/>
      </c>
      <c r="I67" s="79" t="str">
        <f>IF(Résultats!K120="Non pr.","Non présenté","")</f>
        <v/>
      </c>
      <c r="J67" s="79" t="str">
        <f>IF(Résultats!L120="Non pr.","Non présenté","")</f>
        <v/>
      </c>
      <c r="K67" s="79" t="str">
        <f>IF(Résultats!M120="Non pr.","Non présenté","")</f>
        <v/>
      </c>
      <c r="L67" s="79" t="str">
        <f>IF(Résultats!N120="Non pr.","Non présenté","")</f>
        <v/>
      </c>
      <c r="M67" s="79" t="str">
        <f>IF(Résultats!O120="Non pr.","Non présenté","")</f>
        <v/>
      </c>
      <c r="N67" s="79" t="str">
        <f>IF(Résultats!P120="Non pr.","Non présenté","")</f>
        <v/>
      </c>
      <c r="O67" s="79" t="str">
        <f>IF(Résultats!Q120="Non pr.","Non présenté","")</f>
        <v/>
      </c>
      <c r="P67" s="79" t="str">
        <f>IF(Résultats!R120="Non pr.","Non présenté","")</f>
        <v/>
      </c>
      <c r="Q67" s="79" t="str">
        <f>IF(Résultats!S120="Non pr.","Non présenté","")</f>
        <v/>
      </c>
      <c r="R67" s="79" t="str">
        <f>IF(Résultats!T120="Non pr.","Non présenté","")</f>
        <v/>
      </c>
      <c r="S67" s="79" t="str">
        <f>IF(Résultats!U120="Non pr.","Non présenté","")</f>
        <v/>
      </c>
      <c r="T67" s="79" t="str">
        <f>IF(Résultats!V120="Non pr.","Non présenté","")</f>
        <v/>
      </c>
      <c r="U67" s="79" t="str">
        <f>IF(Résultats!W120="Non pr.","Non présenté","")</f>
        <v/>
      </c>
      <c r="V67"/>
      <c r="X67" s="136"/>
    </row>
    <row r="68" spans="1:24" ht="54.75" customHeight="1" thickTop="1" thickBot="1" x14ac:dyDescent="0.35">
      <c r="A68" s="40" t="s">
        <v>31</v>
      </c>
      <c r="B68" s="41"/>
      <c r="C68" s="41"/>
      <c r="D68" s="41"/>
      <c r="E68" s="41"/>
      <c r="F68" s="41"/>
      <c r="G68" s="41"/>
      <c r="H68" s="41"/>
      <c r="I68" s="41"/>
      <c r="J68" s="41"/>
      <c r="K68" s="41"/>
      <c r="L68" s="41"/>
      <c r="M68" s="41"/>
      <c r="N68" s="41"/>
      <c r="O68" s="41"/>
      <c r="P68" s="41"/>
      <c r="Q68" s="41"/>
      <c r="R68" s="41"/>
      <c r="S68" s="41"/>
      <c r="T68" s="41"/>
      <c r="U68" s="41"/>
      <c r="V68"/>
      <c r="X68" s="136"/>
    </row>
    <row r="69" spans="1:24" ht="55.5" customHeight="1" thickTop="1" thickBot="1" x14ac:dyDescent="0.3">
      <c r="A69"/>
      <c r="B69" s="53" t="str">
        <f>IF(Résultats!D120="Absent(e)","Absent(e)","")</f>
        <v/>
      </c>
      <c r="C69" s="53" t="str">
        <f>IF(Résultats!E120="Absent(e)","Absent(e)","")</f>
        <v/>
      </c>
      <c r="D69" s="53" t="str">
        <f>IF(Résultats!F120="Absent(e)","Absent(e)","")</f>
        <v/>
      </c>
      <c r="E69" s="53" t="str">
        <f>IF(Résultats!G120="Absent(e)","Absent(e)","")</f>
        <v/>
      </c>
      <c r="F69" s="53" t="str">
        <f>IF(Résultats!H120="Absent(e)","Absent(e)","")</f>
        <v/>
      </c>
      <c r="G69" s="53" t="str">
        <f>IF(Résultats!I120="Absent(e)","Absent(e)","")</f>
        <v/>
      </c>
      <c r="H69" s="53" t="str">
        <f>IF(Résultats!J120="Absent(e)","Absent(e)","")</f>
        <v/>
      </c>
      <c r="I69" s="53" t="str">
        <f>IF(Résultats!K120="Absent(e)","Absent(e)","")</f>
        <v/>
      </c>
      <c r="J69" s="53" t="str">
        <f>IF(Résultats!L120="Absent(e)","Absent(e)","")</f>
        <v/>
      </c>
      <c r="K69" s="53" t="str">
        <f>IF(Résultats!M120="Absent(e)","Absent(e)","")</f>
        <v/>
      </c>
      <c r="L69" s="53" t="str">
        <f>IF(Résultats!N120="Absent(e)","Absent(e)","")</f>
        <v/>
      </c>
      <c r="M69" s="53" t="str">
        <f>IF(Résultats!O120="Absent(e)","Absent(e)","")</f>
        <v/>
      </c>
      <c r="N69" s="53" t="str">
        <f>IF(Résultats!P120="Absent(e)","Absent(e)","")</f>
        <v/>
      </c>
      <c r="O69" s="53" t="str">
        <f>IF(Résultats!Q120="Absent(e)","Absent(e)","")</f>
        <v/>
      </c>
      <c r="P69" s="53" t="str">
        <f>IF(Résultats!R120="Absent(e)","Absent(e)","")</f>
        <v/>
      </c>
      <c r="Q69" s="53" t="str">
        <f>IF(Résultats!S120="Absent(e)","Absent(e)","")</f>
        <v/>
      </c>
      <c r="R69" s="53" t="str">
        <f>IF(Résultats!T120="Absent(e)","Absent(e)","")</f>
        <v/>
      </c>
      <c r="S69" s="53" t="str">
        <f>IF(Résultats!U120="Absent(e)","Absent(e)","")</f>
        <v/>
      </c>
      <c r="T69" s="53" t="str">
        <f>IF(Résultats!V120="Absent(e)","Absent(e)","")</f>
        <v/>
      </c>
      <c r="U69" s="53" t="str">
        <f>IF(Résultats!W120="Absent(e)","Absent(e)","")</f>
        <v/>
      </c>
      <c r="V69"/>
      <c r="X69" s="136"/>
    </row>
    <row r="70" spans="1:24" ht="74.25" customHeight="1" thickTop="1" thickBot="1" x14ac:dyDescent="0.3">
      <c r="A70"/>
      <c r="B70"/>
      <c r="C70"/>
      <c r="D70"/>
      <c r="E70"/>
      <c r="F70"/>
      <c r="G70"/>
      <c r="H70"/>
      <c r="I70"/>
      <c r="J70"/>
      <c r="K70"/>
      <c r="L70"/>
      <c r="M70"/>
      <c r="N70"/>
      <c r="O70"/>
      <c r="P70"/>
      <c r="Q70"/>
      <c r="R70"/>
      <c r="S70"/>
      <c r="T70"/>
      <c r="U70"/>
      <c r="V70" s="42" t="s">
        <v>42</v>
      </c>
      <c r="X70" s="136"/>
    </row>
    <row r="71" spans="1:24" ht="31.5" customHeight="1" thickTop="1" thickBot="1" x14ac:dyDescent="0.75">
      <c r="A71" s="131" t="str">
        <f>IF(Paramètres!$B$141="","",(CONCATENATE(Paramètres!$B$141,"  ",Paramètres!$B$142,"          ","(",Paramètres!$B$143,")")))</f>
        <v>Bollaerts  Dominique          (2F)</v>
      </c>
      <c r="B71" s="131"/>
      <c r="C71" s="131"/>
      <c r="D71" s="131"/>
      <c r="E71" s="131"/>
      <c r="F71" s="131"/>
      <c r="G71" s="131"/>
      <c r="H71" s="131"/>
      <c r="I71" s="131"/>
      <c r="J71" s="131"/>
      <c r="K71" s="131"/>
      <c r="L71" s="131"/>
      <c r="M71" s="131"/>
      <c r="N71" s="131"/>
      <c r="O71" s="131"/>
      <c r="P71" s="131"/>
      <c r="Q71" s="131"/>
      <c r="R71" s="131"/>
      <c r="S71" s="131"/>
      <c r="T71" s="131"/>
      <c r="U71" s="131"/>
      <c r="V71" s="131"/>
      <c r="X71" s="136" t="s">
        <v>21</v>
      </c>
    </row>
    <row r="72" spans="1:24" ht="17.399999999999999" thickTop="1" thickBot="1" x14ac:dyDescent="0.45">
      <c r="A72" s="37"/>
      <c r="B72"/>
      <c r="C72"/>
      <c r="D72"/>
      <c r="E72"/>
      <c r="F72" s="132">
        <f>Paramètres!$B$166</f>
        <v>42767</v>
      </c>
      <c r="G72" s="132"/>
      <c r="H72" s="132"/>
      <c r="I72" s="132"/>
      <c r="J72" s="132"/>
      <c r="K72" s="132"/>
      <c r="L72" s="38" t="s">
        <v>37</v>
      </c>
      <c r="M72" s="133">
        <f>Paramètres!$B$167</f>
        <v>42800</v>
      </c>
      <c r="N72" s="133"/>
      <c r="O72" s="133"/>
      <c r="P72" s="133"/>
      <c r="Q72" s="133"/>
      <c r="R72" s="133"/>
      <c r="S72"/>
      <c r="T72"/>
      <c r="U72"/>
      <c r="V72"/>
      <c r="X72" s="136"/>
    </row>
    <row r="73" spans="1:24" ht="14.4" thickTop="1" thickBot="1" x14ac:dyDescent="0.3">
      <c r="A73"/>
      <c r="B73"/>
      <c r="C73"/>
      <c r="D73"/>
      <c r="E73"/>
      <c r="F73"/>
      <c r="G73"/>
      <c r="H73"/>
      <c r="I73"/>
      <c r="J73"/>
      <c r="K73"/>
      <c r="L73"/>
      <c r="M73"/>
      <c r="N73"/>
      <c r="O73"/>
      <c r="P73"/>
      <c r="Q73"/>
      <c r="R73"/>
      <c r="S73"/>
      <c r="T73"/>
      <c r="U73"/>
      <c r="V73"/>
      <c r="X73" s="136"/>
    </row>
    <row r="74" spans="1:24" ht="17.399999999999999" thickTop="1" thickBot="1" x14ac:dyDescent="0.45">
      <c r="A74" s="134" t="str">
        <f>IF(Paramètres!F142="-----","Compétence :","Compétences :")</f>
        <v>Compétences :</v>
      </c>
      <c r="B74" s="134"/>
      <c r="C74"/>
      <c r="D74" s="130" t="str">
        <f>CONCATENATE(Paramètres!E141,"  ",Paramètres!F141)</f>
        <v>1.  Je me tiens correctement sur ma chaise.</v>
      </c>
      <c r="E74" s="130"/>
      <c r="F74" s="130"/>
      <c r="G74" s="130"/>
      <c r="H74" s="130"/>
      <c r="I74" s="130"/>
      <c r="J74" s="130"/>
      <c r="K74" s="130"/>
      <c r="L74" s="130"/>
      <c r="M74" s="130"/>
      <c r="N74" s="130"/>
      <c r="O74" s="130"/>
      <c r="P74" s="130"/>
      <c r="Q74" s="130"/>
      <c r="R74" s="130"/>
      <c r="S74" s="130"/>
      <c r="T74" s="130"/>
      <c r="U74" s="130"/>
      <c r="V74" s="130"/>
      <c r="X74" s="136"/>
    </row>
    <row r="75" spans="1:24" ht="17.399999999999999" thickTop="1" thickBot="1" x14ac:dyDescent="0.45">
      <c r="A75" s="39"/>
      <c r="B75"/>
      <c r="C75"/>
      <c r="D75" s="130" t="str">
        <f>IF(Paramètres!F142="-----","",CONCATENATE(Paramètres!E142,"  ",Paramètres!F142))</f>
        <v>2.  Je trie mes déchets.</v>
      </c>
      <c r="E75" s="130"/>
      <c r="F75" s="130"/>
      <c r="G75" s="130"/>
      <c r="H75" s="130"/>
      <c r="I75" s="130"/>
      <c r="J75" s="130"/>
      <c r="K75" s="130"/>
      <c r="L75" s="130"/>
      <c r="M75" s="130"/>
      <c r="N75" s="130"/>
      <c r="O75" s="130"/>
      <c r="P75" s="130"/>
      <c r="Q75" s="130"/>
      <c r="R75" s="130"/>
      <c r="S75" s="130"/>
      <c r="T75" s="130"/>
      <c r="U75" s="130"/>
      <c r="V75" s="130"/>
      <c r="X75" s="136"/>
    </row>
    <row r="76" spans="1:24" ht="17.399999999999999" thickTop="1" thickBot="1" x14ac:dyDescent="0.45">
      <c r="A76" s="39"/>
      <c r="B76"/>
      <c r="C76"/>
      <c r="D76" s="130" t="str">
        <f>IF(Paramètres!F143="-----","",CONCATENATE(Paramètres!E143,"  ",Paramètres!F143))</f>
        <v>3.  Je respecte les lieux d'activités et de travail hors école.</v>
      </c>
      <c r="E76" s="130"/>
      <c r="F76" s="130"/>
      <c r="G76" s="130"/>
      <c r="H76" s="130"/>
      <c r="I76" s="130"/>
      <c r="J76" s="130"/>
      <c r="K76" s="130"/>
      <c r="L76" s="130"/>
      <c r="M76" s="130"/>
      <c r="N76" s="130"/>
      <c r="O76" s="130"/>
      <c r="P76" s="130"/>
      <c r="Q76" s="130"/>
      <c r="R76" s="130"/>
      <c r="S76" s="130"/>
      <c r="T76" s="130"/>
      <c r="U76" s="130"/>
      <c r="V76" s="130"/>
      <c r="X76" s="136"/>
    </row>
    <row r="77" spans="1:24" ht="15" customHeight="1" thickTop="1" thickBot="1" x14ac:dyDescent="0.3">
      <c r="A77"/>
      <c r="B77"/>
      <c r="C77"/>
      <c r="D77"/>
      <c r="E77"/>
      <c r="F77"/>
      <c r="G77"/>
      <c r="H77"/>
      <c r="I77"/>
      <c r="J77"/>
      <c r="K77"/>
      <c r="L77"/>
      <c r="M77"/>
      <c r="N77"/>
      <c r="O77"/>
      <c r="P77"/>
      <c r="Q77"/>
      <c r="R77"/>
      <c r="S77"/>
      <c r="T77"/>
      <c r="U77"/>
      <c r="V77"/>
      <c r="X77" s="136"/>
    </row>
    <row r="78" spans="1:24" ht="17.25" customHeight="1" thickTop="1" thickBot="1" x14ac:dyDescent="0.35">
      <c r="A78" s="40" t="s">
        <v>36</v>
      </c>
      <c r="B78"/>
      <c r="C78"/>
      <c r="D78"/>
      <c r="E78"/>
      <c r="F78"/>
      <c r="G78"/>
      <c r="H78"/>
      <c r="I78"/>
      <c r="J78"/>
      <c r="K78"/>
      <c r="L78"/>
      <c r="M78"/>
      <c r="N78"/>
      <c r="O78"/>
      <c r="P78"/>
      <c r="Q78"/>
      <c r="R78"/>
      <c r="S78"/>
      <c r="T78"/>
      <c r="U78"/>
      <c r="V78"/>
      <c r="X78" s="136"/>
    </row>
    <row r="79" spans="1:24" ht="54.75" customHeight="1" thickTop="1" thickBot="1" x14ac:dyDescent="0.35">
      <c r="A79" s="40" t="s">
        <v>34</v>
      </c>
      <c r="B79"/>
      <c r="C79"/>
      <c r="D79"/>
      <c r="E79"/>
      <c r="F79"/>
      <c r="G79"/>
      <c r="H79"/>
      <c r="I79"/>
      <c r="J79"/>
      <c r="K79"/>
      <c r="L79"/>
      <c r="M79"/>
      <c r="N79"/>
      <c r="O79"/>
      <c r="P79"/>
      <c r="Q79"/>
      <c r="R79"/>
      <c r="S79"/>
      <c r="T79"/>
      <c r="U79"/>
      <c r="V79"/>
      <c r="X79" s="136"/>
    </row>
    <row r="80" spans="1:24" ht="54.75" customHeight="1" thickTop="1" thickBot="1" x14ac:dyDescent="0.35">
      <c r="A80" s="40" t="s">
        <v>33</v>
      </c>
      <c r="B80"/>
      <c r="C80"/>
      <c r="D80"/>
      <c r="E80"/>
      <c r="F80"/>
      <c r="G80"/>
      <c r="H80"/>
      <c r="I80"/>
      <c r="J80"/>
      <c r="K80"/>
      <c r="L80"/>
      <c r="M80"/>
      <c r="N80"/>
      <c r="O80"/>
      <c r="P80"/>
      <c r="Q80"/>
      <c r="R80"/>
      <c r="S80"/>
      <c r="T80"/>
      <c r="U80"/>
      <c r="V80"/>
      <c r="X80" s="136"/>
    </row>
    <row r="81" spans="1:24" ht="54.75" customHeight="1" thickTop="1" thickBot="1" x14ac:dyDescent="0.35">
      <c r="A81" s="40" t="s">
        <v>32</v>
      </c>
      <c r="B81" s="79" t="str">
        <f>IF(Résultats!D149="Non pr.","Non présenté","")</f>
        <v/>
      </c>
      <c r="C81" s="79" t="str">
        <f>IF(Résultats!E149="Non pr.","Non présenté","")</f>
        <v/>
      </c>
      <c r="D81" s="79" t="str">
        <f>IF(Résultats!F149="Non pr.","Non présenté","")</f>
        <v/>
      </c>
      <c r="E81" s="79" t="str">
        <f>IF(Résultats!G149="Non pr.","Non présenté","")</f>
        <v/>
      </c>
      <c r="F81" s="79" t="str">
        <f>IF(Résultats!H149="Non pr.","Non présenté","")</f>
        <v/>
      </c>
      <c r="G81" s="79" t="str">
        <f>IF(Résultats!I149="Non pr.","Non présenté","")</f>
        <v/>
      </c>
      <c r="H81" s="79" t="str">
        <f>IF(Résultats!J149="Non pr.","Non présenté","")</f>
        <v/>
      </c>
      <c r="I81" s="79" t="str">
        <f>IF(Résultats!K149="Non pr.","Non présenté","")</f>
        <v/>
      </c>
      <c r="J81" s="79" t="str">
        <f>IF(Résultats!L149="Non pr.","Non présenté","")</f>
        <v/>
      </c>
      <c r="K81" s="79" t="str">
        <f>IF(Résultats!M149="Non pr.","Non présenté","")</f>
        <v/>
      </c>
      <c r="L81" s="79" t="str">
        <f>IF(Résultats!N149="Non pr.","Non présenté","")</f>
        <v/>
      </c>
      <c r="M81" s="79" t="str">
        <f>IF(Résultats!O149="Non pr.","Non présenté","")</f>
        <v/>
      </c>
      <c r="N81" s="79" t="str">
        <f>IF(Résultats!P149="Non pr.","Non présenté","")</f>
        <v/>
      </c>
      <c r="O81" s="79" t="str">
        <f>IF(Résultats!Q149="Non pr.","Non présenté","")</f>
        <v/>
      </c>
      <c r="P81" s="79" t="str">
        <f>IF(Résultats!R149="Non pr.","Non présenté","")</f>
        <v/>
      </c>
      <c r="Q81" s="79" t="str">
        <f>IF(Résultats!S149="Non pr.","Non présenté","")</f>
        <v/>
      </c>
      <c r="R81" s="79" t="str">
        <f>IF(Résultats!T149="Non pr.","Non présenté","")</f>
        <v/>
      </c>
      <c r="S81" s="79" t="str">
        <f>IF(Résultats!U149="Non pr.","Non présenté","")</f>
        <v/>
      </c>
      <c r="T81" s="79" t="str">
        <f>IF(Résultats!V149="Non pr.","Non présenté","")</f>
        <v/>
      </c>
      <c r="U81" s="79" t="str">
        <f>IF(Résultats!W149="Non pr.","Non présenté","")</f>
        <v/>
      </c>
      <c r="V81"/>
      <c r="X81" s="136"/>
    </row>
    <row r="82" spans="1:24" ht="54.75" customHeight="1" thickTop="1" thickBot="1" x14ac:dyDescent="0.35">
      <c r="A82" s="40" t="s">
        <v>31</v>
      </c>
      <c r="B82" s="41"/>
      <c r="C82" s="41"/>
      <c r="D82" s="41"/>
      <c r="E82" s="41"/>
      <c r="F82" s="41"/>
      <c r="G82" s="41"/>
      <c r="H82" s="41"/>
      <c r="I82" s="41"/>
      <c r="J82" s="41"/>
      <c r="K82" s="41"/>
      <c r="L82" s="41"/>
      <c r="M82" s="41"/>
      <c r="N82" s="41"/>
      <c r="O82" s="41"/>
      <c r="P82" s="41"/>
      <c r="Q82" s="41"/>
      <c r="R82" s="41"/>
      <c r="S82" s="41"/>
      <c r="T82" s="41"/>
      <c r="U82" s="41"/>
      <c r="V82"/>
      <c r="X82" s="136"/>
    </row>
    <row r="83" spans="1:24" ht="54.75" customHeight="1" thickTop="1" thickBot="1" x14ac:dyDescent="0.3">
      <c r="A83"/>
      <c r="B83" s="53" t="str">
        <f>IF(Résultats!D149="Absent(e)","Absent(e)","")</f>
        <v/>
      </c>
      <c r="C83" s="53" t="str">
        <f>IF(Résultats!E149="Absent(e)","Absent(e)","")</f>
        <v/>
      </c>
      <c r="D83" s="53" t="str">
        <f>IF(Résultats!F149="Absent(e)","Absent(e)","")</f>
        <v/>
      </c>
      <c r="E83" s="53" t="str">
        <f>IF(Résultats!G149="Absent(e)","Absent(e)","")</f>
        <v/>
      </c>
      <c r="F83" s="53" t="str">
        <f>IF(Résultats!H149="Absent(e)","Absent(e)","")</f>
        <v/>
      </c>
      <c r="G83" s="53" t="str">
        <f>IF(Résultats!I149="Absent(e)","Absent(e)","")</f>
        <v/>
      </c>
      <c r="H83" s="53" t="str">
        <f>IF(Résultats!J149="Absent(e)","Absent(e)","")</f>
        <v/>
      </c>
      <c r="I83" s="53" t="str">
        <f>IF(Résultats!K149="Absent(e)","Absent(e)","")</f>
        <v/>
      </c>
      <c r="J83" s="53" t="str">
        <f>IF(Résultats!L149="Absent(e)","Absent(e)","")</f>
        <v/>
      </c>
      <c r="K83" s="53" t="str">
        <f>IF(Résultats!M149="Absent(e)","Absent(e)","")</f>
        <v/>
      </c>
      <c r="L83" s="53" t="str">
        <f>IF(Résultats!N149="Absent(e)","Absent(e)","")</f>
        <v/>
      </c>
      <c r="M83" s="53" t="str">
        <f>IF(Résultats!O149="Absent(e)","Absent(e)","")</f>
        <v/>
      </c>
      <c r="N83" s="53" t="str">
        <f>IF(Résultats!P149="Absent(e)","Absent(e)","")</f>
        <v/>
      </c>
      <c r="O83" s="53" t="str">
        <f>IF(Résultats!Q149="Absent(e)","Absent(e)","")</f>
        <v/>
      </c>
      <c r="P83" s="53" t="str">
        <f>IF(Résultats!R149="Absent(e)","Absent(e)","")</f>
        <v/>
      </c>
      <c r="Q83" s="53" t="str">
        <f>IF(Résultats!S149="Absent(e)","Absent(e)","")</f>
        <v/>
      </c>
      <c r="R83" s="53" t="str">
        <f>IF(Résultats!T149="Absent(e)","Absent(e)","")</f>
        <v/>
      </c>
      <c r="S83" s="53" t="str">
        <f>IF(Résultats!U149="Absent(e)","Absent(e)","")</f>
        <v/>
      </c>
      <c r="T83" s="53" t="str">
        <f>IF(Résultats!V149="Absent(e)","Absent(e)","")</f>
        <v/>
      </c>
      <c r="U83" s="53" t="str">
        <f>IF(Résultats!W149="Absent(e)","Absent(e)","")</f>
        <v/>
      </c>
      <c r="V83"/>
      <c r="X83" s="136"/>
    </row>
    <row r="84" spans="1:24" ht="74.25" customHeight="1" thickTop="1" thickBot="1" x14ac:dyDescent="0.3">
      <c r="A84"/>
      <c r="B84"/>
      <c r="C84"/>
      <c r="D84"/>
      <c r="E84"/>
      <c r="F84"/>
      <c r="G84"/>
      <c r="H84"/>
      <c r="I84"/>
      <c r="J84"/>
      <c r="K84"/>
      <c r="L84"/>
      <c r="M84"/>
      <c r="N84"/>
      <c r="O84"/>
      <c r="P84"/>
      <c r="Q84"/>
      <c r="R84"/>
      <c r="S84"/>
      <c r="T84"/>
      <c r="U84"/>
      <c r="V84" s="42" t="s">
        <v>43</v>
      </c>
      <c r="X84" s="136"/>
    </row>
    <row r="85" spans="1:24" ht="31.5" customHeight="1" thickTop="1" thickBot="1" x14ac:dyDescent="0.75">
      <c r="A85" s="131" t="str">
        <f>IF(Paramètres!$B$169="","",(CONCATENATE(Paramètres!$B$169,"  ",Paramètres!$B$170,"          ","(",Paramètres!$B$171,")")))</f>
        <v>Bollaerts  Dominique          (2F)</v>
      </c>
      <c r="B85" s="131"/>
      <c r="C85" s="131"/>
      <c r="D85" s="131"/>
      <c r="E85" s="131"/>
      <c r="F85" s="131"/>
      <c r="G85" s="131"/>
      <c r="H85" s="131"/>
      <c r="I85" s="131"/>
      <c r="J85" s="131"/>
      <c r="K85" s="131"/>
      <c r="L85" s="131"/>
      <c r="M85" s="131"/>
      <c r="N85" s="131"/>
      <c r="O85" s="131"/>
      <c r="P85" s="131"/>
      <c r="Q85" s="131"/>
      <c r="R85" s="131"/>
      <c r="S85" s="131"/>
      <c r="T85" s="131"/>
      <c r="U85" s="131"/>
      <c r="V85" s="131"/>
      <c r="X85" s="136" t="s">
        <v>22</v>
      </c>
    </row>
    <row r="86" spans="1:24" ht="17.399999999999999" thickTop="1" thickBot="1" x14ac:dyDescent="0.45">
      <c r="A86" s="37"/>
      <c r="B86"/>
      <c r="C86"/>
      <c r="D86"/>
      <c r="E86"/>
      <c r="F86" s="132">
        <f>Paramètres!$B$194</f>
        <v>42801</v>
      </c>
      <c r="G86" s="132"/>
      <c r="H86" s="132"/>
      <c r="I86" s="132"/>
      <c r="J86" s="132"/>
      <c r="K86" s="132"/>
      <c r="L86" s="38" t="s">
        <v>37</v>
      </c>
      <c r="M86" s="133">
        <f>Paramètres!$B$195</f>
        <v>42824</v>
      </c>
      <c r="N86" s="133"/>
      <c r="O86" s="133"/>
      <c r="P86" s="133"/>
      <c r="Q86" s="133"/>
      <c r="R86" s="133"/>
      <c r="S86"/>
      <c r="T86"/>
      <c r="U86"/>
      <c r="V86"/>
      <c r="X86" s="136"/>
    </row>
    <row r="87" spans="1:24" ht="14.4" thickTop="1" thickBot="1" x14ac:dyDescent="0.3">
      <c r="A87"/>
      <c r="B87"/>
      <c r="C87"/>
      <c r="D87"/>
      <c r="E87"/>
      <c r="F87"/>
      <c r="G87"/>
      <c r="H87"/>
      <c r="I87"/>
      <c r="J87"/>
      <c r="K87"/>
      <c r="L87"/>
      <c r="M87"/>
      <c r="N87"/>
      <c r="O87"/>
      <c r="P87"/>
      <c r="Q87"/>
      <c r="R87"/>
      <c r="S87"/>
      <c r="T87"/>
      <c r="U87"/>
      <c r="V87"/>
      <c r="X87" s="136"/>
    </row>
    <row r="88" spans="1:24" ht="17.399999999999999" thickTop="1" thickBot="1" x14ac:dyDescent="0.45">
      <c r="A88" s="134" t="str">
        <f>IF(Paramètres!F170="-----","Compétence :","Compétences :")</f>
        <v>Compétences :</v>
      </c>
      <c r="B88" s="134"/>
      <c r="C88"/>
      <c r="D88" s="130" t="str">
        <f>CONCATENATE(Paramètres!E169,"  ",Paramètres!F169)</f>
        <v>1.  Je respecte les règles du jeu.</v>
      </c>
      <c r="E88" s="130"/>
      <c r="F88" s="130"/>
      <c r="G88" s="130"/>
      <c r="H88" s="130"/>
      <c r="I88" s="130"/>
      <c r="J88" s="130"/>
      <c r="K88" s="130"/>
      <c r="L88" s="130"/>
      <c r="M88" s="130"/>
      <c r="N88" s="130"/>
      <c r="O88" s="130"/>
      <c r="P88" s="130"/>
      <c r="Q88" s="130"/>
      <c r="R88" s="130"/>
      <c r="S88" s="130"/>
      <c r="T88" s="130"/>
      <c r="U88" s="130"/>
      <c r="V88" s="130"/>
      <c r="X88" s="136"/>
    </row>
    <row r="89" spans="1:24" ht="17.399999999999999" thickTop="1" thickBot="1" x14ac:dyDescent="0.45">
      <c r="A89" s="39"/>
      <c r="B89"/>
      <c r="C89"/>
      <c r="D89" s="130" t="str">
        <f>IF(Paramètres!F170="-----","",CONCATENATE(Paramètres!E170,"  ",Paramètres!F170))</f>
        <v>2.  Je respecte le règlement de l'école.</v>
      </c>
      <c r="E89" s="130"/>
      <c r="F89" s="130"/>
      <c r="G89" s="130"/>
      <c r="H89" s="130"/>
      <c r="I89" s="130"/>
      <c r="J89" s="130"/>
      <c r="K89" s="130"/>
      <c r="L89" s="130"/>
      <c r="M89" s="130"/>
      <c r="N89" s="130"/>
      <c r="O89" s="130"/>
      <c r="P89" s="130"/>
      <c r="Q89" s="130"/>
      <c r="R89" s="130"/>
      <c r="S89" s="130"/>
      <c r="T89" s="130"/>
      <c r="U89" s="130"/>
      <c r="V89" s="130"/>
      <c r="X89" s="136"/>
    </row>
    <row r="90" spans="1:24" ht="17.399999999999999" thickTop="1" thickBot="1" x14ac:dyDescent="0.45">
      <c r="A90" s="39"/>
      <c r="B90"/>
      <c r="C90"/>
      <c r="D90" s="130" t="str">
        <f>IF(Paramètres!F171="-----","",CONCATENATE(Paramètres!E171,"  ",Paramètres!F171))</f>
        <v>3.  J'accepte les remarques et les sanctions sans les remettre en cause.</v>
      </c>
      <c r="E90" s="130"/>
      <c r="F90" s="130"/>
      <c r="G90" s="130"/>
      <c r="H90" s="130"/>
      <c r="I90" s="130"/>
      <c r="J90" s="130"/>
      <c r="K90" s="130"/>
      <c r="L90" s="130"/>
      <c r="M90" s="130"/>
      <c r="N90" s="130"/>
      <c r="O90" s="130"/>
      <c r="P90" s="130"/>
      <c r="Q90" s="130"/>
      <c r="R90" s="130"/>
      <c r="S90" s="130"/>
      <c r="T90" s="130"/>
      <c r="U90" s="130"/>
      <c r="V90" s="130"/>
      <c r="X90" s="136"/>
    </row>
    <row r="91" spans="1:24" ht="15" customHeight="1" thickTop="1" thickBot="1" x14ac:dyDescent="0.3">
      <c r="A91"/>
      <c r="B91"/>
      <c r="C91"/>
      <c r="D91"/>
      <c r="E91"/>
      <c r="F91"/>
      <c r="G91"/>
      <c r="H91"/>
      <c r="I91"/>
      <c r="J91"/>
      <c r="K91"/>
      <c r="L91"/>
      <c r="M91"/>
      <c r="N91"/>
      <c r="O91"/>
      <c r="P91"/>
      <c r="Q91"/>
      <c r="R91"/>
      <c r="S91"/>
      <c r="T91"/>
      <c r="U91"/>
      <c r="V91"/>
      <c r="X91" s="136"/>
    </row>
    <row r="92" spans="1:24" ht="17.25" customHeight="1" thickTop="1" thickBot="1" x14ac:dyDescent="0.35">
      <c r="A92" s="40" t="s">
        <v>36</v>
      </c>
      <c r="B92"/>
      <c r="C92"/>
      <c r="D92"/>
      <c r="E92"/>
      <c r="F92"/>
      <c r="G92"/>
      <c r="H92"/>
      <c r="I92"/>
      <c r="J92"/>
      <c r="K92"/>
      <c r="L92"/>
      <c r="M92"/>
      <c r="N92"/>
      <c r="O92"/>
      <c r="P92"/>
      <c r="Q92"/>
      <c r="R92"/>
      <c r="S92"/>
      <c r="T92"/>
      <c r="U92"/>
      <c r="V92"/>
      <c r="X92" s="136"/>
    </row>
    <row r="93" spans="1:24" ht="54.75" customHeight="1" thickTop="1" thickBot="1" x14ac:dyDescent="0.35">
      <c r="A93" s="40" t="s">
        <v>34</v>
      </c>
      <c r="B93"/>
      <c r="C93"/>
      <c r="D93"/>
      <c r="E93"/>
      <c r="F93"/>
      <c r="G93"/>
      <c r="H93"/>
      <c r="I93"/>
      <c r="J93"/>
      <c r="K93"/>
      <c r="L93"/>
      <c r="M93"/>
      <c r="N93"/>
      <c r="O93"/>
      <c r="P93"/>
      <c r="Q93"/>
      <c r="R93"/>
      <c r="S93"/>
      <c r="T93"/>
      <c r="U93"/>
      <c r="V93"/>
      <c r="X93" s="136"/>
    </row>
    <row r="94" spans="1:24" ht="54.75" customHeight="1" thickTop="1" thickBot="1" x14ac:dyDescent="0.35">
      <c r="A94" s="40" t="s">
        <v>33</v>
      </c>
      <c r="B94"/>
      <c r="C94"/>
      <c r="D94"/>
      <c r="E94"/>
      <c r="F94"/>
      <c r="G94"/>
      <c r="H94"/>
      <c r="I94"/>
      <c r="J94"/>
      <c r="K94"/>
      <c r="L94"/>
      <c r="M94"/>
      <c r="N94"/>
      <c r="O94"/>
      <c r="P94"/>
      <c r="Q94"/>
      <c r="R94"/>
      <c r="S94"/>
      <c r="T94"/>
      <c r="U94"/>
      <c r="V94"/>
      <c r="X94" s="136"/>
    </row>
    <row r="95" spans="1:24" ht="54.75" customHeight="1" thickTop="1" thickBot="1" x14ac:dyDescent="0.35">
      <c r="A95" s="40" t="s">
        <v>32</v>
      </c>
      <c r="B95" s="79" t="str">
        <f>IF(Résultats!D178="Non pr.","Non présenté","")</f>
        <v/>
      </c>
      <c r="C95" s="79" t="str">
        <f>IF(Résultats!E178="Non pr.","Non présenté","")</f>
        <v/>
      </c>
      <c r="D95" s="79" t="str">
        <f>IF(Résultats!F178="Non pr.","Non présenté","")</f>
        <v/>
      </c>
      <c r="E95" s="79" t="str">
        <f>IF(Résultats!G178="Non pr.","Non présenté","")</f>
        <v/>
      </c>
      <c r="F95" s="79" t="str">
        <f>IF(Résultats!H178="Non pr.","Non présenté","")</f>
        <v/>
      </c>
      <c r="G95" s="79" t="str">
        <f>IF(Résultats!I178="Non pr.","Non présenté","")</f>
        <v/>
      </c>
      <c r="H95" s="79" t="str">
        <f>IF(Résultats!J178="Non pr.","Non présenté","")</f>
        <v/>
      </c>
      <c r="I95" s="79" t="str">
        <f>IF(Résultats!K178="Non pr.","Non présenté","")</f>
        <v/>
      </c>
      <c r="J95" s="79" t="str">
        <f>IF(Résultats!L178="Non pr.","Non présenté","")</f>
        <v/>
      </c>
      <c r="K95" s="79" t="str">
        <f>IF(Résultats!M178="Non pr.","Non présenté","")</f>
        <v/>
      </c>
      <c r="L95" s="79" t="str">
        <f>IF(Résultats!N178="Non pr.","Non présenté","")</f>
        <v/>
      </c>
      <c r="M95" s="79" t="str">
        <f>IF(Résultats!O178="Non pr.","Non présenté","")</f>
        <v/>
      </c>
      <c r="N95" s="79" t="str">
        <f>IF(Résultats!P178="Non pr.","Non présenté","")</f>
        <v/>
      </c>
      <c r="O95" s="79" t="str">
        <f>IF(Résultats!Q178="Non pr.","Non présenté","")</f>
        <v/>
      </c>
      <c r="P95" s="79" t="str">
        <f>IF(Résultats!R178="Non pr.","Non présenté","")</f>
        <v/>
      </c>
      <c r="Q95" s="79" t="str">
        <f>IF(Résultats!S178="Non pr.","Non présenté","")</f>
        <v/>
      </c>
      <c r="R95" s="79" t="str">
        <f>IF(Résultats!T178="Non pr.","Non présenté","")</f>
        <v/>
      </c>
      <c r="S95" s="79" t="str">
        <f>IF(Résultats!U178="Non pr.","Non présenté","")</f>
        <v/>
      </c>
      <c r="T95" s="79" t="str">
        <f>IF(Résultats!V178="Non pr.","Non présenté","")</f>
        <v/>
      </c>
      <c r="U95" s="79" t="str">
        <f>IF(Résultats!W178="Non pr.","Non présenté","")</f>
        <v/>
      </c>
      <c r="V95"/>
      <c r="X95" s="136"/>
    </row>
    <row r="96" spans="1:24" ht="54.75" customHeight="1" thickTop="1" thickBot="1" x14ac:dyDescent="0.35">
      <c r="A96" s="40" t="s">
        <v>31</v>
      </c>
      <c r="B96" s="41"/>
      <c r="C96" s="41"/>
      <c r="D96" s="41"/>
      <c r="E96" s="41"/>
      <c r="F96" s="41"/>
      <c r="G96" s="41"/>
      <c r="H96" s="41"/>
      <c r="I96" s="41"/>
      <c r="J96" s="41"/>
      <c r="K96" s="41"/>
      <c r="L96" s="41"/>
      <c r="M96" s="41"/>
      <c r="N96" s="41"/>
      <c r="O96" s="41"/>
      <c r="P96" s="41"/>
      <c r="Q96" s="41"/>
      <c r="R96" s="41"/>
      <c r="S96" s="41"/>
      <c r="T96" s="41"/>
      <c r="U96" s="41"/>
      <c r="V96"/>
      <c r="X96" s="136"/>
    </row>
    <row r="97" spans="1:24" ht="56.25" customHeight="1" thickTop="1" thickBot="1" x14ac:dyDescent="0.3">
      <c r="A97"/>
      <c r="B97" s="53" t="str">
        <f>IF(Résultats!D178="Absent(e)","Absent(e)","")</f>
        <v/>
      </c>
      <c r="C97" s="53" t="str">
        <f>IF(Résultats!E178="Absent(e)","Absent(e)","")</f>
        <v/>
      </c>
      <c r="D97" s="53" t="str">
        <f>IF(Résultats!F178="Absent(e)","Absent(e)","")</f>
        <v/>
      </c>
      <c r="E97" s="53" t="str">
        <f>IF(Résultats!G178="Absent(e)","Absent(e)","")</f>
        <v/>
      </c>
      <c r="F97" s="53" t="str">
        <f>IF(Résultats!H178="Absent(e)","Absent(e)","")</f>
        <v/>
      </c>
      <c r="G97" s="53" t="str">
        <f>IF(Résultats!I178="Absent(e)","Absent(e)","")</f>
        <v/>
      </c>
      <c r="H97" s="53" t="str">
        <f>IF(Résultats!J178="Absent(e)","Absent(e)","")</f>
        <v/>
      </c>
      <c r="I97" s="53" t="str">
        <f>IF(Résultats!K178="Absent(e)","Absent(e)","")</f>
        <v/>
      </c>
      <c r="J97" s="53" t="str">
        <f>IF(Résultats!L178="Absent(e)","Absent(e)","")</f>
        <v/>
      </c>
      <c r="K97" s="53" t="str">
        <f>IF(Résultats!M178="Absent(e)","Absent(e)","")</f>
        <v/>
      </c>
      <c r="L97" s="53" t="str">
        <f>IF(Résultats!N178="Absent(e)","Absent(e)","")</f>
        <v/>
      </c>
      <c r="M97" s="53" t="str">
        <f>IF(Résultats!O178="Absent(e)","Absent(e)","")</f>
        <v/>
      </c>
      <c r="N97" s="53" t="str">
        <f>IF(Résultats!P178="Absent(e)","Absent(e)","")</f>
        <v/>
      </c>
      <c r="O97" s="53" t="str">
        <f>IF(Résultats!Q178="Absent(e)","Absent(e)","")</f>
        <v/>
      </c>
      <c r="P97" s="53" t="str">
        <f>IF(Résultats!R178="Absent(e)","Absent(e)","")</f>
        <v/>
      </c>
      <c r="Q97" s="53" t="str">
        <f>IF(Résultats!S178="Absent(e)","Absent(e)","")</f>
        <v/>
      </c>
      <c r="R97" s="53" t="str">
        <f>IF(Résultats!T178="Absent(e)","Absent(e)","")</f>
        <v/>
      </c>
      <c r="S97" s="53" t="str">
        <f>IF(Résultats!U178="Absent(e)","Absent(e)","")</f>
        <v/>
      </c>
      <c r="T97" s="53" t="str">
        <f>IF(Résultats!V178="Absent(e)","Absent(e)","")</f>
        <v/>
      </c>
      <c r="U97" s="53" t="str">
        <f>IF(Résultats!W178="Absent(e)","Absent(e)","")</f>
        <v/>
      </c>
      <c r="V97"/>
      <c r="X97" s="136"/>
    </row>
    <row r="98" spans="1:24" ht="74.25" customHeight="1" thickTop="1" thickBot="1" x14ac:dyDescent="0.3">
      <c r="A98"/>
      <c r="B98"/>
      <c r="C98"/>
      <c r="D98"/>
      <c r="E98"/>
      <c r="F98"/>
      <c r="G98"/>
      <c r="H98"/>
      <c r="I98"/>
      <c r="J98"/>
      <c r="K98"/>
      <c r="L98"/>
      <c r="M98"/>
      <c r="N98"/>
      <c r="O98"/>
      <c r="P98"/>
      <c r="Q98"/>
      <c r="R98"/>
      <c r="S98"/>
      <c r="T98"/>
      <c r="U98"/>
      <c r="V98" s="42" t="s">
        <v>44</v>
      </c>
      <c r="X98" s="136"/>
    </row>
    <row r="99" spans="1:24" ht="31.5" customHeight="1" thickTop="1" thickBot="1" x14ac:dyDescent="0.75">
      <c r="A99" s="131" t="str">
        <f>IF(Paramètres!$B$197="","",(CONCATENATE(Paramètres!$B$197,"  ",Paramètres!$B$198,"          ","(",Paramètres!$B$199,")")))</f>
        <v>Bollaerts  Dominique          (2F)</v>
      </c>
      <c r="B99" s="131"/>
      <c r="C99" s="131"/>
      <c r="D99" s="131"/>
      <c r="E99" s="131"/>
      <c r="F99" s="131"/>
      <c r="G99" s="131"/>
      <c r="H99" s="131"/>
      <c r="I99" s="131"/>
      <c r="J99" s="131"/>
      <c r="K99" s="131"/>
      <c r="L99" s="131"/>
      <c r="M99" s="131"/>
      <c r="N99" s="131"/>
      <c r="O99" s="131"/>
      <c r="P99" s="131"/>
      <c r="Q99" s="131"/>
      <c r="R99" s="131"/>
      <c r="S99" s="131"/>
      <c r="T99" s="131"/>
      <c r="U99" s="131"/>
      <c r="V99" s="131"/>
      <c r="X99" s="136" t="s">
        <v>23</v>
      </c>
    </row>
    <row r="100" spans="1:24" ht="17.399999999999999" thickTop="1" thickBot="1" x14ac:dyDescent="0.45">
      <c r="A100" s="37"/>
      <c r="B100"/>
      <c r="C100"/>
      <c r="D100"/>
      <c r="E100"/>
      <c r="F100" s="132">
        <f>Paramètres!$B$222</f>
        <v>42825</v>
      </c>
      <c r="G100" s="132"/>
      <c r="H100" s="132"/>
      <c r="I100" s="132"/>
      <c r="J100" s="132"/>
      <c r="K100" s="132"/>
      <c r="L100" s="38" t="s">
        <v>37</v>
      </c>
      <c r="M100" s="133">
        <f>Paramètres!$B$223</f>
        <v>42857</v>
      </c>
      <c r="N100" s="133"/>
      <c r="O100" s="133"/>
      <c r="P100" s="133"/>
      <c r="Q100" s="133"/>
      <c r="R100" s="133"/>
      <c r="S100"/>
      <c r="T100"/>
      <c r="U100"/>
      <c r="V100"/>
      <c r="X100" s="136"/>
    </row>
    <row r="101" spans="1:24" ht="14.4" thickTop="1" thickBot="1" x14ac:dyDescent="0.3">
      <c r="A101"/>
      <c r="B101"/>
      <c r="C101"/>
      <c r="D101"/>
      <c r="E101"/>
      <c r="F101"/>
      <c r="G101"/>
      <c r="H101"/>
      <c r="I101"/>
      <c r="J101"/>
      <c r="K101"/>
      <c r="L101"/>
      <c r="M101"/>
      <c r="N101"/>
      <c r="O101"/>
      <c r="P101"/>
      <c r="Q101"/>
      <c r="R101"/>
      <c r="S101"/>
      <c r="T101"/>
      <c r="U101"/>
      <c r="V101"/>
      <c r="X101" s="136"/>
    </row>
    <row r="102" spans="1:24" ht="17.399999999999999" thickTop="1" thickBot="1" x14ac:dyDescent="0.45">
      <c r="A102" s="134" t="str">
        <f>IF(Paramètres!F198="-----","Compétence :","Compétences :")</f>
        <v>Compétences :</v>
      </c>
      <c r="B102" s="134"/>
      <c r="C102"/>
      <c r="D102" s="130" t="str">
        <f>CONCATENATE(Paramètres!E197,"  ",Paramètres!F197)</f>
        <v>1.  Je suis particulièrement attentif lorsque le professeur donne une consigne.</v>
      </c>
      <c r="E102" s="130"/>
      <c r="F102" s="130"/>
      <c r="G102" s="130"/>
      <c r="H102" s="130"/>
      <c r="I102" s="130"/>
      <c r="J102" s="130"/>
      <c r="K102" s="130"/>
      <c r="L102" s="130"/>
      <c r="M102" s="130"/>
      <c r="N102" s="130"/>
      <c r="O102" s="130"/>
      <c r="P102" s="130"/>
      <c r="Q102" s="130"/>
      <c r="R102" s="130"/>
      <c r="S102" s="130"/>
      <c r="T102" s="130"/>
      <c r="U102" s="130"/>
      <c r="V102" s="130"/>
      <c r="X102" s="136"/>
    </row>
    <row r="103" spans="1:24" ht="17.399999999999999" thickTop="1" thickBot="1" x14ac:dyDescent="0.45">
      <c r="A103" s="39"/>
      <c r="B103"/>
      <c r="C103"/>
      <c r="D103" s="130" t="str">
        <f>IF(Paramètres!F198="-----","",CONCATENATE(Paramètres!E198,"  ",Paramètres!F198))</f>
        <v>2.  Je fais ce que le professeur me demande même si je n'en ai pas envie ou si j'éprouve des difficultés.</v>
      </c>
      <c r="E103" s="130"/>
      <c r="F103" s="130"/>
      <c r="G103" s="130"/>
      <c r="H103" s="130"/>
      <c r="I103" s="130"/>
      <c r="J103" s="130"/>
      <c r="K103" s="130"/>
      <c r="L103" s="130"/>
      <c r="M103" s="130"/>
      <c r="N103" s="130"/>
      <c r="O103" s="130"/>
      <c r="P103" s="130"/>
      <c r="Q103" s="130"/>
      <c r="R103" s="130"/>
      <c r="S103" s="130"/>
      <c r="T103" s="130"/>
      <c r="U103" s="130"/>
      <c r="V103" s="130"/>
      <c r="X103" s="136"/>
    </row>
    <row r="104" spans="1:24" ht="17.399999999999999" thickTop="1" thickBot="1" x14ac:dyDescent="0.45">
      <c r="A104" s="39"/>
      <c r="B104"/>
      <c r="C104"/>
      <c r="D104" s="130" t="str">
        <f>IF(Paramètres!F199="-----","",CONCATENATE(Paramètres!E199,"  ",Paramètres!F199))</f>
        <v>3.  Je respecte mes condisciples (mots et gestes).</v>
      </c>
      <c r="E104" s="130"/>
      <c r="F104" s="130"/>
      <c r="G104" s="130"/>
      <c r="H104" s="130"/>
      <c r="I104" s="130"/>
      <c r="J104" s="130"/>
      <c r="K104" s="130"/>
      <c r="L104" s="130"/>
      <c r="M104" s="130"/>
      <c r="N104" s="130"/>
      <c r="O104" s="130"/>
      <c r="P104" s="130"/>
      <c r="Q104" s="130"/>
      <c r="R104" s="130"/>
      <c r="S104" s="130"/>
      <c r="T104" s="130"/>
      <c r="U104" s="130"/>
      <c r="V104" s="130"/>
      <c r="X104" s="136"/>
    </row>
    <row r="105" spans="1:24" ht="15" customHeight="1" thickTop="1" thickBot="1" x14ac:dyDescent="0.3">
      <c r="A105"/>
      <c r="B105"/>
      <c r="C105"/>
      <c r="D105"/>
      <c r="E105"/>
      <c r="F105"/>
      <c r="G105"/>
      <c r="H105"/>
      <c r="I105"/>
      <c r="J105"/>
      <c r="K105"/>
      <c r="L105"/>
      <c r="M105"/>
      <c r="N105"/>
      <c r="O105"/>
      <c r="P105"/>
      <c r="Q105"/>
      <c r="R105"/>
      <c r="S105"/>
      <c r="T105"/>
      <c r="U105"/>
      <c r="V105"/>
      <c r="X105" s="136"/>
    </row>
    <row r="106" spans="1:24" ht="17.25" customHeight="1" thickTop="1" thickBot="1" x14ac:dyDescent="0.35">
      <c r="A106" s="40" t="s">
        <v>36</v>
      </c>
      <c r="B106"/>
      <c r="C106"/>
      <c r="D106"/>
      <c r="E106"/>
      <c r="F106"/>
      <c r="G106"/>
      <c r="H106"/>
      <c r="I106"/>
      <c r="J106"/>
      <c r="K106"/>
      <c r="L106"/>
      <c r="M106"/>
      <c r="N106"/>
      <c r="O106"/>
      <c r="P106"/>
      <c r="Q106"/>
      <c r="R106"/>
      <c r="S106"/>
      <c r="T106"/>
      <c r="U106"/>
      <c r="V106"/>
      <c r="X106" s="136"/>
    </row>
    <row r="107" spans="1:24" ht="54.75" customHeight="1" thickTop="1" thickBot="1" x14ac:dyDescent="0.35">
      <c r="A107" s="40" t="s">
        <v>34</v>
      </c>
      <c r="B107"/>
      <c r="C107"/>
      <c r="D107"/>
      <c r="E107"/>
      <c r="F107"/>
      <c r="G107"/>
      <c r="H107"/>
      <c r="I107"/>
      <c r="J107"/>
      <c r="K107"/>
      <c r="L107"/>
      <c r="M107"/>
      <c r="N107"/>
      <c r="O107"/>
      <c r="P107"/>
      <c r="Q107"/>
      <c r="R107"/>
      <c r="S107"/>
      <c r="T107"/>
      <c r="U107"/>
      <c r="V107"/>
      <c r="X107" s="136"/>
    </row>
    <row r="108" spans="1:24" ht="54.75" customHeight="1" thickTop="1" thickBot="1" x14ac:dyDescent="0.35">
      <c r="A108" s="40" t="s">
        <v>33</v>
      </c>
      <c r="B108"/>
      <c r="C108"/>
      <c r="D108"/>
      <c r="E108"/>
      <c r="F108"/>
      <c r="G108"/>
      <c r="H108"/>
      <c r="I108"/>
      <c r="J108"/>
      <c r="K108"/>
      <c r="L108"/>
      <c r="M108"/>
      <c r="N108"/>
      <c r="O108"/>
      <c r="P108"/>
      <c r="Q108"/>
      <c r="R108"/>
      <c r="S108"/>
      <c r="T108"/>
      <c r="U108"/>
      <c r="V108"/>
      <c r="X108" s="136"/>
    </row>
    <row r="109" spans="1:24" ht="54.75" customHeight="1" thickTop="1" thickBot="1" x14ac:dyDescent="0.35">
      <c r="A109" s="40" t="s">
        <v>32</v>
      </c>
      <c r="B109" s="79" t="str">
        <f>IF(Résultats!D207="Non pr.","Non présenté","")</f>
        <v/>
      </c>
      <c r="C109" s="79" t="str">
        <f>IF(Résultats!E207="Non pr.","Non présenté","")</f>
        <v/>
      </c>
      <c r="D109" s="79" t="str">
        <f>IF(Résultats!F207="Non pr.","Non présenté","")</f>
        <v/>
      </c>
      <c r="E109" s="79" t="str">
        <f>IF(Résultats!G207="Non pr.","Non présenté","")</f>
        <v/>
      </c>
      <c r="F109" s="79" t="str">
        <f>IF(Résultats!H207="Non pr.","Non présenté","")</f>
        <v/>
      </c>
      <c r="G109" s="79" t="str">
        <f>IF(Résultats!I207="Non pr.","Non présenté","")</f>
        <v/>
      </c>
      <c r="H109" s="79" t="str">
        <f>IF(Résultats!J207="Non pr.","Non présenté","")</f>
        <v/>
      </c>
      <c r="I109" s="79" t="str">
        <f>IF(Résultats!K207="Non pr.","Non présenté","")</f>
        <v/>
      </c>
      <c r="J109" s="79" t="str">
        <f>IF(Résultats!L207="Non pr.","Non présenté","")</f>
        <v/>
      </c>
      <c r="K109" s="79" t="str">
        <f>IF(Résultats!M207="Non pr.","Non présenté","")</f>
        <v/>
      </c>
      <c r="L109" s="79" t="str">
        <f>IF(Résultats!N207="Non pr.","Non présenté","")</f>
        <v/>
      </c>
      <c r="M109" s="79" t="str">
        <f>IF(Résultats!O207="Non pr.","Non présenté","")</f>
        <v/>
      </c>
      <c r="N109" s="79" t="str">
        <f>IF(Résultats!P207="Non pr.","Non présenté","")</f>
        <v/>
      </c>
      <c r="O109" s="79" t="str">
        <f>IF(Résultats!Q207="Non pr.","Non présenté","")</f>
        <v/>
      </c>
      <c r="P109" s="79" t="str">
        <f>IF(Résultats!R207="Non pr.","Non présenté","")</f>
        <v/>
      </c>
      <c r="Q109" s="79" t="str">
        <f>IF(Résultats!S207="Non pr.","Non présenté","")</f>
        <v/>
      </c>
      <c r="R109" s="79" t="str">
        <f>IF(Résultats!T207="Non pr.","Non présenté","")</f>
        <v/>
      </c>
      <c r="S109" s="79" t="str">
        <f>IF(Résultats!U207="Non pr.","Non présenté","")</f>
        <v/>
      </c>
      <c r="T109" s="79" t="str">
        <f>IF(Résultats!V207="Non pr.","Non présenté","")</f>
        <v/>
      </c>
      <c r="U109" s="79" t="str">
        <f>IF(Résultats!W207="Non pr.","Non présenté","")</f>
        <v/>
      </c>
      <c r="V109"/>
      <c r="X109" s="136"/>
    </row>
    <row r="110" spans="1:24" ht="54.75" customHeight="1" thickTop="1" thickBot="1" x14ac:dyDescent="0.35">
      <c r="A110" s="40" t="s">
        <v>31</v>
      </c>
      <c r="B110" s="41"/>
      <c r="C110" s="41"/>
      <c r="D110" s="41"/>
      <c r="E110" s="41"/>
      <c r="F110" s="41"/>
      <c r="G110" s="41"/>
      <c r="H110" s="41"/>
      <c r="I110" s="41"/>
      <c r="J110" s="41"/>
      <c r="K110" s="41"/>
      <c r="L110" s="41"/>
      <c r="M110" s="41"/>
      <c r="N110" s="41"/>
      <c r="O110" s="41"/>
      <c r="P110" s="41"/>
      <c r="Q110" s="41"/>
      <c r="R110" s="41"/>
      <c r="S110" s="41"/>
      <c r="T110" s="41"/>
      <c r="U110" s="41"/>
      <c r="V110"/>
      <c r="X110" s="136"/>
    </row>
    <row r="111" spans="1:24" ht="54.75" customHeight="1" thickTop="1" thickBot="1" x14ac:dyDescent="0.3">
      <c r="A111"/>
      <c r="B111" s="53" t="str">
        <f>IF(Résultats!D207="Absent(e)","Absent(e)","")</f>
        <v/>
      </c>
      <c r="C111" s="53" t="str">
        <f>IF(Résultats!E207="Absent(e)","Absent(e)","")</f>
        <v/>
      </c>
      <c r="D111" s="53" t="str">
        <f>IF(Résultats!F207="Absent(e)","Absent(e)","")</f>
        <v/>
      </c>
      <c r="E111" s="53" t="str">
        <f>IF(Résultats!G207="Absent(e)","Absent(e)","")</f>
        <v/>
      </c>
      <c r="F111" s="53" t="str">
        <f>IF(Résultats!H207="Absent(e)","Absent(e)","")</f>
        <v/>
      </c>
      <c r="G111" s="53" t="str">
        <f>IF(Résultats!I207="Absent(e)","Absent(e)","")</f>
        <v/>
      </c>
      <c r="H111" s="53" t="str">
        <f>IF(Résultats!J207="Absent(e)","Absent(e)","")</f>
        <v/>
      </c>
      <c r="I111" s="53" t="str">
        <f>IF(Résultats!K207="Absent(e)","Absent(e)","")</f>
        <v/>
      </c>
      <c r="J111" s="53" t="str">
        <f>IF(Résultats!L207="Absent(e)","Absent(e)","")</f>
        <v/>
      </c>
      <c r="K111" s="53" t="str">
        <f>IF(Résultats!M207="Absent(e)","Absent(e)","")</f>
        <v/>
      </c>
      <c r="L111" s="53" t="str">
        <f>IF(Résultats!N207="Absent(e)","Absent(e)","")</f>
        <v/>
      </c>
      <c r="M111" s="53" t="str">
        <f>IF(Résultats!O207="Absent(e)","Absent(e)","")</f>
        <v/>
      </c>
      <c r="N111" s="53" t="str">
        <f>IF(Résultats!P207="Absent(e)","Absent(e)","")</f>
        <v/>
      </c>
      <c r="O111" s="53" t="str">
        <f>IF(Résultats!Q207="Absent(e)","Absent(e)","")</f>
        <v/>
      </c>
      <c r="P111" s="53" t="str">
        <f>IF(Résultats!R207="Absent(e)","Absent(e)","")</f>
        <v/>
      </c>
      <c r="Q111" s="53" t="str">
        <f>IF(Résultats!S207="Absent(e)","Absent(e)","")</f>
        <v/>
      </c>
      <c r="R111" s="53" t="str">
        <f>IF(Résultats!T207="Absent(e)","Absent(e)","")</f>
        <v/>
      </c>
      <c r="S111" s="53" t="str">
        <f>IF(Résultats!U207="Absent(e)","Absent(e)","")</f>
        <v/>
      </c>
      <c r="T111" s="53" t="str">
        <f>IF(Résultats!V207="Absent(e)","Absent(e)","")</f>
        <v/>
      </c>
      <c r="U111" s="53" t="str">
        <f>IF(Résultats!W207="Absent(e)","Absent(e)","")</f>
        <v/>
      </c>
      <c r="V111"/>
      <c r="X111" s="136"/>
    </row>
    <row r="112" spans="1:24" ht="74.25" customHeight="1" thickTop="1" thickBot="1" x14ac:dyDescent="0.3">
      <c r="A112"/>
      <c r="B112"/>
      <c r="C112"/>
      <c r="D112"/>
      <c r="E112"/>
      <c r="F112"/>
      <c r="G112"/>
      <c r="H112"/>
      <c r="I112"/>
      <c r="J112"/>
      <c r="K112"/>
      <c r="L112"/>
      <c r="M112"/>
      <c r="N112"/>
      <c r="O112"/>
      <c r="P112"/>
      <c r="Q112"/>
      <c r="R112"/>
      <c r="S112"/>
      <c r="T112"/>
      <c r="U112"/>
      <c r="V112" s="42" t="s">
        <v>45</v>
      </c>
      <c r="X112" s="136"/>
    </row>
    <row r="113" spans="1:24" ht="31.5" customHeight="1" thickTop="1" thickBot="1" x14ac:dyDescent="0.75">
      <c r="A113" s="131" t="str">
        <f>IF(Paramètres!$B$225="","",(CONCATENATE(Paramètres!$B$225,"  ",Paramètres!$B$226,"          ","(",Paramètres!$B$227,")")))</f>
        <v>Bollaerts  Dominique          (2F)</v>
      </c>
      <c r="B113" s="131"/>
      <c r="C113" s="131"/>
      <c r="D113" s="131"/>
      <c r="E113" s="131"/>
      <c r="F113" s="131"/>
      <c r="G113" s="131"/>
      <c r="H113" s="131"/>
      <c r="I113" s="131"/>
      <c r="J113" s="131"/>
      <c r="K113" s="131"/>
      <c r="L113" s="131"/>
      <c r="M113" s="131"/>
      <c r="N113" s="131"/>
      <c r="O113" s="131"/>
      <c r="P113" s="131"/>
      <c r="Q113" s="131"/>
      <c r="R113" s="131"/>
      <c r="S113" s="131"/>
      <c r="T113" s="131"/>
      <c r="U113" s="131"/>
      <c r="V113" s="131"/>
      <c r="X113" s="136" t="s">
        <v>24</v>
      </c>
    </row>
    <row r="114" spans="1:24" ht="17.399999999999999" thickTop="1" thickBot="1" x14ac:dyDescent="0.45">
      <c r="A114" s="37"/>
      <c r="B114"/>
      <c r="C114"/>
      <c r="D114"/>
      <c r="E114"/>
      <c r="F114" s="132">
        <f>Paramètres!$B$250</f>
        <v>42858</v>
      </c>
      <c r="G114" s="132"/>
      <c r="H114" s="132"/>
      <c r="I114" s="132"/>
      <c r="J114" s="132"/>
      <c r="K114" s="132"/>
      <c r="L114" s="38" t="s">
        <v>37</v>
      </c>
      <c r="M114" s="133">
        <f>Paramètres!$B$251</f>
        <v>42886</v>
      </c>
      <c r="N114" s="133"/>
      <c r="O114" s="133"/>
      <c r="P114" s="133"/>
      <c r="Q114" s="133"/>
      <c r="R114" s="133"/>
      <c r="S114"/>
      <c r="T114"/>
      <c r="U114"/>
      <c r="V114"/>
      <c r="X114" s="136"/>
    </row>
    <row r="115" spans="1:24" ht="14.4" thickTop="1" thickBot="1" x14ac:dyDescent="0.3">
      <c r="A115"/>
      <c r="B115"/>
      <c r="C115"/>
      <c r="D115"/>
      <c r="E115"/>
      <c r="F115"/>
      <c r="G115"/>
      <c r="H115"/>
      <c r="I115"/>
      <c r="J115"/>
      <c r="K115"/>
      <c r="L115"/>
      <c r="M115"/>
      <c r="N115"/>
      <c r="O115"/>
      <c r="P115"/>
      <c r="Q115"/>
      <c r="R115"/>
      <c r="S115"/>
      <c r="T115"/>
      <c r="U115"/>
      <c r="V115"/>
      <c r="X115" s="136"/>
    </row>
    <row r="116" spans="1:24" ht="17.399999999999999" thickTop="1" thickBot="1" x14ac:dyDescent="0.45">
      <c r="A116" s="134" t="str">
        <f>IF(Paramètres!F226="-----","Compétence :","Compétences :")</f>
        <v>Compétences :</v>
      </c>
      <c r="B116" s="134"/>
      <c r="C116"/>
      <c r="D116" s="130" t="str">
        <f>CONCATENATE(Paramètres!E225,"  ",Paramètres!F225)</f>
        <v>1.  Je respecte le matériel.</v>
      </c>
      <c r="E116" s="130"/>
      <c r="F116" s="130"/>
      <c r="G116" s="130"/>
      <c r="H116" s="130"/>
      <c r="I116" s="130"/>
      <c r="J116" s="130"/>
      <c r="K116" s="130"/>
      <c r="L116" s="130"/>
      <c r="M116" s="130"/>
      <c r="N116" s="130"/>
      <c r="O116" s="130"/>
      <c r="P116" s="130"/>
      <c r="Q116" s="130"/>
      <c r="R116" s="130"/>
      <c r="S116" s="130"/>
      <c r="T116" s="130"/>
      <c r="U116" s="130"/>
      <c r="V116" s="130"/>
      <c r="X116" s="136"/>
    </row>
    <row r="117" spans="1:24" ht="17.399999999999999" thickTop="1" thickBot="1" x14ac:dyDescent="0.45">
      <c r="A117" s="39"/>
      <c r="B117"/>
      <c r="C117"/>
      <c r="D117" s="130" t="str">
        <f>IF(Paramètres!F226="-----","",CONCATENATE(Paramètres!E226,"  ",Paramètres!F226))</f>
        <v>2.  Je respecte mon travail.</v>
      </c>
      <c r="E117" s="130"/>
      <c r="F117" s="130"/>
      <c r="G117" s="130"/>
      <c r="H117" s="130"/>
      <c r="I117" s="130"/>
      <c r="J117" s="130"/>
      <c r="K117" s="130"/>
      <c r="L117" s="130"/>
      <c r="M117" s="130"/>
      <c r="N117" s="130"/>
      <c r="O117" s="130"/>
      <c r="P117" s="130"/>
      <c r="Q117" s="130"/>
      <c r="R117" s="130"/>
      <c r="S117" s="130"/>
      <c r="T117" s="130"/>
      <c r="U117" s="130"/>
      <c r="V117" s="130"/>
      <c r="X117" s="136"/>
    </row>
    <row r="118" spans="1:24" ht="17.399999999999999" thickTop="1" thickBot="1" x14ac:dyDescent="0.45">
      <c r="A118" s="39"/>
      <c r="B118"/>
      <c r="C118"/>
      <c r="D118" s="130" t="str">
        <f>IF(Paramètres!F227="-----","",CONCATENATE(Paramètres!E227,"  ",Paramètres!F227))</f>
        <v>3.  Je respecte le travail de l'autre.</v>
      </c>
      <c r="E118" s="130"/>
      <c r="F118" s="130"/>
      <c r="G118" s="130"/>
      <c r="H118" s="130"/>
      <c r="I118" s="130"/>
      <c r="J118" s="130"/>
      <c r="K118" s="130"/>
      <c r="L118" s="130"/>
      <c r="M118" s="130"/>
      <c r="N118" s="130"/>
      <c r="O118" s="130"/>
      <c r="P118" s="130"/>
      <c r="Q118" s="130"/>
      <c r="R118" s="130"/>
      <c r="S118" s="130"/>
      <c r="T118" s="130"/>
      <c r="U118" s="130"/>
      <c r="V118" s="130"/>
      <c r="X118" s="136"/>
    </row>
    <row r="119" spans="1:24" ht="15" customHeight="1" thickTop="1" thickBot="1" x14ac:dyDescent="0.3">
      <c r="A119"/>
      <c r="B119"/>
      <c r="C119"/>
      <c r="D119"/>
      <c r="E119"/>
      <c r="F119"/>
      <c r="G119"/>
      <c r="H119"/>
      <c r="I119"/>
      <c r="J119"/>
      <c r="K119"/>
      <c r="L119"/>
      <c r="M119"/>
      <c r="N119"/>
      <c r="O119"/>
      <c r="P119"/>
      <c r="Q119"/>
      <c r="R119"/>
      <c r="S119"/>
      <c r="T119"/>
      <c r="U119"/>
      <c r="V119"/>
      <c r="X119" s="136"/>
    </row>
    <row r="120" spans="1:24" ht="17.25" customHeight="1" thickTop="1" thickBot="1" x14ac:dyDescent="0.35">
      <c r="A120" s="40" t="s">
        <v>36</v>
      </c>
      <c r="B120"/>
      <c r="C120"/>
      <c r="D120"/>
      <c r="E120"/>
      <c r="F120"/>
      <c r="G120"/>
      <c r="H120"/>
      <c r="I120"/>
      <c r="J120"/>
      <c r="K120"/>
      <c r="L120"/>
      <c r="M120"/>
      <c r="N120"/>
      <c r="O120"/>
      <c r="P120"/>
      <c r="Q120"/>
      <c r="R120"/>
      <c r="S120"/>
      <c r="T120"/>
      <c r="U120"/>
      <c r="V120"/>
      <c r="X120" s="136"/>
    </row>
    <row r="121" spans="1:24" ht="54.75" customHeight="1" thickTop="1" thickBot="1" x14ac:dyDescent="0.35">
      <c r="A121" s="40" t="s">
        <v>34</v>
      </c>
      <c r="B121"/>
      <c r="C121"/>
      <c r="D121"/>
      <c r="E121"/>
      <c r="F121"/>
      <c r="G121"/>
      <c r="H121"/>
      <c r="I121"/>
      <c r="J121"/>
      <c r="K121"/>
      <c r="L121"/>
      <c r="M121"/>
      <c r="N121"/>
      <c r="O121"/>
      <c r="P121"/>
      <c r="Q121"/>
      <c r="R121"/>
      <c r="S121"/>
      <c r="T121"/>
      <c r="U121"/>
      <c r="V121"/>
      <c r="X121" s="136"/>
    </row>
    <row r="122" spans="1:24" ht="54.75" customHeight="1" thickTop="1" thickBot="1" x14ac:dyDescent="0.35">
      <c r="A122" s="40" t="s">
        <v>33</v>
      </c>
      <c r="B122"/>
      <c r="C122"/>
      <c r="D122"/>
      <c r="E122"/>
      <c r="F122"/>
      <c r="G122"/>
      <c r="H122"/>
      <c r="I122"/>
      <c r="J122"/>
      <c r="K122"/>
      <c r="L122"/>
      <c r="M122"/>
      <c r="N122"/>
      <c r="O122"/>
      <c r="P122"/>
      <c r="Q122"/>
      <c r="R122"/>
      <c r="S122"/>
      <c r="T122"/>
      <c r="U122"/>
      <c r="V122"/>
      <c r="X122" s="136"/>
    </row>
    <row r="123" spans="1:24" ht="54.75" customHeight="1" thickTop="1" thickBot="1" x14ac:dyDescent="0.35">
      <c r="A123" s="40" t="s">
        <v>32</v>
      </c>
      <c r="B123" s="79" t="str">
        <f>IF(Résultats!D236="Non pr.","Non présenté","")</f>
        <v/>
      </c>
      <c r="C123" s="79" t="str">
        <f>IF(Résultats!E236="Non pr.","Non présenté","")</f>
        <v/>
      </c>
      <c r="D123" s="79" t="str">
        <f>IF(Résultats!F236="Non pr.","Non présenté","")</f>
        <v/>
      </c>
      <c r="E123" s="79" t="str">
        <f>IF(Résultats!G236="Non pr.","Non présenté","")</f>
        <v/>
      </c>
      <c r="F123" s="79" t="str">
        <f>IF(Résultats!H236="Non pr.","Non présenté","")</f>
        <v/>
      </c>
      <c r="G123" s="79" t="str">
        <f>IF(Résultats!I236="Non pr.","Non présenté","")</f>
        <v/>
      </c>
      <c r="H123" s="79" t="str">
        <f>IF(Résultats!J236="Non pr.","Non présenté","")</f>
        <v/>
      </c>
      <c r="I123" s="79" t="str">
        <f>IF(Résultats!K236="Non pr.","Non présenté","")</f>
        <v/>
      </c>
      <c r="J123" s="79" t="str">
        <f>IF(Résultats!L236="Non pr.","Non présenté","")</f>
        <v/>
      </c>
      <c r="K123" s="79" t="str">
        <f>IF(Résultats!M236="Non pr.","Non présenté","")</f>
        <v/>
      </c>
      <c r="L123" s="79" t="str">
        <f>IF(Résultats!N236="Non pr.","Non présenté","")</f>
        <v/>
      </c>
      <c r="M123" s="79" t="str">
        <f>IF(Résultats!O236="Non pr.","Non présenté","")</f>
        <v/>
      </c>
      <c r="N123" s="79" t="str">
        <f>IF(Résultats!P236="Non pr.","Non présenté","")</f>
        <v/>
      </c>
      <c r="O123" s="79" t="str">
        <f>IF(Résultats!Q236="Non pr.","Non présenté","")</f>
        <v/>
      </c>
      <c r="P123" s="79" t="str">
        <f>IF(Résultats!R236="Non pr.","Non présenté","")</f>
        <v/>
      </c>
      <c r="Q123" s="79" t="str">
        <f>IF(Résultats!S236="Non pr.","Non présenté","")</f>
        <v/>
      </c>
      <c r="R123" s="79" t="str">
        <f>IF(Résultats!T236="Non pr.","Non présenté","")</f>
        <v/>
      </c>
      <c r="S123" s="79" t="str">
        <f>IF(Résultats!U236="Non pr.","Non présenté","")</f>
        <v/>
      </c>
      <c r="T123" s="79" t="str">
        <f>IF(Résultats!V236="Non pr.","Non présenté","")</f>
        <v/>
      </c>
      <c r="U123" s="79" t="str">
        <f>IF(Résultats!W236="Non pr.","Non présenté","")</f>
        <v/>
      </c>
      <c r="V123"/>
      <c r="X123" s="136"/>
    </row>
    <row r="124" spans="1:24" ht="54.75" customHeight="1" thickTop="1" thickBot="1" x14ac:dyDescent="0.35">
      <c r="A124" s="40" t="s">
        <v>31</v>
      </c>
      <c r="B124" s="41"/>
      <c r="C124" s="41"/>
      <c r="D124" s="41"/>
      <c r="E124" s="41"/>
      <c r="F124" s="41"/>
      <c r="G124" s="41"/>
      <c r="H124" s="41"/>
      <c r="I124" s="41"/>
      <c r="J124" s="41"/>
      <c r="K124" s="41"/>
      <c r="L124" s="41"/>
      <c r="M124" s="41"/>
      <c r="N124" s="41"/>
      <c r="O124" s="41"/>
      <c r="P124" s="41"/>
      <c r="Q124" s="41"/>
      <c r="R124" s="41"/>
      <c r="S124" s="41"/>
      <c r="T124" s="41"/>
      <c r="U124" s="41"/>
      <c r="V124"/>
      <c r="X124" s="136"/>
    </row>
    <row r="125" spans="1:24" ht="56.25" customHeight="1" thickTop="1" thickBot="1" x14ac:dyDescent="0.3">
      <c r="A125"/>
      <c r="B125" s="53" t="str">
        <f>IF(Résultats!D236="Absent(e)","Absent(e)","")</f>
        <v/>
      </c>
      <c r="C125" s="53" t="str">
        <f>IF(Résultats!E236="Absent(e)","Absent(e)","")</f>
        <v/>
      </c>
      <c r="D125" s="53" t="str">
        <f>IF(Résultats!F236="Absent(e)","Absent(e)","")</f>
        <v/>
      </c>
      <c r="E125" s="53" t="str">
        <f>IF(Résultats!G236="Absent(e)","Absent(e)","")</f>
        <v/>
      </c>
      <c r="F125" s="53" t="str">
        <f>IF(Résultats!H236="Absent(e)","Absent(e)","")</f>
        <v/>
      </c>
      <c r="G125" s="53" t="str">
        <f>IF(Résultats!I236="Absent(e)","Absent(e)","")</f>
        <v/>
      </c>
      <c r="H125" s="53" t="str">
        <f>IF(Résultats!J236="Absent(e)","Absent(e)","")</f>
        <v/>
      </c>
      <c r="I125" s="53" t="str">
        <f>IF(Résultats!K236="Absent(e)","Absent(e)","")</f>
        <v/>
      </c>
      <c r="J125" s="53" t="str">
        <f>IF(Résultats!L236="Absent(e)","Absent(e)","")</f>
        <v/>
      </c>
      <c r="K125" s="53" t="str">
        <f>IF(Résultats!M236="Absent(e)","Absent(e)","")</f>
        <v/>
      </c>
      <c r="L125" s="53" t="str">
        <f>IF(Résultats!N236="Absent(e)","Absent(e)","")</f>
        <v/>
      </c>
      <c r="M125" s="53" t="str">
        <f>IF(Résultats!O236="Absent(e)","Absent(e)","")</f>
        <v/>
      </c>
      <c r="N125" s="53" t="str">
        <f>IF(Résultats!P236="Absent(e)","Absent(e)","")</f>
        <v/>
      </c>
      <c r="O125" s="53" t="str">
        <f>IF(Résultats!Q236="Absent(e)","Absent(e)","")</f>
        <v/>
      </c>
      <c r="P125" s="53" t="str">
        <f>IF(Résultats!R236="Absent(e)","Absent(e)","")</f>
        <v/>
      </c>
      <c r="Q125" s="53" t="str">
        <f>IF(Résultats!S236="Absent(e)","Absent(e)","")</f>
        <v/>
      </c>
      <c r="R125" s="53" t="str">
        <f>IF(Résultats!T236="Absent(e)","Absent(e)","")</f>
        <v/>
      </c>
      <c r="S125" s="53" t="str">
        <f>IF(Résultats!U236="Absent(e)","Absent(e)","")</f>
        <v/>
      </c>
      <c r="T125" s="53" t="str">
        <f>IF(Résultats!V236="Absent(e)","Absent(e)","")</f>
        <v/>
      </c>
      <c r="U125" s="53" t="str">
        <f>IF(Résultats!W236="Absent(e)","Absent(e)","")</f>
        <v/>
      </c>
      <c r="V125"/>
      <c r="X125" s="136"/>
    </row>
    <row r="126" spans="1:24" ht="74.25" customHeight="1" thickTop="1" thickBot="1" x14ac:dyDescent="0.3">
      <c r="A126"/>
      <c r="B126"/>
      <c r="C126"/>
      <c r="D126"/>
      <c r="E126"/>
      <c r="F126"/>
      <c r="G126"/>
      <c r="H126"/>
      <c r="I126"/>
      <c r="J126"/>
      <c r="K126"/>
      <c r="L126"/>
      <c r="M126"/>
      <c r="N126"/>
      <c r="O126"/>
      <c r="P126"/>
      <c r="Q126"/>
      <c r="R126"/>
      <c r="S126"/>
      <c r="T126"/>
      <c r="U126"/>
      <c r="V126" s="42" t="s">
        <v>46</v>
      </c>
      <c r="X126" s="136"/>
    </row>
    <row r="127" spans="1:24" ht="31.5" customHeight="1" thickTop="1" thickBot="1" x14ac:dyDescent="0.75">
      <c r="A127" s="131" t="str">
        <f>IF(Paramètres!$B$253="","",(CONCATENATE(Paramètres!$B$253,"  ",Paramètres!$B$254,"          ","(",Paramètres!$B$255,")")))</f>
        <v>Bollaerts  Dominique          (2F)</v>
      </c>
      <c r="B127" s="131"/>
      <c r="C127" s="131"/>
      <c r="D127" s="131"/>
      <c r="E127" s="131"/>
      <c r="F127" s="131"/>
      <c r="G127" s="131"/>
      <c r="H127" s="131"/>
      <c r="I127" s="131"/>
      <c r="J127" s="131"/>
      <c r="K127" s="131"/>
      <c r="L127" s="131"/>
      <c r="M127" s="131"/>
      <c r="N127" s="131"/>
      <c r="O127" s="131"/>
      <c r="P127" s="131"/>
      <c r="Q127" s="131"/>
      <c r="R127" s="131"/>
      <c r="S127" s="131"/>
      <c r="T127" s="131"/>
      <c r="U127" s="131"/>
      <c r="V127" s="131"/>
      <c r="X127" s="136" t="s">
        <v>25</v>
      </c>
    </row>
    <row r="128" spans="1:24" ht="17.399999999999999" thickTop="1" thickBot="1" x14ac:dyDescent="0.45">
      <c r="A128" s="37"/>
      <c r="B128"/>
      <c r="C128"/>
      <c r="D128"/>
      <c r="E128"/>
      <c r="F128" s="132">
        <f>Paramètres!$B$278</f>
        <v>42887</v>
      </c>
      <c r="G128" s="132"/>
      <c r="H128" s="132"/>
      <c r="I128" s="132"/>
      <c r="J128" s="132"/>
      <c r="K128" s="132"/>
      <c r="L128" s="38" t="s">
        <v>37</v>
      </c>
      <c r="M128" s="133">
        <f>Paramètres!$B$279</f>
        <v>42908</v>
      </c>
      <c r="N128" s="133"/>
      <c r="O128" s="133"/>
      <c r="P128" s="133"/>
      <c r="Q128" s="133"/>
      <c r="R128" s="133"/>
      <c r="S128"/>
      <c r="T128"/>
      <c r="U128"/>
      <c r="V128"/>
      <c r="X128" s="136"/>
    </row>
    <row r="129" spans="1:1024" ht="14.4" thickTop="1" thickBot="1" x14ac:dyDescent="0.3">
      <c r="A129"/>
      <c r="B129"/>
      <c r="C129"/>
      <c r="D129"/>
      <c r="E129"/>
      <c r="F129"/>
      <c r="G129"/>
      <c r="H129"/>
      <c r="I129"/>
      <c r="J129"/>
      <c r="K129"/>
      <c r="L129"/>
      <c r="M129"/>
      <c r="N129"/>
      <c r="O129"/>
      <c r="P129"/>
      <c r="Q129"/>
      <c r="R129"/>
      <c r="S129"/>
      <c r="T129"/>
      <c r="U129"/>
      <c r="V129"/>
      <c r="X129" s="136"/>
    </row>
    <row r="130" spans="1:1024" ht="17.399999999999999" thickTop="1" thickBot="1" x14ac:dyDescent="0.45">
      <c r="A130" s="134" t="str">
        <f>IF(Paramètres!F254="-----","Compétence :","Compétences :")</f>
        <v>Compétences :</v>
      </c>
      <c r="B130" s="134"/>
      <c r="C130"/>
      <c r="D130" s="130" t="str">
        <f>CONCATENATE(Paramètres!E253,"  ",Paramètres!F253)</f>
        <v>1.  Je maitrise mes réactions à l'égard de l'autre.</v>
      </c>
      <c r="E130" s="130"/>
      <c r="F130" s="130"/>
      <c r="G130" s="130"/>
      <c r="H130" s="130"/>
      <c r="I130" s="130"/>
      <c r="J130" s="130"/>
      <c r="K130" s="130"/>
      <c r="L130" s="130"/>
      <c r="M130" s="130"/>
      <c r="N130" s="130"/>
      <c r="O130" s="130"/>
      <c r="P130" s="130"/>
      <c r="Q130" s="130"/>
      <c r="R130" s="130"/>
      <c r="S130" s="130"/>
      <c r="T130" s="130"/>
      <c r="U130" s="130"/>
      <c r="V130" s="130"/>
      <c r="X130" s="136"/>
    </row>
    <row r="131" spans="1:1024" ht="17.399999999999999" thickTop="1" thickBot="1" x14ac:dyDescent="0.45">
      <c r="A131" s="39"/>
      <c r="B131"/>
      <c r="C131"/>
      <c r="D131" s="130" t="str">
        <f>IF(Paramètres!F254="-----","",CONCATENATE(Paramètres!E254,"  ",Paramètres!F254))</f>
        <v>2.  Je respecte le travail de l'autre.</v>
      </c>
      <c r="E131" s="130"/>
      <c r="F131" s="130"/>
      <c r="G131" s="130"/>
      <c r="H131" s="130"/>
      <c r="I131" s="130"/>
      <c r="J131" s="130"/>
      <c r="K131" s="130"/>
      <c r="L131" s="130"/>
      <c r="M131" s="130"/>
      <c r="N131" s="130"/>
      <c r="O131" s="130"/>
      <c r="P131" s="130"/>
      <c r="Q131" s="130"/>
      <c r="R131" s="130"/>
      <c r="S131" s="130"/>
      <c r="T131" s="130"/>
      <c r="U131" s="130"/>
      <c r="V131" s="130"/>
      <c r="X131" s="136"/>
    </row>
    <row r="132" spans="1:1024" ht="17.399999999999999" thickTop="1" thickBot="1" x14ac:dyDescent="0.45">
      <c r="A132" s="39"/>
      <c r="B132"/>
      <c r="C132"/>
      <c r="D132" s="130" t="str">
        <f>IF(Paramètres!F255="-----","",CONCATENATE(Paramètres!E255,"  ",Paramètres!F255))</f>
        <v/>
      </c>
      <c r="E132" s="130"/>
      <c r="F132" s="130"/>
      <c r="G132" s="130"/>
      <c r="H132" s="130"/>
      <c r="I132" s="130"/>
      <c r="J132" s="130"/>
      <c r="K132" s="130"/>
      <c r="L132" s="130"/>
      <c r="M132" s="130"/>
      <c r="N132" s="130"/>
      <c r="O132" s="130"/>
      <c r="P132" s="130"/>
      <c r="Q132" s="130"/>
      <c r="R132" s="130"/>
      <c r="S132" s="130"/>
      <c r="T132" s="130"/>
      <c r="U132" s="130"/>
      <c r="V132" s="130"/>
      <c r="X132" s="136"/>
    </row>
    <row r="133" spans="1:1024" ht="15" customHeight="1" thickTop="1" thickBot="1" x14ac:dyDescent="0.3">
      <c r="A133"/>
      <c r="B133"/>
      <c r="C133"/>
      <c r="D133"/>
      <c r="E133"/>
      <c r="F133"/>
      <c r="G133"/>
      <c r="H133"/>
      <c r="I133"/>
      <c r="J133"/>
      <c r="K133"/>
      <c r="L133"/>
      <c r="M133"/>
      <c r="N133"/>
      <c r="O133"/>
      <c r="P133"/>
      <c r="Q133"/>
      <c r="R133"/>
      <c r="S133"/>
      <c r="T133"/>
      <c r="U133"/>
      <c r="V133"/>
      <c r="X133" s="136"/>
    </row>
    <row r="134" spans="1:1024" ht="17.25" customHeight="1" thickTop="1" thickBot="1" x14ac:dyDescent="0.35">
      <c r="A134" s="40" t="s">
        <v>36</v>
      </c>
      <c r="B134"/>
      <c r="C134"/>
      <c r="D134"/>
      <c r="E134"/>
      <c r="F134"/>
      <c r="G134"/>
      <c r="H134"/>
      <c r="I134"/>
      <c r="J134"/>
      <c r="K134"/>
      <c r="L134"/>
      <c r="M134"/>
      <c r="N134"/>
      <c r="O134"/>
      <c r="P134"/>
      <c r="Q134"/>
      <c r="R134"/>
      <c r="S134"/>
      <c r="T134"/>
      <c r="U134"/>
      <c r="V134"/>
      <c r="X134" s="136"/>
    </row>
    <row r="135" spans="1:1024" ht="54.75" customHeight="1" thickTop="1" thickBot="1" x14ac:dyDescent="0.35">
      <c r="A135" s="40" t="s">
        <v>34</v>
      </c>
      <c r="B135"/>
      <c r="C135"/>
      <c r="D135"/>
      <c r="E135"/>
      <c r="F135"/>
      <c r="G135"/>
      <c r="H135"/>
      <c r="I135"/>
      <c r="J135"/>
      <c r="K135"/>
      <c r="L135"/>
      <c r="M135"/>
      <c r="N135"/>
      <c r="O135"/>
      <c r="P135"/>
      <c r="Q135"/>
      <c r="R135"/>
      <c r="S135"/>
      <c r="T135"/>
      <c r="U135"/>
      <c r="V135"/>
      <c r="X135" s="136"/>
    </row>
    <row r="136" spans="1:1024" ht="54.75" customHeight="1" thickTop="1" thickBot="1" x14ac:dyDescent="0.35">
      <c r="A136" s="40" t="s">
        <v>33</v>
      </c>
      <c r="B136"/>
      <c r="C136"/>
      <c r="D136"/>
      <c r="E136"/>
      <c r="F136"/>
      <c r="G136"/>
      <c r="H136"/>
      <c r="I136"/>
      <c r="J136"/>
      <c r="K136"/>
      <c r="L136"/>
      <c r="M136"/>
      <c r="N136"/>
      <c r="O136"/>
      <c r="P136"/>
      <c r="Q136"/>
      <c r="R136"/>
      <c r="S136"/>
      <c r="T136"/>
      <c r="U136"/>
      <c r="V136"/>
      <c r="X136" s="136"/>
    </row>
    <row r="137" spans="1:1024" ht="54.75" customHeight="1" thickTop="1" thickBot="1" x14ac:dyDescent="0.35">
      <c r="A137" s="40" t="s">
        <v>32</v>
      </c>
      <c r="B137" s="79" t="str">
        <f>IF(Résultats!D265="Non pr.","Non présenté","")</f>
        <v/>
      </c>
      <c r="C137" s="79" t="str">
        <f>IF(Résultats!E265="Non pr.","Non présenté","")</f>
        <v>Non présenté</v>
      </c>
      <c r="D137" s="79" t="str">
        <f>IF(Résultats!F265="Non pr.","Non présenté","")</f>
        <v/>
      </c>
      <c r="E137" s="79" t="str">
        <f>IF(Résultats!G265="Non pr.","Non présenté","")</f>
        <v/>
      </c>
      <c r="F137" s="79" t="str">
        <f>IF(Résultats!H265="Non pr.","Non présenté","")</f>
        <v/>
      </c>
      <c r="G137" s="79" t="str">
        <f>IF(Résultats!I265="Non pr.","Non présenté","")</f>
        <v/>
      </c>
      <c r="H137" s="79" t="str">
        <f>IF(Résultats!J265="Non pr.","Non présenté","")</f>
        <v/>
      </c>
      <c r="I137" s="79" t="str">
        <f>IF(Résultats!K265="Non pr.","Non présenté","")</f>
        <v/>
      </c>
      <c r="J137" s="79" t="str">
        <f>IF(Résultats!L265="Non pr.","Non présenté","")</f>
        <v/>
      </c>
      <c r="K137" s="79" t="str">
        <f>IF(Résultats!M265="Non pr.","Non présenté","")</f>
        <v/>
      </c>
      <c r="L137" s="79" t="str">
        <f>IF(Résultats!N265="Non pr.","Non présenté","")</f>
        <v/>
      </c>
      <c r="M137" s="79" t="str">
        <f>IF(Résultats!O265="Non pr.","Non présenté","")</f>
        <v/>
      </c>
      <c r="N137" s="79" t="str">
        <f>IF(Résultats!P265="Non pr.","Non présenté","")</f>
        <v/>
      </c>
      <c r="O137" s="79" t="str">
        <f>IF(Résultats!Q265="Non pr.","Non présenté","")</f>
        <v/>
      </c>
      <c r="P137" s="79" t="str">
        <f>IF(Résultats!R265="Non pr.","Non présenté","")</f>
        <v/>
      </c>
      <c r="Q137" s="79" t="str">
        <f>IF(Résultats!S265="Non pr.","Non présenté","")</f>
        <v/>
      </c>
      <c r="R137" s="79" t="str">
        <f>IF(Résultats!T265="Non pr.","Non présenté","")</f>
        <v/>
      </c>
      <c r="S137" s="79" t="str">
        <f>IF(Résultats!U265="Non pr.","Non présenté","")</f>
        <v/>
      </c>
      <c r="T137" s="79" t="str">
        <f>IF(Résultats!V265="Non pr.","Non présenté","")</f>
        <v/>
      </c>
      <c r="U137" s="79" t="str">
        <f>IF(Résultats!W265="Non pr.","Non présenté","")</f>
        <v/>
      </c>
      <c r="V137"/>
      <c r="X137" s="136"/>
    </row>
    <row r="138" spans="1:1024" ht="54.75" customHeight="1" thickTop="1" thickBot="1" x14ac:dyDescent="0.35">
      <c r="A138" s="40" t="s">
        <v>31</v>
      </c>
      <c r="B138" s="41"/>
      <c r="C138" s="41"/>
      <c r="D138" s="41"/>
      <c r="E138" s="41"/>
      <c r="F138" s="41"/>
      <c r="G138" s="41"/>
      <c r="H138" s="41"/>
      <c r="I138" s="41"/>
      <c r="J138" s="41"/>
      <c r="K138" s="41"/>
      <c r="L138" s="41"/>
      <c r="M138" s="41"/>
      <c r="N138" s="41"/>
      <c r="O138" s="41"/>
      <c r="P138" s="41"/>
      <c r="Q138" s="41"/>
      <c r="R138" s="41"/>
      <c r="S138" s="41"/>
      <c r="T138" s="41"/>
      <c r="U138" s="41"/>
      <c r="V138"/>
      <c r="X138" s="136"/>
    </row>
    <row r="139" spans="1:1024" ht="54.75" customHeight="1" thickTop="1" thickBot="1" x14ac:dyDescent="0.3">
      <c r="B139" s="53" t="str">
        <f>IF(Résultats!D265="Absent(e)","Absent(e)","")</f>
        <v>Absent(e)</v>
      </c>
      <c r="C139" s="53" t="str">
        <f>IF(Résultats!E265="Absent(e)","Absent(e)","")</f>
        <v/>
      </c>
      <c r="D139" s="53" t="str">
        <f>IF(Résultats!F265="Absent(e)","Absent(e)","")</f>
        <v/>
      </c>
      <c r="E139" s="53" t="str">
        <f>IF(Résultats!G265="Absent(e)","Absent(e)","")</f>
        <v/>
      </c>
      <c r="F139" s="53" t="str">
        <f>IF(Résultats!H265="Absent(e)","Absent(e)","")</f>
        <v/>
      </c>
      <c r="G139" s="53" t="str">
        <f>IF(Résultats!I265="Absent(e)","Absent(e)","")</f>
        <v/>
      </c>
      <c r="H139" s="53" t="str">
        <f>IF(Résultats!J265="Absent(e)","Absent(e)","")</f>
        <v/>
      </c>
      <c r="I139" s="53" t="str">
        <f>IF(Résultats!K265="Absent(e)","Absent(e)","")</f>
        <v/>
      </c>
      <c r="J139" s="53" t="str">
        <f>IF(Résultats!L265="Absent(e)","Absent(e)","")</f>
        <v/>
      </c>
      <c r="K139" s="53" t="str">
        <f>IF(Résultats!M265="Absent(e)","Absent(e)","")</f>
        <v/>
      </c>
      <c r="L139" s="53" t="str">
        <f>IF(Résultats!N265="Absent(e)","Absent(e)","")</f>
        <v/>
      </c>
      <c r="M139" s="53" t="str">
        <f>IF(Résultats!O265="Absent(e)","Absent(e)","")</f>
        <v/>
      </c>
      <c r="N139" s="53" t="str">
        <f>IF(Résultats!P265="Absent(e)","Absent(e)","")</f>
        <v/>
      </c>
      <c r="O139" s="53" t="str">
        <f>IF(Résultats!Q265="Absent(e)","Absent(e)","")</f>
        <v/>
      </c>
      <c r="P139" s="53" t="str">
        <f>IF(Résultats!R265="Absent(e)","Absent(e)","")</f>
        <v/>
      </c>
      <c r="Q139" s="53" t="str">
        <f>IF(Résultats!S265="Absent(e)","Absent(e)","")</f>
        <v/>
      </c>
      <c r="R139" s="53" t="str">
        <f>IF(Résultats!T265="Absent(e)","Absent(e)","")</f>
        <v/>
      </c>
      <c r="S139" s="53" t="str">
        <f>IF(Résultats!U265="Absent(e)","Absent(e)","")</f>
        <v/>
      </c>
      <c r="T139" s="53" t="str">
        <f>IF(Résultats!V265="Absent(e)","Absent(e)","")</f>
        <v/>
      </c>
      <c r="U139" s="53" t="str">
        <f>IF(Résultats!W265="Absent(e)","Absent(e)","")</f>
        <v/>
      </c>
      <c r="V139"/>
      <c r="X139" s="136"/>
    </row>
    <row r="140" spans="1:1024" ht="74.25" customHeight="1" thickTop="1" x14ac:dyDescent="0.25">
      <c r="V140" s="42" t="s">
        <v>47</v>
      </c>
      <c r="X140" s="137"/>
    </row>
    <row r="141" spans="1:1024" x14ac:dyDescent="0.25">
      <c r="AMJ141"/>
    </row>
    <row r="142" spans="1:1024" x14ac:dyDescent="0.25">
      <c r="AMJ142"/>
    </row>
    <row r="143" spans="1:1024" x14ac:dyDescent="0.25">
      <c r="AMJ143"/>
    </row>
    <row r="144" spans="1:1024" x14ac:dyDescent="0.25">
      <c r="AMJ144"/>
    </row>
    <row r="145" spans="1024:1024" x14ac:dyDescent="0.25">
      <c r="AMJ145"/>
    </row>
    <row r="146" spans="1024:1024" x14ac:dyDescent="0.25">
      <c r="AMJ146"/>
    </row>
    <row r="147" spans="1024:1024" x14ac:dyDescent="0.25">
      <c r="AMJ147"/>
    </row>
    <row r="148" spans="1024:1024" x14ac:dyDescent="0.25">
      <c r="AMJ148"/>
    </row>
    <row r="149" spans="1024:1024" x14ac:dyDescent="0.25">
      <c r="AMJ149"/>
    </row>
    <row r="150" spans="1024:1024" x14ac:dyDescent="0.25">
      <c r="AMJ150"/>
    </row>
    <row r="151" spans="1024:1024" x14ac:dyDescent="0.25">
      <c r="AMJ151"/>
    </row>
    <row r="152" spans="1024:1024" x14ac:dyDescent="0.25">
      <c r="AMJ152"/>
    </row>
    <row r="153" spans="1024:1024" x14ac:dyDescent="0.25">
      <c r="AMJ153"/>
    </row>
    <row r="154" spans="1024:1024" x14ac:dyDescent="0.25">
      <c r="AMJ154"/>
    </row>
  </sheetData>
  <sheetProtection selectLockedCells="1" pivotTables="0" selectUnlockedCells="1"/>
  <mergeCells count="80">
    <mergeCell ref="X71:X84"/>
    <mergeCell ref="X85:X98"/>
    <mergeCell ref="X99:X112"/>
    <mergeCell ref="X113:X126"/>
    <mergeCell ref="X127:X140"/>
    <mergeCell ref="X1:X14"/>
    <mergeCell ref="X15:X28"/>
    <mergeCell ref="X29:X42"/>
    <mergeCell ref="X43:X56"/>
    <mergeCell ref="X57:X70"/>
    <mergeCell ref="A1:V1"/>
    <mergeCell ref="F2:K2"/>
    <mergeCell ref="M2:R2"/>
    <mergeCell ref="A4:B4"/>
    <mergeCell ref="D4:V4"/>
    <mergeCell ref="D5:V5"/>
    <mergeCell ref="D6:V6"/>
    <mergeCell ref="A15:V15"/>
    <mergeCell ref="F16:K16"/>
    <mergeCell ref="M16:R16"/>
    <mergeCell ref="A18:B18"/>
    <mergeCell ref="D18:V18"/>
    <mergeCell ref="D19:V19"/>
    <mergeCell ref="D20:V20"/>
    <mergeCell ref="A29:V29"/>
    <mergeCell ref="F30:K30"/>
    <mergeCell ref="M30:R30"/>
    <mergeCell ref="A32:B32"/>
    <mergeCell ref="D32:V32"/>
    <mergeCell ref="D33:V33"/>
    <mergeCell ref="D34:V34"/>
    <mergeCell ref="A43:V43"/>
    <mergeCell ref="F44:K44"/>
    <mergeCell ref="M44:R44"/>
    <mergeCell ref="A46:B46"/>
    <mergeCell ref="D46:V46"/>
    <mergeCell ref="D47:V47"/>
    <mergeCell ref="D48:V48"/>
    <mergeCell ref="A57:V57"/>
    <mergeCell ref="F58:K58"/>
    <mergeCell ref="M58:R58"/>
    <mergeCell ref="A60:B60"/>
    <mergeCell ref="D60:V60"/>
    <mergeCell ref="D61:V61"/>
    <mergeCell ref="D62:V62"/>
    <mergeCell ref="A71:V71"/>
    <mergeCell ref="F72:K72"/>
    <mergeCell ref="M72:R72"/>
    <mergeCell ref="A74:B74"/>
    <mergeCell ref="D74:V74"/>
    <mergeCell ref="D75:V75"/>
    <mergeCell ref="D76:V76"/>
    <mergeCell ref="A85:V85"/>
    <mergeCell ref="F86:K86"/>
    <mergeCell ref="M86:R86"/>
    <mergeCell ref="A88:B88"/>
    <mergeCell ref="D88:V88"/>
    <mergeCell ref="D89:V89"/>
    <mergeCell ref="D90:V90"/>
    <mergeCell ref="A99:V99"/>
    <mergeCell ref="F100:K100"/>
    <mergeCell ref="M100:R100"/>
    <mergeCell ref="A102:B102"/>
    <mergeCell ref="D102:V102"/>
    <mergeCell ref="D103:V103"/>
    <mergeCell ref="D104:V104"/>
    <mergeCell ref="A113:V113"/>
    <mergeCell ref="F114:K114"/>
    <mergeCell ref="M114:R114"/>
    <mergeCell ref="A116:B116"/>
    <mergeCell ref="D116:V116"/>
    <mergeCell ref="D117:V117"/>
    <mergeCell ref="D131:V131"/>
    <mergeCell ref="D132:V132"/>
    <mergeCell ref="D118:V118"/>
    <mergeCell ref="A127:V127"/>
    <mergeCell ref="F128:K128"/>
    <mergeCell ref="M128:R128"/>
    <mergeCell ref="A130:B130"/>
    <mergeCell ref="D130:V130"/>
  </mergeCells>
  <pageMargins left="0.78749999999999998" right="0.78749999999999998" top="0.78749999999999998" bottom="0.78749999999999998" header="0.51180555555555496" footer="0.51180555555555496"/>
  <pageSetup paperSize="9" firstPageNumber="0"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B90"/>
  <sheetViews>
    <sheetView showGridLines="0" zoomScaleNormal="100" workbookViewId="0">
      <selection activeCell="B1" sqref="B1:B8"/>
    </sheetView>
  </sheetViews>
  <sheetFormatPr baseColWidth="10" defaultColWidth="9.109375" defaultRowHeight="13.2" x14ac:dyDescent="0.25"/>
  <cols>
    <col min="1" max="1" width="90.33203125"/>
    <col min="2" max="1025" width="10.6640625"/>
  </cols>
  <sheetData>
    <row r="1" spans="1:2" ht="12.75" customHeight="1" x14ac:dyDescent="0.25">
      <c r="A1" s="1" t="str">
        <f>IF(Paramètres!F$1="","",CONCATENATE("Votre enfant, ",Paramètres!B$2," ",Paramètres!B$1,", va être évalué(e) pendant ",20-(COUNTIF(Paramètres!B4:B23,""))," jours sur ",IF(COUNTIF(Paramètres!F1:F3,"-----")=2,"ce critère",IF(COUNTIF(Paramètres!F1:F3,"-----")=1,"ces deux critères","ces trois critères"))," :"))</f>
        <v>Votre enfant, Dominique Bollaerts, va être évalué(e) pendant 20 jours sur ces trois critères :</v>
      </c>
      <c r="B1" s="138" t="s">
        <v>48</v>
      </c>
    </row>
    <row r="2" spans="1:2" ht="12.75" customHeight="1" x14ac:dyDescent="0.25">
      <c r="A2" s="80" t="str">
        <f>IF(Paramètres!F$1="","",CONCATENATE("  1. ",Paramètres!F1))</f>
        <v xml:space="preserve">  1. Je respecte les consignes écrites ou orales.</v>
      </c>
      <c r="B2" s="138"/>
    </row>
    <row r="3" spans="1:2" x14ac:dyDescent="0.25">
      <c r="A3" s="80" t="str">
        <f>IF(Paramètres!F$1="","",IF(Paramètres!F2="-----","",CONCATENATE("  2. ",Paramètres!F2)))</f>
        <v xml:space="preserve">  2. Je respecte les consignes de sécurité.</v>
      </c>
      <c r="B3" s="138"/>
    </row>
    <row r="4" spans="1:2" x14ac:dyDescent="0.25">
      <c r="A4" s="80" t="str">
        <f>IF(Paramètres!F$1="","",IF(Paramètres!F3="-----","",CONCATENATE("  3. ",Paramètres!F3)))</f>
        <v xml:space="preserve">  3. Je respecte les consignes de travail.</v>
      </c>
      <c r="B4" s="138"/>
    </row>
    <row r="5" spans="1:2" x14ac:dyDescent="0.25">
      <c r="A5" s="1"/>
      <c r="B5" s="138"/>
    </row>
    <row r="6" spans="1:2" ht="25.5" customHeight="1" x14ac:dyDescent="0.25">
      <c r="A6" s="43" t="str">
        <f>IF(Paramètres!F$1="","",CONCATENATE(IF(Paramètres!F$2="-----","La compétence de ce 1er contrat a été définie","Les compétences de ce 1er contrat ont été définies")," par la direction, le conseil de classe et le conseil de l'éducation, afin de permettre à ",Paramètres!B$2, " d'évoluer dans ses comportements."))</f>
        <v>Les compétences de ce 1er contrat ont été définies par la direction, le conseil de classe et le conseil de l'éducation, afin de permettre à Dominique d'évoluer dans ses comportements.</v>
      </c>
      <c r="B6" s="138"/>
    </row>
    <row r="7" spans="1:2" x14ac:dyDescent="0.25">
      <c r="A7" s="1"/>
      <c r="B7" s="138"/>
    </row>
    <row r="8" spans="1:2" x14ac:dyDescent="0.25">
      <c r="A8" s="44" t="str">
        <f>IF(Paramètres!F$1="","","Merci de signer ce document, attestant ainsi que vous avez pris connaissance de ce contrat.")</f>
        <v>Merci de signer ce document, attestant ainsi que vous avez pris connaissance de ce contrat.</v>
      </c>
      <c r="B8" s="138"/>
    </row>
    <row r="9" spans="1:2" x14ac:dyDescent="0.25">
      <c r="A9" s="23"/>
      <c r="B9" s="23"/>
    </row>
    <row r="10" spans="1:2" ht="12.75" customHeight="1" x14ac:dyDescent="0.25">
      <c r="A10" s="1" t="str">
        <f>IF(Paramètres!F$29="","",CONCATENATE("Votre enfant, ",Paramètres!B$2," ",Paramètres!B$1,", va être évalué(e) pendant ",20-(COUNTIF(Paramètres!B32:B51,""))," jours sur ",IF(COUNTIF(Paramètres!F29:F31,"-----")=2,"ce critère",IF(COUNTIF(Paramètres!F29:F31,"-----")=1,"ces deux critères","ces trois critères"))," :"))</f>
        <v>Votre enfant, Dominique Bollaerts, va être évalué(e) pendant 20 jours sur ces trois critères :</v>
      </c>
      <c r="B10" s="138" t="s">
        <v>49</v>
      </c>
    </row>
    <row r="11" spans="1:2" x14ac:dyDescent="0.25">
      <c r="A11" s="80" t="str">
        <f>IF(Paramètres!F$29="","",CONCATENATE("  1. ",Paramètres!F29))</f>
        <v xml:space="preserve">  1. Je respecte les consignes écrites ou orales.</v>
      </c>
      <c r="B11" s="138"/>
    </row>
    <row r="12" spans="1:2" x14ac:dyDescent="0.25">
      <c r="A12" s="80" t="str">
        <f>IF(Paramètres!F$29="","",IF(Paramètres!F30="-----","",CONCATENATE("  2. ",Paramètres!F30)))</f>
        <v xml:space="preserve">  2. Je respecte les consignes de sécurité.</v>
      </c>
      <c r="B12" s="138"/>
    </row>
    <row r="13" spans="1:2" x14ac:dyDescent="0.25">
      <c r="A13" s="80" t="str">
        <f>IF(Paramètres!F$29="","",IF(Paramètres!F31="-----","",CONCATENATE("  3. ",Paramètres!F31)))</f>
        <v xml:space="preserve">  3. Je respecte les consignes de travail.</v>
      </c>
      <c r="B13" s="138"/>
    </row>
    <row r="14" spans="1:2" x14ac:dyDescent="0.25">
      <c r="A14" s="1"/>
      <c r="B14" s="138"/>
    </row>
    <row r="15" spans="1:2" ht="25.5" customHeight="1" x14ac:dyDescent="0.25">
      <c r="A15" s="43" t="str">
        <f>IF(Paramètres!F$29="","",CONCATENATE(IF(Paramètres!F$30="-----","La compétence de ce 2ème contrat a été définie","Les compétences de ce 2ème contrat ont été définies")," par la direction, le conseil de classe et le conseil de l'éducation, afin de permettre à ",Paramètres!B$2, " d'évoluer dans ses comportements."))</f>
        <v>Les compétences de ce 2ème contrat ont été définies par la direction, le conseil de classe et le conseil de l'éducation, afin de permettre à Dominique d'évoluer dans ses comportements.</v>
      </c>
      <c r="B15" s="138"/>
    </row>
    <row r="16" spans="1:2" x14ac:dyDescent="0.25">
      <c r="A16" s="1"/>
      <c r="B16" s="138"/>
    </row>
    <row r="17" spans="1:2" x14ac:dyDescent="0.25">
      <c r="A17" s="44" t="str">
        <f>IF(Paramètres!F$29="","","Merci de signer ce document, attestant ainsi que vous avez pris connaissance de ce contrat.")</f>
        <v>Merci de signer ce document, attestant ainsi que vous avez pris connaissance de ce contrat.</v>
      </c>
      <c r="B17" s="138"/>
    </row>
    <row r="18" spans="1:2" x14ac:dyDescent="0.25">
      <c r="A18" s="23"/>
      <c r="B18" s="23"/>
    </row>
    <row r="19" spans="1:2" ht="12.75" customHeight="1" x14ac:dyDescent="0.25">
      <c r="A19" s="1" t="str">
        <f>IF(Paramètres!F$57="","",CONCATENATE("Votre enfant, ",Paramètres!B$2," ",Paramètres!B$1,", va être évalué(e) pendant ",20-(COUNTIF(Paramètres!B60:B79,""))," jours sur ",IF(COUNTIF(Paramètres!F57:F59,"-----")=2,"ce critère",IF(COUNTIF(Paramètres!F57:F59,"-----")=1,"ces deux critères","ces trois critères"))," :"))</f>
        <v>Votre enfant, Dominique Bollaerts, va être évalué(e) pendant 4 jours sur ce critère :</v>
      </c>
      <c r="B19" s="138" t="s">
        <v>50</v>
      </c>
    </row>
    <row r="20" spans="1:2" x14ac:dyDescent="0.25">
      <c r="A20" s="80" t="str">
        <f>IF(Paramètres!F$57="","",CONCATENATE("  1. ",Paramètres!F57))</f>
        <v xml:space="preserve">  1. Je participe activement aux différents cours.</v>
      </c>
      <c r="B20" s="138"/>
    </row>
    <row r="21" spans="1:2" x14ac:dyDescent="0.25">
      <c r="A21" s="80" t="str">
        <f>IF(Paramètres!F$57="","",IF(Paramètres!F58="-----","",CONCATENATE("  2. ",Paramètres!F58)))</f>
        <v/>
      </c>
      <c r="B21" s="138"/>
    </row>
    <row r="22" spans="1:2" x14ac:dyDescent="0.25">
      <c r="A22" s="80" t="str">
        <f>IF(Paramètres!F$57="","",IF(Paramètres!F59="-----","",CONCATENATE("  3. ",Paramètres!F59)))</f>
        <v/>
      </c>
      <c r="B22" s="138"/>
    </row>
    <row r="23" spans="1:2" x14ac:dyDescent="0.25">
      <c r="A23" s="1"/>
      <c r="B23" s="138"/>
    </row>
    <row r="24" spans="1:2" ht="25.5" customHeight="1" x14ac:dyDescent="0.25">
      <c r="A24" s="43" t="str">
        <f>IF(Paramètres!F$57="","",CONCATENATE(IF(Paramètres!F$58="-----","La compétence de ce 3ème contrat a été définie","Les compétences de ce 3ème contrat ont été définies")," par la direction, le conseil de classe et le conseil de l'éducation, afin de permettre à ",Paramètres!B$2, " d'évoluer dans ses comportements."))</f>
        <v>La compétence de ce 3ème contrat a été définie par la direction, le conseil de classe et le conseil de l'éducation, afin de permettre à Dominique d'évoluer dans ses comportements.</v>
      </c>
      <c r="B24" s="138"/>
    </row>
    <row r="25" spans="1:2" x14ac:dyDescent="0.25">
      <c r="A25" s="1"/>
      <c r="B25" s="138"/>
    </row>
    <row r="26" spans="1:2" x14ac:dyDescent="0.25">
      <c r="A26" s="44" t="str">
        <f>IF(Paramètres!F$57="","","Merci de signer ce document, attestant ainsi que vous avez pris connaissance de ce contrat.")</f>
        <v>Merci de signer ce document, attestant ainsi que vous avez pris connaissance de ce contrat.</v>
      </c>
      <c r="B26" s="138"/>
    </row>
    <row r="27" spans="1:2" x14ac:dyDescent="0.25">
      <c r="A27" s="23"/>
      <c r="B27" s="23"/>
    </row>
    <row r="28" spans="1:2" ht="12.75" customHeight="1" x14ac:dyDescent="0.25">
      <c r="A28" s="1" t="str">
        <f>IF(Paramètres!F$85="","",CONCATENATE("Votre enfant, ",Paramètres!B$2," ",Paramètres!B$1,", va être évalué(e) pendant ",20-(COUNTIF(Paramètres!B88:B107,""))," jours sur ",IF(COUNTIF(Paramètres!F85:F87,"-----")=2,"ce critère",IF(COUNTIF(Paramètres!F85:F87,"-----")=1,"ces deux critères","ces trois critères"))," :"))</f>
        <v>Votre enfant, Dominique Bollaerts, va être évalué(e) pendant 14 jours sur ces trois critères :</v>
      </c>
      <c r="B28" s="138" t="s">
        <v>51</v>
      </c>
    </row>
    <row r="29" spans="1:2" x14ac:dyDescent="0.25">
      <c r="A29" s="80" t="str">
        <f>IF(Paramètres!F$85="","",CONCATENATE("  1. ",Paramètres!F85))</f>
        <v xml:space="preserve">  1. Je respecte le règlement de l'atelier.</v>
      </c>
      <c r="B29" s="138"/>
    </row>
    <row r="30" spans="1:2" x14ac:dyDescent="0.25">
      <c r="A30" s="80" t="str">
        <f>IF(Paramètres!F$86="","",IF(Paramètres!F86="-----","",CONCATENATE("  2. ",Paramètres!F86)))</f>
        <v xml:space="preserve">  2. J'écoute ou je lis la consigne jusqu'au bout avant de commencer à travailler.</v>
      </c>
      <c r="B30" s="138"/>
    </row>
    <row r="31" spans="1:2" x14ac:dyDescent="0.25">
      <c r="A31" s="80" t="str">
        <f>IF(Paramètres!F$87="","",IF(Paramètres!F87="-----","",CONCATENATE("  3. ",Paramètres!F87)))</f>
        <v xml:space="preserve">  3. J'écoute ou je lis la consigne jusqu'au bout avant de poser une question.</v>
      </c>
      <c r="B31" s="138"/>
    </row>
    <row r="32" spans="1:2" x14ac:dyDescent="0.25">
      <c r="A32" s="1"/>
      <c r="B32" s="138"/>
    </row>
    <row r="33" spans="1:2" ht="25.5" customHeight="1" x14ac:dyDescent="0.25">
      <c r="A33" s="43" t="str">
        <f>IF(Paramètres!F$85="","",CONCATENATE(IF(Paramètres!F$86="-----","La compétence de ce 4ème contrat a été définie","Les compétences de ce 4ème contrat ont été définies")," par la direction, le conseil de classe et le conseil de l'éducation, afin de permettre à ",Paramètres!B$2, " d'évoluer dans ses comportements."))</f>
        <v>Les compétences de ce 4ème contrat ont été définies par la direction, le conseil de classe et le conseil de l'éducation, afin de permettre à Dominique d'évoluer dans ses comportements.</v>
      </c>
      <c r="B33" s="138"/>
    </row>
    <row r="34" spans="1:2" x14ac:dyDescent="0.25">
      <c r="A34" s="1"/>
      <c r="B34" s="138"/>
    </row>
    <row r="35" spans="1:2" x14ac:dyDescent="0.25">
      <c r="A35" s="44" t="str">
        <f>IF(Paramètres!F$85="","","Merci de signer ce document, attestant ainsi que vous avez pris connaissance de ce contrat.")</f>
        <v>Merci de signer ce document, attestant ainsi que vous avez pris connaissance de ce contrat.</v>
      </c>
      <c r="B35" s="138"/>
    </row>
    <row r="36" spans="1:2" x14ac:dyDescent="0.25">
      <c r="A36" s="23"/>
      <c r="B36" s="23"/>
    </row>
    <row r="37" spans="1:2" ht="12.75" customHeight="1" x14ac:dyDescent="0.25">
      <c r="A37" s="1" t="str">
        <f>IF(Paramètres!F$113="","",CONCATENATE("Votre enfant, ",Paramètres!B$2," ",Paramètres!B$1,", va être évalué(e) pendant ",20-(COUNTIF(Paramètres!B116:B135,""))," jours sur ",IF(COUNTIF(Paramètres!F113:F115,"-----")=2,"ce critère",IF(COUNTIF(Paramètres!F113:F115,"-----")=1,"ces deux critères","ces trois critères"))," :"))</f>
        <v>Votre enfant, Dominique Bollaerts, va être évalué(e) pendant 16 jours sur ces trois critères :</v>
      </c>
      <c r="B37" s="138" t="s">
        <v>52</v>
      </c>
    </row>
    <row r="38" spans="1:2" x14ac:dyDescent="0.25">
      <c r="A38" s="80" t="str">
        <f>IF(Paramètres!F$113="","",CONCATENATE("  1. ",Paramètres!F113))</f>
        <v xml:space="preserve">  1. Je réponds avec précision à une question posée (je fais des phrases complètes).</v>
      </c>
      <c r="B38" s="138"/>
    </row>
    <row r="39" spans="1:2" x14ac:dyDescent="0.25">
      <c r="A39" s="80" t="str">
        <f>IF(Paramètres!F$113="","",IF(Paramètres!F114="-----","",CONCATENATE("  2. ",Paramètres!F114)))</f>
        <v xml:space="preserve">  2. Je respecte les consignes de sécurité.</v>
      </c>
      <c r="B39" s="138"/>
    </row>
    <row r="40" spans="1:2" x14ac:dyDescent="0.25">
      <c r="A40" s="80" t="str">
        <f>IF(Paramètres!F$113="","",IF(Paramètres!F115="-----","",CONCATENATE("  3. ",Paramètres!F115)))</f>
        <v xml:space="preserve">  3. Je réalise les travaux demandés dans chaque cours.</v>
      </c>
      <c r="B40" s="138"/>
    </row>
    <row r="41" spans="1:2" x14ac:dyDescent="0.25">
      <c r="A41" s="1"/>
      <c r="B41" s="138"/>
    </row>
    <row r="42" spans="1:2" ht="25.5" customHeight="1" x14ac:dyDescent="0.25">
      <c r="A42" s="43" t="str">
        <f>IF(Paramètres!F$113="","",CONCATENATE(IF(Paramètres!F$114="-----","La compétence de ce 5ème contrat a été définie","Les compétences de ce 5ème contrat ont été définies")," par la direction, le conseil de classe et le conseil de l'éducation, afin de permettre à ",Paramètres!B$2, " d'évoluer dans ses comportements."))</f>
        <v>Les compétences de ce 5ème contrat ont été définies par la direction, le conseil de classe et le conseil de l'éducation, afin de permettre à Dominique d'évoluer dans ses comportements.</v>
      </c>
      <c r="B42" s="138"/>
    </row>
    <row r="43" spans="1:2" x14ac:dyDescent="0.25">
      <c r="A43" s="1"/>
      <c r="B43" s="138"/>
    </row>
    <row r="44" spans="1:2" x14ac:dyDescent="0.25">
      <c r="A44" s="44" t="str">
        <f>IF(Paramètres!F$113="","","Merci de signer ce document, attestant ainsi que vous avez pris connaissance de ce contrat.")</f>
        <v>Merci de signer ce document, attestant ainsi que vous avez pris connaissance de ce contrat.</v>
      </c>
      <c r="B44" s="138"/>
    </row>
    <row r="45" spans="1:2" x14ac:dyDescent="0.25">
      <c r="A45" s="23"/>
      <c r="B45" s="23"/>
    </row>
    <row r="46" spans="1:2" ht="12.75" customHeight="1" x14ac:dyDescent="0.25">
      <c r="A46" s="1" t="str">
        <f>IF(Paramètres!F$141="","",CONCATENATE("Votre enfant, ",Paramètres!B$2," ",Paramètres!B$1,", va être évalué(e) pendant ",20-(COUNTIF(Paramètres!B144:B163,""))," jours sur ",IF(COUNTIF(Paramètres!F141:F143,"-----")=2,"ce critère",IF(COUNTIF(Paramètres!F141:F143,"-----")=1,"ces deux critères","ces trois critères"))," :"))</f>
        <v>Votre enfant, Dominique Bollaerts, va être évalué(e) pendant 17 jours sur ces trois critères :</v>
      </c>
      <c r="B46" s="138" t="s">
        <v>53</v>
      </c>
    </row>
    <row r="47" spans="1:2" x14ac:dyDescent="0.25">
      <c r="A47" s="80" t="str">
        <f>IF(Paramètres!F$141="","",CONCATENATE("  1. ",Paramètres!F141))</f>
        <v xml:space="preserve">  1. Je me tiens correctement sur ma chaise.</v>
      </c>
      <c r="B47" s="138"/>
    </row>
    <row r="48" spans="1:2" x14ac:dyDescent="0.25">
      <c r="A48" s="80" t="str">
        <f>IF(Paramètres!F$141="","",IF(Paramètres!F142="-----","",CONCATENATE("  2. ",Paramètres!F142)))</f>
        <v xml:space="preserve">  2. Je trie mes déchets.</v>
      </c>
      <c r="B48" s="138"/>
    </row>
    <row r="49" spans="1:2" x14ac:dyDescent="0.25">
      <c r="A49" s="80" t="str">
        <f>IF(Paramètres!F$143="","",IF(Paramètres!F143="-----","",CONCATENATE("  3. ",Paramètres!F143)))</f>
        <v xml:space="preserve">  3. Je respecte les lieux d'activités et de travail hors école.</v>
      </c>
      <c r="B49" s="138"/>
    </row>
    <row r="50" spans="1:2" x14ac:dyDescent="0.25">
      <c r="A50" s="1"/>
      <c r="B50" s="138"/>
    </row>
    <row r="51" spans="1:2" ht="25.5" customHeight="1" x14ac:dyDescent="0.25">
      <c r="A51" s="43" t="str">
        <f>IF(Paramètres!F$141="","",CONCATENATE(IF(Paramètres!F$142="-----","La compétence de ce 6ème contrat a été définie","Les compétences de ce 6ème contrat ont été définies")," par la direction, le conseil de classe et le conseil de l'éducation, afin de permettre à ",Paramètres!B$2, " d'évoluer dans ses comportements."))</f>
        <v>Les compétences de ce 6ème contrat ont été définies par la direction, le conseil de classe et le conseil de l'éducation, afin de permettre à Dominique d'évoluer dans ses comportements.</v>
      </c>
      <c r="B51" s="138"/>
    </row>
    <row r="52" spans="1:2" x14ac:dyDescent="0.25">
      <c r="A52" s="1"/>
      <c r="B52" s="138"/>
    </row>
    <row r="53" spans="1:2" x14ac:dyDescent="0.25">
      <c r="A53" s="44" t="str">
        <f>IF(Paramètres!F$141="","","Merci de signer ce document, attestant ainsi que vous avez pris connaissance de ce contrat.")</f>
        <v>Merci de signer ce document, attestant ainsi que vous avez pris connaissance de ce contrat.</v>
      </c>
      <c r="B53" s="138"/>
    </row>
    <row r="54" spans="1:2" x14ac:dyDescent="0.25">
      <c r="A54" s="23"/>
      <c r="B54" s="23"/>
    </row>
    <row r="55" spans="1:2" ht="12.75" customHeight="1" x14ac:dyDescent="0.25">
      <c r="A55" s="1" t="str">
        <f>IF(Paramètres!F$169="","",CONCATENATE("Votre enfant, ",Paramètres!B$2," ",Paramètres!B$1,", va être évalué(e) pendant ",20-(COUNTIF(Paramètres!B172:B191,""))," jours sur ",IF(COUNTIF(Paramètres!F169:F171,"-----")=2,"ce critère",IF(COUNTIF(Paramètres!F169:F171,"-----")=1,"ces deux critères","ces trois critères"))," :"))</f>
        <v>Votre enfant, Dominique Bollaerts, va être évalué(e) pendant 17 jours sur ces trois critères :</v>
      </c>
      <c r="B55" s="138" t="s">
        <v>54</v>
      </c>
    </row>
    <row r="56" spans="1:2" x14ac:dyDescent="0.25">
      <c r="A56" s="80" t="str">
        <f>IF(Paramètres!F$169="","",CONCATENATE("  1. ",Paramètres!F169))</f>
        <v xml:space="preserve">  1. Je respecte les règles du jeu.</v>
      </c>
      <c r="B56" s="138"/>
    </row>
    <row r="57" spans="1:2" x14ac:dyDescent="0.25">
      <c r="A57" s="80" t="str">
        <f>IF(Paramètres!F$169="","",IF(Paramètres!F170="-----","",CONCATENATE("  2. ",Paramètres!F170)))</f>
        <v xml:space="preserve">  2. Je respecte le règlement de l'école.</v>
      </c>
      <c r="B57" s="138"/>
    </row>
    <row r="58" spans="1:2" x14ac:dyDescent="0.25">
      <c r="A58" s="80" t="str">
        <f>IF(Paramètres!F$169="","",IF(Paramètres!F171="-----","",CONCATENATE("  3. ",Paramètres!F171)))</f>
        <v xml:space="preserve">  3. J'accepte les remarques et les sanctions sans les remettre en cause.</v>
      </c>
      <c r="B58" s="138"/>
    </row>
    <row r="59" spans="1:2" x14ac:dyDescent="0.25">
      <c r="A59" s="1"/>
      <c r="B59" s="138"/>
    </row>
    <row r="60" spans="1:2" ht="25.5" customHeight="1" x14ac:dyDescent="0.25">
      <c r="A60" s="43" t="str">
        <f>IF(Paramètres!F$169="","",CONCATENATE(IF(Paramètres!F$170="-----","La compétence de ce 7ème contrat a été définie","Les compétences de ce 7ème contrat ont été définies")," par la direction, le conseil de classe et le conseil de l'éducation, afin de permettre à ",Paramètres!B$2, " d'évoluer dans ses comportements."))</f>
        <v>Les compétences de ce 7ème contrat ont été définies par la direction, le conseil de classe et le conseil de l'éducation, afin de permettre à Dominique d'évoluer dans ses comportements.</v>
      </c>
      <c r="B60" s="138"/>
    </row>
    <row r="61" spans="1:2" x14ac:dyDescent="0.25">
      <c r="A61" s="1"/>
      <c r="B61" s="138"/>
    </row>
    <row r="62" spans="1:2" x14ac:dyDescent="0.25">
      <c r="A62" s="44" t="str">
        <f>IF(Paramètres!F$169="","","Merci de signer ce document, attestant ainsi que vous avez pris connaissance de ce contrat.")</f>
        <v>Merci de signer ce document, attestant ainsi que vous avez pris connaissance de ce contrat.</v>
      </c>
      <c r="B62" s="138"/>
    </row>
    <row r="63" spans="1:2" x14ac:dyDescent="0.25">
      <c r="A63" s="23"/>
      <c r="B63" s="23"/>
    </row>
    <row r="64" spans="1:2" ht="12.75" customHeight="1" x14ac:dyDescent="0.25">
      <c r="A64" s="1" t="str">
        <f>IF(Paramètres!F$197="","",CONCATENATE("Votre enfant, ",Paramètres!B$2," ",Paramètres!B$1,", va être évalué(e) pendant ",20-(COUNTIF(Paramètres!B200:B219,""))," jours sur ",IF(COUNTIF(Paramètres!F197:F199,"-----")=2,"ce critère",IF(COUNTIF(Paramètres!F197:F199,"-----")=1,"ces deux critères","ces trois critères"))," :"))</f>
        <v>Votre enfant, Dominique Bollaerts, va être évalué(e) pendant 11 jours sur ces trois critères :</v>
      </c>
      <c r="B64" s="138" t="s">
        <v>55</v>
      </c>
    </row>
    <row r="65" spans="1:2" x14ac:dyDescent="0.25">
      <c r="A65" s="80" t="str">
        <f>IF(Paramètres!F$197="","",CONCATENATE("  1. ",Paramètres!F197))</f>
        <v xml:space="preserve">  1. Je suis particulièrement attentif lorsque le professeur donne une consigne.</v>
      </c>
      <c r="B65" s="138"/>
    </row>
    <row r="66" spans="1:2" x14ac:dyDescent="0.25">
      <c r="A66" s="80" t="str">
        <f>IF(Paramètres!F$197="","",IF(Paramètres!F198="-----","",CONCATENATE("  2. ",Paramètres!F198)))</f>
        <v xml:space="preserve">  2. Je fais ce que le professeur me demande même si je n'en ai pas envie ou si j'éprouve des difficultés.</v>
      </c>
      <c r="B66" s="138"/>
    </row>
    <row r="67" spans="1:2" x14ac:dyDescent="0.25">
      <c r="A67" s="80" t="str">
        <f>IF(Paramètres!F$197="","",IF(Paramètres!F199="-----","",CONCATENATE("  3. ",Paramètres!F199)))</f>
        <v xml:space="preserve">  3. Je respecte mes condisciples (mots et gestes).</v>
      </c>
      <c r="B67" s="138"/>
    </row>
    <row r="68" spans="1:2" x14ac:dyDescent="0.25">
      <c r="A68" s="1"/>
      <c r="B68" s="138"/>
    </row>
    <row r="69" spans="1:2" ht="25.5" customHeight="1" x14ac:dyDescent="0.25">
      <c r="A69" s="43" t="str">
        <f>IF(Paramètres!F$197="","",CONCATENATE(IF(Paramètres!F$198="-----","La compétence de ce 8ème contrat a été définie","Les compétences de ce 8ème contrat ont été définies")," par la direction, le conseil de classe et le conseil de l'éducation, afin de permettre à ",Paramètres!B$2, " d'évoluer dans ses comportements."))</f>
        <v>Les compétences de ce 8ème contrat ont été définies par la direction, le conseil de classe et le conseil de l'éducation, afin de permettre à Dominique d'évoluer dans ses comportements.</v>
      </c>
      <c r="B69" s="138"/>
    </row>
    <row r="70" spans="1:2" x14ac:dyDescent="0.25">
      <c r="A70" s="1"/>
      <c r="B70" s="138"/>
    </row>
    <row r="71" spans="1:2" x14ac:dyDescent="0.25">
      <c r="A71" s="44" t="str">
        <f>IF(Paramètres!F$197="","","Merci de signer ce document, attestant ainsi que vous avez pris connaissance de ce contrat.")</f>
        <v>Merci de signer ce document, attestant ainsi que vous avez pris connaissance de ce contrat.</v>
      </c>
      <c r="B71" s="138"/>
    </row>
    <row r="72" spans="1:2" x14ac:dyDescent="0.25">
      <c r="A72" s="23"/>
      <c r="B72" s="23"/>
    </row>
    <row r="73" spans="1:2" ht="12.75" customHeight="1" x14ac:dyDescent="0.25">
      <c r="A73" s="1" t="str">
        <f>IF(Paramètres!F$225="","",CONCATENATE("Votre enfant, ",Paramètres!B$2," ",Paramètres!B$1,", va être évalué(e) pendant ",20-(COUNTIF(Paramètres!B228:B247,""))," jours sur ",IF(COUNTIF(Paramètres!F225:F227,"-----")=2,"ce critère",IF(COUNTIF(Paramètres!F225:F227,"-----")=1,"ces deux critères","ces trois critères"))," :"))</f>
        <v>Votre enfant, Dominique Bollaerts, va être évalué(e) pendant 20 jours sur ces trois critères :</v>
      </c>
      <c r="B73" s="138" t="s">
        <v>56</v>
      </c>
    </row>
    <row r="74" spans="1:2" x14ac:dyDescent="0.25">
      <c r="A74" s="80" t="str">
        <f>IF(Paramètres!F$225="","",CONCATENATE("  1. ",Paramètres!F225))</f>
        <v xml:space="preserve">  1. Je respecte le matériel.</v>
      </c>
      <c r="B74" s="138"/>
    </row>
    <row r="75" spans="1:2" x14ac:dyDescent="0.25">
      <c r="A75" s="80" t="str">
        <f>IF(Paramètres!F$225="","",IF(Paramètres!F226="-----","",CONCATENATE("  2. ",Paramètres!F226)))</f>
        <v xml:space="preserve">  2. Je respecte mon travail.</v>
      </c>
      <c r="B75" s="138"/>
    </row>
    <row r="76" spans="1:2" x14ac:dyDescent="0.25">
      <c r="A76" s="80" t="str">
        <f>IF(Paramètres!F$225="","",IF(Paramètres!F227="-----","",CONCATENATE("  3. ",Paramètres!F227)))</f>
        <v xml:space="preserve">  3. Je respecte le travail de l'autre.</v>
      </c>
      <c r="B76" s="138"/>
    </row>
    <row r="77" spans="1:2" x14ac:dyDescent="0.25">
      <c r="A77" s="1"/>
      <c r="B77" s="138"/>
    </row>
    <row r="78" spans="1:2" ht="25.5" customHeight="1" x14ac:dyDescent="0.25">
      <c r="A78" s="43" t="str">
        <f>IF(Paramètres!F$225="","",CONCATENATE(IF(Paramètres!F$226="-----","La compétence de ce 9ème contrat a été définie","Les compétences de ce 9ème contrat ont été définies")," par la direction, le conseil de classe et le conseil de l'éducation, afin de permettre à ",Paramètres!B$2, " d'évoluer dans ses comportements."))</f>
        <v>Les compétences de ce 9ème contrat ont été définies par la direction, le conseil de classe et le conseil de l'éducation, afin de permettre à Dominique d'évoluer dans ses comportements.</v>
      </c>
      <c r="B78" s="138"/>
    </row>
    <row r="79" spans="1:2" x14ac:dyDescent="0.25">
      <c r="A79" s="1"/>
      <c r="B79" s="138"/>
    </row>
    <row r="80" spans="1:2" x14ac:dyDescent="0.25">
      <c r="A80" s="44" t="str">
        <f>IF(Paramètres!F$225="","","Merci de signer ce document, attestant ainsi que vous avez pris connaissance de ce contrat.")</f>
        <v>Merci de signer ce document, attestant ainsi que vous avez pris connaissance de ce contrat.</v>
      </c>
      <c r="B80" s="138"/>
    </row>
    <row r="81" spans="1:2" x14ac:dyDescent="0.25">
      <c r="A81" s="23"/>
      <c r="B81" s="23"/>
    </row>
    <row r="82" spans="1:2" ht="12.75" customHeight="1" x14ac:dyDescent="0.25">
      <c r="A82" s="1" t="str">
        <f>IF(Paramètres!F$253="","",CONCATENATE("Votre enfant, ",Paramètres!B$2," ",Paramètres!B$1,", va être évalué(e) pendant ",20-(COUNTIF(Paramètres!B256:B275,""))," jours sur ",IF(COUNTIF(Paramètres!F253:F255,"-----")=2,"ce critère",IF(COUNTIF(Paramètres!F253:F255,"-----")=1,"ces deux critères","ces trois critères"))," :"))</f>
        <v>Votre enfant, Dominique Bollaerts, va être évalué(e) pendant 15 jours sur ces deux critères :</v>
      </c>
      <c r="B82" s="138" t="s">
        <v>57</v>
      </c>
    </row>
    <row r="83" spans="1:2" x14ac:dyDescent="0.25">
      <c r="A83" s="80" t="str">
        <f>IF(Paramètres!F$253="","",CONCATENATE("  1. ",Paramètres!F253))</f>
        <v xml:space="preserve">  1. Je maitrise mes réactions à l'égard de l'autre.</v>
      </c>
      <c r="B83" s="138"/>
    </row>
    <row r="84" spans="1:2" x14ac:dyDescent="0.25">
      <c r="A84" s="80" t="str">
        <f>IF(Paramètres!F$253="","",IF(Paramètres!F254="-----","",CONCATENATE("  2. ",Paramètres!F254)))</f>
        <v xml:space="preserve">  2. Je respecte le travail de l'autre.</v>
      </c>
      <c r="B84" s="138"/>
    </row>
    <row r="85" spans="1:2" x14ac:dyDescent="0.25">
      <c r="A85" s="80" t="str">
        <f>IF(Paramètres!F$253="","",IF(Paramètres!F255="-----","",CONCATENATE("  3. ",Paramètres!F255)))</f>
        <v/>
      </c>
      <c r="B85" s="138"/>
    </row>
    <row r="86" spans="1:2" x14ac:dyDescent="0.25">
      <c r="A86" s="1"/>
      <c r="B86" s="138"/>
    </row>
    <row r="87" spans="1:2" ht="25.5" customHeight="1" x14ac:dyDescent="0.25">
      <c r="A87" s="43" t="str">
        <f>IF(Paramètres!F$253="","",CONCATENATE(IF(Paramètres!F$254="-----","La compétence de ce 10ème contrat a été définie","Les compétences de ce 10ème contrat ont été définies")," par la direction, le conseil de classe et le conseil de l'éducation, afin de permettre à ",Paramètres!B$2, " d'évoluer dans ses comportements."))</f>
        <v>Les compétences de ce 10ème contrat ont été définies par la direction, le conseil de classe et le conseil de l'éducation, afin de permettre à Dominique d'évoluer dans ses comportements.</v>
      </c>
      <c r="B87" s="138"/>
    </row>
    <row r="88" spans="1:2" x14ac:dyDescent="0.25">
      <c r="A88" s="1"/>
      <c r="B88" s="138"/>
    </row>
    <row r="89" spans="1:2" x14ac:dyDescent="0.25">
      <c r="A89" s="44" t="str">
        <f>IF(Paramètres!F$253="","","Merci de signer ce document, attestant ainsi que vous avez pris connaissance de ce contrat.")</f>
        <v>Merci de signer ce document, attestant ainsi que vous avez pris connaissance de ce contrat.</v>
      </c>
      <c r="B89" s="138"/>
    </row>
    <row r="90" spans="1:2" x14ac:dyDescent="0.25">
      <c r="A90" s="23"/>
      <c r="B90" s="23"/>
    </row>
  </sheetData>
  <sheetProtection selectLockedCells="1" pivotTables="0" selectUnlockedCells="1"/>
  <mergeCells count="10">
    <mergeCell ref="B82:B89"/>
    <mergeCell ref="B1:B8"/>
    <mergeCell ref="B10:B17"/>
    <mergeCell ref="B19:B26"/>
    <mergeCell ref="B28:B35"/>
    <mergeCell ref="B37:B44"/>
    <mergeCell ref="B46:B53"/>
    <mergeCell ref="B55:B62"/>
    <mergeCell ref="B64:B71"/>
    <mergeCell ref="B73:B80"/>
  </mergeCells>
  <pageMargins left="0.78749999999999998" right="0.78749999999999998" top="0.98402777777777795" bottom="0.98402777777777795" header="0.51180555555555496" footer="0.51180555555555496"/>
  <pageSetup paperSize="9" firstPageNumber="0"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90"/>
  <sheetViews>
    <sheetView showGridLines="0" showRowColHeaders="0" topLeftCell="A19" workbookViewId="0">
      <selection activeCell="F28" sqref="F28:F35"/>
    </sheetView>
  </sheetViews>
  <sheetFormatPr baseColWidth="10" defaultRowHeight="13.2" x14ac:dyDescent="0.25"/>
  <cols>
    <col min="1" max="1" width="25.6640625" customWidth="1"/>
    <col min="2" max="2" width="2.5546875" customWidth="1"/>
    <col min="3" max="3" width="28.109375" customWidth="1"/>
    <col min="4" max="4" width="4.6640625" customWidth="1"/>
    <col min="5" max="5" width="28.109375" customWidth="1"/>
    <col min="6" max="6" width="10.6640625"/>
  </cols>
  <sheetData>
    <row r="1" spans="1:6" ht="12.75" customHeight="1" x14ac:dyDescent="0.25">
      <c r="F1" s="142" t="s">
        <v>48</v>
      </c>
    </row>
    <row r="2" spans="1:6" ht="15.75" customHeight="1" x14ac:dyDescent="0.3">
      <c r="A2" s="141" t="str">
        <f>IF(Paramètres!G1="","",CONCATENATE(Paramètres!B$1,CHAR(10),Paramètres!B$2,CHAR(10),"(",Paramètres!B$3,")"))</f>
        <v>Bollaerts
Dominique
(2F)</v>
      </c>
      <c r="C2" s="139" t="s">
        <v>48</v>
      </c>
      <c r="D2" s="140"/>
      <c r="E2" s="140"/>
      <c r="F2" s="142"/>
    </row>
    <row r="3" spans="1:6" x14ac:dyDescent="0.25">
      <c r="A3" s="141"/>
      <c r="C3" s="82">
        <f>Paramètres!B26</f>
        <v>42614</v>
      </c>
      <c r="D3" s="81" t="s">
        <v>37</v>
      </c>
      <c r="E3" s="83">
        <f>Paramètres!B27</f>
        <v>42643</v>
      </c>
      <c r="F3" s="142"/>
    </row>
    <row r="4" spans="1:6" x14ac:dyDescent="0.25">
      <c r="A4" s="141"/>
      <c r="F4" s="142"/>
    </row>
    <row r="5" spans="1:6" x14ac:dyDescent="0.25">
      <c r="A5" s="141"/>
      <c r="B5" s="85" t="str">
        <f>IF(Paramètres!G1="","","1.")</f>
        <v>1.</v>
      </c>
      <c r="C5" s="143" t="str">
        <f>IF(Paramètres!G1="","",Paramètres!F1)</f>
        <v>Je respecte les consignes écrites ou orales.</v>
      </c>
      <c r="D5" s="143"/>
      <c r="E5" s="144"/>
      <c r="F5" s="142"/>
    </row>
    <row r="6" spans="1:6" x14ac:dyDescent="0.25">
      <c r="A6" s="141"/>
      <c r="B6" s="85" t="str">
        <f>IF(Paramètres!G2="","","2.")</f>
        <v>2.</v>
      </c>
      <c r="C6" s="143" t="str">
        <f>IF(Paramètres!G2="","",Paramètres!F2)</f>
        <v>Je respecte les consignes de sécurité.</v>
      </c>
      <c r="D6" s="143"/>
      <c r="E6" s="144"/>
      <c r="F6" s="142"/>
    </row>
    <row r="7" spans="1:6" x14ac:dyDescent="0.25">
      <c r="A7" s="141"/>
      <c r="B7" s="85" t="str">
        <f>IF(Paramètres!G3="","","3.")</f>
        <v>3.</v>
      </c>
      <c r="C7" s="143" t="str">
        <f>IF(Paramètres!G3="","",Paramètres!F3)</f>
        <v>Je respecte les consignes de travail.</v>
      </c>
      <c r="D7" s="143"/>
      <c r="E7" s="144"/>
      <c r="F7" s="142"/>
    </row>
    <row r="8" spans="1:6" ht="12.75" customHeight="1" x14ac:dyDescent="0.25">
      <c r="A8" s="84"/>
      <c r="B8" s="87"/>
      <c r="C8" s="88"/>
      <c r="D8" s="88"/>
      <c r="E8" s="88"/>
      <c r="F8" s="142"/>
    </row>
    <row r="9" spans="1:6" ht="12.75" customHeight="1" x14ac:dyDescent="0.25">
      <c r="A9" s="89"/>
      <c r="B9" s="90"/>
      <c r="C9" s="91"/>
      <c r="D9" s="91"/>
      <c r="E9" s="91"/>
      <c r="F9" s="23"/>
    </row>
    <row r="10" spans="1:6" x14ac:dyDescent="0.25">
      <c r="F10" s="142" t="s">
        <v>49</v>
      </c>
    </row>
    <row r="11" spans="1:6" ht="15.75" customHeight="1" x14ac:dyDescent="0.3">
      <c r="A11" s="141" t="str">
        <f>IF(Paramètres!G29="","",CONCATENATE(Paramètres!B$1,CHAR(10),Paramètres!B$2,CHAR(10),"(",Paramètres!B$3,")"))</f>
        <v>Bollaerts
Dominique
(2F)</v>
      </c>
      <c r="C11" s="139" t="s">
        <v>49</v>
      </c>
      <c r="D11" s="140"/>
      <c r="E11" s="140"/>
      <c r="F11" s="142"/>
    </row>
    <row r="12" spans="1:6" ht="12.75" customHeight="1" x14ac:dyDescent="0.25">
      <c r="A12" s="141"/>
      <c r="C12" s="82">
        <f>Paramètres!B54</f>
        <v>42646</v>
      </c>
      <c r="D12" s="81" t="s">
        <v>37</v>
      </c>
      <c r="E12" s="83">
        <f>Paramètres!B55</f>
        <v>42681</v>
      </c>
      <c r="F12" s="142"/>
    </row>
    <row r="13" spans="1:6" ht="12.75" customHeight="1" x14ac:dyDescent="0.25">
      <c r="A13" s="141"/>
      <c r="F13" s="142"/>
    </row>
    <row r="14" spans="1:6" ht="12.75" customHeight="1" x14ac:dyDescent="0.25">
      <c r="A14" s="141"/>
      <c r="B14" s="85" t="str">
        <f>IF(Paramètres!G29="","","1.")</f>
        <v>1.</v>
      </c>
      <c r="C14" s="143" t="str">
        <f>IF(Paramètres!G29="","",Paramètres!F29)</f>
        <v>Je respecte les consignes écrites ou orales.</v>
      </c>
      <c r="D14" s="143"/>
      <c r="E14" s="144"/>
      <c r="F14" s="142"/>
    </row>
    <row r="15" spans="1:6" ht="12.75" customHeight="1" x14ac:dyDescent="0.25">
      <c r="A15" s="141"/>
      <c r="B15" s="85" t="str">
        <f>IF(Paramètres!G30="","","2.")</f>
        <v>2.</v>
      </c>
      <c r="C15" s="143" t="str">
        <f>IF(Paramètres!G30="","",Paramètres!F30)</f>
        <v>Je respecte les consignes de sécurité.</v>
      </c>
      <c r="D15" s="143"/>
      <c r="E15" s="144"/>
      <c r="F15" s="142"/>
    </row>
    <row r="16" spans="1:6" ht="12.75" customHeight="1" x14ac:dyDescent="0.25">
      <c r="A16" s="141"/>
      <c r="B16" s="85" t="str">
        <f>IF(Paramètres!G31="","","3.")</f>
        <v>3.</v>
      </c>
      <c r="C16" s="143" t="str">
        <f>IF(Paramètres!G31="","",Paramètres!F31)</f>
        <v>Je respecte les consignes de travail.</v>
      </c>
      <c r="D16" s="143"/>
      <c r="E16" s="144"/>
      <c r="F16" s="142"/>
    </row>
    <row r="17" spans="1:6" x14ac:dyDescent="0.25">
      <c r="F17" s="142"/>
    </row>
    <row r="18" spans="1:6" ht="12.75" customHeight="1" x14ac:dyDescent="0.25">
      <c r="A18" s="86"/>
      <c r="B18" s="86"/>
      <c r="C18" s="86"/>
      <c r="D18" s="86"/>
      <c r="E18" s="86"/>
      <c r="F18" s="23"/>
    </row>
    <row r="19" spans="1:6" ht="12.75" customHeight="1" x14ac:dyDescent="0.25">
      <c r="F19" s="142" t="s">
        <v>50</v>
      </c>
    </row>
    <row r="20" spans="1:6" ht="15.75" customHeight="1" x14ac:dyDescent="0.3">
      <c r="A20" s="141" t="str">
        <f>IF(Paramètres!G57="","",CONCATENATE(Paramètres!B$1,CHAR(10),Paramètres!B$2,CHAR(10),"(",Paramètres!B$3,")"))</f>
        <v>Bollaerts
Dominique
(2F)</v>
      </c>
      <c r="C20" s="139" t="s">
        <v>50</v>
      </c>
      <c r="D20" s="140"/>
      <c r="E20" s="140"/>
      <c r="F20" s="142"/>
    </row>
    <row r="21" spans="1:6" ht="12.75" customHeight="1" x14ac:dyDescent="0.25">
      <c r="A21" s="141"/>
      <c r="C21" s="82">
        <f>Paramètres!B82</f>
        <v>42682</v>
      </c>
      <c r="D21" s="81" t="s">
        <v>37</v>
      </c>
      <c r="E21" s="83">
        <f>Paramètres!B83</f>
        <v>42688</v>
      </c>
      <c r="F21" s="142"/>
    </row>
    <row r="22" spans="1:6" ht="12.75" customHeight="1" x14ac:dyDescent="0.25">
      <c r="A22" s="141"/>
      <c r="F22" s="142"/>
    </row>
    <row r="23" spans="1:6" ht="12.75" customHeight="1" x14ac:dyDescent="0.25">
      <c r="A23" s="141"/>
      <c r="B23" s="85" t="str">
        <f>IF(Paramètres!G57="","","1.")</f>
        <v>1.</v>
      </c>
      <c r="C23" s="143" t="str">
        <f>IF(Paramètres!G57="","",Paramètres!F57)</f>
        <v>Je participe activement aux différents cours.</v>
      </c>
      <c r="D23" s="143"/>
      <c r="E23" s="144"/>
      <c r="F23" s="142"/>
    </row>
    <row r="24" spans="1:6" ht="12.75" customHeight="1" x14ac:dyDescent="0.25">
      <c r="A24" s="141"/>
      <c r="B24" s="85" t="str">
        <f>IF(Paramètres!G58="","","2.")</f>
        <v/>
      </c>
      <c r="C24" s="143" t="str">
        <f>IF(Paramètres!G58="","",Paramètres!F88)</f>
        <v/>
      </c>
      <c r="D24" s="143"/>
      <c r="E24" s="144"/>
      <c r="F24" s="142"/>
    </row>
    <row r="25" spans="1:6" ht="12.75" customHeight="1" x14ac:dyDescent="0.25">
      <c r="A25" s="141"/>
      <c r="B25" s="85" t="str">
        <f>IF(Paramètres!G59="","","3.")</f>
        <v/>
      </c>
      <c r="C25" s="143" t="str">
        <f>IF(Paramètres!G59="","",Paramètres!F59)</f>
        <v/>
      </c>
      <c r="D25" s="143"/>
      <c r="E25" s="144"/>
      <c r="F25" s="142"/>
    </row>
    <row r="26" spans="1:6" ht="12.75" customHeight="1" x14ac:dyDescent="0.25">
      <c r="F26" s="142"/>
    </row>
    <row r="27" spans="1:6" ht="12.75" customHeight="1" x14ac:dyDescent="0.25">
      <c r="A27" s="86"/>
      <c r="B27" s="86"/>
      <c r="C27" s="86"/>
      <c r="D27" s="86"/>
      <c r="E27" s="86"/>
      <c r="F27" s="23"/>
    </row>
    <row r="28" spans="1:6" ht="12.75" customHeight="1" x14ac:dyDescent="0.25">
      <c r="F28" s="142" t="s">
        <v>51</v>
      </c>
    </row>
    <row r="29" spans="1:6" ht="15.75" customHeight="1" x14ac:dyDescent="0.3">
      <c r="A29" s="141" t="str">
        <f>IF(Paramètres!G85="","",CONCATENATE(Paramètres!B$1,CHAR(10),Paramètres!B$2,CHAR(10),"(",Paramètres!B$3,")"))</f>
        <v>Bollaerts
Dominique
(2F)</v>
      </c>
      <c r="C29" s="139" t="s">
        <v>51</v>
      </c>
      <c r="D29" s="140"/>
      <c r="E29" s="140"/>
      <c r="F29" s="142"/>
    </row>
    <row r="30" spans="1:6" ht="12.75" customHeight="1" x14ac:dyDescent="0.25">
      <c r="A30" s="141"/>
      <c r="C30" s="82">
        <f>Paramètres!B110</f>
        <v>42705</v>
      </c>
      <c r="D30" s="81" t="s">
        <v>37</v>
      </c>
      <c r="E30" s="83">
        <f>Paramètres!B111</f>
        <v>42727</v>
      </c>
      <c r="F30" s="142"/>
    </row>
    <row r="31" spans="1:6" ht="12.75" customHeight="1" x14ac:dyDescent="0.25">
      <c r="A31" s="141"/>
      <c r="F31" s="142"/>
    </row>
    <row r="32" spans="1:6" ht="12.75" customHeight="1" x14ac:dyDescent="0.25">
      <c r="A32" s="141"/>
      <c r="B32" s="85" t="str">
        <f>IF(Paramètres!G85="","","1.")</f>
        <v>1.</v>
      </c>
      <c r="C32" s="143" t="str">
        <f>IF(Paramètres!G85="","",Paramètres!F85)</f>
        <v>Je respecte le règlement de l'atelier.</v>
      </c>
      <c r="D32" s="143"/>
      <c r="E32" s="144"/>
      <c r="F32" s="142"/>
    </row>
    <row r="33" spans="1:6" ht="12.75" customHeight="1" x14ac:dyDescent="0.25">
      <c r="A33" s="141"/>
      <c r="B33" s="85" t="str">
        <f>IF(Paramètres!G86="","","2.")</f>
        <v>2.</v>
      </c>
      <c r="C33" s="143" t="str">
        <f>IF(Paramètres!G86="","",Paramètres!F86)</f>
        <v>J'écoute ou je lis la consigne jusqu'au bout avant de commencer à travailler.</v>
      </c>
      <c r="D33" s="143"/>
      <c r="E33" s="144"/>
      <c r="F33" s="142"/>
    </row>
    <row r="34" spans="1:6" ht="12.75" customHeight="1" x14ac:dyDescent="0.25">
      <c r="A34" s="141"/>
      <c r="B34" s="85" t="str">
        <f>IF(Paramètres!G87="","","3.")</f>
        <v>3.</v>
      </c>
      <c r="C34" s="143" t="str">
        <f>IF(Paramètres!G87="","",Paramètres!F87)</f>
        <v>J'écoute ou je lis la consigne jusqu'au bout avant de poser une question.</v>
      </c>
      <c r="D34" s="143"/>
      <c r="E34" s="144"/>
      <c r="F34" s="142"/>
    </row>
    <row r="35" spans="1:6" ht="12.75" customHeight="1" x14ac:dyDescent="0.25">
      <c r="F35" s="142"/>
    </row>
    <row r="36" spans="1:6" ht="12.75" customHeight="1" x14ac:dyDescent="0.25">
      <c r="A36" s="86"/>
      <c r="B36" s="86"/>
      <c r="C36" s="86"/>
      <c r="D36" s="86"/>
      <c r="E36" s="86"/>
      <c r="F36" s="23"/>
    </row>
    <row r="37" spans="1:6" ht="12.75" customHeight="1" x14ac:dyDescent="0.25">
      <c r="F37" s="142" t="s">
        <v>52</v>
      </c>
    </row>
    <row r="38" spans="1:6" ht="15.75" customHeight="1" x14ac:dyDescent="0.3">
      <c r="A38" s="141" t="str">
        <f>IF(Paramètres!G113="","",CONCATENATE(Paramètres!B$1,CHAR(10),Paramètres!B$2,CHAR(10),"(",Paramètres!B$3,")"))</f>
        <v>Bollaerts
Dominique
(2F)</v>
      </c>
      <c r="C38" s="139" t="s">
        <v>52</v>
      </c>
      <c r="D38" s="140"/>
      <c r="E38" s="140"/>
      <c r="F38" s="142"/>
    </row>
    <row r="39" spans="1:6" ht="12.75" customHeight="1" x14ac:dyDescent="0.25">
      <c r="A39" s="141"/>
      <c r="C39" s="82">
        <f>Paramètres!B138</f>
        <v>42744</v>
      </c>
      <c r="D39" s="81" t="s">
        <v>37</v>
      </c>
      <c r="E39" s="83">
        <f>Paramètres!B139</f>
        <v>42765</v>
      </c>
      <c r="F39" s="142"/>
    </row>
    <row r="40" spans="1:6" ht="12.75" customHeight="1" x14ac:dyDescent="0.25">
      <c r="A40" s="141"/>
      <c r="F40" s="142"/>
    </row>
    <row r="41" spans="1:6" ht="12.75" customHeight="1" x14ac:dyDescent="0.25">
      <c r="A41" s="141"/>
      <c r="B41" s="85" t="str">
        <f>IF(Paramètres!G113="","","1.")</f>
        <v>1.</v>
      </c>
      <c r="C41" s="143" t="str">
        <f>IF(Paramètres!G113="","",Paramètres!F113)</f>
        <v>Je réponds avec précision à une question posée (je fais des phrases complètes).</v>
      </c>
      <c r="D41" s="143"/>
      <c r="E41" s="144"/>
      <c r="F41" s="142"/>
    </row>
    <row r="42" spans="1:6" ht="12.75" customHeight="1" x14ac:dyDescent="0.25">
      <c r="A42" s="141"/>
      <c r="B42" s="85" t="str">
        <f>IF(Paramètres!G114="","","2.")</f>
        <v>2.</v>
      </c>
      <c r="C42" s="143" t="str">
        <f>IF(Paramètres!G114="","",Paramètres!F114)</f>
        <v>Je respecte les consignes de sécurité.</v>
      </c>
      <c r="D42" s="143"/>
      <c r="E42" s="144"/>
      <c r="F42" s="142"/>
    </row>
    <row r="43" spans="1:6" ht="12.75" customHeight="1" x14ac:dyDescent="0.25">
      <c r="A43" s="141"/>
      <c r="B43" s="85" t="str">
        <f>IF(Paramètres!G115="","","3.")</f>
        <v>3.</v>
      </c>
      <c r="C43" s="143" t="str">
        <f>IF(Paramètres!G115="","",Paramètres!F115)</f>
        <v>Je réalise les travaux demandés dans chaque cours.</v>
      </c>
      <c r="D43" s="143"/>
      <c r="E43" s="144"/>
      <c r="F43" s="142"/>
    </row>
    <row r="44" spans="1:6" ht="12.75" customHeight="1" x14ac:dyDescent="0.25">
      <c r="F44" s="142"/>
    </row>
    <row r="45" spans="1:6" x14ac:dyDescent="0.25">
      <c r="A45" s="86"/>
      <c r="B45" s="86"/>
      <c r="C45" s="86"/>
      <c r="D45" s="86"/>
      <c r="E45" s="86"/>
      <c r="F45" s="23"/>
    </row>
    <row r="46" spans="1:6" ht="12.75" customHeight="1" x14ac:dyDescent="0.25">
      <c r="F46" s="142" t="s">
        <v>53</v>
      </c>
    </row>
    <row r="47" spans="1:6" ht="15.75" customHeight="1" x14ac:dyDescent="0.3">
      <c r="A47" s="141" t="str">
        <f>IF(Paramètres!G141="","",CONCATENATE(Paramètres!B$1,CHAR(10),Paramètres!B$2,CHAR(10),"(",Paramètres!B$3,")"))</f>
        <v>Bollaerts
Dominique
(2F)</v>
      </c>
      <c r="C47" s="139" t="s">
        <v>53</v>
      </c>
      <c r="D47" s="140"/>
      <c r="E47" s="140"/>
      <c r="F47" s="142"/>
    </row>
    <row r="48" spans="1:6" ht="12.75" customHeight="1" x14ac:dyDescent="0.25">
      <c r="A48" s="141"/>
      <c r="C48" s="82">
        <f>Paramètres!B166</f>
        <v>42767</v>
      </c>
      <c r="D48" s="81" t="s">
        <v>37</v>
      </c>
      <c r="E48" s="83">
        <f>Paramètres!B167</f>
        <v>42800</v>
      </c>
      <c r="F48" s="142"/>
    </row>
    <row r="49" spans="1:6" ht="12.75" customHeight="1" x14ac:dyDescent="0.25">
      <c r="A49" s="141"/>
      <c r="F49" s="142"/>
    </row>
    <row r="50" spans="1:6" ht="12.75" customHeight="1" x14ac:dyDescent="0.25">
      <c r="A50" s="141"/>
      <c r="B50" s="85" t="str">
        <f>IF(Paramètres!G141="","","1.")</f>
        <v>1.</v>
      </c>
      <c r="C50" s="143" t="str">
        <f>IF(Paramètres!G141="","",Paramètres!F141)</f>
        <v>Je me tiens correctement sur ma chaise.</v>
      </c>
      <c r="D50" s="143"/>
      <c r="E50" s="144"/>
      <c r="F50" s="142"/>
    </row>
    <row r="51" spans="1:6" ht="12.75" customHeight="1" x14ac:dyDescent="0.25">
      <c r="A51" s="141"/>
      <c r="B51" s="85" t="str">
        <f>IF(Paramètres!G142="","","2.")</f>
        <v>2.</v>
      </c>
      <c r="C51" s="143" t="str">
        <f>IF(Paramètres!G142="","",Paramètres!F142)</f>
        <v>Je trie mes déchets.</v>
      </c>
      <c r="D51" s="143"/>
      <c r="E51" s="144"/>
      <c r="F51" s="142"/>
    </row>
    <row r="52" spans="1:6" ht="12.75" customHeight="1" x14ac:dyDescent="0.25">
      <c r="A52" s="141"/>
      <c r="B52" s="85" t="str">
        <f>IF(Paramètres!G143="","","3.")</f>
        <v>3.</v>
      </c>
      <c r="C52" s="143" t="str">
        <f>IF(Paramètres!G143="","",Paramètres!F143)</f>
        <v>Je respecte les lieux d'activités et de travail hors école.</v>
      </c>
      <c r="D52" s="143"/>
      <c r="E52" s="144"/>
      <c r="F52" s="142"/>
    </row>
    <row r="53" spans="1:6" ht="12.75" customHeight="1" x14ac:dyDescent="0.25">
      <c r="F53" s="142"/>
    </row>
    <row r="54" spans="1:6" x14ac:dyDescent="0.25">
      <c r="A54" s="86"/>
      <c r="B54" s="86"/>
      <c r="C54" s="86"/>
      <c r="D54" s="86"/>
      <c r="E54" s="86"/>
      <c r="F54" s="23"/>
    </row>
    <row r="55" spans="1:6" ht="12.75" customHeight="1" x14ac:dyDescent="0.25">
      <c r="F55" s="142" t="s">
        <v>54</v>
      </c>
    </row>
    <row r="56" spans="1:6" ht="15.75" customHeight="1" x14ac:dyDescent="0.3">
      <c r="A56" s="141" t="str">
        <f>IF(Paramètres!G169="","",CONCATENATE(Paramètres!B$1,CHAR(10),Paramètres!B$2,CHAR(10),"(",Paramètres!B$3,")"))</f>
        <v>Bollaerts
Dominique
(2F)</v>
      </c>
      <c r="C56" s="139" t="s">
        <v>54</v>
      </c>
      <c r="D56" s="140"/>
      <c r="E56" s="140"/>
      <c r="F56" s="142"/>
    </row>
    <row r="57" spans="1:6" ht="12.75" customHeight="1" x14ac:dyDescent="0.25">
      <c r="A57" s="141"/>
      <c r="C57" s="82">
        <f>Paramètres!B194</f>
        <v>42801</v>
      </c>
      <c r="D57" s="81" t="s">
        <v>37</v>
      </c>
      <c r="E57" s="83">
        <f>Paramètres!B195</f>
        <v>42824</v>
      </c>
      <c r="F57" s="142"/>
    </row>
    <row r="58" spans="1:6" ht="12.75" customHeight="1" x14ac:dyDescent="0.25">
      <c r="A58" s="141"/>
      <c r="F58" s="142"/>
    </row>
    <row r="59" spans="1:6" ht="12.75" customHeight="1" x14ac:dyDescent="0.25">
      <c r="A59" s="141"/>
      <c r="B59" s="85" t="str">
        <f>IF(Paramètres!G169="","","1.")</f>
        <v>1.</v>
      </c>
      <c r="C59" s="143" t="str">
        <f>IF(Paramètres!G169="","",Paramètres!F169)</f>
        <v>Je respecte les règles du jeu.</v>
      </c>
      <c r="D59" s="143"/>
      <c r="E59" s="144"/>
      <c r="F59" s="142"/>
    </row>
    <row r="60" spans="1:6" ht="12.75" customHeight="1" x14ac:dyDescent="0.25">
      <c r="A60" s="141"/>
      <c r="B60" s="85" t="str">
        <f>IF(Paramètres!G170="","","2.")</f>
        <v>2.</v>
      </c>
      <c r="C60" s="143" t="str">
        <f>IF(Paramètres!G170="","",Paramètres!F170)</f>
        <v>Je respecte le règlement de l'école.</v>
      </c>
      <c r="D60" s="143"/>
      <c r="E60" s="144"/>
      <c r="F60" s="142"/>
    </row>
    <row r="61" spans="1:6" ht="12.75" customHeight="1" x14ac:dyDescent="0.25">
      <c r="A61" s="141"/>
      <c r="B61" s="85" t="str">
        <f>IF(Paramètres!G171="","","3.")</f>
        <v>3.</v>
      </c>
      <c r="C61" s="143" t="str">
        <f>IF(Paramètres!G171="","",Paramètres!F171)</f>
        <v>J'accepte les remarques et les sanctions sans les remettre en cause.</v>
      </c>
      <c r="D61" s="143"/>
      <c r="E61" s="144"/>
      <c r="F61" s="142"/>
    </row>
    <row r="62" spans="1:6" x14ac:dyDescent="0.25">
      <c r="F62" s="142"/>
    </row>
    <row r="63" spans="1:6" x14ac:dyDescent="0.25">
      <c r="A63" s="86"/>
      <c r="B63" s="86"/>
      <c r="C63" s="86"/>
      <c r="D63" s="86"/>
      <c r="E63" s="86"/>
      <c r="F63" s="23"/>
    </row>
    <row r="64" spans="1:6" ht="12.75" customHeight="1" x14ac:dyDescent="0.25">
      <c r="F64" s="142" t="s">
        <v>55</v>
      </c>
    </row>
    <row r="65" spans="1:6" ht="15.75" customHeight="1" x14ac:dyDescent="0.3">
      <c r="A65" s="141" t="str">
        <f>IF(Paramètres!G197="","",CONCATENATE(Paramètres!B$1,CHAR(10),Paramètres!B$2,CHAR(10),"(",Paramètres!B$3,")"))</f>
        <v>Bollaerts
Dominique
(2F)</v>
      </c>
      <c r="C65" s="139" t="s">
        <v>55</v>
      </c>
      <c r="D65" s="140"/>
      <c r="E65" s="140"/>
      <c r="F65" s="142"/>
    </row>
    <row r="66" spans="1:6" ht="12.75" customHeight="1" x14ac:dyDescent="0.25">
      <c r="A66" s="141"/>
      <c r="C66" s="82">
        <f>Paramètres!B222</f>
        <v>42825</v>
      </c>
      <c r="D66" s="81" t="s">
        <v>37</v>
      </c>
      <c r="E66" s="83">
        <f>Paramètres!B223</f>
        <v>42857</v>
      </c>
      <c r="F66" s="142"/>
    </row>
    <row r="67" spans="1:6" ht="12.75" customHeight="1" x14ac:dyDescent="0.25">
      <c r="A67" s="141"/>
      <c r="F67" s="142"/>
    </row>
    <row r="68" spans="1:6" ht="12.75" customHeight="1" x14ac:dyDescent="0.25">
      <c r="A68" s="141"/>
      <c r="B68" s="85" t="str">
        <f>IF(Paramètres!G197="","","1.")</f>
        <v>1.</v>
      </c>
      <c r="C68" s="143" t="str">
        <f>IF(Paramètres!G197="","",Paramètres!F197)</f>
        <v>Je suis particulièrement attentif lorsque le professeur donne une consigne.</v>
      </c>
      <c r="D68" s="143"/>
      <c r="E68" s="144"/>
      <c r="F68" s="142"/>
    </row>
    <row r="69" spans="1:6" ht="12.75" customHeight="1" x14ac:dyDescent="0.25">
      <c r="A69" s="141"/>
      <c r="B69" s="85" t="str">
        <f>IF(Paramètres!G198="","","2.")</f>
        <v>2.</v>
      </c>
      <c r="C69" s="143" t="str">
        <f>IF(Paramètres!G198="","",Paramètres!F198)</f>
        <v>Je fais ce que le professeur me demande même si je n'en ai pas envie ou si j'éprouve des difficultés.</v>
      </c>
      <c r="D69" s="143"/>
      <c r="E69" s="144"/>
      <c r="F69" s="142"/>
    </row>
    <row r="70" spans="1:6" ht="12.75" customHeight="1" x14ac:dyDescent="0.25">
      <c r="A70" s="141"/>
      <c r="B70" s="85" t="str">
        <f>IF(Paramètres!G199="","","3.")</f>
        <v>3.</v>
      </c>
      <c r="C70" s="143" t="str">
        <f>IF(Paramètres!G199="","",Paramètres!F199)</f>
        <v>Je respecte mes condisciples (mots et gestes).</v>
      </c>
      <c r="D70" s="143"/>
      <c r="E70" s="144"/>
      <c r="F70" s="142"/>
    </row>
    <row r="71" spans="1:6" x14ac:dyDescent="0.25">
      <c r="F71" s="142"/>
    </row>
    <row r="72" spans="1:6" x14ac:dyDescent="0.25">
      <c r="A72" s="86"/>
      <c r="B72" s="86"/>
      <c r="C72" s="86"/>
      <c r="D72" s="86"/>
      <c r="E72" s="86"/>
      <c r="F72" s="23"/>
    </row>
    <row r="73" spans="1:6" ht="12.75" customHeight="1" x14ac:dyDescent="0.25">
      <c r="F73" s="142" t="s">
        <v>56</v>
      </c>
    </row>
    <row r="74" spans="1:6" ht="15.75" customHeight="1" x14ac:dyDescent="0.3">
      <c r="A74" s="141" t="str">
        <f>IF(Paramètres!G225="","",CONCATENATE(Paramètres!B$1,CHAR(10),Paramètres!B$2,CHAR(10),"(",Paramètres!B$3,")"))</f>
        <v>Bollaerts
Dominique
(2F)</v>
      </c>
      <c r="C74" s="139" t="s">
        <v>56</v>
      </c>
      <c r="D74" s="140"/>
      <c r="E74" s="140"/>
      <c r="F74" s="142"/>
    </row>
    <row r="75" spans="1:6" ht="12.75" customHeight="1" x14ac:dyDescent="0.25">
      <c r="A75" s="141"/>
      <c r="C75" s="82">
        <f>Paramètres!B250</f>
        <v>42858</v>
      </c>
      <c r="D75" s="81" t="s">
        <v>37</v>
      </c>
      <c r="E75" s="83">
        <f>Paramètres!B251</f>
        <v>42886</v>
      </c>
      <c r="F75" s="142"/>
    </row>
    <row r="76" spans="1:6" ht="12.75" customHeight="1" x14ac:dyDescent="0.25">
      <c r="A76" s="141"/>
      <c r="F76" s="142"/>
    </row>
    <row r="77" spans="1:6" ht="12.75" customHeight="1" x14ac:dyDescent="0.25">
      <c r="A77" s="141"/>
      <c r="B77" s="85" t="str">
        <f>IF(Paramètres!G225="","","1.")</f>
        <v>1.</v>
      </c>
      <c r="C77" s="143" t="str">
        <f>IF(Paramètres!G225="","",Paramètres!F225)</f>
        <v>Je respecte le matériel.</v>
      </c>
      <c r="D77" s="143"/>
      <c r="E77" s="144"/>
      <c r="F77" s="142"/>
    </row>
    <row r="78" spans="1:6" ht="12.75" customHeight="1" x14ac:dyDescent="0.25">
      <c r="A78" s="141"/>
      <c r="B78" s="85" t="str">
        <f>IF(Paramètres!G226="","","2.")</f>
        <v>2.</v>
      </c>
      <c r="C78" s="143" t="str">
        <f>IF(Paramètres!G226="","",Paramètres!F226)</f>
        <v>Je respecte mon travail.</v>
      </c>
      <c r="D78" s="143"/>
      <c r="E78" s="144"/>
      <c r="F78" s="142"/>
    </row>
    <row r="79" spans="1:6" ht="12.75" customHeight="1" x14ac:dyDescent="0.25">
      <c r="A79" s="141"/>
      <c r="B79" s="85" t="str">
        <f>IF(Paramètres!G227="","","3.")</f>
        <v>3.</v>
      </c>
      <c r="C79" s="143" t="str">
        <f>IF(Paramètres!G227="","",Paramètres!F227)</f>
        <v>Je respecte le travail de l'autre.</v>
      </c>
      <c r="D79" s="143"/>
      <c r="E79" s="144"/>
      <c r="F79" s="142"/>
    </row>
    <row r="80" spans="1:6" x14ac:dyDescent="0.25">
      <c r="F80" s="142"/>
    </row>
    <row r="81" spans="1:6" x14ac:dyDescent="0.25">
      <c r="A81" s="86"/>
      <c r="B81" s="86"/>
      <c r="C81" s="86"/>
      <c r="D81" s="86"/>
      <c r="E81" s="86"/>
      <c r="F81" s="23"/>
    </row>
    <row r="82" spans="1:6" ht="12.75" customHeight="1" x14ac:dyDescent="0.25">
      <c r="F82" s="142" t="s">
        <v>57</v>
      </c>
    </row>
    <row r="83" spans="1:6" ht="15.75" customHeight="1" x14ac:dyDescent="0.3">
      <c r="A83" s="141" t="str">
        <f>IF(Paramètres!G253="","",CONCATENATE(Paramètres!B$1,CHAR(10),Paramètres!B$2,CHAR(10),"(",Paramètres!B$3,")"))</f>
        <v>Bollaerts
Dominique
(2F)</v>
      </c>
      <c r="C83" s="139" t="s">
        <v>57</v>
      </c>
      <c r="D83" s="140"/>
      <c r="E83" s="140"/>
      <c r="F83" s="142"/>
    </row>
    <row r="84" spans="1:6" ht="12.75" customHeight="1" x14ac:dyDescent="0.25">
      <c r="A84" s="141"/>
      <c r="C84" s="82">
        <f>Paramètres!B278</f>
        <v>42887</v>
      </c>
      <c r="D84" s="81" t="s">
        <v>37</v>
      </c>
      <c r="E84" s="83">
        <f>Paramètres!B279</f>
        <v>42908</v>
      </c>
      <c r="F84" s="142"/>
    </row>
    <row r="85" spans="1:6" ht="12.75" customHeight="1" x14ac:dyDescent="0.25">
      <c r="A85" s="141"/>
      <c r="F85" s="142"/>
    </row>
    <row r="86" spans="1:6" ht="12.75" customHeight="1" x14ac:dyDescent="0.25">
      <c r="A86" s="141"/>
      <c r="B86" s="85" t="str">
        <f>IF(Paramètres!G253="","","1.")</f>
        <v>1.</v>
      </c>
      <c r="C86" s="143" t="str">
        <f>IF(Paramètres!G253="","",Paramètres!F253)</f>
        <v>Je maitrise mes réactions à l'égard de l'autre.</v>
      </c>
      <c r="D86" s="143"/>
      <c r="E86" s="144"/>
      <c r="F86" s="142"/>
    </row>
    <row r="87" spans="1:6" ht="12.75" customHeight="1" x14ac:dyDescent="0.25">
      <c r="A87" s="141"/>
      <c r="B87" s="85" t="str">
        <f>IF(Paramètres!G254="","","2.")</f>
        <v>2.</v>
      </c>
      <c r="C87" s="143" t="str">
        <f>IF(Paramètres!G254="","",Paramètres!F254)</f>
        <v>Je respecte le travail de l'autre.</v>
      </c>
      <c r="D87" s="143"/>
      <c r="E87" s="144"/>
      <c r="F87" s="142"/>
    </row>
    <row r="88" spans="1:6" ht="12.75" customHeight="1" x14ac:dyDescent="0.25">
      <c r="A88" s="141"/>
      <c r="B88" s="85" t="str">
        <f>IF(Paramètres!G255="","","3.")</f>
        <v/>
      </c>
      <c r="C88" s="143" t="str">
        <f>IF(Paramètres!G255="","",Paramètres!F255)</f>
        <v/>
      </c>
      <c r="D88" s="143"/>
      <c r="E88" s="144"/>
      <c r="F88" s="142"/>
    </row>
    <row r="89" spans="1:6" x14ac:dyDescent="0.25">
      <c r="F89" s="142"/>
    </row>
    <row r="90" spans="1:6" x14ac:dyDescent="0.25">
      <c r="A90" s="86"/>
      <c r="B90" s="86"/>
      <c r="C90" s="86"/>
      <c r="D90" s="86"/>
      <c r="E90" s="86"/>
      <c r="F90" s="23"/>
    </row>
  </sheetData>
  <sheetProtection pivotTables="0"/>
  <mergeCells count="60">
    <mergeCell ref="C23:E23"/>
    <mergeCell ref="C34:E34"/>
    <mergeCell ref="C41:E41"/>
    <mergeCell ref="C42:E42"/>
    <mergeCell ref="C43:E43"/>
    <mergeCell ref="A65:A70"/>
    <mergeCell ref="C65:E65"/>
    <mergeCell ref="A74:A79"/>
    <mergeCell ref="C74:E74"/>
    <mergeCell ref="A83:A88"/>
    <mergeCell ref="C83:E83"/>
    <mergeCell ref="C68:E68"/>
    <mergeCell ref="C69:E69"/>
    <mergeCell ref="C70:E70"/>
    <mergeCell ref="C77:E77"/>
    <mergeCell ref="C78:E78"/>
    <mergeCell ref="C79:E79"/>
    <mergeCell ref="C86:E86"/>
    <mergeCell ref="C87:E87"/>
    <mergeCell ref="C88:E88"/>
    <mergeCell ref="A56:A61"/>
    <mergeCell ref="C56:E56"/>
    <mergeCell ref="C52:E52"/>
    <mergeCell ref="C59:E59"/>
    <mergeCell ref="C60:E60"/>
    <mergeCell ref="C61:E61"/>
    <mergeCell ref="A38:A43"/>
    <mergeCell ref="C38:E38"/>
    <mergeCell ref="C24:E24"/>
    <mergeCell ref="C33:E33"/>
    <mergeCell ref="A47:A52"/>
    <mergeCell ref="C47:E47"/>
    <mergeCell ref="C51:E51"/>
    <mergeCell ref="C50:E50"/>
    <mergeCell ref="F73:F80"/>
    <mergeCell ref="F82:F89"/>
    <mergeCell ref="A11:A16"/>
    <mergeCell ref="C11:E11"/>
    <mergeCell ref="C25:E25"/>
    <mergeCell ref="C32:E32"/>
    <mergeCell ref="F19:F26"/>
    <mergeCell ref="F28:F35"/>
    <mergeCell ref="F37:F44"/>
    <mergeCell ref="F46:F53"/>
    <mergeCell ref="F55:F62"/>
    <mergeCell ref="F64:F71"/>
    <mergeCell ref="A20:A25"/>
    <mergeCell ref="C20:E20"/>
    <mergeCell ref="A29:A34"/>
    <mergeCell ref="C29:E29"/>
    <mergeCell ref="C2:E2"/>
    <mergeCell ref="A2:A7"/>
    <mergeCell ref="F1:F8"/>
    <mergeCell ref="F10:F17"/>
    <mergeCell ref="C5:E5"/>
    <mergeCell ref="C6:E6"/>
    <mergeCell ref="C7:E7"/>
    <mergeCell ref="C14:E14"/>
    <mergeCell ref="C15:E15"/>
    <mergeCell ref="C16:E16"/>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993366"/>
  </sheetPr>
  <dimension ref="A1:L136"/>
  <sheetViews>
    <sheetView showGridLines="0" showRowColHeaders="0" zoomScaleNormal="100" workbookViewId="0">
      <selection activeCell="A22" sqref="A22"/>
    </sheetView>
  </sheetViews>
  <sheetFormatPr baseColWidth="10" defaultColWidth="9.109375" defaultRowHeight="13.2" x14ac:dyDescent="0.25"/>
  <cols>
    <col min="1" max="1" width="10.6640625"/>
    <col min="2" max="2" width="1.6640625" style="45"/>
    <col min="3" max="1025" width="10.6640625"/>
  </cols>
  <sheetData>
    <row r="1" spans="1:12" x14ac:dyDescent="0.25">
      <c r="A1" s="46" t="s">
        <v>58</v>
      </c>
      <c r="B1" s="47"/>
      <c r="C1" s="149" t="s">
        <v>59</v>
      </c>
      <c r="D1" s="149"/>
      <c r="E1" s="149"/>
      <c r="F1" s="149"/>
      <c r="G1" s="149"/>
      <c r="H1" s="149"/>
      <c r="I1" s="149"/>
      <c r="J1" s="149"/>
      <c r="K1" s="149"/>
      <c r="L1" s="149"/>
    </row>
    <row r="2" spans="1:12" ht="6" customHeight="1" x14ac:dyDescent="0.25">
      <c r="B2"/>
    </row>
    <row r="3" spans="1:12" x14ac:dyDescent="0.25">
      <c r="A3" s="48"/>
      <c r="B3"/>
      <c r="C3" s="147" t="s">
        <v>60</v>
      </c>
      <c r="D3" s="147"/>
      <c r="E3" s="147"/>
      <c r="F3" s="147"/>
      <c r="G3" s="147"/>
      <c r="H3" s="147"/>
      <c r="I3" s="147"/>
      <c r="J3" s="147"/>
      <c r="K3" s="147"/>
      <c r="L3" s="147"/>
    </row>
    <row r="4" spans="1:12" x14ac:dyDescent="0.25">
      <c r="A4" s="49">
        <v>1</v>
      </c>
      <c r="B4" s="50"/>
      <c r="C4" s="145" t="s">
        <v>61</v>
      </c>
      <c r="D4" s="145"/>
      <c r="E4" s="145"/>
      <c r="F4" s="145"/>
      <c r="G4" s="145"/>
      <c r="H4" s="145"/>
      <c r="I4" s="145"/>
      <c r="J4" s="145"/>
      <c r="K4" s="145"/>
      <c r="L4" s="145"/>
    </row>
    <row r="5" spans="1:12" x14ac:dyDescent="0.25">
      <c r="A5" s="49">
        <v>2</v>
      </c>
      <c r="B5" s="50"/>
      <c r="C5" s="145" t="s">
        <v>62</v>
      </c>
      <c r="D5" s="145"/>
      <c r="E5" s="145"/>
      <c r="F5" s="145"/>
      <c r="G5" s="145"/>
      <c r="H5" s="145"/>
      <c r="I5" s="145"/>
      <c r="J5" s="145"/>
      <c r="K5" s="145"/>
      <c r="L5" s="145"/>
    </row>
    <row r="6" spans="1:12" x14ac:dyDescent="0.25">
      <c r="A6" s="49">
        <v>3</v>
      </c>
      <c r="B6" s="50"/>
      <c r="C6" s="145" t="s">
        <v>63</v>
      </c>
      <c r="D6" s="145"/>
      <c r="E6" s="145"/>
      <c r="F6" s="145"/>
      <c r="G6" s="145"/>
      <c r="H6" s="145"/>
      <c r="I6" s="145"/>
      <c r="J6" s="145"/>
      <c r="K6" s="145"/>
      <c r="L6" s="145"/>
    </row>
    <row r="7" spans="1:12" x14ac:dyDescent="0.25">
      <c r="A7" s="49">
        <v>4</v>
      </c>
      <c r="B7" s="50"/>
      <c r="C7" s="145" t="s">
        <v>64</v>
      </c>
      <c r="D7" s="145"/>
      <c r="E7" s="145"/>
      <c r="F7" s="145"/>
      <c r="G7" s="145"/>
      <c r="H7" s="145"/>
      <c r="I7" s="145"/>
      <c r="J7" s="145"/>
      <c r="K7" s="145"/>
      <c r="L7" s="145"/>
    </row>
    <row r="8" spans="1:12" x14ac:dyDescent="0.25">
      <c r="A8" s="49">
        <v>5</v>
      </c>
      <c r="B8" s="50"/>
      <c r="C8" s="145" t="s">
        <v>65</v>
      </c>
      <c r="D8" s="145"/>
      <c r="E8" s="145"/>
      <c r="F8" s="145"/>
      <c r="G8" s="145"/>
      <c r="H8" s="145"/>
      <c r="I8" s="145"/>
      <c r="J8" s="145"/>
      <c r="K8" s="145"/>
      <c r="L8" s="145"/>
    </row>
    <row r="9" spans="1:12" x14ac:dyDescent="0.25">
      <c r="A9" s="49">
        <v>6</v>
      </c>
      <c r="B9" s="50"/>
      <c r="C9" s="145" t="s">
        <v>66</v>
      </c>
      <c r="D9" s="145"/>
      <c r="E9" s="145"/>
      <c r="F9" s="145"/>
      <c r="G9" s="145"/>
      <c r="H9" s="145"/>
      <c r="I9" s="145"/>
      <c r="J9" s="145"/>
      <c r="K9" s="145"/>
      <c r="L9" s="145"/>
    </row>
    <row r="10" spans="1:12" x14ac:dyDescent="0.25">
      <c r="A10" s="49">
        <v>7</v>
      </c>
      <c r="B10" s="50"/>
      <c r="C10" s="145" t="s">
        <v>67</v>
      </c>
      <c r="D10" s="145"/>
      <c r="E10" s="145"/>
      <c r="F10" s="145"/>
      <c r="G10" s="145"/>
      <c r="H10" s="145"/>
      <c r="I10" s="145"/>
      <c r="J10" s="145"/>
      <c r="K10" s="145"/>
      <c r="L10" s="145"/>
    </row>
    <row r="11" spans="1:12" x14ac:dyDescent="0.25">
      <c r="A11" s="49">
        <v>8</v>
      </c>
      <c r="B11" s="50"/>
      <c r="C11" s="145" t="s">
        <v>68</v>
      </c>
      <c r="D11" s="145"/>
      <c r="E11" s="145"/>
      <c r="F11" s="145"/>
      <c r="G11" s="145"/>
      <c r="H11" s="145"/>
      <c r="I11" s="145"/>
      <c r="J11" s="145"/>
      <c r="K11" s="145"/>
      <c r="L11" s="145"/>
    </row>
    <row r="12" spans="1:12" x14ac:dyDescent="0.25">
      <c r="A12" s="49">
        <v>9</v>
      </c>
      <c r="B12" s="50"/>
      <c r="C12" s="145" t="s">
        <v>69</v>
      </c>
      <c r="D12" s="145"/>
      <c r="E12" s="145"/>
      <c r="F12" s="145"/>
      <c r="G12" s="145"/>
      <c r="H12" s="145"/>
      <c r="I12" s="145"/>
      <c r="J12" s="145"/>
      <c r="K12" s="145"/>
      <c r="L12" s="145"/>
    </row>
    <row r="13" spans="1:12" x14ac:dyDescent="0.25">
      <c r="A13" s="49">
        <v>10</v>
      </c>
      <c r="B13" s="50"/>
      <c r="C13" s="145" t="s">
        <v>70</v>
      </c>
      <c r="D13" s="145"/>
      <c r="E13" s="145"/>
      <c r="F13" s="145"/>
      <c r="G13" s="145"/>
      <c r="H13" s="145"/>
      <c r="I13" s="145"/>
      <c r="J13" s="145"/>
      <c r="K13" s="145"/>
      <c r="L13" s="145"/>
    </row>
    <row r="14" spans="1:12" x14ac:dyDescent="0.25">
      <c r="A14" s="49">
        <v>11</v>
      </c>
      <c r="B14" s="50"/>
      <c r="C14" s="145" t="s">
        <v>71</v>
      </c>
      <c r="D14" s="145"/>
      <c r="E14" s="145"/>
      <c r="F14" s="145"/>
      <c r="G14" s="145"/>
      <c r="H14" s="145"/>
      <c r="I14" s="145"/>
      <c r="J14" s="145"/>
      <c r="K14" s="145"/>
      <c r="L14" s="145"/>
    </row>
    <row r="15" spans="1:12" x14ac:dyDescent="0.25">
      <c r="A15" s="49">
        <v>12</v>
      </c>
      <c r="B15" s="50"/>
      <c r="C15" s="145"/>
      <c r="D15" s="145"/>
      <c r="E15" s="145"/>
      <c r="F15" s="145"/>
      <c r="G15" s="145"/>
      <c r="H15" s="145"/>
      <c r="I15" s="145"/>
      <c r="J15" s="145"/>
      <c r="K15" s="145"/>
      <c r="L15" s="145"/>
    </row>
    <row r="16" spans="1:12" x14ac:dyDescent="0.25">
      <c r="A16" s="49">
        <v>13</v>
      </c>
      <c r="B16" s="50"/>
      <c r="C16" s="145"/>
      <c r="D16" s="145"/>
      <c r="E16" s="145"/>
      <c r="F16" s="145"/>
      <c r="G16" s="145"/>
      <c r="H16" s="145"/>
      <c r="I16" s="145"/>
      <c r="J16" s="145"/>
      <c r="K16" s="145"/>
      <c r="L16" s="145"/>
    </row>
    <row r="17" spans="1:12" x14ac:dyDescent="0.25">
      <c r="A17" s="49">
        <v>14</v>
      </c>
      <c r="B17" s="50"/>
      <c r="C17" s="145"/>
      <c r="D17" s="145"/>
      <c r="E17" s="145"/>
      <c r="F17" s="145"/>
      <c r="G17" s="145"/>
      <c r="H17" s="145"/>
      <c r="I17" s="145"/>
      <c r="J17" s="145"/>
      <c r="K17" s="145"/>
      <c r="L17" s="145"/>
    </row>
    <row r="18" spans="1:12" x14ac:dyDescent="0.25">
      <c r="A18" s="49">
        <v>15</v>
      </c>
      <c r="B18" s="50"/>
      <c r="C18" s="145"/>
      <c r="D18" s="145"/>
      <c r="E18" s="145"/>
      <c r="F18" s="145"/>
      <c r="G18" s="145"/>
      <c r="H18" s="145"/>
      <c r="I18" s="145"/>
      <c r="J18" s="145"/>
      <c r="K18" s="145"/>
      <c r="L18" s="145"/>
    </row>
    <row r="19" spans="1:12" x14ac:dyDescent="0.25">
      <c r="A19" s="51"/>
      <c r="B19"/>
      <c r="C19" s="146"/>
      <c r="D19" s="146"/>
      <c r="E19" s="146"/>
      <c r="F19" s="146"/>
      <c r="G19" s="146"/>
      <c r="H19" s="146"/>
      <c r="I19" s="146"/>
      <c r="J19" s="146"/>
      <c r="K19" s="146"/>
      <c r="L19" s="146"/>
    </row>
    <row r="20" spans="1:12" x14ac:dyDescent="0.25">
      <c r="A20" s="48"/>
      <c r="B20"/>
      <c r="C20" s="147" t="s">
        <v>72</v>
      </c>
      <c r="D20" s="147"/>
      <c r="E20" s="147"/>
      <c r="F20" s="147"/>
      <c r="G20" s="147"/>
      <c r="H20" s="147"/>
      <c r="I20" s="147"/>
      <c r="J20" s="147"/>
      <c r="K20" s="147"/>
      <c r="L20" s="147"/>
    </row>
    <row r="21" spans="1:12" x14ac:dyDescent="0.25">
      <c r="A21" s="49">
        <v>16</v>
      </c>
      <c r="B21" s="50"/>
      <c r="C21" s="145" t="s">
        <v>73</v>
      </c>
      <c r="D21" s="145"/>
      <c r="E21" s="145"/>
      <c r="F21" s="145"/>
      <c r="G21" s="145"/>
      <c r="H21" s="145"/>
      <c r="I21" s="145"/>
      <c r="J21" s="145"/>
      <c r="K21" s="145"/>
      <c r="L21" s="145"/>
    </row>
    <row r="22" spans="1:12" x14ac:dyDescent="0.25">
      <c r="A22" s="49">
        <v>17</v>
      </c>
      <c r="B22" s="50"/>
      <c r="C22" s="145" t="s">
        <v>74</v>
      </c>
      <c r="D22" s="145"/>
      <c r="E22" s="145"/>
      <c r="F22" s="145"/>
      <c r="G22" s="145"/>
      <c r="H22" s="145"/>
      <c r="I22" s="145"/>
      <c r="J22" s="145"/>
      <c r="K22" s="145"/>
      <c r="L22" s="145"/>
    </row>
    <row r="23" spans="1:12" x14ac:dyDescent="0.25">
      <c r="A23" s="49">
        <v>18</v>
      </c>
      <c r="B23" s="50"/>
      <c r="C23" s="145" t="s">
        <v>75</v>
      </c>
      <c r="D23" s="145"/>
      <c r="E23" s="145"/>
      <c r="F23" s="145"/>
      <c r="G23" s="145"/>
      <c r="H23" s="145"/>
      <c r="I23" s="145"/>
      <c r="J23" s="145"/>
      <c r="K23" s="145"/>
      <c r="L23" s="145"/>
    </row>
    <row r="24" spans="1:12" x14ac:dyDescent="0.25">
      <c r="A24" s="49">
        <v>19</v>
      </c>
      <c r="B24" s="50"/>
      <c r="C24" s="145" t="s">
        <v>76</v>
      </c>
      <c r="D24" s="145"/>
      <c r="E24" s="145"/>
      <c r="F24" s="145"/>
      <c r="G24" s="145"/>
      <c r="H24" s="145"/>
      <c r="I24" s="145"/>
      <c r="J24" s="145"/>
      <c r="K24" s="145"/>
      <c r="L24" s="145"/>
    </row>
    <row r="25" spans="1:12" x14ac:dyDescent="0.25">
      <c r="A25" s="49">
        <v>20</v>
      </c>
      <c r="B25" s="50"/>
      <c r="C25" s="145" t="s">
        <v>77</v>
      </c>
      <c r="D25" s="145"/>
      <c r="E25" s="145"/>
      <c r="F25" s="145"/>
      <c r="G25" s="145"/>
      <c r="H25" s="145"/>
      <c r="I25" s="145"/>
      <c r="J25" s="145"/>
      <c r="K25" s="145"/>
      <c r="L25" s="145"/>
    </row>
    <row r="26" spans="1:12" x14ac:dyDescent="0.25">
      <c r="A26" s="49">
        <v>21</v>
      </c>
      <c r="B26" s="50"/>
      <c r="C26" s="145" t="s">
        <v>78</v>
      </c>
      <c r="D26" s="145"/>
      <c r="E26" s="145"/>
      <c r="F26" s="145"/>
      <c r="G26" s="145"/>
      <c r="H26" s="145"/>
      <c r="I26" s="145"/>
      <c r="J26" s="145"/>
      <c r="K26" s="145"/>
      <c r="L26" s="145"/>
    </row>
    <row r="27" spans="1:12" x14ac:dyDescent="0.25">
      <c r="A27" s="49">
        <v>22</v>
      </c>
      <c r="B27" s="50"/>
      <c r="C27" s="145" t="s">
        <v>79</v>
      </c>
      <c r="D27" s="145"/>
      <c r="E27" s="145"/>
      <c r="F27" s="145"/>
      <c r="G27" s="145"/>
      <c r="H27" s="145"/>
      <c r="I27" s="145"/>
      <c r="J27" s="145"/>
      <c r="K27" s="145"/>
      <c r="L27" s="145"/>
    </row>
    <row r="28" spans="1:12" x14ac:dyDescent="0.25">
      <c r="A28" s="49">
        <v>23</v>
      </c>
      <c r="B28" s="50"/>
      <c r="C28" s="145" t="s">
        <v>80</v>
      </c>
      <c r="D28" s="145"/>
      <c r="E28" s="145"/>
      <c r="F28" s="145"/>
      <c r="G28" s="145"/>
      <c r="H28" s="145"/>
      <c r="I28" s="145"/>
      <c r="J28" s="145"/>
      <c r="K28" s="145"/>
      <c r="L28" s="145"/>
    </row>
    <row r="29" spans="1:12" x14ac:dyDescent="0.25">
      <c r="A29" s="49">
        <v>24</v>
      </c>
      <c r="B29" s="50"/>
      <c r="C29" s="145" t="s">
        <v>81</v>
      </c>
      <c r="D29" s="145"/>
      <c r="E29" s="145"/>
      <c r="F29" s="145"/>
      <c r="G29" s="145"/>
      <c r="H29" s="145"/>
      <c r="I29" s="145"/>
      <c r="J29" s="145"/>
      <c r="K29" s="145"/>
      <c r="L29" s="145"/>
    </row>
    <row r="30" spans="1:12" x14ac:dyDescent="0.25">
      <c r="A30" s="49">
        <v>25</v>
      </c>
      <c r="B30" s="50"/>
      <c r="C30" s="145" t="s">
        <v>82</v>
      </c>
      <c r="D30" s="145"/>
      <c r="E30" s="145"/>
      <c r="F30" s="145"/>
      <c r="G30" s="145"/>
      <c r="H30" s="145"/>
      <c r="I30" s="145"/>
      <c r="J30" s="145"/>
      <c r="K30" s="145"/>
      <c r="L30" s="145"/>
    </row>
    <row r="31" spans="1:12" x14ac:dyDescent="0.25">
      <c r="A31" s="49">
        <v>26</v>
      </c>
      <c r="B31" s="50"/>
      <c r="C31" s="145" t="s">
        <v>83</v>
      </c>
      <c r="D31" s="145"/>
      <c r="E31" s="145"/>
      <c r="F31" s="145"/>
      <c r="G31" s="145"/>
      <c r="H31" s="145"/>
      <c r="I31" s="145"/>
      <c r="J31" s="145"/>
      <c r="K31" s="145"/>
      <c r="L31" s="145"/>
    </row>
    <row r="32" spans="1:12" x14ac:dyDescent="0.25">
      <c r="A32" s="49">
        <v>27</v>
      </c>
      <c r="B32" s="50"/>
      <c r="C32" s="145"/>
      <c r="D32" s="145"/>
      <c r="E32" s="145"/>
      <c r="F32" s="145"/>
      <c r="G32" s="145"/>
      <c r="H32" s="145"/>
      <c r="I32" s="145"/>
      <c r="J32" s="145"/>
      <c r="K32" s="145"/>
      <c r="L32" s="145"/>
    </row>
    <row r="33" spans="1:12" x14ac:dyDescent="0.25">
      <c r="A33" s="49">
        <v>28</v>
      </c>
      <c r="B33" s="50"/>
      <c r="C33" s="145"/>
      <c r="D33" s="145"/>
      <c r="E33" s="145"/>
      <c r="F33" s="145"/>
      <c r="G33" s="145"/>
      <c r="H33" s="145"/>
      <c r="I33" s="145"/>
      <c r="J33" s="145"/>
      <c r="K33" s="145"/>
      <c r="L33" s="145"/>
    </row>
    <row r="34" spans="1:12" x14ac:dyDescent="0.25">
      <c r="A34" s="51"/>
      <c r="B34"/>
      <c r="C34" s="146"/>
      <c r="D34" s="146"/>
      <c r="E34" s="146"/>
      <c r="F34" s="146"/>
      <c r="G34" s="146"/>
      <c r="H34" s="146"/>
      <c r="I34" s="146"/>
      <c r="J34" s="146"/>
      <c r="K34" s="146"/>
      <c r="L34" s="146"/>
    </row>
    <row r="35" spans="1:12" x14ac:dyDescent="0.25">
      <c r="A35" s="48"/>
      <c r="B35"/>
      <c r="C35" s="147" t="s">
        <v>84</v>
      </c>
      <c r="D35" s="147"/>
      <c r="E35" s="147"/>
      <c r="F35" s="147"/>
      <c r="G35" s="147"/>
      <c r="H35" s="147"/>
      <c r="I35" s="147"/>
      <c r="J35" s="147"/>
      <c r="K35" s="147"/>
      <c r="L35" s="147"/>
    </row>
    <row r="36" spans="1:12" x14ac:dyDescent="0.25">
      <c r="A36" s="49">
        <v>29</v>
      </c>
      <c r="B36" s="50"/>
      <c r="C36" s="145" t="s">
        <v>85</v>
      </c>
      <c r="D36" s="145"/>
      <c r="E36" s="145"/>
      <c r="F36" s="145"/>
      <c r="G36" s="145"/>
      <c r="H36" s="145"/>
      <c r="I36" s="145"/>
      <c r="J36" s="145"/>
      <c r="K36" s="145"/>
      <c r="L36" s="145"/>
    </row>
    <row r="37" spans="1:12" x14ac:dyDescent="0.25">
      <c r="A37" s="49">
        <v>30</v>
      </c>
      <c r="B37" s="50"/>
      <c r="C37" s="145" t="s">
        <v>86</v>
      </c>
      <c r="D37" s="145"/>
      <c r="E37" s="145"/>
      <c r="F37" s="145"/>
      <c r="G37" s="145"/>
      <c r="H37" s="145"/>
      <c r="I37" s="145"/>
      <c r="J37" s="145"/>
      <c r="K37" s="145"/>
      <c r="L37" s="145"/>
    </row>
    <row r="38" spans="1:12" x14ac:dyDescent="0.25">
      <c r="A38" s="49">
        <v>31</v>
      </c>
      <c r="B38" s="50"/>
      <c r="C38" s="145" t="s">
        <v>87</v>
      </c>
      <c r="D38" s="145"/>
      <c r="E38" s="145"/>
      <c r="F38" s="145"/>
      <c r="G38" s="145"/>
      <c r="H38" s="145"/>
      <c r="I38" s="145"/>
      <c r="J38" s="145"/>
      <c r="K38" s="145"/>
      <c r="L38" s="145"/>
    </row>
    <row r="39" spans="1:12" x14ac:dyDescent="0.25">
      <c r="A39" s="49">
        <v>32</v>
      </c>
      <c r="B39" s="50"/>
      <c r="C39" s="145" t="s">
        <v>88</v>
      </c>
      <c r="D39" s="145"/>
      <c r="E39" s="145"/>
      <c r="F39" s="145"/>
      <c r="G39" s="145"/>
      <c r="H39" s="145"/>
      <c r="I39" s="145"/>
      <c r="J39" s="145"/>
      <c r="K39" s="145"/>
      <c r="L39" s="145"/>
    </row>
    <row r="40" spans="1:12" x14ac:dyDescent="0.25">
      <c r="A40" s="49">
        <v>33</v>
      </c>
      <c r="B40" s="50"/>
      <c r="C40" s="145" t="s">
        <v>89</v>
      </c>
      <c r="D40" s="145"/>
      <c r="E40" s="145"/>
      <c r="F40" s="145"/>
      <c r="G40" s="145"/>
      <c r="H40" s="145"/>
      <c r="I40" s="145"/>
      <c r="J40" s="145"/>
      <c r="K40" s="145"/>
      <c r="L40" s="145"/>
    </row>
    <row r="41" spans="1:12" x14ac:dyDescent="0.25">
      <c r="A41" s="49">
        <v>34</v>
      </c>
      <c r="B41" s="50"/>
      <c r="C41" s="145" t="s">
        <v>90</v>
      </c>
      <c r="D41" s="145"/>
      <c r="E41" s="145"/>
      <c r="F41" s="145"/>
      <c r="G41" s="145"/>
      <c r="H41" s="145"/>
      <c r="I41" s="145"/>
      <c r="J41" s="145"/>
      <c r="K41" s="145"/>
      <c r="L41" s="145"/>
    </row>
    <row r="42" spans="1:12" x14ac:dyDescent="0.25">
      <c r="A42" s="49">
        <v>35</v>
      </c>
      <c r="B42" s="50"/>
      <c r="C42" s="145" t="s">
        <v>91</v>
      </c>
      <c r="D42" s="145"/>
      <c r="E42" s="145"/>
      <c r="F42" s="145"/>
      <c r="G42" s="145"/>
      <c r="H42" s="145"/>
      <c r="I42" s="145"/>
      <c r="J42" s="145"/>
      <c r="K42" s="145"/>
      <c r="L42" s="145"/>
    </row>
    <row r="43" spans="1:12" x14ac:dyDescent="0.25">
      <c r="A43" s="49">
        <v>36</v>
      </c>
      <c r="B43" s="50"/>
      <c r="C43" s="145" t="s">
        <v>92</v>
      </c>
      <c r="D43" s="145"/>
      <c r="E43" s="145"/>
      <c r="F43" s="145"/>
      <c r="G43" s="145"/>
      <c r="H43" s="145"/>
      <c r="I43" s="145"/>
      <c r="J43" s="145"/>
      <c r="K43" s="145"/>
      <c r="L43" s="145"/>
    </row>
    <row r="44" spans="1:12" x14ac:dyDescent="0.25">
      <c r="A44" s="49">
        <v>37</v>
      </c>
      <c r="B44" s="50"/>
      <c r="C44" s="148" t="s">
        <v>167</v>
      </c>
      <c r="D44" s="145"/>
      <c r="E44" s="145"/>
      <c r="F44" s="145"/>
      <c r="G44" s="145"/>
      <c r="H44" s="145"/>
      <c r="I44" s="145"/>
      <c r="J44" s="145"/>
      <c r="K44" s="145"/>
      <c r="L44" s="145"/>
    </row>
    <row r="45" spans="1:12" x14ac:dyDescent="0.25">
      <c r="A45" s="49">
        <v>38</v>
      </c>
      <c r="B45" s="50"/>
      <c r="C45" s="145" t="s">
        <v>93</v>
      </c>
      <c r="D45" s="145"/>
      <c r="E45" s="145"/>
      <c r="F45" s="145"/>
      <c r="G45" s="145"/>
      <c r="H45" s="145"/>
      <c r="I45" s="145"/>
      <c r="J45" s="145"/>
      <c r="K45" s="145"/>
      <c r="L45" s="145"/>
    </row>
    <row r="46" spans="1:12" x14ac:dyDescent="0.25">
      <c r="A46" s="49">
        <v>39</v>
      </c>
      <c r="B46" s="50"/>
      <c r="C46" s="145" t="s">
        <v>94</v>
      </c>
      <c r="D46" s="145"/>
      <c r="E46" s="145"/>
      <c r="F46" s="145"/>
      <c r="G46" s="145"/>
      <c r="H46" s="145"/>
      <c r="I46" s="145"/>
      <c r="J46" s="145"/>
      <c r="K46" s="145"/>
      <c r="L46" s="145"/>
    </row>
    <row r="47" spans="1:12" x14ac:dyDescent="0.25">
      <c r="A47" s="49">
        <v>40</v>
      </c>
      <c r="B47" s="50"/>
      <c r="C47" s="145" t="s">
        <v>95</v>
      </c>
      <c r="D47" s="145"/>
      <c r="E47" s="145"/>
      <c r="F47" s="145"/>
      <c r="G47" s="145"/>
      <c r="H47" s="145"/>
      <c r="I47" s="145"/>
      <c r="J47" s="145"/>
      <c r="K47" s="145"/>
      <c r="L47" s="145"/>
    </row>
    <row r="48" spans="1:12" x14ac:dyDescent="0.25">
      <c r="A48" s="49">
        <v>41</v>
      </c>
      <c r="B48" s="50"/>
      <c r="C48" s="145" t="s">
        <v>96</v>
      </c>
      <c r="D48" s="145"/>
      <c r="E48" s="145"/>
      <c r="F48" s="145"/>
      <c r="G48" s="145"/>
      <c r="H48" s="145"/>
      <c r="I48" s="145"/>
      <c r="J48" s="145"/>
      <c r="K48" s="145"/>
      <c r="L48" s="145"/>
    </row>
    <row r="49" spans="1:12" x14ac:dyDescent="0.25">
      <c r="A49" s="49">
        <v>42</v>
      </c>
      <c r="B49" s="50"/>
      <c r="C49" s="145" t="s">
        <v>97</v>
      </c>
      <c r="D49" s="145"/>
      <c r="E49" s="145"/>
      <c r="F49" s="145"/>
      <c r="G49" s="145"/>
      <c r="H49" s="145"/>
      <c r="I49" s="145"/>
      <c r="J49" s="145"/>
      <c r="K49" s="145"/>
      <c r="L49" s="145"/>
    </row>
    <row r="50" spans="1:12" x14ac:dyDescent="0.25">
      <c r="A50" s="49">
        <v>43</v>
      </c>
      <c r="B50" s="50"/>
      <c r="C50" s="145" t="s">
        <v>98</v>
      </c>
      <c r="D50" s="145"/>
      <c r="E50" s="145"/>
      <c r="F50" s="145"/>
      <c r="G50" s="145"/>
      <c r="H50" s="145"/>
      <c r="I50" s="145"/>
      <c r="J50" s="145"/>
      <c r="K50" s="145"/>
      <c r="L50" s="145"/>
    </row>
    <row r="51" spans="1:12" x14ac:dyDescent="0.25">
      <c r="A51" s="49">
        <v>44</v>
      </c>
      <c r="B51" s="50"/>
      <c r="C51" s="145" t="s">
        <v>99</v>
      </c>
      <c r="D51" s="145"/>
      <c r="E51" s="145"/>
      <c r="F51" s="145"/>
      <c r="G51" s="145"/>
      <c r="H51" s="145"/>
      <c r="I51" s="145"/>
      <c r="J51" s="145"/>
      <c r="K51" s="145"/>
      <c r="L51" s="145"/>
    </row>
    <row r="52" spans="1:12" x14ac:dyDescent="0.25">
      <c r="A52" s="49">
        <v>45</v>
      </c>
      <c r="B52" s="50"/>
      <c r="C52" s="145" t="s">
        <v>100</v>
      </c>
      <c r="D52" s="145"/>
      <c r="E52" s="145"/>
      <c r="F52" s="145"/>
      <c r="G52" s="145"/>
      <c r="H52" s="145"/>
      <c r="I52" s="145"/>
      <c r="J52" s="145"/>
      <c r="K52" s="145"/>
      <c r="L52" s="145"/>
    </row>
    <row r="53" spans="1:12" x14ac:dyDescent="0.25">
      <c r="A53" s="49">
        <v>46</v>
      </c>
      <c r="B53" s="50"/>
      <c r="C53" s="145" t="s">
        <v>101</v>
      </c>
      <c r="D53" s="145"/>
      <c r="E53" s="145"/>
      <c r="F53" s="145"/>
      <c r="G53" s="145"/>
      <c r="H53" s="145"/>
      <c r="I53" s="145"/>
      <c r="J53" s="145"/>
      <c r="K53" s="145"/>
      <c r="L53" s="145"/>
    </row>
    <row r="54" spans="1:12" x14ac:dyDescent="0.25">
      <c r="A54" s="49">
        <v>47</v>
      </c>
      <c r="B54" s="50"/>
      <c r="C54" s="145"/>
      <c r="D54" s="145"/>
      <c r="E54" s="145"/>
      <c r="F54" s="145"/>
      <c r="G54" s="145"/>
      <c r="H54" s="145"/>
      <c r="I54" s="145"/>
      <c r="J54" s="145"/>
      <c r="K54" s="145"/>
      <c r="L54" s="145"/>
    </row>
    <row r="55" spans="1:12" x14ac:dyDescent="0.25">
      <c r="A55" s="49">
        <v>48</v>
      </c>
      <c r="B55" s="50"/>
      <c r="C55" s="145"/>
      <c r="D55" s="145"/>
      <c r="E55" s="145"/>
      <c r="F55" s="145"/>
      <c r="G55" s="145"/>
      <c r="H55" s="145"/>
      <c r="I55" s="145"/>
      <c r="J55" s="145"/>
      <c r="K55" s="145"/>
      <c r="L55" s="145"/>
    </row>
    <row r="56" spans="1:12" x14ac:dyDescent="0.25">
      <c r="A56" s="49">
        <v>49</v>
      </c>
      <c r="B56" s="50"/>
      <c r="C56" s="145"/>
      <c r="D56" s="145"/>
      <c r="E56" s="145"/>
      <c r="F56" s="145"/>
      <c r="G56" s="145"/>
      <c r="H56" s="145"/>
      <c r="I56" s="145"/>
      <c r="J56" s="145"/>
      <c r="K56" s="145"/>
      <c r="L56" s="145"/>
    </row>
    <row r="57" spans="1:12" x14ac:dyDescent="0.25">
      <c r="A57" s="49">
        <v>50</v>
      </c>
      <c r="B57" s="50"/>
      <c r="C57" s="145"/>
      <c r="D57" s="145"/>
      <c r="E57" s="145"/>
      <c r="F57" s="145"/>
      <c r="G57" s="145"/>
      <c r="H57" s="145"/>
      <c r="I57" s="145"/>
      <c r="J57" s="145"/>
      <c r="K57" s="145"/>
      <c r="L57" s="145"/>
    </row>
    <row r="58" spans="1:12" x14ac:dyDescent="0.25">
      <c r="A58" s="51"/>
      <c r="B58"/>
      <c r="C58" s="146"/>
      <c r="D58" s="146"/>
      <c r="E58" s="146"/>
      <c r="F58" s="146"/>
      <c r="G58" s="146"/>
      <c r="H58" s="146"/>
      <c r="I58" s="146"/>
      <c r="J58" s="146"/>
      <c r="K58" s="146"/>
      <c r="L58" s="146"/>
    </row>
    <row r="59" spans="1:12" x14ac:dyDescent="0.25">
      <c r="A59" s="48"/>
      <c r="B59"/>
      <c r="C59" s="147" t="s">
        <v>102</v>
      </c>
      <c r="D59" s="147"/>
      <c r="E59" s="147"/>
      <c r="F59" s="147"/>
      <c r="G59" s="147"/>
      <c r="H59" s="147"/>
      <c r="I59" s="147"/>
      <c r="J59" s="147"/>
      <c r="K59" s="147"/>
      <c r="L59" s="147"/>
    </row>
    <row r="60" spans="1:12" x14ac:dyDescent="0.25">
      <c r="A60" s="49">
        <v>51</v>
      </c>
      <c r="B60" s="50"/>
      <c r="C60" s="145" t="s">
        <v>103</v>
      </c>
      <c r="D60" s="145"/>
      <c r="E60" s="145"/>
      <c r="F60" s="145"/>
      <c r="G60" s="145"/>
      <c r="H60" s="145"/>
      <c r="I60" s="145"/>
      <c r="J60" s="145"/>
      <c r="K60" s="145"/>
      <c r="L60" s="145"/>
    </row>
    <row r="61" spans="1:12" x14ac:dyDescent="0.25">
      <c r="A61" s="49">
        <v>52</v>
      </c>
      <c r="B61" s="50"/>
      <c r="C61" s="145" t="s">
        <v>104</v>
      </c>
      <c r="D61" s="145"/>
      <c r="E61" s="145"/>
      <c r="F61" s="145"/>
      <c r="G61" s="145"/>
      <c r="H61" s="145"/>
      <c r="I61" s="145"/>
      <c r="J61" s="145"/>
      <c r="K61" s="145"/>
      <c r="L61" s="145"/>
    </row>
    <row r="62" spans="1:12" x14ac:dyDescent="0.25">
      <c r="A62" s="49">
        <v>53</v>
      </c>
      <c r="B62" s="50"/>
      <c r="C62" s="145" t="s">
        <v>105</v>
      </c>
      <c r="D62" s="145"/>
      <c r="E62" s="145"/>
      <c r="F62" s="145"/>
      <c r="G62" s="145"/>
      <c r="H62" s="145"/>
      <c r="I62" s="145"/>
      <c r="J62" s="145"/>
      <c r="K62" s="145"/>
      <c r="L62" s="145"/>
    </row>
    <row r="63" spans="1:12" x14ac:dyDescent="0.25">
      <c r="A63" s="49">
        <v>54</v>
      </c>
      <c r="B63" s="50"/>
      <c r="C63" s="145" t="s">
        <v>106</v>
      </c>
      <c r="D63" s="145"/>
      <c r="E63" s="145"/>
      <c r="F63" s="145"/>
      <c r="G63" s="145"/>
      <c r="H63" s="145"/>
      <c r="I63" s="145"/>
      <c r="J63" s="145"/>
      <c r="K63" s="145"/>
      <c r="L63" s="145"/>
    </row>
    <row r="64" spans="1:12" x14ac:dyDescent="0.25">
      <c r="A64" s="49">
        <v>55</v>
      </c>
      <c r="B64" s="50"/>
      <c r="C64" s="145" t="s">
        <v>107</v>
      </c>
      <c r="D64" s="145"/>
      <c r="E64" s="145"/>
      <c r="F64" s="145"/>
      <c r="G64" s="145"/>
      <c r="H64" s="145"/>
      <c r="I64" s="145"/>
      <c r="J64" s="145"/>
      <c r="K64" s="145"/>
      <c r="L64" s="145"/>
    </row>
    <row r="65" spans="1:12" x14ac:dyDescent="0.25">
      <c r="A65" s="49">
        <v>56</v>
      </c>
      <c r="B65" s="50"/>
      <c r="C65" s="145" t="s">
        <v>108</v>
      </c>
      <c r="D65" s="145"/>
      <c r="E65" s="145"/>
      <c r="F65" s="145"/>
      <c r="G65" s="145"/>
      <c r="H65" s="145"/>
      <c r="I65" s="145"/>
      <c r="J65" s="145"/>
      <c r="K65" s="145"/>
      <c r="L65" s="145"/>
    </row>
    <row r="66" spans="1:12" x14ac:dyDescent="0.25">
      <c r="A66" s="49">
        <v>57</v>
      </c>
      <c r="B66" s="50"/>
      <c r="C66" s="145" t="s">
        <v>109</v>
      </c>
      <c r="D66" s="145"/>
      <c r="E66" s="145"/>
      <c r="F66" s="145"/>
      <c r="G66" s="145"/>
      <c r="H66" s="145"/>
      <c r="I66" s="145"/>
      <c r="J66" s="145"/>
      <c r="K66" s="145"/>
      <c r="L66" s="145"/>
    </row>
    <row r="67" spans="1:12" x14ac:dyDescent="0.25">
      <c r="A67" s="49">
        <v>58</v>
      </c>
      <c r="B67" s="50"/>
      <c r="C67" s="145" t="s">
        <v>110</v>
      </c>
      <c r="D67" s="145"/>
      <c r="E67" s="145"/>
      <c r="F67" s="145"/>
      <c r="G67" s="145"/>
      <c r="H67" s="145"/>
      <c r="I67" s="145"/>
      <c r="J67" s="145"/>
      <c r="K67" s="145"/>
      <c r="L67" s="145"/>
    </row>
    <row r="68" spans="1:12" x14ac:dyDescent="0.25">
      <c r="A68" s="49">
        <v>59</v>
      </c>
      <c r="B68" s="50"/>
      <c r="C68" s="145" t="s">
        <v>111</v>
      </c>
      <c r="D68" s="145"/>
      <c r="E68" s="145"/>
      <c r="F68" s="145"/>
      <c r="G68" s="145"/>
      <c r="H68" s="145"/>
      <c r="I68" s="145"/>
      <c r="J68" s="145"/>
      <c r="K68" s="145"/>
      <c r="L68" s="145"/>
    </row>
    <row r="69" spans="1:12" x14ac:dyDescent="0.25">
      <c r="A69" s="49">
        <v>60</v>
      </c>
      <c r="B69" s="50"/>
      <c r="C69" s="145" t="s">
        <v>112</v>
      </c>
      <c r="D69" s="145"/>
      <c r="E69" s="145"/>
      <c r="F69" s="145"/>
      <c r="G69" s="145"/>
      <c r="H69" s="145"/>
      <c r="I69" s="145"/>
      <c r="J69" s="145"/>
      <c r="K69" s="145"/>
      <c r="L69" s="145"/>
    </row>
    <row r="70" spans="1:12" x14ac:dyDescent="0.25">
      <c r="A70" s="49">
        <v>61</v>
      </c>
      <c r="B70" s="50"/>
      <c r="C70" s="145" t="s">
        <v>113</v>
      </c>
      <c r="D70" s="145"/>
      <c r="E70" s="145"/>
      <c r="F70" s="145"/>
      <c r="G70" s="145"/>
      <c r="H70" s="145"/>
      <c r="I70" s="145"/>
      <c r="J70" s="145"/>
      <c r="K70" s="145"/>
      <c r="L70" s="145"/>
    </row>
    <row r="71" spans="1:12" x14ac:dyDescent="0.25">
      <c r="A71" s="49">
        <v>62</v>
      </c>
      <c r="B71" s="50"/>
      <c r="C71" s="145" t="s">
        <v>114</v>
      </c>
      <c r="D71" s="145"/>
      <c r="E71" s="145"/>
      <c r="F71" s="145"/>
      <c r="G71" s="145"/>
      <c r="H71" s="145"/>
      <c r="I71" s="145"/>
      <c r="J71" s="145"/>
      <c r="K71" s="145"/>
      <c r="L71" s="145"/>
    </row>
    <row r="72" spans="1:12" x14ac:dyDescent="0.25">
      <c r="A72" s="49">
        <v>63</v>
      </c>
      <c r="B72" s="50"/>
      <c r="C72" s="145" t="s">
        <v>115</v>
      </c>
      <c r="D72" s="145"/>
      <c r="E72" s="145"/>
      <c r="F72" s="145"/>
      <c r="G72" s="145"/>
      <c r="H72" s="145"/>
      <c r="I72" s="145"/>
      <c r="J72" s="145"/>
      <c r="K72" s="145"/>
      <c r="L72" s="145"/>
    </row>
    <row r="73" spans="1:12" x14ac:dyDescent="0.25">
      <c r="A73" s="49">
        <v>64</v>
      </c>
      <c r="B73" s="50"/>
      <c r="C73" s="145" t="s">
        <v>116</v>
      </c>
      <c r="D73" s="145"/>
      <c r="E73" s="145"/>
      <c r="F73" s="145"/>
      <c r="G73" s="145"/>
      <c r="H73" s="145"/>
      <c r="I73" s="145"/>
      <c r="J73" s="145"/>
      <c r="K73" s="145"/>
      <c r="L73" s="145"/>
    </row>
    <row r="74" spans="1:12" x14ac:dyDescent="0.25">
      <c r="A74" s="49">
        <v>65</v>
      </c>
      <c r="B74" s="50"/>
      <c r="C74" s="145" t="s">
        <v>117</v>
      </c>
      <c r="D74" s="145"/>
      <c r="E74" s="145"/>
      <c r="F74" s="145"/>
      <c r="G74" s="145"/>
      <c r="H74" s="145"/>
      <c r="I74" s="145"/>
      <c r="J74" s="145"/>
      <c r="K74" s="145"/>
      <c r="L74" s="145"/>
    </row>
    <row r="75" spans="1:12" x14ac:dyDescent="0.25">
      <c r="A75" s="49">
        <v>66</v>
      </c>
      <c r="B75" s="50"/>
      <c r="C75" s="145" t="s">
        <v>118</v>
      </c>
      <c r="D75" s="145"/>
      <c r="E75" s="145"/>
      <c r="F75" s="145"/>
      <c r="G75" s="145"/>
      <c r="H75" s="145"/>
      <c r="I75" s="145"/>
      <c r="J75" s="145"/>
      <c r="K75" s="145"/>
      <c r="L75" s="145"/>
    </row>
    <row r="76" spans="1:12" x14ac:dyDescent="0.25">
      <c r="A76" s="49">
        <v>67</v>
      </c>
      <c r="B76" s="50"/>
      <c r="C76" s="145" t="s">
        <v>119</v>
      </c>
      <c r="D76" s="145"/>
      <c r="E76" s="145"/>
      <c r="F76" s="145"/>
      <c r="G76" s="145"/>
      <c r="H76" s="145"/>
      <c r="I76" s="145"/>
      <c r="J76" s="145"/>
      <c r="K76" s="145"/>
      <c r="L76" s="145"/>
    </row>
    <row r="77" spans="1:12" x14ac:dyDescent="0.25">
      <c r="A77" s="49">
        <v>68</v>
      </c>
      <c r="B77" s="50"/>
      <c r="C77" s="145" t="s">
        <v>120</v>
      </c>
      <c r="D77" s="145"/>
      <c r="E77" s="145"/>
      <c r="F77" s="145"/>
      <c r="G77" s="145"/>
      <c r="H77" s="145"/>
      <c r="I77" s="145"/>
      <c r="J77" s="145"/>
      <c r="K77" s="145"/>
      <c r="L77" s="145"/>
    </row>
    <row r="78" spans="1:12" x14ac:dyDescent="0.25">
      <c r="A78" s="49">
        <v>69</v>
      </c>
      <c r="B78" s="50"/>
      <c r="C78" s="145" t="s">
        <v>121</v>
      </c>
      <c r="D78" s="145"/>
      <c r="E78" s="145"/>
      <c r="F78" s="145"/>
      <c r="G78" s="145"/>
      <c r="H78" s="145"/>
      <c r="I78" s="145"/>
      <c r="J78" s="145"/>
      <c r="K78" s="145"/>
      <c r="L78" s="145"/>
    </row>
    <row r="79" spans="1:12" x14ac:dyDescent="0.25">
      <c r="A79" s="49">
        <v>70</v>
      </c>
      <c r="B79" s="50"/>
      <c r="C79" s="145" t="s">
        <v>122</v>
      </c>
      <c r="D79" s="145"/>
      <c r="E79" s="145"/>
      <c r="F79" s="145"/>
      <c r="G79" s="145"/>
      <c r="H79" s="145"/>
      <c r="I79" s="145"/>
      <c r="J79" s="145"/>
      <c r="K79" s="145"/>
      <c r="L79" s="145"/>
    </row>
    <row r="80" spans="1:12" x14ac:dyDescent="0.25">
      <c r="A80" s="49">
        <v>71</v>
      </c>
      <c r="B80" s="50"/>
      <c r="C80" s="145" t="s">
        <v>123</v>
      </c>
      <c r="D80" s="145"/>
      <c r="E80" s="145"/>
      <c r="F80" s="145"/>
      <c r="G80" s="145"/>
      <c r="H80" s="145"/>
      <c r="I80" s="145"/>
      <c r="J80" s="145"/>
      <c r="K80" s="145"/>
      <c r="L80" s="145"/>
    </row>
    <row r="81" spans="1:12" x14ac:dyDescent="0.25">
      <c r="A81" s="49">
        <v>72</v>
      </c>
      <c r="B81" s="50"/>
      <c r="C81" s="145" t="s">
        <v>124</v>
      </c>
      <c r="D81" s="145"/>
      <c r="E81" s="145"/>
      <c r="F81" s="145"/>
      <c r="G81" s="145"/>
      <c r="H81" s="145"/>
      <c r="I81" s="145"/>
      <c r="J81" s="145"/>
      <c r="K81" s="145"/>
      <c r="L81" s="145"/>
    </row>
    <row r="82" spans="1:12" x14ac:dyDescent="0.25">
      <c r="A82" s="49">
        <v>73</v>
      </c>
      <c r="B82" s="50"/>
      <c r="C82" s="145" t="s">
        <v>125</v>
      </c>
      <c r="D82" s="145"/>
      <c r="E82" s="145"/>
      <c r="F82" s="145"/>
      <c r="G82" s="145"/>
      <c r="H82" s="145"/>
      <c r="I82" s="145"/>
      <c r="J82" s="145"/>
      <c r="K82" s="145"/>
      <c r="L82" s="145"/>
    </row>
    <row r="83" spans="1:12" x14ac:dyDescent="0.25">
      <c r="A83" s="49">
        <v>74</v>
      </c>
      <c r="B83" s="50"/>
      <c r="C83" s="145" t="s">
        <v>126</v>
      </c>
      <c r="D83" s="145"/>
      <c r="E83" s="145"/>
      <c r="F83" s="145"/>
      <c r="G83" s="145"/>
      <c r="H83" s="145"/>
      <c r="I83" s="145"/>
      <c r="J83" s="145"/>
      <c r="K83" s="145"/>
      <c r="L83" s="145"/>
    </row>
    <row r="84" spans="1:12" x14ac:dyDescent="0.25">
      <c r="A84" s="49">
        <v>75</v>
      </c>
      <c r="B84" s="50"/>
      <c r="C84" s="145"/>
      <c r="D84" s="145"/>
      <c r="E84" s="145"/>
      <c r="F84" s="145"/>
      <c r="G84" s="145"/>
      <c r="H84" s="145"/>
      <c r="I84" s="145"/>
      <c r="J84" s="145"/>
      <c r="K84" s="145"/>
      <c r="L84" s="145"/>
    </row>
    <row r="85" spans="1:12" x14ac:dyDescent="0.25">
      <c r="A85" s="49">
        <v>76</v>
      </c>
      <c r="B85" s="50"/>
      <c r="C85" s="145"/>
      <c r="D85" s="145"/>
      <c r="E85" s="145"/>
      <c r="F85" s="145"/>
      <c r="G85" s="145"/>
      <c r="H85" s="145"/>
      <c r="I85" s="145"/>
      <c r="J85" s="145"/>
      <c r="K85" s="145"/>
      <c r="L85" s="145"/>
    </row>
    <row r="86" spans="1:12" x14ac:dyDescent="0.25">
      <c r="A86" s="49">
        <v>77</v>
      </c>
      <c r="B86" s="50"/>
      <c r="C86" s="145"/>
      <c r="D86" s="145"/>
      <c r="E86" s="145"/>
      <c r="F86" s="145"/>
      <c r="G86" s="145"/>
      <c r="H86" s="145"/>
      <c r="I86" s="145"/>
      <c r="J86" s="145"/>
      <c r="K86" s="145"/>
      <c r="L86" s="145"/>
    </row>
    <row r="87" spans="1:12" x14ac:dyDescent="0.25">
      <c r="A87" s="51"/>
      <c r="B87"/>
      <c r="C87" s="146"/>
      <c r="D87" s="146"/>
      <c r="E87" s="146"/>
      <c r="F87" s="146"/>
      <c r="G87" s="146"/>
      <c r="H87" s="146"/>
      <c r="I87" s="146"/>
      <c r="J87" s="146"/>
      <c r="K87" s="146"/>
      <c r="L87" s="146"/>
    </row>
    <row r="88" spans="1:12" x14ac:dyDescent="0.25">
      <c r="A88" s="48"/>
      <c r="B88"/>
      <c r="C88" s="147" t="s">
        <v>127</v>
      </c>
      <c r="D88" s="147"/>
      <c r="E88" s="147"/>
      <c r="F88" s="147"/>
      <c r="G88" s="147"/>
      <c r="H88" s="147"/>
      <c r="I88" s="147"/>
      <c r="J88" s="147"/>
      <c r="K88" s="147"/>
      <c r="L88" s="147"/>
    </row>
    <row r="89" spans="1:12" x14ac:dyDescent="0.25">
      <c r="A89" s="49">
        <v>78</v>
      </c>
      <c r="B89" s="50"/>
      <c r="C89" s="145" t="s">
        <v>128</v>
      </c>
      <c r="D89" s="145"/>
      <c r="E89" s="145"/>
      <c r="F89" s="145"/>
      <c r="G89" s="145"/>
      <c r="H89" s="145"/>
      <c r="I89" s="145"/>
      <c r="J89" s="145"/>
      <c r="K89" s="145"/>
      <c r="L89" s="145"/>
    </row>
    <row r="90" spans="1:12" x14ac:dyDescent="0.25">
      <c r="A90" s="49">
        <v>79</v>
      </c>
      <c r="B90" s="50"/>
      <c r="C90" s="145" t="s">
        <v>129</v>
      </c>
      <c r="D90" s="145"/>
      <c r="E90" s="145"/>
      <c r="F90" s="145"/>
      <c r="G90" s="145"/>
      <c r="H90" s="145"/>
      <c r="I90" s="145"/>
      <c r="J90" s="145"/>
      <c r="K90" s="145"/>
      <c r="L90" s="145"/>
    </row>
    <row r="91" spans="1:12" x14ac:dyDescent="0.25">
      <c r="A91" s="49">
        <v>80</v>
      </c>
      <c r="B91" s="50"/>
      <c r="C91" s="145" t="s">
        <v>130</v>
      </c>
      <c r="D91" s="145"/>
      <c r="E91" s="145"/>
      <c r="F91" s="145"/>
      <c r="G91" s="145"/>
      <c r="H91" s="145"/>
      <c r="I91" s="145"/>
      <c r="J91" s="145"/>
      <c r="K91" s="145"/>
      <c r="L91" s="145"/>
    </row>
    <row r="92" spans="1:12" x14ac:dyDescent="0.25">
      <c r="A92" s="49">
        <v>81</v>
      </c>
      <c r="B92" s="50"/>
      <c r="C92" s="145" t="s">
        <v>131</v>
      </c>
      <c r="D92" s="145"/>
      <c r="E92" s="145"/>
      <c r="F92" s="145"/>
      <c r="G92" s="145"/>
      <c r="H92" s="145"/>
      <c r="I92" s="145"/>
      <c r="J92" s="145"/>
      <c r="K92" s="145"/>
      <c r="L92" s="145"/>
    </row>
    <row r="93" spans="1:12" x14ac:dyDescent="0.25">
      <c r="A93" s="49">
        <v>82</v>
      </c>
      <c r="B93" s="50"/>
      <c r="C93" s="145" t="s">
        <v>132</v>
      </c>
      <c r="D93" s="145"/>
      <c r="E93" s="145"/>
      <c r="F93" s="145"/>
      <c r="G93" s="145"/>
      <c r="H93" s="145"/>
      <c r="I93" s="145"/>
      <c r="J93" s="145"/>
      <c r="K93" s="145"/>
      <c r="L93" s="145"/>
    </row>
    <row r="94" spans="1:12" x14ac:dyDescent="0.25">
      <c r="A94" s="49">
        <v>83</v>
      </c>
      <c r="B94" s="50"/>
      <c r="C94" s="145" t="s">
        <v>133</v>
      </c>
      <c r="D94" s="145"/>
      <c r="E94" s="145"/>
      <c r="F94" s="145"/>
      <c r="G94" s="145"/>
      <c r="H94" s="145"/>
      <c r="I94" s="145"/>
      <c r="J94" s="145"/>
      <c r="K94" s="145"/>
      <c r="L94" s="145"/>
    </row>
    <row r="95" spans="1:12" x14ac:dyDescent="0.25">
      <c r="A95" s="49">
        <v>84</v>
      </c>
      <c r="B95" s="50"/>
      <c r="C95" s="145" t="s">
        <v>134</v>
      </c>
      <c r="D95" s="145"/>
      <c r="E95" s="145"/>
      <c r="F95" s="145"/>
      <c r="G95" s="145"/>
      <c r="H95" s="145"/>
      <c r="I95" s="145"/>
      <c r="J95" s="145"/>
      <c r="K95" s="145"/>
      <c r="L95" s="145"/>
    </row>
    <row r="96" spans="1:12" x14ac:dyDescent="0.25">
      <c r="A96" s="49">
        <v>85</v>
      </c>
      <c r="B96" s="50"/>
      <c r="C96" s="145" t="s">
        <v>135</v>
      </c>
      <c r="D96" s="145"/>
      <c r="E96" s="145"/>
      <c r="F96" s="145"/>
      <c r="G96" s="145"/>
      <c r="H96" s="145"/>
      <c r="I96" s="145"/>
      <c r="J96" s="145"/>
      <c r="K96" s="145"/>
      <c r="L96" s="145"/>
    </row>
    <row r="97" spans="1:12" x14ac:dyDescent="0.25">
      <c r="A97" s="49">
        <v>86</v>
      </c>
      <c r="B97" s="50"/>
      <c r="C97" s="145" t="s">
        <v>136</v>
      </c>
      <c r="D97" s="145"/>
      <c r="E97" s="145"/>
      <c r="F97" s="145"/>
      <c r="G97" s="145"/>
      <c r="H97" s="145"/>
      <c r="I97" s="145"/>
      <c r="J97" s="145"/>
      <c r="K97" s="145"/>
      <c r="L97" s="145"/>
    </row>
    <row r="98" spans="1:12" x14ac:dyDescent="0.25">
      <c r="A98" s="49">
        <v>87</v>
      </c>
      <c r="B98" s="50"/>
      <c r="C98" s="145" t="s">
        <v>137</v>
      </c>
      <c r="D98" s="145"/>
      <c r="E98" s="145"/>
      <c r="F98" s="145"/>
      <c r="G98" s="145"/>
      <c r="H98" s="145"/>
      <c r="I98" s="145"/>
      <c r="J98" s="145"/>
      <c r="K98" s="145"/>
      <c r="L98" s="145"/>
    </row>
    <row r="99" spans="1:12" x14ac:dyDescent="0.25">
      <c r="A99" s="49">
        <v>88</v>
      </c>
      <c r="B99" s="50"/>
      <c r="C99" s="145" t="s">
        <v>138</v>
      </c>
      <c r="D99" s="145"/>
      <c r="E99" s="145"/>
      <c r="F99" s="145"/>
      <c r="G99" s="145"/>
      <c r="H99" s="145"/>
      <c r="I99" s="145"/>
      <c r="J99" s="145"/>
      <c r="K99" s="145"/>
      <c r="L99" s="145"/>
    </row>
    <row r="100" spans="1:12" x14ac:dyDescent="0.25">
      <c r="A100" s="49">
        <v>89</v>
      </c>
      <c r="B100" s="50"/>
      <c r="C100" s="145" t="s">
        <v>139</v>
      </c>
      <c r="D100" s="145"/>
      <c r="E100" s="145"/>
      <c r="F100" s="145"/>
      <c r="G100" s="145"/>
      <c r="H100" s="145"/>
      <c r="I100" s="145"/>
      <c r="J100" s="145"/>
      <c r="K100" s="145"/>
      <c r="L100" s="145"/>
    </row>
    <row r="101" spans="1:12" x14ac:dyDescent="0.25">
      <c r="A101" s="49">
        <v>90</v>
      </c>
      <c r="B101" s="50"/>
      <c r="C101" s="145" t="s">
        <v>140</v>
      </c>
      <c r="D101" s="145"/>
      <c r="E101" s="145"/>
      <c r="F101" s="145"/>
      <c r="G101" s="145"/>
      <c r="H101" s="145"/>
      <c r="I101" s="145"/>
      <c r="J101" s="145"/>
      <c r="K101" s="145"/>
      <c r="L101" s="145"/>
    </row>
    <row r="102" spans="1:12" x14ac:dyDescent="0.25">
      <c r="A102" s="49">
        <v>91</v>
      </c>
      <c r="B102" s="50"/>
      <c r="C102" s="145"/>
      <c r="D102" s="145"/>
      <c r="E102" s="145"/>
      <c r="F102" s="145"/>
      <c r="G102" s="145"/>
      <c r="H102" s="145"/>
      <c r="I102" s="145"/>
      <c r="J102" s="145"/>
      <c r="K102" s="145"/>
      <c r="L102" s="145"/>
    </row>
    <row r="103" spans="1:12" x14ac:dyDescent="0.25">
      <c r="A103" s="49">
        <v>92</v>
      </c>
      <c r="B103" s="50"/>
      <c r="C103" s="145"/>
      <c r="D103" s="145"/>
      <c r="E103" s="145"/>
      <c r="F103" s="145"/>
      <c r="G103" s="145"/>
      <c r="H103" s="145"/>
      <c r="I103" s="145"/>
      <c r="J103" s="145"/>
      <c r="K103" s="145"/>
      <c r="L103" s="145"/>
    </row>
    <row r="104" spans="1:12" x14ac:dyDescent="0.25">
      <c r="A104" s="51"/>
      <c r="B104"/>
      <c r="C104" s="146"/>
      <c r="D104" s="146"/>
      <c r="E104" s="146"/>
      <c r="F104" s="146"/>
      <c r="G104" s="146"/>
      <c r="H104" s="146"/>
      <c r="I104" s="146"/>
      <c r="J104" s="146"/>
      <c r="K104" s="146"/>
      <c r="L104" s="146"/>
    </row>
    <row r="105" spans="1:12" x14ac:dyDescent="0.25">
      <c r="A105" s="48"/>
      <c r="B105"/>
      <c r="C105" s="147" t="s">
        <v>141</v>
      </c>
      <c r="D105" s="147"/>
      <c r="E105" s="147"/>
      <c r="F105" s="147"/>
      <c r="G105" s="147"/>
      <c r="H105" s="147"/>
      <c r="I105" s="147"/>
      <c r="J105" s="147"/>
      <c r="K105" s="147"/>
      <c r="L105" s="147"/>
    </row>
    <row r="106" spans="1:12" x14ac:dyDescent="0.25">
      <c r="A106" s="49">
        <v>93</v>
      </c>
      <c r="B106" s="50"/>
      <c r="C106" s="145" t="s">
        <v>142</v>
      </c>
      <c r="D106" s="145"/>
      <c r="E106" s="145"/>
      <c r="F106" s="145"/>
      <c r="G106" s="145"/>
      <c r="H106" s="145"/>
      <c r="I106" s="145"/>
      <c r="J106" s="145"/>
      <c r="K106" s="145"/>
      <c r="L106" s="145"/>
    </row>
    <row r="107" spans="1:12" x14ac:dyDescent="0.25">
      <c r="A107" s="49">
        <v>94</v>
      </c>
      <c r="B107" s="50"/>
      <c r="C107" s="145" t="s">
        <v>143</v>
      </c>
      <c r="D107" s="145"/>
      <c r="E107" s="145"/>
      <c r="F107" s="145"/>
      <c r="G107" s="145"/>
      <c r="H107" s="145"/>
      <c r="I107" s="145"/>
      <c r="J107" s="145"/>
      <c r="K107" s="145"/>
      <c r="L107" s="145"/>
    </row>
    <row r="108" spans="1:12" x14ac:dyDescent="0.25">
      <c r="A108" s="49">
        <v>95</v>
      </c>
      <c r="B108" s="50"/>
      <c r="C108" s="145" t="s">
        <v>144</v>
      </c>
      <c r="D108" s="145"/>
      <c r="E108" s="145"/>
      <c r="F108" s="145"/>
      <c r="G108" s="145"/>
      <c r="H108" s="145"/>
      <c r="I108" s="145"/>
      <c r="J108" s="145"/>
      <c r="K108" s="145"/>
      <c r="L108" s="145"/>
    </row>
    <row r="109" spans="1:12" x14ac:dyDescent="0.25">
      <c r="A109" s="49">
        <v>96</v>
      </c>
      <c r="B109" s="50"/>
      <c r="C109" s="145" t="s">
        <v>145</v>
      </c>
      <c r="D109" s="145"/>
      <c r="E109" s="145"/>
      <c r="F109" s="145"/>
      <c r="G109" s="145"/>
      <c r="H109" s="145"/>
      <c r="I109" s="145"/>
      <c r="J109" s="145"/>
      <c r="K109" s="145"/>
      <c r="L109" s="145"/>
    </row>
    <row r="110" spans="1:12" x14ac:dyDescent="0.25">
      <c r="A110" s="49">
        <v>97</v>
      </c>
      <c r="B110" s="50"/>
      <c r="C110" s="145" t="s">
        <v>146</v>
      </c>
      <c r="D110" s="145"/>
      <c r="E110" s="145"/>
      <c r="F110" s="145"/>
      <c r="G110" s="145"/>
      <c r="H110" s="145"/>
      <c r="I110" s="145"/>
      <c r="J110" s="145"/>
      <c r="K110" s="145"/>
      <c r="L110" s="145"/>
    </row>
    <row r="111" spans="1:12" x14ac:dyDescent="0.25">
      <c r="A111" s="49">
        <v>98</v>
      </c>
      <c r="B111" s="50"/>
      <c r="C111" s="145" t="s">
        <v>147</v>
      </c>
      <c r="D111" s="145"/>
      <c r="E111" s="145"/>
      <c r="F111" s="145"/>
      <c r="G111" s="145"/>
      <c r="H111" s="145"/>
      <c r="I111" s="145"/>
      <c r="J111" s="145"/>
      <c r="K111" s="145"/>
      <c r="L111" s="145"/>
    </row>
    <row r="112" spans="1:12" x14ac:dyDescent="0.25">
      <c r="A112" s="49">
        <v>99</v>
      </c>
      <c r="B112" s="50"/>
      <c r="C112" s="145" t="s">
        <v>148</v>
      </c>
      <c r="D112" s="145"/>
      <c r="E112" s="145"/>
      <c r="F112" s="145"/>
      <c r="G112" s="145"/>
      <c r="H112" s="145"/>
      <c r="I112" s="145"/>
      <c r="J112" s="145"/>
      <c r="K112" s="145"/>
      <c r="L112" s="145"/>
    </row>
    <row r="113" spans="1:12" x14ac:dyDescent="0.25">
      <c r="A113" s="49">
        <v>100</v>
      </c>
      <c r="B113" s="50"/>
      <c r="C113" s="145"/>
      <c r="D113" s="145"/>
      <c r="E113" s="145"/>
      <c r="F113" s="145"/>
      <c r="G113" s="145"/>
      <c r="H113" s="145"/>
      <c r="I113" s="145"/>
      <c r="J113" s="145"/>
      <c r="K113" s="145"/>
      <c r="L113" s="145"/>
    </row>
    <row r="114" spans="1:12" x14ac:dyDescent="0.25">
      <c r="A114" s="49">
        <v>101</v>
      </c>
      <c r="B114" s="50"/>
      <c r="C114" s="145"/>
      <c r="D114" s="145"/>
      <c r="E114" s="145"/>
      <c r="F114" s="145"/>
      <c r="G114" s="145"/>
      <c r="H114" s="145"/>
      <c r="I114" s="145"/>
      <c r="J114" s="145"/>
      <c r="K114" s="145"/>
      <c r="L114" s="145"/>
    </row>
    <row r="115" spans="1:12" x14ac:dyDescent="0.25">
      <c r="A115" s="51"/>
      <c r="B115"/>
      <c r="C115" s="146"/>
      <c r="D115" s="146"/>
      <c r="E115" s="146"/>
      <c r="F115" s="146"/>
      <c r="G115" s="146"/>
      <c r="H115" s="146"/>
      <c r="I115" s="146"/>
      <c r="J115" s="146"/>
      <c r="K115" s="146"/>
      <c r="L115" s="146"/>
    </row>
    <row r="116" spans="1:12" x14ac:dyDescent="0.25">
      <c r="A116" s="48"/>
      <c r="B116"/>
      <c r="C116" s="147" t="s">
        <v>149</v>
      </c>
      <c r="D116" s="147"/>
      <c r="E116" s="147"/>
      <c r="F116" s="147"/>
      <c r="G116" s="147"/>
      <c r="H116" s="147"/>
      <c r="I116" s="147"/>
      <c r="J116" s="147"/>
      <c r="K116" s="147"/>
      <c r="L116" s="147"/>
    </row>
    <row r="117" spans="1:12" x14ac:dyDescent="0.25">
      <c r="A117" s="49">
        <v>102</v>
      </c>
      <c r="B117" s="50"/>
      <c r="C117" s="145" t="s">
        <v>150</v>
      </c>
      <c r="D117" s="145"/>
      <c r="E117" s="145"/>
      <c r="F117" s="145"/>
      <c r="G117" s="145"/>
      <c r="H117" s="145"/>
      <c r="I117" s="145"/>
      <c r="J117" s="145"/>
      <c r="K117" s="145"/>
      <c r="L117" s="145"/>
    </row>
    <row r="118" spans="1:12" x14ac:dyDescent="0.25">
      <c r="A118" s="49">
        <v>103</v>
      </c>
      <c r="B118" s="50"/>
      <c r="C118" s="145" t="s">
        <v>151</v>
      </c>
      <c r="D118" s="145"/>
      <c r="E118" s="145"/>
      <c r="F118" s="145"/>
      <c r="G118" s="145"/>
      <c r="H118" s="145"/>
      <c r="I118" s="145"/>
      <c r="J118" s="145"/>
      <c r="K118" s="145"/>
      <c r="L118" s="145"/>
    </row>
    <row r="119" spans="1:12" x14ac:dyDescent="0.25">
      <c r="A119" s="49">
        <v>104</v>
      </c>
      <c r="B119" s="50"/>
      <c r="C119" s="145" t="s">
        <v>152</v>
      </c>
      <c r="D119" s="145"/>
      <c r="E119" s="145"/>
      <c r="F119" s="145"/>
      <c r="G119" s="145"/>
      <c r="H119" s="145"/>
      <c r="I119" s="145"/>
      <c r="J119" s="145"/>
      <c r="K119" s="145"/>
      <c r="L119" s="145"/>
    </row>
    <row r="120" spans="1:12" x14ac:dyDescent="0.25">
      <c r="A120" s="49">
        <v>105</v>
      </c>
      <c r="B120" s="50"/>
      <c r="C120" s="145" t="s">
        <v>153</v>
      </c>
      <c r="D120" s="145"/>
      <c r="E120" s="145"/>
      <c r="F120" s="145"/>
      <c r="G120" s="145"/>
      <c r="H120" s="145"/>
      <c r="I120" s="145"/>
      <c r="J120" s="145"/>
      <c r="K120" s="145"/>
      <c r="L120" s="145"/>
    </row>
    <row r="121" spans="1:12" x14ac:dyDescent="0.25">
      <c r="A121" s="49">
        <v>106</v>
      </c>
      <c r="B121" s="50"/>
      <c r="C121" s="145"/>
      <c r="D121" s="145"/>
      <c r="E121" s="145"/>
      <c r="F121" s="145"/>
      <c r="G121" s="145"/>
      <c r="H121" s="145"/>
      <c r="I121" s="145"/>
      <c r="J121" s="145"/>
      <c r="K121" s="145"/>
      <c r="L121" s="145"/>
    </row>
    <row r="122" spans="1:12" x14ac:dyDescent="0.25">
      <c r="A122" s="49">
        <v>107</v>
      </c>
      <c r="B122" s="50"/>
      <c r="C122" s="145"/>
      <c r="D122" s="145"/>
      <c r="E122" s="145"/>
      <c r="F122" s="145"/>
      <c r="G122" s="145"/>
      <c r="H122" s="145"/>
      <c r="I122" s="145"/>
      <c r="J122" s="145"/>
      <c r="K122" s="145"/>
      <c r="L122" s="145"/>
    </row>
    <row r="123" spans="1:12" x14ac:dyDescent="0.25">
      <c r="A123" s="51"/>
      <c r="B123"/>
      <c r="C123" s="146"/>
      <c r="D123" s="146"/>
      <c r="E123" s="146"/>
      <c r="F123" s="146"/>
      <c r="G123" s="146"/>
      <c r="H123" s="146"/>
      <c r="I123" s="146"/>
      <c r="J123" s="146"/>
      <c r="K123" s="146"/>
      <c r="L123" s="146"/>
    </row>
    <row r="124" spans="1:12" x14ac:dyDescent="0.25">
      <c r="A124" s="48"/>
      <c r="B124"/>
      <c r="C124" s="147" t="s">
        <v>154</v>
      </c>
      <c r="D124" s="147"/>
      <c r="E124" s="147"/>
      <c r="F124" s="147"/>
      <c r="G124" s="147"/>
      <c r="H124" s="147"/>
      <c r="I124" s="147"/>
      <c r="J124" s="147"/>
      <c r="K124" s="147"/>
      <c r="L124" s="147"/>
    </row>
    <row r="125" spans="1:12" x14ac:dyDescent="0.25">
      <c r="A125" s="49">
        <v>108</v>
      </c>
      <c r="B125" s="50"/>
      <c r="C125" s="145" t="s">
        <v>155</v>
      </c>
      <c r="D125" s="145"/>
      <c r="E125" s="145"/>
      <c r="F125" s="145"/>
      <c r="G125" s="145"/>
      <c r="H125" s="145"/>
      <c r="I125" s="145"/>
      <c r="J125" s="145"/>
      <c r="K125" s="145"/>
      <c r="L125" s="145"/>
    </row>
    <row r="126" spans="1:12" x14ac:dyDescent="0.25">
      <c r="A126" s="49">
        <v>109</v>
      </c>
      <c r="B126" s="50"/>
      <c r="C126" s="145" t="s">
        <v>156</v>
      </c>
      <c r="D126" s="145"/>
      <c r="E126" s="145"/>
      <c r="F126" s="145"/>
      <c r="G126" s="145"/>
      <c r="H126" s="145"/>
      <c r="I126" s="145"/>
      <c r="J126" s="145"/>
      <c r="K126" s="145"/>
      <c r="L126" s="145"/>
    </row>
    <row r="127" spans="1:12" x14ac:dyDescent="0.25">
      <c r="A127" s="49">
        <v>110</v>
      </c>
      <c r="B127" s="50"/>
      <c r="C127" s="145" t="s">
        <v>157</v>
      </c>
      <c r="D127" s="145"/>
      <c r="E127" s="145"/>
      <c r="F127" s="145"/>
      <c r="G127" s="145"/>
      <c r="H127" s="145"/>
      <c r="I127" s="145"/>
      <c r="J127" s="145"/>
      <c r="K127" s="145"/>
      <c r="L127" s="145"/>
    </row>
    <row r="128" spans="1:12" x14ac:dyDescent="0.25">
      <c r="A128" s="49">
        <v>111</v>
      </c>
      <c r="B128" s="50"/>
      <c r="C128" s="145" t="s">
        <v>158</v>
      </c>
      <c r="D128" s="145"/>
      <c r="E128" s="145"/>
      <c r="F128" s="145"/>
      <c r="G128" s="145"/>
      <c r="H128" s="145"/>
      <c r="I128" s="145"/>
      <c r="J128" s="145"/>
      <c r="K128" s="145"/>
      <c r="L128" s="145"/>
    </row>
    <row r="129" spans="1:12" x14ac:dyDescent="0.25">
      <c r="A129" s="49">
        <v>112</v>
      </c>
      <c r="B129" s="50"/>
      <c r="C129" s="145" t="s">
        <v>159</v>
      </c>
      <c r="D129" s="145"/>
      <c r="E129" s="145"/>
      <c r="F129" s="145"/>
      <c r="G129" s="145"/>
      <c r="H129" s="145"/>
      <c r="I129" s="145"/>
      <c r="J129" s="145"/>
      <c r="K129" s="145"/>
      <c r="L129" s="145"/>
    </row>
    <row r="130" spans="1:12" x14ac:dyDescent="0.25">
      <c r="A130" s="49">
        <v>113</v>
      </c>
      <c r="B130" s="50"/>
      <c r="C130" s="145" t="s">
        <v>160</v>
      </c>
      <c r="D130" s="145"/>
      <c r="E130" s="145"/>
      <c r="F130" s="145"/>
      <c r="G130" s="145"/>
      <c r="H130" s="145"/>
      <c r="I130" s="145"/>
      <c r="J130" s="145"/>
      <c r="K130" s="145"/>
      <c r="L130" s="145"/>
    </row>
    <row r="131" spans="1:12" x14ac:dyDescent="0.25">
      <c r="A131" s="49">
        <v>114</v>
      </c>
      <c r="B131" s="50"/>
      <c r="C131" s="145" t="s">
        <v>161</v>
      </c>
      <c r="D131" s="145"/>
      <c r="E131" s="145"/>
      <c r="F131" s="145"/>
      <c r="G131" s="145"/>
      <c r="H131" s="145"/>
      <c r="I131" s="145"/>
      <c r="J131" s="145"/>
      <c r="K131" s="145"/>
      <c r="L131" s="145"/>
    </row>
    <row r="132" spans="1:12" x14ac:dyDescent="0.25">
      <c r="A132" s="49">
        <v>115</v>
      </c>
      <c r="B132" s="50"/>
      <c r="C132" s="145" t="s">
        <v>162</v>
      </c>
      <c r="D132" s="145"/>
      <c r="E132" s="145"/>
      <c r="F132" s="145"/>
      <c r="G132" s="145"/>
      <c r="H132" s="145"/>
      <c r="I132" s="145"/>
      <c r="J132" s="145"/>
      <c r="K132" s="145"/>
      <c r="L132" s="145"/>
    </row>
    <row r="133" spans="1:12" x14ac:dyDescent="0.25">
      <c r="A133" s="49">
        <v>116</v>
      </c>
      <c r="B133" s="50"/>
      <c r="C133" s="145" t="s">
        <v>163</v>
      </c>
      <c r="D133" s="145"/>
      <c r="E133" s="145"/>
      <c r="F133" s="145"/>
      <c r="G133" s="145"/>
      <c r="H133" s="145"/>
      <c r="I133" s="145"/>
      <c r="J133" s="145"/>
      <c r="K133" s="145"/>
      <c r="L133" s="145"/>
    </row>
    <row r="134" spans="1:12" x14ac:dyDescent="0.25">
      <c r="A134" s="49">
        <v>117</v>
      </c>
      <c r="B134" s="50"/>
      <c r="C134" s="145"/>
      <c r="D134" s="145"/>
      <c r="E134" s="145"/>
      <c r="F134" s="145"/>
      <c r="G134" s="145"/>
      <c r="H134" s="145"/>
      <c r="I134" s="145"/>
      <c r="J134" s="145"/>
      <c r="K134" s="145"/>
      <c r="L134" s="145"/>
    </row>
    <row r="135" spans="1:12" x14ac:dyDescent="0.25">
      <c r="A135" s="49">
        <v>118</v>
      </c>
      <c r="B135" s="50"/>
      <c r="C135" s="145"/>
      <c r="D135" s="145"/>
      <c r="E135" s="145"/>
      <c r="F135" s="145"/>
      <c r="G135" s="145"/>
      <c r="H135" s="145"/>
      <c r="I135" s="145"/>
      <c r="J135" s="145"/>
      <c r="K135" s="145"/>
      <c r="L135" s="145"/>
    </row>
    <row r="136" spans="1:12" x14ac:dyDescent="0.25">
      <c r="A136" s="49">
        <v>119</v>
      </c>
      <c r="B136" s="50"/>
      <c r="C136" s="145"/>
      <c r="D136" s="145"/>
      <c r="E136" s="145"/>
      <c r="F136" s="145"/>
      <c r="G136" s="145"/>
      <c r="H136" s="145"/>
      <c r="I136" s="145"/>
      <c r="J136" s="145"/>
      <c r="K136" s="145"/>
      <c r="L136" s="145"/>
    </row>
  </sheetData>
  <sheetProtection password="CAC3" sheet="1" objects="1" scenarios="1"/>
  <mergeCells count="135">
    <mergeCell ref="C1:L1"/>
    <mergeCell ref="C3:L3"/>
    <mergeCell ref="C4:L4"/>
    <mergeCell ref="C5:L5"/>
    <mergeCell ref="C6:L6"/>
    <mergeCell ref="C7:L7"/>
    <mergeCell ref="C8:L8"/>
    <mergeCell ref="C9:L9"/>
    <mergeCell ref="C10:L10"/>
    <mergeCell ref="C11:L11"/>
    <mergeCell ref="C12:L12"/>
    <mergeCell ref="C13:L13"/>
    <mergeCell ref="C14:L14"/>
    <mergeCell ref="C15:L15"/>
    <mergeCell ref="C16:L16"/>
    <mergeCell ref="C17:L17"/>
    <mergeCell ref="C18:L18"/>
    <mergeCell ref="C19:L19"/>
    <mergeCell ref="C20:L20"/>
    <mergeCell ref="C21:L21"/>
    <mergeCell ref="C22:L22"/>
    <mergeCell ref="C23:L23"/>
    <mergeCell ref="C24:L24"/>
    <mergeCell ref="C25:L25"/>
    <mergeCell ref="C26:L26"/>
    <mergeCell ref="C27:L27"/>
    <mergeCell ref="C28:L28"/>
    <mergeCell ref="C29:L29"/>
    <mergeCell ref="C30:L30"/>
    <mergeCell ref="C31:L31"/>
    <mergeCell ref="C32:L32"/>
    <mergeCell ref="C33:L33"/>
    <mergeCell ref="C34:L34"/>
    <mergeCell ref="C35:L35"/>
    <mergeCell ref="C36:L36"/>
    <mergeCell ref="C37:L37"/>
    <mergeCell ref="C38:L38"/>
    <mergeCell ref="C39:L39"/>
    <mergeCell ref="C40:L40"/>
    <mergeCell ref="C41:L41"/>
    <mergeCell ref="C42:L42"/>
    <mergeCell ref="C43:L43"/>
    <mergeCell ref="C44:L44"/>
    <mergeCell ref="C45:L45"/>
    <mergeCell ref="C46:L46"/>
    <mergeCell ref="C47:L47"/>
    <mergeCell ref="C48:L48"/>
    <mergeCell ref="C49:L49"/>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s>
  <pageMargins left="0.78749999999999998" right="0.78749999999999998" top="0.98402777777777795" bottom="0.9840277777777779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F22" sqref="F22"/>
    </sheetView>
  </sheetViews>
  <sheetFormatPr baseColWidth="10" defaultRowHeight="13.2" x14ac:dyDescent="0.25"/>
  <sheetData>
    <row r="1" spans="1:1" x14ac:dyDescent="0.25">
      <c r="A1" s="92" t="s">
        <v>183</v>
      </c>
    </row>
    <row r="4" spans="1:1" x14ac:dyDescent="0.25">
      <c r="A4" s="94" t="s">
        <v>184</v>
      </c>
    </row>
    <row r="5" spans="1:1" x14ac:dyDescent="0.25">
      <c r="A5" s="93"/>
    </row>
    <row r="6" spans="1:1" x14ac:dyDescent="0.25">
      <c r="A6" s="94" t="s">
        <v>185</v>
      </c>
    </row>
    <row r="7" spans="1:1" x14ac:dyDescent="0.25">
      <c r="A7" s="94" t="s">
        <v>186</v>
      </c>
    </row>
    <row r="8" spans="1:1" x14ac:dyDescent="0.25">
      <c r="A8" s="94" t="s">
        <v>187</v>
      </c>
    </row>
    <row r="9" spans="1:1" x14ac:dyDescent="0.25">
      <c r="A9" s="95" t="s">
        <v>188</v>
      </c>
    </row>
    <row r="10" spans="1:1" x14ac:dyDescent="0.25">
      <c r="A10" s="96" t="s">
        <v>189</v>
      </c>
    </row>
    <row r="11" spans="1:1" x14ac:dyDescent="0.25">
      <c r="A11" s="96" t="s">
        <v>190</v>
      </c>
    </row>
    <row r="12" spans="1:1" x14ac:dyDescent="0.25">
      <c r="A12" s="96" t="s">
        <v>191</v>
      </c>
    </row>
    <row r="13" spans="1:1" x14ac:dyDescent="0.25">
      <c r="A13" s="94" t="s">
        <v>192</v>
      </c>
    </row>
    <row r="14" spans="1:1" x14ac:dyDescent="0.25">
      <c r="A14" s="94" t="s">
        <v>193</v>
      </c>
    </row>
  </sheetData>
  <hyperlinks>
    <hyperlink ref="A1" r:id="rId1"/>
    <hyperlink ref="A9" r:id="rId2" display="http://www.cjoint.com/c/GAppy5qFumQ"/>
  </hyperlinks>
  <pageMargins left="0.7" right="0.7" top="0.75" bottom="0.75" header="0.3" footer="0.3"/>
  <pageSetup paperSize="9" orientation="portrait" horizontalDpi="0" verticalDpi="0" r:id="rId3"/>
</worksheet>
</file>

<file path=docProps/app.xml><?xml version="1.0" encoding="utf-8"?>
<Properties xmlns="http://schemas.openxmlformats.org/officeDocument/2006/extended-properties" xmlns:vt="http://schemas.openxmlformats.org/officeDocument/2006/docPropsVTypes">
  <TotalTime>189</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Paramètres</vt:lpstr>
      <vt:lpstr>Exemplaires élève</vt:lpstr>
      <vt:lpstr>Résultats</vt:lpstr>
      <vt:lpstr>Graphiques</vt:lpstr>
      <vt:lpstr>Infos aux parents</vt:lpstr>
      <vt:lpstr>Infos aux enseignants</vt:lpstr>
      <vt:lpstr>Libellés</vt: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Contrats de comportement - Institut Saint-Joseph Remouchamps</dc:title>
  <dc:creator>Laurence Englebert et Dominique Bollaerts</dc:creator>
  <cp:lastModifiedBy>mdo100</cp:lastModifiedBy>
  <cp:revision>1</cp:revision>
  <cp:lastPrinted>2016-12-30T14:43:02Z</cp:lastPrinted>
  <dcterms:created xsi:type="dcterms:W3CDTF">2008-03-02T19:40:15Z</dcterms:created>
  <dcterms:modified xsi:type="dcterms:W3CDTF">2017-01-15T20:20:08Z</dcterms:modified>
  <dc:language>fr-BE</dc:language>
</cp:coreProperties>
</file>