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Paramètres" sheetId="1" r:id="rId1"/>
    <sheet name="Exemplaires élève" sheetId="7" r:id="rId2"/>
    <sheet name="Résultats" sheetId="3" r:id="rId3"/>
    <sheet name="Graphiques" sheetId="4" r:id="rId4"/>
    <sheet name="Infos aux parents" sheetId="5" r:id="rId5"/>
    <sheet name="Infos aux enseignants" sheetId="9" r:id="rId6"/>
    <sheet name="Libellés" sheetId="6" r:id="rId7"/>
  </sheets>
  <calcPr calcId="125725" iterateDelta="1E-4"/>
</workbook>
</file>

<file path=xl/calcChain.xml><?xml version="1.0" encoding="utf-8"?>
<calcChain xmlns="http://schemas.openxmlformats.org/spreadsheetml/2006/main">
  <c r="E84" i="9"/>
  <c r="C84"/>
  <c r="C88"/>
  <c r="C87"/>
  <c r="C86"/>
  <c r="B88"/>
  <c r="B87"/>
  <c r="B86"/>
  <c r="A83"/>
  <c r="E75"/>
  <c r="C75"/>
  <c r="C79"/>
  <c r="C78"/>
  <c r="C77"/>
  <c r="B79"/>
  <c r="B78"/>
  <c r="B77"/>
  <c r="A74"/>
  <c r="E66"/>
  <c r="C66"/>
  <c r="C70"/>
  <c r="C69"/>
  <c r="C68"/>
  <c r="B69"/>
  <c r="B70"/>
  <c r="B68"/>
  <c r="A65"/>
  <c r="E57"/>
  <c r="C57"/>
  <c r="C61"/>
  <c r="C60"/>
  <c r="C59"/>
  <c r="B61"/>
  <c r="B60"/>
  <c r="B59"/>
  <c r="A56"/>
  <c r="E48"/>
  <c r="C48"/>
  <c r="C52"/>
  <c r="C51"/>
  <c r="C50"/>
  <c r="B52"/>
  <c r="B51"/>
  <c r="B50"/>
  <c r="A47"/>
  <c r="B43"/>
  <c r="B42"/>
  <c r="B41"/>
  <c r="C43"/>
  <c r="C42"/>
  <c r="C41"/>
  <c r="E39"/>
  <c r="C39"/>
  <c r="A38"/>
  <c r="E30"/>
  <c r="C30"/>
  <c r="C34"/>
  <c r="C33"/>
  <c r="C32"/>
  <c r="B34"/>
  <c r="B33"/>
  <c r="B32"/>
  <c r="A29"/>
  <c r="C25"/>
  <c r="C24"/>
  <c r="C23"/>
  <c r="B25"/>
  <c r="B24"/>
  <c r="B23"/>
  <c r="E21"/>
  <c r="C21"/>
  <c r="A20"/>
  <c r="E12"/>
  <c r="C12"/>
  <c r="C15"/>
  <c r="C16"/>
  <c r="B16"/>
  <c r="B15"/>
  <c r="C14"/>
  <c r="B14"/>
  <c r="A11"/>
  <c r="A2"/>
  <c r="B7"/>
  <c r="B6"/>
  <c r="B5"/>
  <c r="E3"/>
  <c r="C3"/>
  <c r="W289" i="3"/>
  <c r="V289"/>
  <c r="U289"/>
  <c r="T289"/>
  <c r="S289"/>
  <c r="R289"/>
  <c r="Q289"/>
  <c r="P289"/>
  <c r="O289"/>
  <c r="N289"/>
  <c r="M289"/>
  <c r="L289"/>
  <c r="K289"/>
  <c r="J289"/>
  <c r="I289"/>
  <c r="H289"/>
  <c r="G289"/>
  <c r="F289"/>
  <c r="E289"/>
  <c r="D289"/>
  <c r="W288"/>
  <c r="V288"/>
  <c r="U288"/>
  <c r="T288"/>
  <c r="S288"/>
  <c r="R288"/>
  <c r="Q288"/>
  <c r="P288"/>
  <c r="O288"/>
  <c r="N288"/>
  <c r="M288"/>
  <c r="L288"/>
  <c r="K288"/>
  <c r="J288"/>
  <c r="I288"/>
  <c r="H288"/>
  <c r="G288"/>
  <c r="F288"/>
  <c r="E288"/>
  <c r="D288"/>
  <c r="W287"/>
  <c r="V287"/>
  <c r="U287"/>
  <c r="T287"/>
  <c r="S287"/>
  <c r="R287"/>
  <c r="Q287"/>
  <c r="P287"/>
  <c r="O287"/>
  <c r="N287"/>
  <c r="M287"/>
  <c r="L287"/>
  <c r="K287"/>
  <c r="J287"/>
  <c r="I287"/>
  <c r="H287"/>
  <c r="G287"/>
  <c r="F287"/>
  <c r="E287"/>
  <c r="D287"/>
  <c r="W286"/>
  <c r="V286"/>
  <c r="U286"/>
  <c r="T286"/>
  <c r="S286"/>
  <c r="R286"/>
  <c r="Q286"/>
  <c r="P286"/>
  <c r="O286"/>
  <c r="N286"/>
  <c r="M286"/>
  <c r="L286"/>
  <c r="K286"/>
  <c r="J286"/>
  <c r="I286"/>
  <c r="H286"/>
  <c r="G286"/>
  <c r="F286"/>
  <c r="E286"/>
  <c r="D286"/>
  <c r="W285"/>
  <c r="V285"/>
  <c r="U285"/>
  <c r="T285"/>
  <c r="S285"/>
  <c r="R285"/>
  <c r="Q285"/>
  <c r="P285"/>
  <c r="O285"/>
  <c r="N285"/>
  <c r="M285"/>
  <c r="L285"/>
  <c r="K285"/>
  <c r="J285"/>
  <c r="I285"/>
  <c r="H285"/>
  <c r="G285"/>
  <c r="F285"/>
  <c r="E285"/>
  <c r="D285"/>
  <c r="W284"/>
  <c r="V284"/>
  <c r="U284"/>
  <c r="T284"/>
  <c r="S284"/>
  <c r="R284"/>
  <c r="Q284"/>
  <c r="P284"/>
  <c r="O284"/>
  <c r="N284"/>
  <c r="M284"/>
  <c r="L284"/>
  <c r="K284"/>
  <c r="J284"/>
  <c r="I284"/>
  <c r="H284"/>
  <c r="G284"/>
  <c r="F284"/>
  <c r="E284"/>
  <c r="D284"/>
  <c r="W283"/>
  <c r="W290" s="1"/>
  <c r="V283"/>
  <c r="V290" s="1"/>
  <c r="U283"/>
  <c r="U290" s="1"/>
  <c r="T283"/>
  <c r="T290" s="1"/>
  <c r="S283"/>
  <c r="S290" s="1"/>
  <c r="R283"/>
  <c r="R290" s="1"/>
  <c r="Q283"/>
  <c r="Q290" s="1"/>
  <c r="P283"/>
  <c r="P290" s="1"/>
  <c r="O283"/>
  <c r="O290" s="1"/>
  <c r="N283"/>
  <c r="N290" s="1"/>
  <c r="M283"/>
  <c r="M290" s="1"/>
  <c r="L283"/>
  <c r="L290" s="1"/>
  <c r="K283"/>
  <c r="K290" s="1"/>
  <c r="J283"/>
  <c r="J290" s="1"/>
  <c r="I283"/>
  <c r="I290" s="1"/>
  <c r="H283"/>
  <c r="H290" s="1"/>
  <c r="G283"/>
  <c r="G290" s="1"/>
  <c r="F283"/>
  <c r="F290" s="1"/>
  <c r="E283"/>
  <c r="E290" s="1"/>
  <c r="D283"/>
  <c r="D290" s="1"/>
  <c r="W280"/>
  <c r="V280"/>
  <c r="U280"/>
  <c r="T280"/>
  <c r="S280"/>
  <c r="R280"/>
  <c r="Q280"/>
  <c r="P280"/>
  <c r="O280"/>
  <c r="N280"/>
  <c r="M280"/>
  <c r="L280"/>
  <c r="K280"/>
  <c r="J280"/>
  <c r="I280"/>
  <c r="H280"/>
  <c r="G280"/>
  <c r="F280"/>
  <c r="E280"/>
  <c r="D280"/>
  <c r="W279"/>
  <c r="V279"/>
  <c r="U279"/>
  <c r="T279"/>
  <c r="S279"/>
  <c r="R279"/>
  <c r="Q279"/>
  <c r="P279"/>
  <c r="O279"/>
  <c r="N279"/>
  <c r="M279"/>
  <c r="L279"/>
  <c r="K279"/>
  <c r="J279"/>
  <c r="I279"/>
  <c r="H279"/>
  <c r="G279"/>
  <c r="F279"/>
  <c r="E279"/>
  <c r="D279"/>
  <c r="W278"/>
  <c r="V278"/>
  <c r="U278"/>
  <c r="T278"/>
  <c r="S278"/>
  <c r="R278"/>
  <c r="Q278"/>
  <c r="P278"/>
  <c r="O278"/>
  <c r="N278"/>
  <c r="M278"/>
  <c r="L278"/>
  <c r="K278"/>
  <c r="J278"/>
  <c r="I278"/>
  <c r="H278"/>
  <c r="G278"/>
  <c r="F278"/>
  <c r="E278"/>
  <c r="D278"/>
  <c r="W277"/>
  <c r="V277"/>
  <c r="U277"/>
  <c r="T277"/>
  <c r="S277"/>
  <c r="R277"/>
  <c r="Q277"/>
  <c r="P277"/>
  <c r="O277"/>
  <c r="N277"/>
  <c r="M277"/>
  <c r="L277"/>
  <c r="K277"/>
  <c r="J277"/>
  <c r="I277"/>
  <c r="H277"/>
  <c r="G277"/>
  <c r="F277"/>
  <c r="E277"/>
  <c r="D277"/>
  <c r="W276"/>
  <c r="V276"/>
  <c r="U276"/>
  <c r="T276"/>
  <c r="S276"/>
  <c r="R276"/>
  <c r="Q276"/>
  <c r="P276"/>
  <c r="O276"/>
  <c r="N276"/>
  <c r="M276"/>
  <c r="L276"/>
  <c r="K276"/>
  <c r="J276"/>
  <c r="I276"/>
  <c r="H276"/>
  <c r="G276"/>
  <c r="F276"/>
  <c r="E276"/>
  <c r="D276"/>
  <c r="W275"/>
  <c r="V275"/>
  <c r="U275"/>
  <c r="T275"/>
  <c r="S275"/>
  <c r="R275"/>
  <c r="Q275"/>
  <c r="P275"/>
  <c r="O275"/>
  <c r="N275"/>
  <c r="M275"/>
  <c r="L275"/>
  <c r="K275"/>
  <c r="J275"/>
  <c r="I275"/>
  <c r="H275"/>
  <c r="G275"/>
  <c r="F275"/>
  <c r="E275"/>
  <c r="D275"/>
  <c r="W274"/>
  <c r="W281" s="1"/>
  <c r="V274"/>
  <c r="V281" s="1"/>
  <c r="U274"/>
  <c r="U281" s="1"/>
  <c r="T274"/>
  <c r="T281" s="1"/>
  <c r="S274"/>
  <c r="S281" s="1"/>
  <c r="R274"/>
  <c r="R281" s="1"/>
  <c r="Q274"/>
  <c r="Q281" s="1"/>
  <c r="P274"/>
  <c r="P281" s="1"/>
  <c r="O274"/>
  <c r="O281" s="1"/>
  <c r="N274"/>
  <c r="N281" s="1"/>
  <c r="M274"/>
  <c r="M281" s="1"/>
  <c r="L274"/>
  <c r="L281" s="1"/>
  <c r="K274"/>
  <c r="K281" s="1"/>
  <c r="J274"/>
  <c r="J281" s="1"/>
  <c r="I274"/>
  <c r="I281" s="1"/>
  <c r="H274"/>
  <c r="H281" s="1"/>
  <c r="G274"/>
  <c r="G281" s="1"/>
  <c r="F274"/>
  <c r="F281" s="1"/>
  <c r="E274"/>
  <c r="E281" s="1"/>
  <c r="D274"/>
  <c r="D281" s="1"/>
  <c r="W260"/>
  <c r="V260"/>
  <c r="U260"/>
  <c r="T260"/>
  <c r="S260"/>
  <c r="R260"/>
  <c r="Q260"/>
  <c r="P260"/>
  <c r="O260"/>
  <c r="N260"/>
  <c r="M260"/>
  <c r="L260"/>
  <c r="K260"/>
  <c r="J260"/>
  <c r="I260"/>
  <c r="H260"/>
  <c r="G260"/>
  <c r="F260"/>
  <c r="E260"/>
  <c r="D260"/>
  <c r="W259"/>
  <c r="V259"/>
  <c r="U259"/>
  <c r="T259"/>
  <c r="S259"/>
  <c r="R259"/>
  <c r="Q259"/>
  <c r="P259"/>
  <c r="O259"/>
  <c r="N259"/>
  <c r="M259"/>
  <c r="L259"/>
  <c r="K259"/>
  <c r="J259"/>
  <c r="I259"/>
  <c r="H259"/>
  <c r="G259"/>
  <c r="F259"/>
  <c r="E259"/>
  <c r="D259"/>
  <c r="W258"/>
  <c r="V258"/>
  <c r="U258"/>
  <c r="T258"/>
  <c r="S258"/>
  <c r="R258"/>
  <c r="Q258"/>
  <c r="P258"/>
  <c r="O258"/>
  <c r="N258"/>
  <c r="M258"/>
  <c r="L258"/>
  <c r="K258"/>
  <c r="J258"/>
  <c r="I258"/>
  <c r="H258"/>
  <c r="G258"/>
  <c r="F258"/>
  <c r="E258"/>
  <c r="D258"/>
  <c r="W257"/>
  <c r="V257"/>
  <c r="U257"/>
  <c r="T257"/>
  <c r="S257"/>
  <c r="R257"/>
  <c r="Q257"/>
  <c r="P257"/>
  <c r="O257"/>
  <c r="N257"/>
  <c r="M257"/>
  <c r="L257"/>
  <c r="K257"/>
  <c r="J257"/>
  <c r="I257"/>
  <c r="H257"/>
  <c r="G257"/>
  <c r="F257"/>
  <c r="E257"/>
  <c r="D257"/>
  <c r="W256"/>
  <c r="V256"/>
  <c r="U256"/>
  <c r="T256"/>
  <c r="S256"/>
  <c r="R256"/>
  <c r="Q256"/>
  <c r="P256"/>
  <c r="O256"/>
  <c r="N256"/>
  <c r="M256"/>
  <c r="L256"/>
  <c r="K256"/>
  <c r="J256"/>
  <c r="I256"/>
  <c r="H256"/>
  <c r="G256"/>
  <c r="F256"/>
  <c r="E256"/>
  <c r="D256"/>
  <c r="W255"/>
  <c r="V255"/>
  <c r="U255"/>
  <c r="T255"/>
  <c r="S255"/>
  <c r="R255"/>
  <c r="Q255"/>
  <c r="P255"/>
  <c r="O255"/>
  <c r="N255"/>
  <c r="M255"/>
  <c r="L255"/>
  <c r="K255"/>
  <c r="J255"/>
  <c r="I255"/>
  <c r="H255"/>
  <c r="G255"/>
  <c r="F255"/>
  <c r="E255"/>
  <c r="D255"/>
  <c r="W254"/>
  <c r="W261" s="1"/>
  <c r="V254"/>
  <c r="V261" s="1"/>
  <c r="U254"/>
  <c r="U261" s="1"/>
  <c r="T254"/>
  <c r="T261" s="1"/>
  <c r="S254"/>
  <c r="S261" s="1"/>
  <c r="R254"/>
  <c r="R261" s="1"/>
  <c r="Q254"/>
  <c r="Q261" s="1"/>
  <c r="P254"/>
  <c r="P261" s="1"/>
  <c r="O254"/>
  <c r="O261" s="1"/>
  <c r="N254"/>
  <c r="N261" s="1"/>
  <c r="M254"/>
  <c r="M261" s="1"/>
  <c r="L254"/>
  <c r="L261" s="1"/>
  <c r="K254"/>
  <c r="K261" s="1"/>
  <c r="J254"/>
  <c r="J261" s="1"/>
  <c r="I254"/>
  <c r="I261" s="1"/>
  <c r="H254"/>
  <c r="H261" s="1"/>
  <c r="G254"/>
  <c r="G261" s="1"/>
  <c r="F254"/>
  <c r="F261" s="1"/>
  <c r="E254"/>
  <c r="E261" s="1"/>
  <c r="D254"/>
  <c r="D261" s="1"/>
  <c r="W251"/>
  <c r="V251"/>
  <c r="U251"/>
  <c r="T251"/>
  <c r="S251"/>
  <c r="R251"/>
  <c r="Q251"/>
  <c r="P251"/>
  <c r="O251"/>
  <c r="N251"/>
  <c r="M251"/>
  <c r="L251"/>
  <c r="K251"/>
  <c r="J251"/>
  <c r="I251"/>
  <c r="H251"/>
  <c r="G251"/>
  <c r="F251"/>
  <c r="E251"/>
  <c r="D251"/>
  <c r="W250"/>
  <c r="V250"/>
  <c r="U250"/>
  <c r="T250"/>
  <c r="S250"/>
  <c r="R250"/>
  <c r="Q250"/>
  <c r="P250"/>
  <c r="O250"/>
  <c r="N250"/>
  <c r="M250"/>
  <c r="L250"/>
  <c r="K250"/>
  <c r="J250"/>
  <c r="I250"/>
  <c r="H250"/>
  <c r="G250"/>
  <c r="F250"/>
  <c r="E250"/>
  <c r="D250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D249"/>
  <c r="W248"/>
  <c r="V248"/>
  <c r="U248"/>
  <c r="T248"/>
  <c r="S248"/>
  <c r="R248"/>
  <c r="Q248"/>
  <c r="P248"/>
  <c r="O248"/>
  <c r="N248"/>
  <c r="M248"/>
  <c r="L248"/>
  <c r="K248"/>
  <c r="J248"/>
  <c r="I248"/>
  <c r="H248"/>
  <c r="G248"/>
  <c r="F248"/>
  <c r="E248"/>
  <c r="D248"/>
  <c r="W247"/>
  <c r="V247"/>
  <c r="U247"/>
  <c r="T247"/>
  <c r="S247"/>
  <c r="R247"/>
  <c r="Q247"/>
  <c r="P247"/>
  <c r="O247"/>
  <c r="N247"/>
  <c r="M247"/>
  <c r="L247"/>
  <c r="K247"/>
  <c r="J247"/>
  <c r="I247"/>
  <c r="H247"/>
  <c r="G247"/>
  <c r="F247"/>
  <c r="E247"/>
  <c r="D247"/>
  <c r="W246"/>
  <c r="V246"/>
  <c r="U246"/>
  <c r="T246"/>
  <c r="S246"/>
  <c r="R246"/>
  <c r="Q246"/>
  <c r="P246"/>
  <c r="O246"/>
  <c r="N246"/>
  <c r="M246"/>
  <c r="L246"/>
  <c r="K246"/>
  <c r="J246"/>
  <c r="I246"/>
  <c r="H246"/>
  <c r="G246"/>
  <c r="F246"/>
  <c r="E246"/>
  <c r="D246"/>
  <c r="W245"/>
  <c r="W252" s="1"/>
  <c r="V245"/>
  <c r="V252" s="1"/>
  <c r="U245"/>
  <c r="U252" s="1"/>
  <c r="T245"/>
  <c r="T252" s="1"/>
  <c r="S245"/>
  <c r="S252" s="1"/>
  <c r="R245"/>
  <c r="R252" s="1"/>
  <c r="Q245"/>
  <c r="Q252" s="1"/>
  <c r="P245"/>
  <c r="P252" s="1"/>
  <c r="O245"/>
  <c r="O252" s="1"/>
  <c r="N245"/>
  <c r="N252" s="1"/>
  <c r="M245"/>
  <c r="M252" s="1"/>
  <c r="L245"/>
  <c r="L252" s="1"/>
  <c r="K245"/>
  <c r="K252" s="1"/>
  <c r="J245"/>
  <c r="J252" s="1"/>
  <c r="I245"/>
  <c r="I252" s="1"/>
  <c r="H245"/>
  <c r="H252" s="1"/>
  <c r="G245"/>
  <c r="G252" s="1"/>
  <c r="F245"/>
  <c r="F252" s="1"/>
  <c r="E245"/>
  <c r="E252" s="1"/>
  <c r="D245"/>
  <c r="D252" s="1"/>
  <c r="W231"/>
  <c r="V231"/>
  <c r="U231"/>
  <c r="T231"/>
  <c r="S231"/>
  <c r="R231"/>
  <c r="Q231"/>
  <c r="P231"/>
  <c r="O231"/>
  <c r="N231"/>
  <c r="M231"/>
  <c r="L231"/>
  <c r="K231"/>
  <c r="J231"/>
  <c r="I231"/>
  <c r="H231"/>
  <c r="G231"/>
  <c r="F231"/>
  <c r="E231"/>
  <c r="D231"/>
  <c r="W230"/>
  <c r="V230"/>
  <c r="U230"/>
  <c r="T230"/>
  <c r="S230"/>
  <c r="R230"/>
  <c r="Q230"/>
  <c r="P230"/>
  <c r="O230"/>
  <c r="N230"/>
  <c r="M230"/>
  <c r="L230"/>
  <c r="K230"/>
  <c r="J230"/>
  <c r="I230"/>
  <c r="H230"/>
  <c r="G230"/>
  <c r="F230"/>
  <c r="E230"/>
  <c r="D230"/>
  <c r="W229"/>
  <c r="V229"/>
  <c r="U229"/>
  <c r="T229"/>
  <c r="S229"/>
  <c r="R229"/>
  <c r="Q229"/>
  <c r="P229"/>
  <c r="O229"/>
  <c r="N229"/>
  <c r="M229"/>
  <c r="L229"/>
  <c r="K229"/>
  <c r="J229"/>
  <c r="I229"/>
  <c r="H229"/>
  <c r="G229"/>
  <c r="F229"/>
  <c r="E229"/>
  <c r="D229"/>
  <c r="W228"/>
  <c r="V228"/>
  <c r="U228"/>
  <c r="T228"/>
  <c r="S228"/>
  <c r="R228"/>
  <c r="Q228"/>
  <c r="P228"/>
  <c r="O228"/>
  <c r="N228"/>
  <c r="M228"/>
  <c r="L228"/>
  <c r="K228"/>
  <c r="J228"/>
  <c r="I228"/>
  <c r="H228"/>
  <c r="G228"/>
  <c r="F228"/>
  <c r="E228"/>
  <c r="D228"/>
  <c r="W227"/>
  <c r="V227"/>
  <c r="U227"/>
  <c r="T227"/>
  <c r="S227"/>
  <c r="R227"/>
  <c r="Q227"/>
  <c r="P227"/>
  <c r="O227"/>
  <c r="N227"/>
  <c r="M227"/>
  <c r="L227"/>
  <c r="K227"/>
  <c r="J227"/>
  <c r="I227"/>
  <c r="H227"/>
  <c r="G227"/>
  <c r="F227"/>
  <c r="E227"/>
  <c r="D227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D226"/>
  <c r="W225"/>
  <c r="W232" s="1"/>
  <c r="V225"/>
  <c r="V232" s="1"/>
  <c r="U225"/>
  <c r="U232" s="1"/>
  <c r="T225"/>
  <c r="T232" s="1"/>
  <c r="S225"/>
  <c r="S232" s="1"/>
  <c r="R225"/>
  <c r="R232" s="1"/>
  <c r="Q225"/>
  <c r="Q232" s="1"/>
  <c r="P225"/>
  <c r="P232" s="1"/>
  <c r="O225"/>
  <c r="O232" s="1"/>
  <c r="N225"/>
  <c r="N232" s="1"/>
  <c r="M225"/>
  <c r="M232" s="1"/>
  <c r="L225"/>
  <c r="L232" s="1"/>
  <c r="K225"/>
  <c r="K232" s="1"/>
  <c r="J225"/>
  <c r="J232" s="1"/>
  <c r="I225"/>
  <c r="I232" s="1"/>
  <c r="H225"/>
  <c r="H232" s="1"/>
  <c r="G225"/>
  <c r="G232" s="1"/>
  <c r="F225"/>
  <c r="F232" s="1"/>
  <c r="E225"/>
  <c r="E232" s="1"/>
  <c r="D225"/>
  <c r="D232" s="1"/>
  <c r="W222"/>
  <c r="V222"/>
  <c r="U222"/>
  <c r="T222"/>
  <c r="S222"/>
  <c r="R222"/>
  <c r="Q222"/>
  <c r="P222"/>
  <c r="O222"/>
  <c r="N222"/>
  <c r="M222"/>
  <c r="L222"/>
  <c r="K222"/>
  <c r="J222"/>
  <c r="I222"/>
  <c r="H222"/>
  <c r="G222"/>
  <c r="F222"/>
  <c r="E222"/>
  <c r="D222"/>
  <c r="W221"/>
  <c r="V221"/>
  <c r="U221"/>
  <c r="T221"/>
  <c r="S221"/>
  <c r="R221"/>
  <c r="Q221"/>
  <c r="P221"/>
  <c r="O221"/>
  <c r="N221"/>
  <c r="M221"/>
  <c r="L221"/>
  <c r="K221"/>
  <c r="J221"/>
  <c r="I221"/>
  <c r="H221"/>
  <c r="G221"/>
  <c r="F221"/>
  <c r="E221"/>
  <c r="D221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D220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E219"/>
  <c r="D219"/>
  <c r="W218"/>
  <c r="V218"/>
  <c r="U218"/>
  <c r="T218"/>
  <c r="S218"/>
  <c r="R218"/>
  <c r="Q218"/>
  <c r="P218"/>
  <c r="O218"/>
  <c r="N218"/>
  <c r="M218"/>
  <c r="L218"/>
  <c r="K218"/>
  <c r="J218"/>
  <c r="I218"/>
  <c r="H218"/>
  <c r="G218"/>
  <c r="F218"/>
  <c r="E218"/>
  <c r="D218"/>
  <c r="W217"/>
  <c r="V217"/>
  <c r="U217"/>
  <c r="T217"/>
  <c r="S217"/>
  <c r="R217"/>
  <c r="Q217"/>
  <c r="P217"/>
  <c r="O217"/>
  <c r="N217"/>
  <c r="M217"/>
  <c r="L217"/>
  <c r="K217"/>
  <c r="J217"/>
  <c r="I217"/>
  <c r="H217"/>
  <c r="G217"/>
  <c r="F217"/>
  <c r="E217"/>
  <c r="D217"/>
  <c r="W216"/>
  <c r="W223" s="1"/>
  <c r="V216"/>
  <c r="V223" s="1"/>
  <c r="U216"/>
  <c r="U223" s="1"/>
  <c r="T216"/>
  <c r="T223" s="1"/>
  <c r="S216"/>
  <c r="S223" s="1"/>
  <c r="R216"/>
  <c r="R223" s="1"/>
  <c r="Q216"/>
  <c r="Q223" s="1"/>
  <c r="P216"/>
  <c r="P223" s="1"/>
  <c r="O216"/>
  <c r="O223" s="1"/>
  <c r="N216"/>
  <c r="N223" s="1"/>
  <c r="M216"/>
  <c r="M223" s="1"/>
  <c r="L216"/>
  <c r="L223" s="1"/>
  <c r="K216"/>
  <c r="K223" s="1"/>
  <c r="J216"/>
  <c r="J223" s="1"/>
  <c r="I216"/>
  <c r="I223" s="1"/>
  <c r="H216"/>
  <c r="H223" s="1"/>
  <c r="G216"/>
  <c r="G223" s="1"/>
  <c r="F216"/>
  <c r="F223" s="1"/>
  <c r="E216"/>
  <c r="E223" s="1"/>
  <c r="D216"/>
  <c r="D223" s="1"/>
  <c r="W202"/>
  <c r="V202"/>
  <c r="U202"/>
  <c r="T202"/>
  <c r="S202"/>
  <c r="R202"/>
  <c r="Q202"/>
  <c r="P202"/>
  <c r="O202"/>
  <c r="N202"/>
  <c r="M202"/>
  <c r="L202"/>
  <c r="K202"/>
  <c r="J202"/>
  <c r="I202"/>
  <c r="H202"/>
  <c r="G202"/>
  <c r="F202"/>
  <c r="E202"/>
  <c r="D202"/>
  <c r="W201"/>
  <c r="V201"/>
  <c r="U201"/>
  <c r="T201"/>
  <c r="S201"/>
  <c r="R201"/>
  <c r="Q201"/>
  <c r="P201"/>
  <c r="O201"/>
  <c r="N201"/>
  <c r="M201"/>
  <c r="L201"/>
  <c r="K201"/>
  <c r="J201"/>
  <c r="I201"/>
  <c r="H201"/>
  <c r="G201"/>
  <c r="F201"/>
  <c r="E201"/>
  <c r="D201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D200"/>
  <c r="W199"/>
  <c r="V199"/>
  <c r="U199"/>
  <c r="T199"/>
  <c r="S199"/>
  <c r="R199"/>
  <c r="Q199"/>
  <c r="P199"/>
  <c r="O199"/>
  <c r="N199"/>
  <c r="M199"/>
  <c r="L199"/>
  <c r="K199"/>
  <c r="J199"/>
  <c r="I199"/>
  <c r="H199"/>
  <c r="G199"/>
  <c r="F199"/>
  <c r="E199"/>
  <c r="D199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D198"/>
  <c r="W197"/>
  <c r="V197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D197"/>
  <c r="W196"/>
  <c r="W203" s="1"/>
  <c r="V196"/>
  <c r="V203" s="1"/>
  <c r="U196"/>
  <c r="U203" s="1"/>
  <c r="T196"/>
  <c r="T203" s="1"/>
  <c r="S196"/>
  <c r="S203" s="1"/>
  <c r="R196"/>
  <c r="R203" s="1"/>
  <c r="Q196"/>
  <c r="Q203" s="1"/>
  <c r="P196"/>
  <c r="P203" s="1"/>
  <c r="O196"/>
  <c r="O203" s="1"/>
  <c r="N196"/>
  <c r="N203" s="1"/>
  <c r="M196"/>
  <c r="M203" s="1"/>
  <c r="L196"/>
  <c r="L203" s="1"/>
  <c r="K196"/>
  <c r="K203" s="1"/>
  <c r="J196"/>
  <c r="J203" s="1"/>
  <c r="I196"/>
  <c r="I203" s="1"/>
  <c r="H196"/>
  <c r="H203" s="1"/>
  <c r="G196"/>
  <c r="G203" s="1"/>
  <c r="F196"/>
  <c r="F203" s="1"/>
  <c r="E196"/>
  <c r="E203" s="1"/>
  <c r="D196"/>
  <c r="D203" s="1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D193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D192"/>
  <c r="W191"/>
  <c r="V191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D191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D190"/>
  <c r="W189"/>
  <c r="V189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D189"/>
  <c r="W188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D188"/>
  <c r="W187"/>
  <c r="W194" s="1"/>
  <c r="V187"/>
  <c r="V194" s="1"/>
  <c r="U187"/>
  <c r="U194" s="1"/>
  <c r="T187"/>
  <c r="T194" s="1"/>
  <c r="S187"/>
  <c r="S194" s="1"/>
  <c r="R187"/>
  <c r="R194" s="1"/>
  <c r="Q187"/>
  <c r="Q194" s="1"/>
  <c r="P187"/>
  <c r="P194" s="1"/>
  <c r="O187"/>
  <c r="O194" s="1"/>
  <c r="N187"/>
  <c r="N194" s="1"/>
  <c r="M187"/>
  <c r="M194" s="1"/>
  <c r="L187"/>
  <c r="L194" s="1"/>
  <c r="K187"/>
  <c r="K194" s="1"/>
  <c r="J187"/>
  <c r="J194" s="1"/>
  <c r="I187"/>
  <c r="I194" s="1"/>
  <c r="H187"/>
  <c r="H194" s="1"/>
  <c r="G187"/>
  <c r="G194" s="1"/>
  <c r="F187"/>
  <c r="F194" s="1"/>
  <c r="E187"/>
  <c r="E194" s="1"/>
  <c r="D187"/>
  <c r="D194" s="1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D172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D170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D169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W167"/>
  <c r="W174" s="1"/>
  <c r="V167"/>
  <c r="V174" s="1"/>
  <c r="U167"/>
  <c r="U174" s="1"/>
  <c r="T167"/>
  <c r="T174" s="1"/>
  <c r="S167"/>
  <c r="S174" s="1"/>
  <c r="R167"/>
  <c r="R174" s="1"/>
  <c r="Q167"/>
  <c r="Q174" s="1"/>
  <c r="P167"/>
  <c r="P174" s="1"/>
  <c r="O167"/>
  <c r="O174" s="1"/>
  <c r="N167"/>
  <c r="N174" s="1"/>
  <c r="M167"/>
  <c r="M174" s="1"/>
  <c r="L167"/>
  <c r="L174" s="1"/>
  <c r="K167"/>
  <c r="K174" s="1"/>
  <c r="J167"/>
  <c r="J174" s="1"/>
  <c r="I167"/>
  <c r="I174" s="1"/>
  <c r="H167"/>
  <c r="H174" s="1"/>
  <c r="G167"/>
  <c r="G174" s="1"/>
  <c r="F167"/>
  <c r="F174" s="1"/>
  <c r="E167"/>
  <c r="E174" s="1"/>
  <c r="D167"/>
  <c r="D174" s="1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W163"/>
  <c r="V163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D163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D162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D161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D159"/>
  <c r="W158"/>
  <c r="W165" s="1"/>
  <c r="V158"/>
  <c r="V165" s="1"/>
  <c r="U158"/>
  <c r="U165" s="1"/>
  <c r="T158"/>
  <c r="T165" s="1"/>
  <c r="S158"/>
  <c r="S165" s="1"/>
  <c r="R158"/>
  <c r="R165" s="1"/>
  <c r="Q158"/>
  <c r="Q165" s="1"/>
  <c r="P158"/>
  <c r="P165" s="1"/>
  <c r="O158"/>
  <c r="O165" s="1"/>
  <c r="N158"/>
  <c r="N165" s="1"/>
  <c r="M158"/>
  <c r="M165" s="1"/>
  <c r="L158"/>
  <c r="L165" s="1"/>
  <c r="K158"/>
  <c r="K165" s="1"/>
  <c r="J158"/>
  <c r="J165" s="1"/>
  <c r="I158"/>
  <c r="I165" s="1"/>
  <c r="H158"/>
  <c r="H165" s="1"/>
  <c r="G158"/>
  <c r="G165" s="1"/>
  <c r="F158"/>
  <c r="F165" s="1"/>
  <c r="E158"/>
  <c r="E165" s="1"/>
  <c r="D158"/>
  <c r="D165" s="1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W138"/>
  <c r="W145" s="1"/>
  <c r="V138"/>
  <c r="V145" s="1"/>
  <c r="U138"/>
  <c r="U145" s="1"/>
  <c r="T138"/>
  <c r="T145" s="1"/>
  <c r="S138"/>
  <c r="S145" s="1"/>
  <c r="R138"/>
  <c r="R145" s="1"/>
  <c r="Q138"/>
  <c r="Q145" s="1"/>
  <c r="P138"/>
  <c r="P145" s="1"/>
  <c r="O138"/>
  <c r="O145" s="1"/>
  <c r="N138"/>
  <c r="N145" s="1"/>
  <c r="M138"/>
  <c r="M145" s="1"/>
  <c r="L138"/>
  <c r="L145" s="1"/>
  <c r="K138"/>
  <c r="K145" s="1"/>
  <c r="J138"/>
  <c r="J145" s="1"/>
  <c r="I138"/>
  <c r="I145" s="1"/>
  <c r="H138"/>
  <c r="H145" s="1"/>
  <c r="G138"/>
  <c r="G145" s="1"/>
  <c r="F138"/>
  <c r="F145" s="1"/>
  <c r="E138"/>
  <c r="E145" s="1"/>
  <c r="D138"/>
  <c r="D145" s="1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W129"/>
  <c r="W136" s="1"/>
  <c r="V129"/>
  <c r="V136" s="1"/>
  <c r="U129"/>
  <c r="U136" s="1"/>
  <c r="T129"/>
  <c r="T136" s="1"/>
  <c r="S129"/>
  <c r="S136" s="1"/>
  <c r="R129"/>
  <c r="R136" s="1"/>
  <c r="Q129"/>
  <c r="Q136" s="1"/>
  <c r="P129"/>
  <c r="P136" s="1"/>
  <c r="O129"/>
  <c r="O136" s="1"/>
  <c r="N129"/>
  <c r="N136" s="1"/>
  <c r="M129"/>
  <c r="M136" s="1"/>
  <c r="L129"/>
  <c r="L136" s="1"/>
  <c r="K129"/>
  <c r="K136" s="1"/>
  <c r="J129"/>
  <c r="J136" s="1"/>
  <c r="I129"/>
  <c r="I136" s="1"/>
  <c r="H129"/>
  <c r="H136" s="1"/>
  <c r="G129"/>
  <c r="G136" s="1"/>
  <c r="F129"/>
  <c r="F136" s="1"/>
  <c r="E129"/>
  <c r="E136" s="1"/>
  <c r="D129"/>
  <c r="D136" s="1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W100"/>
  <c r="W107" s="1"/>
  <c r="V100"/>
  <c r="V107" s="1"/>
  <c r="U100"/>
  <c r="U107" s="1"/>
  <c r="T100"/>
  <c r="T107" s="1"/>
  <c r="S100"/>
  <c r="S107" s="1"/>
  <c r="R100"/>
  <c r="R107" s="1"/>
  <c r="Q100"/>
  <c r="Q107" s="1"/>
  <c r="P100"/>
  <c r="P107" s="1"/>
  <c r="O100"/>
  <c r="O107" s="1"/>
  <c r="N100"/>
  <c r="N107" s="1"/>
  <c r="M100"/>
  <c r="M107" s="1"/>
  <c r="L100"/>
  <c r="L107" s="1"/>
  <c r="K100"/>
  <c r="K107" s="1"/>
  <c r="J100"/>
  <c r="J107" s="1"/>
  <c r="I100"/>
  <c r="I107" s="1"/>
  <c r="H100"/>
  <c r="H107" s="1"/>
  <c r="G100"/>
  <c r="G107" s="1"/>
  <c r="F100"/>
  <c r="F107" s="1"/>
  <c r="E100"/>
  <c r="E107" s="1"/>
  <c r="D100"/>
  <c r="D107" s="1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W71"/>
  <c r="W78" s="1"/>
  <c r="V71"/>
  <c r="V78" s="1"/>
  <c r="U71"/>
  <c r="U78" s="1"/>
  <c r="T71"/>
  <c r="T78" s="1"/>
  <c r="S71"/>
  <c r="S78" s="1"/>
  <c r="R71"/>
  <c r="R78" s="1"/>
  <c r="Q71"/>
  <c r="Q78" s="1"/>
  <c r="P71"/>
  <c r="P78" s="1"/>
  <c r="O71"/>
  <c r="O78" s="1"/>
  <c r="N71"/>
  <c r="N78" s="1"/>
  <c r="M71"/>
  <c r="M78" s="1"/>
  <c r="L71"/>
  <c r="L78" s="1"/>
  <c r="K71"/>
  <c r="K78" s="1"/>
  <c r="J71"/>
  <c r="J78" s="1"/>
  <c r="I71"/>
  <c r="I78" s="1"/>
  <c r="H71"/>
  <c r="H78" s="1"/>
  <c r="G71"/>
  <c r="G78" s="1"/>
  <c r="F71"/>
  <c r="F78" s="1"/>
  <c r="E71"/>
  <c r="E78" s="1"/>
  <c r="D71"/>
  <c r="D78" s="1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W51"/>
  <c r="W58" s="1"/>
  <c r="V51"/>
  <c r="V58" s="1"/>
  <c r="U51"/>
  <c r="U58" s="1"/>
  <c r="T51"/>
  <c r="T58" s="1"/>
  <c r="S51"/>
  <c r="S58" s="1"/>
  <c r="R51"/>
  <c r="R58" s="1"/>
  <c r="Q51"/>
  <c r="Q58" s="1"/>
  <c r="P51"/>
  <c r="P58" s="1"/>
  <c r="O51"/>
  <c r="O58" s="1"/>
  <c r="N51"/>
  <c r="N58" s="1"/>
  <c r="M51"/>
  <c r="M58" s="1"/>
  <c r="L51"/>
  <c r="L58" s="1"/>
  <c r="K51"/>
  <c r="K58" s="1"/>
  <c r="J51"/>
  <c r="J58" s="1"/>
  <c r="I51"/>
  <c r="I58" s="1"/>
  <c r="H51"/>
  <c r="H58" s="1"/>
  <c r="G51"/>
  <c r="G58" s="1"/>
  <c r="F51"/>
  <c r="F58" s="1"/>
  <c r="E51"/>
  <c r="E58" s="1"/>
  <c r="D51"/>
  <c r="D58" s="1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W42"/>
  <c r="W49" s="1"/>
  <c r="V42"/>
  <c r="V49" s="1"/>
  <c r="U42"/>
  <c r="U49" s="1"/>
  <c r="T42"/>
  <c r="T49" s="1"/>
  <c r="S42"/>
  <c r="S49" s="1"/>
  <c r="R42"/>
  <c r="R49" s="1"/>
  <c r="Q42"/>
  <c r="Q49" s="1"/>
  <c r="P42"/>
  <c r="P49" s="1"/>
  <c r="O42"/>
  <c r="O49" s="1"/>
  <c r="N42"/>
  <c r="N49" s="1"/>
  <c r="M42"/>
  <c r="M49" s="1"/>
  <c r="L42"/>
  <c r="L49" s="1"/>
  <c r="K42"/>
  <c r="K49" s="1"/>
  <c r="J42"/>
  <c r="J49" s="1"/>
  <c r="I42"/>
  <c r="I49" s="1"/>
  <c r="H42"/>
  <c r="H49" s="1"/>
  <c r="G42"/>
  <c r="G49" s="1"/>
  <c r="F42"/>
  <c r="F49" s="1"/>
  <c r="E42"/>
  <c r="E49" s="1"/>
  <c r="D42"/>
  <c r="D49" s="1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W22"/>
  <c r="W29" s="1"/>
  <c r="V22"/>
  <c r="V29" s="1"/>
  <c r="U22"/>
  <c r="U29" s="1"/>
  <c r="T22"/>
  <c r="T29" s="1"/>
  <c r="S22"/>
  <c r="S29" s="1"/>
  <c r="R22"/>
  <c r="R29" s="1"/>
  <c r="Q22"/>
  <c r="Q29" s="1"/>
  <c r="P22"/>
  <c r="P29" s="1"/>
  <c r="O22"/>
  <c r="O29" s="1"/>
  <c r="N22"/>
  <c r="N29" s="1"/>
  <c r="M22"/>
  <c r="M29" s="1"/>
  <c r="L22"/>
  <c r="L29" s="1"/>
  <c r="K22"/>
  <c r="K29" s="1"/>
  <c r="J22"/>
  <c r="J29" s="1"/>
  <c r="I22"/>
  <c r="I29" s="1"/>
  <c r="H22"/>
  <c r="H29" s="1"/>
  <c r="G22"/>
  <c r="G29" s="1"/>
  <c r="F22"/>
  <c r="F29" s="1"/>
  <c r="E22"/>
  <c r="E29" s="1"/>
  <c r="D22"/>
  <c r="D29" s="1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W13"/>
  <c r="W20" s="1"/>
  <c r="V13"/>
  <c r="V20" s="1"/>
  <c r="U13"/>
  <c r="U20" s="1"/>
  <c r="T13"/>
  <c r="T20" s="1"/>
  <c r="S13"/>
  <c r="S20" s="1"/>
  <c r="R13"/>
  <c r="R20" s="1"/>
  <c r="Q13"/>
  <c r="Q20" s="1"/>
  <c r="P13"/>
  <c r="P20" s="1"/>
  <c r="O13"/>
  <c r="O20" s="1"/>
  <c r="N13"/>
  <c r="N20" s="1"/>
  <c r="M13"/>
  <c r="M20" s="1"/>
  <c r="L13"/>
  <c r="L20" s="1"/>
  <c r="K13"/>
  <c r="K20" s="1"/>
  <c r="J13"/>
  <c r="J20" s="1"/>
  <c r="I13"/>
  <c r="I20" s="1"/>
  <c r="H13"/>
  <c r="H20" s="1"/>
  <c r="G13"/>
  <c r="G20" s="1"/>
  <c r="F13"/>
  <c r="F20" s="1"/>
  <c r="E13"/>
  <c r="E20" s="1"/>
  <c r="D13"/>
  <c r="D20" s="1"/>
  <c r="W271"/>
  <c r="V271"/>
  <c r="U271"/>
  <c r="T271"/>
  <c r="S271"/>
  <c r="R271"/>
  <c r="Q271"/>
  <c r="P271"/>
  <c r="O271"/>
  <c r="N271"/>
  <c r="M271"/>
  <c r="L271"/>
  <c r="K271"/>
  <c r="J271"/>
  <c r="I271"/>
  <c r="H271"/>
  <c r="G271"/>
  <c r="F271"/>
  <c r="E271"/>
  <c r="D271"/>
  <c r="W270"/>
  <c r="V270"/>
  <c r="U270"/>
  <c r="T270"/>
  <c r="S270"/>
  <c r="R270"/>
  <c r="Q270"/>
  <c r="P270"/>
  <c r="O270"/>
  <c r="N270"/>
  <c r="M270"/>
  <c r="L270"/>
  <c r="K270"/>
  <c r="J270"/>
  <c r="I270"/>
  <c r="H270"/>
  <c r="G270"/>
  <c r="F270"/>
  <c r="E270"/>
  <c r="D270"/>
  <c r="W269"/>
  <c r="V269"/>
  <c r="U269"/>
  <c r="T269"/>
  <c r="S269"/>
  <c r="R269"/>
  <c r="Q269"/>
  <c r="P269"/>
  <c r="O269"/>
  <c r="N269"/>
  <c r="M269"/>
  <c r="L269"/>
  <c r="K269"/>
  <c r="J269"/>
  <c r="I269"/>
  <c r="H269"/>
  <c r="G269"/>
  <c r="F269"/>
  <c r="E269"/>
  <c r="D269"/>
  <c r="W268"/>
  <c r="V268"/>
  <c r="U268"/>
  <c r="T268"/>
  <c r="S268"/>
  <c r="R268"/>
  <c r="Q268"/>
  <c r="P268"/>
  <c r="O268"/>
  <c r="N268"/>
  <c r="M268"/>
  <c r="L268"/>
  <c r="K268"/>
  <c r="J268"/>
  <c r="I268"/>
  <c r="H268"/>
  <c r="G268"/>
  <c r="F268"/>
  <c r="E268"/>
  <c r="D268"/>
  <c r="W267"/>
  <c r="V267"/>
  <c r="U267"/>
  <c r="T267"/>
  <c r="S267"/>
  <c r="R267"/>
  <c r="Q267"/>
  <c r="P267"/>
  <c r="O267"/>
  <c r="N267"/>
  <c r="M267"/>
  <c r="L267"/>
  <c r="K267"/>
  <c r="J267"/>
  <c r="I267"/>
  <c r="H267"/>
  <c r="G267"/>
  <c r="F267"/>
  <c r="E267"/>
  <c r="D267"/>
  <c r="W266"/>
  <c r="V266"/>
  <c r="U266"/>
  <c r="T266"/>
  <c r="S266"/>
  <c r="R266"/>
  <c r="Q266"/>
  <c r="P266"/>
  <c r="O266"/>
  <c r="N266"/>
  <c r="M266"/>
  <c r="L266"/>
  <c r="K266"/>
  <c r="J266"/>
  <c r="I266"/>
  <c r="H266"/>
  <c r="G266"/>
  <c r="F266"/>
  <c r="E266"/>
  <c r="D266"/>
  <c r="W265"/>
  <c r="W272" s="1"/>
  <c r="V265"/>
  <c r="V272" s="1"/>
  <c r="U265"/>
  <c r="U272" s="1"/>
  <c r="T265"/>
  <c r="T272" s="1"/>
  <c r="S265"/>
  <c r="S272" s="1"/>
  <c r="R265"/>
  <c r="R272" s="1"/>
  <c r="Q265"/>
  <c r="Q272" s="1"/>
  <c r="P265"/>
  <c r="P272" s="1"/>
  <c r="O265"/>
  <c r="O272" s="1"/>
  <c r="N265"/>
  <c r="N272" s="1"/>
  <c r="M265"/>
  <c r="M272" s="1"/>
  <c r="L265"/>
  <c r="L272" s="1"/>
  <c r="K265"/>
  <c r="K272" s="1"/>
  <c r="J265"/>
  <c r="J272" s="1"/>
  <c r="I265"/>
  <c r="I272" s="1"/>
  <c r="H265"/>
  <c r="H272" s="1"/>
  <c r="G265"/>
  <c r="G272" s="1"/>
  <c r="F265"/>
  <c r="F272" s="1"/>
  <c r="E265"/>
  <c r="E272" s="1"/>
  <c r="D265"/>
  <c r="D272" s="1"/>
  <c r="W242"/>
  <c r="V242"/>
  <c r="U242"/>
  <c r="T242"/>
  <c r="S242"/>
  <c r="R242"/>
  <c r="Q242"/>
  <c r="P242"/>
  <c r="O242"/>
  <c r="N242"/>
  <c r="M242"/>
  <c r="L242"/>
  <c r="K242"/>
  <c r="J242"/>
  <c r="I242"/>
  <c r="H242"/>
  <c r="G242"/>
  <c r="F242"/>
  <c r="E242"/>
  <c r="D242"/>
  <c r="W241"/>
  <c r="V241"/>
  <c r="U241"/>
  <c r="T241"/>
  <c r="S241"/>
  <c r="R241"/>
  <c r="Q241"/>
  <c r="P241"/>
  <c r="O241"/>
  <c r="N241"/>
  <c r="M241"/>
  <c r="L241"/>
  <c r="K241"/>
  <c r="J241"/>
  <c r="I241"/>
  <c r="H241"/>
  <c r="G241"/>
  <c r="F241"/>
  <c r="E241"/>
  <c r="D241"/>
  <c r="W240"/>
  <c r="V240"/>
  <c r="U240"/>
  <c r="T240"/>
  <c r="S240"/>
  <c r="R240"/>
  <c r="Q240"/>
  <c r="P240"/>
  <c r="O240"/>
  <c r="N240"/>
  <c r="M240"/>
  <c r="L240"/>
  <c r="K240"/>
  <c r="J240"/>
  <c r="I240"/>
  <c r="H240"/>
  <c r="G240"/>
  <c r="F240"/>
  <c r="E240"/>
  <c r="D240"/>
  <c r="W239"/>
  <c r="V239"/>
  <c r="U239"/>
  <c r="T239"/>
  <c r="S239"/>
  <c r="R239"/>
  <c r="Q239"/>
  <c r="P239"/>
  <c r="O239"/>
  <c r="N239"/>
  <c r="M239"/>
  <c r="L239"/>
  <c r="K239"/>
  <c r="J239"/>
  <c r="I239"/>
  <c r="H239"/>
  <c r="G239"/>
  <c r="F239"/>
  <c r="E239"/>
  <c r="D239"/>
  <c r="W238"/>
  <c r="V238"/>
  <c r="U238"/>
  <c r="T238"/>
  <c r="S238"/>
  <c r="R238"/>
  <c r="Q238"/>
  <c r="P238"/>
  <c r="O238"/>
  <c r="N238"/>
  <c r="M238"/>
  <c r="L238"/>
  <c r="K238"/>
  <c r="J238"/>
  <c r="I238"/>
  <c r="H238"/>
  <c r="G238"/>
  <c r="F238"/>
  <c r="E238"/>
  <c r="D238"/>
  <c r="W237"/>
  <c r="V237"/>
  <c r="U237"/>
  <c r="T237"/>
  <c r="S237"/>
  <c r="R237"/>
  <c r="Q237"/>
  <c r="P237"/>
  <c r="O237"/>
  <c r="N237"/>
  <c r="M237"/>
  <c r="L237"/>
  <c r="K237"/>
  <c r="J237"/>
  <c r="I237"/>
  <c r="H237"/>
  <c r="G237"/>
  <c r="F237"/>
  <c r="E237"/>
  <c r="D237"/>
  <c r="W236"/>
  <c r="W243" s="1"/>
  <c r="V236"/>
  <c r="V243" s="1"/>
  <c r="U236"/>
  <c r="U243" s="1"/>
  <c r="T236"/>
  <c r="T243" s="1"/>
  <c r="S236"/>
  <c r="S243" s="1"/>
  <c r="R236"/>
  <c r="R243" s="1"/>
  <c r="Q236"/>
  <c r="Q243" s="1"/>
  <c r="P236"/>
  <c r="P243" s="1"/>
  <c r="O236"/>
  <c r="O243" s="1"/>
  <c r="N236"/>
  <c r="N243" s="1"/>
  <c r="M236"/>
  <c r="M243" s="1"/>
  <c r="L236"/>
  <c r="L243" s="1"/>
  <c r="K236"/>
  <c r="K243" s="1"/>
  <c r="J236"/>
  <c r="J243" s="1"/>
  <c r="I236"/>
  <c r="I243" s="1"/>
  <c r="H236"/>
  <c r="H243" s="1"/>
  <c r="G236"/>
  <c r="G243" s="1"/>
  <c r="F236"/>
  <c r="F243" s="1"/>
  <c r="E236"/>
  <c r="E243" s="1"/>
  <c r="D236"/>
  <c r="D243" s="1"/>
  <c r="W213"/>
  <c r="V213"/>
  <c r="U213"/>
  <c r="T213"/>
  <c r="S213"/>
  <c r="R213"/>
  <c r="Q213"/>
  <c r="P213"/>
  <c r="O213"/>
  <c r="N213"/>
  <c r="M213"/>
  <c r="L213"/>
  <c r="K213"/>
  <c r="J213"/>
  <c r="I213"/>
  <c r="H213"/>
  <c r="G213"/>
  <c r="F213"/>
  <c r="E213"/>
  <c r="D213"/>
  <c r="W212"/>
  <c r="V212"/>
  <c r="U212"/>
  <c r="T212"/>
  <c r="S212"/>
  <c r="R212"/>
  <c r="Q212"/>
  <c r="P212"/>
  <c r="O212"/>
  <c r="N212"/>
  <c r="M212"/>
  <c r="L212"/>
  <c r="K212"/>
  <c r="J212"/>
  <c r="I212"/>
  <c r="H212"/>
  <c r="G212"/>
  <c r="F212"/>
  <c r="E212"/>
  <c r="D212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D211"/>
  <c r="W210"/>
  <c r="V210"/>
  <c r="U210"/>
  <c r="T210"/>
  <c r="S210"/>
  <c r="R210"/>
  <c r="Q210"/>
  <c r="P210"/>
  <c r="O210"/>
  <c r="N210"/>
  <c r="M210"/>
  <c r="L210"/>
  <c r="K210"/>
  <c r="J210"/>
  <c r="I210"/>
  <c r="H210"/>
  <c r="G210"/>
  <c r="F210"/>
  <c r="E210"/>
  <c r="D210"/>
  <c r="W209"/>
  <c r="V209"/>
  <c r="U209"/>
  <c r="T209"/>
  <c r="S209"/>
  <c r="R209"/>
  <c r="Q209"/>
  <c r="P209"/>
  <c r="O209"/>
  <c r="N209"/>
  <c r="M209"/>
  <c r="L209"/>
  <c r="K209"/>
  <c r="J209"/>
  <c r="I209"/>
  <c r="H209"/>
  <c r="G209"/>
  <c r="F209"/>
  <c r="E209"/>
  <c r="D209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F208"/>
  <c r="E208"/>
  <c r="D208"/>
  <c r="W207"/>
  <c r="W214" s="1"/>
  <c r="V207"/>
  <c r="V214" s="1"/>
  <c r="U207"/>
  <c r="U214" s="1"/>
  <c r="T207"/>
  <c r="T214" s="1"/>
  <c r="S207"/>
  <c r="S214" s="1"/>
  <c r="R207"/>
  <c r="R214" s="1"/>
  <c r="Q207"/>
  <c r="Q214" s="1"/>
  <c r="P207"/>
  <c r="P214" s="1"/>
  <c r="O207"/>
  <c r="O214" s="1"/>
  <c r="N207"/>
  <c r="N214" s="1"/>
  <c r="M207"/>
  <c r="M214" s="1"/>
  <c r="L207"/>
  <c r="L214" s="1"/>
  <c r="K207"/>
  <c r="K214" s="1"/>
  <c r="J207"/>
  <c r="J214" s="1"/>
  <c r="I207"/>
  <c r="I214" s="1"/>
  <c r="H207"/>
  <c r="H214" s="1"/>
  <c r="G207"/>
  <c r="G214" s="1"/>
  <c r="F207"/>
  <c r="F214" s="1"/>
  <c r="E207"/>
  <c r="E214" s="1"/>
  <c r="D207"/>
  <c r="D214" s="1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W183"/>
  <c r="V183"/>
  <c r="U183"/>
  <c r="T183"/>
  <c r="S183"/>
  <c r="R183"/>
  <c r="Q183"/>
  <c r="P183"/>
  <c r="O183"/>
  <c r="N183"/>
  <c r="M183"/>
  <c r="L183"/>
  <c r="K183"/>
  <c r="J183"/>
  <c r="I183"/>
  <c r="H183"/>
  <c r="G183"/>
  <c r="F183"/>
  <c r="E183"/>
  <c r="D183"/>
  <c r="W182"/>
  <c r="V182"/>
  <c r="U182"/>
  <c r="T182"/>
  <c r="S182"/>
  <c r="R182"/>
  <c r="Q182"/>
  <c r="P182"/>
  <c r="O182"/>
  <c r="N182"/>
  <c r="M182"/>
  <c r="L182"/>
  <c r="K182"/>
  <c r="J182"/>
  <c r="I182"/>
  <c r="H182"/>
  <c r="G182"/>
  <c r="F182"/>
  <c r="E182"/>
  <c r="D182"/>
  <c r="W181"/>
  <c r="V181"/>
  <c r="U181"/>
  <c r="T181"/>
  <c r="S181"/>
  <c r="R181"/>
  <c r="Q181"/>
  <c r="P181"/>
  <c r="O181"/>
  <c r="N181"/>
  <c r="M181"/>
  <c r="L181"/>
  <c r="K181"/>
  <c r="J181"/>
  <c r="I181"/>
  <c r="H181"/>
  <c r="G181"/>
  <c r="F181"/>
  <c r="E181"/>
  <c r="D181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D180"/>
  <c r="W179"/>
  <c r="V179"/>
  <c r="U179"/>
  <c r="T179"/>
  <c r="S179"/>
  <c r="R179"/>
  <c r="Q179"/>
  <c r="P179"/>
  <c r="O179"/>
  <c r="N179"/>
  <c r="M179"/>
  <c r="L179"/>
  <c r="K179"/>
  <c r="J179"/>
  <c r="I179"/>
  <c r="H179"/>
  <c r="G179"/>
  <c r="F179"/>
  <c r="E179"/>
  <c r="D179"/>
  <c r="W178"/>
  <c r="W185" s="1"/>
  <c r="V178"/>
  <c r="V185" s="1"/>
  <c r="U178"/>
  <c r="U185" s="1"/>
  <c r="T178"/>
  <c r="T185" s="1"/>
  <c r="S178"/>
  <c r="S185" s="1"/>
  <c r="R178"/>
  <c r="R185" s="1"/>
  <c r="Q178"/>
  <c r="Q185" s="1"/>
  <c r="P178"/>
  <c r="P185" s="1"/>
  <c r="O178"/>
  <c r="O185" s="1"/>
  <c r="N178"/>
  <c r="N185" s="1"/>
  <c r="M178"/>
  <c r="M185" s="1"/>
  <c r="L178"/>
  <c r="L185" s="1"/>
  <c r="K178"/>
  <c r="K185" s="1"/>
  <c r="J178"/>
  <c r="J185" s="1"/>
  <c r="I178"/>
  <c r="I185" s="1"/>
  <c r="H178"/>
  <c r="H185" s="1"/>
  <c r="G178"/>
  <c r="G185" s="1"/>
  <c r="F178"/>
  <c r="F185" s="1"/>
  <c r="E178"/>
  <c r="E185" s="1"/>
  <c r="D178"/>
  <c r="D185" s="1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W151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W149"/>
  <c r="W156" s="1"/>
  <c r="V149"/>
  <c r="V156" s="1"/>
  <c r="U149"/>
  <c r="U156" s="1"/>
  <c r="T149"/>
  <c r="T156" s="1"/>
  <c r="S149"/>
  <c r="S156" s="1"/>
  <c r="R149"/>
  <c r="R156" s="1"/>
  <c r="Q149"/>
  <c r="Q156" s="1"/>
  <c r="P149"/>
  <c r="P156" s="1"/>
  <c r="O149"/>
  <c r="O156" s="1"/>
  <c r="N149"/>
  <c r="N156" s="1"/>
  <c r="M149"/>
  <c r="M156" s="1"/>
  <c r="L149"/>
  <c r="L156" s="1"/>
  <c r="K149"/>
  <c r="K156" s="1"/>
  <c r="J149"/>
  <c r="J156" s="1"/>
  <c r="I149"/>
  <c r="I156" s="1"/>
  <c r="H149"/>
  <c r="H156" s="1"/>
  <c r="G149"/>
  <c r="G156" s="1"/>
  <c r="F149"/>
  <c r="F156" s="1"/>
  <c r="E149"/>
  <c r="E156" s="1"/>
  <c r="D149"/>
  <c r="D156" s="1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W120"/>
  <c r="W127" s="1"/>
  <c r="V120"/>
  <c r="V127" s="1"/>
  <c r="U120"/>
  <c r="U127" s="1"/>
  <c r="T120"/>
  <c r="T127" s="1"/>
  <c r="S120"/>
  <c r="S127" s="1"/>
  <c r="R120"/>
  <c r="R127" s="1"/>
  <c r="Q120"/>
  <c r="Q127" s="1"/>
  <c r="P120"/>
  <c r="P127" s="1"/>
  <c r="O120"/>
  <c r="O127" s="1"/>
  <c r="N120"/>
  <c r="N127" s="1"/>
  <c r="M120"/>
  <c r="M127" s="1"/>
  <c r="L120"/>
  <c r="L127" s="1"/>
  <c r="K120"/>
  <c r="K127" s="1"/>
  <c r="J120"/>
  <c r="J127" s="1"/>
  <c r="I120"/>
  <c r="I127" s="1"/>
  <c r="H120"/>
  <c r="H127" s="1"/>
  <c r="G120"/>
  <c r="G127" s="1"/>
  <c r="F120"/>
  <c r="F127" s="1"/>
  <c r="E120"/>
  <c r="E127" s="1"/>
  <c r="D120"/>
  <c r="D127" s="1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W91"/>
  <c r="W98" s="1"/>
  <c r="V91"/>
  <c r="V98" s="1"/>
  <c r="U91"/>
  <c r="U98" s="1"/>
  <c r="T91"/>
  <c r="T98" s="1"/>
  <c r="S91"/>
  <c r="S98" s="1"/>
  <c r="R91"/>
  <c r="R98" s="1"/>
  <c r="Q91"/>
  <c r="Q98" s="1"/>
  <c r="P91"/>
  <c r="P98" s="1"/>
  <c r="O91"/>
  <c r="O98" s="1"/>
  <c r="N91"/>
  <c r="N98" s="1"/>
  <c r="M91"/>
  <c r="M98" s="1"/>
  <c r="L91"/>
  <c r="L98" s="1"/>
  <c r="K91"/>
  <c r="K98" s="1"/>
  <c r="J91"/>
  <c r="J98" s="1"/>
  <c r="I91"/>
  <c r="I98" s="1"/>
  <c r="H91"/>
  <c r="H98" s="1"/>
  <c r="G91"/>
  <c r="G98" s="1"/>
  <c r="F91"/>
  <c r="F98" s="1"/>
  <c r="E91"/>
  <c r="E98" s="1"/>
  <c r="D91"/>
  <c r="D98" s="1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W62"/>
  <c r="W69" s="1"/>
  <c r="V62"/>
  <c r="V69" s="1"/>
  <c r="U62"/>
  <c r="U69" s="1"/>
  <c r="T62"/>
  <c r="T69" s="1"/>
  <c r="S62"/>
  <c r="S69" s="1"/>
  <c r="R62"/>
  <c r="R69" s="1"/>
  <c r="Q62"/>
  <c r="Q69" s="1"/>
  <c r="P62"/>
  <c r="P69" s="1"/>
  <c r="O62"/>
  <c r="O69" s="1"/>
  <c r="N62"/>
  <c r="N69" s="1"/>
  <c r="M62"/>
  <c r="M69" s="1"/>
  <c r="L62"/>
  <c r="L69" s="1"/>
  <c r="K62"/>
  <c r="K69" s="1"/>
  <c r="J62"/>
  <c r="J69" s="1"/>
  <c r="I62"/>
  <c r="I69" s="1"/>
  <c r="H62"/>
  <c r="H69" s="1"/>
  <c r="G62"/>
  <c r="G69" s="1"/>
  <c r="F62"/>
  <c r="F69" s="1"/>
  <c r="E62"/>
  <c r="E69" s="1"/>
  <c r="D62"/>
  <c r="D69" s="1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W33"/>
  <c r="W40" s="1"/>
  <c r="V33"/>
  <c r="V40" s="1"/>
  <c r="U33"/>
  <c r="U40" s="1"/>
  <c r="T33"/>
  <c r="T40" s="1"/>
  <c r="S33"/>
  <c r="S40" s="1"/>
  <c r="R33"/>
  <c r="R40" s="1"/>
  <c r="Q33"/>
  <c r="Q40" s="1"/>
  <c r="P33"/>
  <c r="P40" s="1"/>
  <c r="O33"/>
  <c r="O40" s="1"/>
  <c r="N33"/>
  <c r="N40" s="1"/>
  <c r="M33"/>
  <c r="M40" s="1"/>
  <c r="L33"/>
  <c r="L40" s="1"/>
  <c r="K33"/>
  <c r="K40" s="1"/>
  <c r="J33"/>
  <c r="J40" s="1"/>
  <c r="I33"/>
  <c r="I40" s="1"/>
  <c r="H33"/>
  <c r="H40" s="1"/>
  <c r="G33"/>
  <c r="G40" s="1"/>
  <c r="F33"/>
  <c r="F40" s="1"/>
  <c r="E33"/>
  <c r="E40" s="1"/>
  <c r="D33"/>
  <c r="D40" s="1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W4"/>
  <c r="W11" s="1"/>
  <c r="V4"/>
  <c r="V11" s="1"/>
  <c r="U4"/>
  <c r="U11" s="1"/>
  <c r="T4"/>
  <c r="T11" s="1"/>
  <c r="S4"/>
  <c r="S11" s="1"/>
  <c r="R4"/>
  <c r="R11" s="1"/>
  <c r="Q4"/>
  <c r="Q11" s="1"/>
  <c r="P4"/>
  <c r="P11" s="1"/>
  <c r="O4"/>
  <c r="O11" s="1"/>
  <c r="N4"/>
  <c r="N11" s="1"/>
  <c r="M4"/>
  <c r="M11" s="1"/>
  <c r="L4"/>
  <c r="L11" s="1"/>
  <c r="K4"/>
  <c r="K11" s="1"/>
  <c r="J4"/>
  <c r="J11" s="1"/>
  <c r="I4"/>
  <c r="I11" s="1"/>
  <c r="H4"/>
  <c r="H11" s="1"/>
  <c r="G4"/>
  <c r="G11" s="1"/>
  <c r="F4"/>
  <c r="F11" s="1"/>
  <c r="E4"/>
  <c r="E11" s="1"/>
  <c r="D4"/>
  <c r="D11" s="1"/>
  <c r="S206"/>
  <c r="S148"/>
  <c r="R148"/>
  <c r="Q148"/>
  <c r="P148"/>
  <c r="O148"/>
  <c r="N148"/>
  <c r="M148"/>
  <c r="L148"/>
  <c r="K148"/>
  <c r="J148"/>
  <c r="O3"/>
  <c r="CW156" i="7"/>
  <c r="CV156"/>
  <c r="CL156"/>
  <c r="CK156"/>
  <c r="CA156"/>
  <c r="BZ156"/>
  <c r="BP156"/>
  <c r="BO156"/>
  <c r="BE156"/>
  <c r="BD156"/>
  <c r="AT156"/>
  <c r="AS156"/>
  <c r="AI156"/>
  <c r="AH156"/>
  <c r="X156"/>
  <c r="W156"/>
  <c r="M156"/>
  <c r="L156"/>
  <c r="A156"/>
  <c r="CW155"/>
  <c r="CV155"/>
  <c r="CL155"/>
  <c r="CK155"/>
  <c r="CA155"/>
  <c r="BZ155"/>
  <c r="BP155"/>
  <c r="BO155"/>
  <c r="BE155"/>
  <c r="BD155"/>
  <c r="AT155"/>
  <c r="AS155"/>
  <c r="AI155"/>
  <c r="AH155"/>
  <c r="X155"/>
  <c r="W155"/>
  <c r="M155"/>
  <c r="L155"/>
  <c r="A155"/>
  <c r="CW154"/>
  <c r="CV154"/>
  <c r="CL154"/>
  <c r="CK154"/>
  <c r="CA154"/>
  <c r="BZ154"/>
  <c r="BP154"/>
  <c r="BO154"/>
  <c r="BE154"/>
  <c r="BD154"/>
  <c r="AT154"/>
  <c r="AS154"/>
  <c r="AI154"/>
  <c r="AH154"/>
  <c r="X154"/>
  <c r="W154"/>
  <c r="M154"/>
  <c r="L154"/>
  <c r="A154"/>
  <c r="CW107"/>
  <c r="CV107"/>
  <c r="CL107"/>
  <c r="CK107"/>
  <c r="CA107"/>
  <c r="BZ107"/>
  <c r="BP107"/>
  <c r="BO107"/>
  <c r="BE107"/>
  <c r="BD107"/>
  <c r="AT107"/>
  <c r="AS107"/>
  <c r="AI107"/>
  <c r="AH107"/>
  <c r="X107"/>
  <c r="W107"/>
  <c r="M107"/>
  <c r="L107"/>
  <c r="A107"/>
  <c r="CW106"/>
  <c r="CV106"/>
  <c r="CL106"/>
  <c r="CK106"/>
  <c r="CA106"/>
  <c r="BZ106"/>
  <c r="BP106"/>
  <c r="BO106"/>
  <c r="BE106"/>
  <c r="BD106"/>
  <c r="AT106"/>
  <c r="AS106"/>
  <c r="AI106"/>
  <c r="AH106"/>
  <c r="X106"/>
  <c r="W106"/>
  <c r="M106"/>
  <c r="L106"/>
  <c r="A106"/>
  <c r="CW105"/>
  <c r="CV105"/>
  <c r="CL105"/>
  <c r="CK105"/>
  <c r="CA105"/>
  <c r="BZ105"/>
  <c r="BP105"/>
  <c r="BO105"/>
  <c r="BE105"/>
  <c r="BD105"/>
  <c r="AT105"/>
  <c r="AS105"/>
  <c r="AI105"/>
  <c r="AH105"/>
  <c r="X105"/>
  <c r="W105"/>
  <c r="M105"/>
  <c r="L105"/>
  <c r="A105"/>
  <c r="CW58"/>
  <c r="CV58"/>
  <c r="CL58"/>
  <c r="CK58"/>
  <c r="CA58"/>
  <c r="BZ58"/>
  <c r="BP58"/>
  <c r="BO58"/>
  <c r="BE58"/>
  <c r="BD58"/>
  <c r="AT58"/>
  <c r="AS58"/>
  <c r="AI58"/>
  <c r="AH58"/>
  <c r="X58"/>
  <c r="W58"/>
  <c r="M58"/>
  <c r="L58"/>
  <c r="A58"/>
  <c r="CW57"/>
  <c r="CV57"/>
  <c r="CL57"/>
  <c r="CK57"/>
  <c r="CA57"/>
  <c r="BZ57"/>
  <c r="BP57"/>
  <c r="BO57"/>
  <c r="BE57"/>
  <c r="BD57"/>
  <c r="AT57"/>
  <c r="AS57"/>
  <c r="AI57"/>
  <c r="AH57"/>
  <c r="X57"/>
  <c r="W57"/>
  <c r="M57"/>
  <c r="L57"/>
  <c r="A57"/>
  <c r="CW56"/>
  <c r="CV56"/>
  <c r="CL56"/>
  <c r="CK56"/>
  <c r="CA56"/>
  <c r="BZ56"/>
  <c r="BP56"/>
  <c r="BO56"/>
  <c r="BE56"/>
  <c r="BD56"/>
  <c r="AT56"/>
  <c r="AS56"/>
  <c r="AI56"/>
  <c r="AH56"/>
  <c r="X56"/>
  <c r="W56"/>
  <c r="M56"/>
  <c r="L56"/>
  <c r="A56"/>
  <c r="CV9"/>
  <c r="CV8"/>
  <c r="CK9"/>
  <c r="CK8"/>
  <c r="BZ9"/>
  <c r="BZ8"/>
  <c r="BO9"/>
  <c r="BO8"/>
  <c r="BD9"/>
  <c r="BD8"/>
  <c r="AS9"/>
  <c r="AS8"/>
  <c r="AH9"/>
  <c r="AH8"/>
  <c r="W9"/>
  <c r="W8"/>
  <c r="W7"/>
  <c r="L9"/>
  <c r="L8"/>
  <c r="A9"/>
  <c r="A8"/>
  <c r="CV3"/>
  <c r="CK3"/>
  <c r="BZ3"/>
  <c r="BO3"/>
  <c r="AS3"/>
  <c r="AH3"/>
  <c r="L3"/>
  <c r="A3"/>
  <c r="AH39"/>
  <c r="B256" i="1"/>
  <c r="B228"/>
  <c r="CK15" i="7" s="1"/>
  <c r="B200" i="1"/>
  <c r="B144"/>
  <c r="BD15" i="7" s="1"/>
  <c r="B116" i="1"/>
  <c r="B88"/>
  <c r="AH15" i="7" s="1"/>
  <c r="CV15"/>
  <c r="BZ15"/>
  <c r="AS15"/>
  <c r="A152"/>
  <c r="A103"/>
  <c r="A54"/>
  <c r="CV7"/>
  <c r="CK7"/>
  <c r="BZ7"/>
  <c r="BO7"/>
  <c r="BD7"/>
  <c r="AS7"/>
  <c r="AH7"/>
  <c r="M9"/>
  <c r="M8"/>
  <c r="M7"/>
  <c r="L7"/>
  <c r="A7"/>
  <c r="A15" i="5"/>
  <c r="A5" i="7"/>
  <c r="E8" i="1"/>
  <c r="B4"/>
  <c r="B5" s="1"/>
  <c r="B6" s="1"/>
  <c r="B7" s="1"/>
  <c r="A39" i="7" s="1"/>
  <c r="B257" i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CV194" i="7" s="1"/>
  <c r="B229" i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CK194" i="7" s="1"/>
  <c r="B201" i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Z194" i="7" s="1"/>
  <c r="B172" i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O194" i="7" s="1"/>
  <c r="B145" i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D194" i="7" s="1"/>
  <c r="B117" i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AS194" i="7" s="1"/>
  <c r="B89" i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AH194" i="7" s="1"/>
  <c r="B60" i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W194" i="7" s="1"/>
  <c r="B32" i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L194" i="7" s="1"/>
  <c r="M128" i="4"/>
  <c r="F128"/>
  <c r="M114"/>
  <c r="F114"/>
  <c r="M100"/>
  <c r="F100"/>
  <c r="M86"/>
  <c r="F86"/>
  <c r="M72"/>
  <c r="F72"/>
  <c r="M58"/>
  <c r="F58"/>
  <c r="M44"/>
  <c r="F44"/>
  <c r="M30"/>
  <c r="F30"/>
  <c r="M16"/>
  <c r="F16"/>
  <c r="M2"/>
  <c r="F2"/>
  <c r="A1"/>
  <c r="X264" i="3"/>
  <c r="X235"/>
  <c r="X206"/>
  <c r="X177"/>
  <c r="X148"/>
  <c r="X119"/>
  <c r="X90"/>
  <c r="X61"/>
  <c r="X32"/>
  <c r="X3"/>
  <c r="C1"/>
  <c r="Q316" i="1"/>
  <c r="Q315"/>
  <c r="Q314"/>
  <c r="Q313"/>
  <c r="Q312"/>
  <c r="Q311"/>
  <c r="Q310"/>
  <c r="F279"/>
  <c r="E279" s="1"/>
  <c r="F278"/>
  <c r="E278" s="1"/>
  <c r="E261" s="1"/>
  <c r="Q272"/>
  <c r="Q271"/>
  <c r="Q270"/>
  <c r="Q264"/>
  <c r="Q263"/>
  <c r="Q262"/>
  <c r="E262"/>
  <c r="Q261"/>
  <c r="Q260"/>
  <c r="E260"/>
  <c r="F255"/>
  <c r="F254"/>
  <c r="F253"/>
  <c r="F251"/>
  <c r="E251" s="1"/>
  <c r="E234" s="1"/>
  <c r="F250"/>
  <c r="E250" s="1"/>
  <c r="E233" s="1"/>
  <c r="Q236"/>
  <c r="Q235"/>
  <c r="Q234"/>
  <c r="Q233"/>
  <c r="Q232"/>
  <c r="E232"/>
  <c r="Q231"/>
  <c r="Q230"/>
  <c r="Q229"/>
  <c r="Q228"/>
  <c r="Q227"/>
  <c r="F227"/>
  <c r="Q226"/>
  <c r="F226"/>
  <c r="Q225"/>
  <c r="F225"/>
  <c r="Q224"/>
  <c r="Q223"/>
  <c r="F223"/>
  <c r="E223" s="1"/>
  <c r="Q222"/>
  <c r="F222"/>
  <c r="E222" s="1"/>
  <c r="Q221"/>
  <c r="Q209"/>
  <c r="Q208"/>
  <c r="Q207"/>
  <c r="E206"/>
  <c r="E205"/>
  <c r="E204"/>
  <c r="D206" i="3"/>
  <c r="F199" i="1"/>
  <c r="F198"/>
  <c r="F197"/>
  <c r="F195"/>
  <c r="E195" s="1"/>
  <c r="E178" s="1"/>
  <c r="F194"/>
  <c r="E194" s="1"/>
  <c r="E177" s="1"/>
  <c r="Q180"/>
  <c r="Q179"/>
  <c r="Q178"/>
  <c r="Q177"/>
  <c r="Q176"/>
  <c r="E176"/>
  <c r="Q175"/>
  <c r="Q174"/>
  <c r="Q173"/>
  <c r="D177" i="3"/>
  <c r="F171" i="1"/>
  <c r="D90" i="4" s="1"/>
  <c r="F170" i="1"/>
  <c r="F169"/>
  <c r="F167"/>
  <c r="E167" s="1"/>
  <c r="E150" s="1"/>
  <c r="F166"/>
  <c r="E166" s="1"/>
  <c r="E149" s="1"/>
  <c r="Q160"/>
  <c r="Q159"/>
  <c r="Q158"/>
  <c r="E148"/>
  <c r="F143"/>
  <c r="F142"/>
  <c r="F141"/>
  <c r="F139"/>
  <c r="E139" s="1"/>
  <c r="Q138"/>
  <c r="F138"/>
  <c r="E138" s="1"/>
  <c r="E121" s="1"/>
  <c r="Q137"/>
  <c r="Q136"/>
  <c r="Q135"/>
  <c r="Q134"/>
  <c r="Q133"/>
  <c r="Q132"/>
  <c r="Q131"/>
  <c r="Q130"/>
  <c r="Q129"/>
  <c r="Q128"/>
  <c r="Q127"/>
  <c r="Q126"/>
  <c r="Q125"/>
  <c r="Q124"/>
  <c r="Q123"/>
  <c r="E122"/>
  <c r="E120"/>
  <c r="Q119"/>
  <c r="Q118"/>
  <c r="Q117"/>
  <c r="Q116"/>
  <c r="F115"/>
  <c r="F114"/>
  <c r="F113"/>
  <c r="F111"/>
  <c r="E111" s="1"/>
  <c r="F110"/>
  <c r="E110" s="1"/>
  <c r="E93" s="1"/>
  <c r="E94"/>
  <c r="E92"/>
  <c r="F87"/>
  <c r="F86"/>
  <c r="F85"/>
  <c r="F83"/>
  <c r="E83" s="1"/>
  <c r="E66" s="1"/>
  <c r="Q82"/>
  <c r="F82"/>
  <c r="E82" s="1"/>
  <c r="Q81"/>
  <c r="Q80"/>
  <c r="Q79"/>
  <c r="Q78"/>
  <c r="Q77"/>
  <c r="Q76"/>
  <c r="Q75"/>
  <c r="Q74"/>
  <c r="Q68"/>
  <c r="Q67"/>
  <c r="Q66"/>
  <c r="Q65"/>
  <c r="E65"/>
  <c r="E64"/>
  <c r="F59"/>
  <c r="F58"/>
  <c r="F57"/>
  <c r="F55"/>
  <c r="E55" s="1"/>
  <c r="E38" s="1"/>
  <c r="F54"/>
  <c r="E54" s="1"/>
  <c r="E37" s="1"/>
  <c r="Q40"/>
  <c r="Q39"/>
  <c r="Q38"/>
  <c r="E36"/>
  <c r="F31"/>
  <c r="F30"/>
  <c r="F29"/>
  <c r="F27"/>
  <c r="E27" s="1"/>
  <c r="E13" s="1"/>
  <c r="F26"/>
  <c r="E26" s="1"/>
  <c r="E12" s="1"/>
  <c r="K15"/>
  <c r="Q15" s="1"/>
  <c r="Q14"/>
  <c r="M14"/>
  <c r="E11"/>
  <c r="E10"/>
  <c r="E9"/>
  <c r="F3"/>
  <c r="C7" i="9" s="1"/>
  <c r="F2" i="1"/>
  <c r="C6" i="9" s="1"/>
  <c r="F1" i="1"/>
  <c r="B154" i="7" s="1"/>
  <c r="C5" i="9" l="1"/>
  <c r="W3" i="7"/>
  <c r="B11" i="4"/>
  <c r="T11"/>
  <c r="R11"/>
  <c r="P11"/>
  <c r="N11"/>
  <c r="L11"/>
  <c r="J11"/>
  <c r="H11"/>
  <c r="F11"/>
  <c r="D11"/>
  <c r="U13"/>
  <c r="S13"/>
  <c r="Q13"/>
  <c r="O13"/>
  <c r="M13"/>
  <c r="K13"/>
  <c r="I13"/>
  <c r="G13"/>
  <c r="E13"/>
  <c r="C13"/>
  <c r="B27"/>
  <c r="T27"/>
  <c r="R27"/>
  <c r="P27"/>
  <c r="N27"/>
  <c r="L27"/>
  <c r="J27"/>
  <c r="H27"/>
  <c r="F27"/>
  <c r="D27"/>
  <c r="U25"/>
  <c r="S25"/>
  <c r="Q25"/>
  <c r="O25"/>
  <c r="M25"/>
  <c r="K25"/>
  <c r="I25"/>
  <c r="G25"/>
  <c r="E25"/>
  <c r="C25"/>
  <c r="B41"/>
  <c r="T41"/>
  <c r="R41"/>
  <c r="P41"/>
  <c r="N41"/>
  <c r="L41"/>
  <c r="J41"/>
  <c r="H41"/>
  <c r="F41"/>
  <c r="D41"/>
  <c r="U39"/>
  <c r="S39"/>
  <c r="Q39"/>
  <c r="O39"/>
  <c r="M39"/>
  <c r="K39"/>
  <c r="I39"/>
  <c r="G39"/>
  <c r="E39"/>
  <c r="C39"/>
  <c r="B55"/>
  <c r="T55"/>
  <c r="R55"/>
  <c r="P55"/>
  <c r="N55"/>
  <c r="L55"/>
  <c r="J55"/>
  <c r="H55"/>
  <c r="F55"/>
  <c r="D55"/>
  <c r="U53"/>
  <c r="S53"/>
  <c r="Q53"/>
  <c r="O53"/>
  <c r="M53"/>
  <c r="K53"/>
  <c r="I53"/>
  <c r="G53"/>
  <c r="E53"/>
  <c r="C53"/>
  <c r="B69"/>
  <c r="T69"/>
  <c r="R69"/>
  <c r="P69"/>
  <c r="N69"/>
  <c r="L69"/>
  <c r="J69"/>
  <c r="H69"/>
  <c r="F69"/>
  <c r="D69"/>
  <c r="U67"/>
  <c r="S67"/>
  <c r="Q67"/>
  <c r="O67"/>
  <c r="M67"/>
  <c r="K67"/>
  <c r="I67"/>
  <c r="G67"/>
  <c r="E67"/>
  <c r="C67"/>
  <c r="B83"/>
  <c r="T83"/>
  <c r="R83"/>
  <c r="P83"/>
  <c r="N83"/>
  <c r="L83"/>
  <c r="J83"/>
  <c r="H83"/>
  <c r="F83"/>
  <c r="D83"/>
  <c r="U81"/>
  <c r="S81"/>
  <c r="Q81"/>
  <c r="O81"/>
  <c r="M81"/>
  <c r="K81"/>
  <c r="I81"/>
  <c r="G81"/>
  <c r="E81"/>
  <c r="C81"/>
  <c r="B97"/>
  <c r="T97"/>
  <c r="R97"/>
  <c r="P97"/>
  <c r="N97"/>
  <c r="L97"/>
  <c r="J97"/>
  <c r="H97"/>
  <c r="F97"/>
  <c r="D97"/>
  <c r="U95"/>
  <c r="S95"/>
  <c r="Q95"/>
  <c r="O95"/>
  <c r="M95"/>
  <c r="K95"/>
  <c r="I95"/>
  <c r="G95"/>
  <c r="E95"/>
  <c r="C95"/>
  <c r="B111"/>
  <c r="T111"/>
  <c r="R111"/>
  <c r="P111"/>
  <c r="N111"/>
  <c r="L111"/>
  <c r="J111"/>
  <c r="H111"/>
  <c r="F111"/>
  <c r="D111"/>
  <c r="U109"/>
  <c r="S109"/>
  <c r="Q109"/>
  <c r="O109"/>
  <c r="M109"/>
  <c r="K109"/>
  <c r="I109"/>
  <c r="G109"/>
  <c r="E109"/>
  <c r="C109"/>
  <c r="B125"/>
  <c r="T125"/>
  <c r="R125"/>
  <c r="P125"/>
  <c r="N125"/>
  <c r="L125"/>
  <c r="J125"/>
  <c r="H125"/>
  <c r="F125"/>
  <c r="D125"/>
  <c r="U123"/>
  <c r="S123"/>
  <c r="Q123"/>
  <c r="O123"/>
  <c r="M123"/>
  <c r="K123"/>
  <c r="I123"/>
  <c r="G123"/>
  <c r="E123"/>
  <c r="C123"/>
  <c r="B139"/>
  <c r="T139"/>
  <c r="R139"/>
  <c r="P139"/>
  <c r="N139"/>
  <c r="L139"/>
  <c r="J139"/>
  <c r="H139"/>
  <c r="F139"/>
  <c r="D139"/>
  <c r="U137"/>
  <c r="S137"/>
  <c r="Q137"/>
  <c r="O137"/>
  <c r="M137"/>
  <c r="K137"/>
  <c r="I137"/>
  <c r="G137"/>
  <c r="E137"/>
  <c r="C137"/>
  <c r="B13"/>
  <c r="U11"/>
  <c r="S11"/>
  <c r="Q11"/>
  <c r="O11"/>
  <c r="M11"/>
  <c r="K11"/>
  <c r="I11"/>
  <c r="G11"/>
  <c r="E11"/>
  <c r="C11"/>
  <c r="T13"/>
  <c r="R13"/>
  <c r="P13"/>
  <c r="N13"/>
  <c r="L13"/>
  <c r="J13"/>
  <c r="H13"/>
  <c r="F13"/>
  <c r="D13"/>
  <c r="B25"/>
  <c r="U27"/>
  <c r="S27"/>
  <c r="Q27"/>
  <c r="O27"/>
  <c r="M27"/>
  <c r="K27"/>
  <c r="I27"/>
  <c r="G27"/>
  <c r="E27"/>
  <c r="C27"/>
  <c r="T25"/>
  <c r="R25"/>
  <c r="P25"/>
  <c r="N25"/>
  <c r="L25"/>
  <c r="J25"/>
  <c r="H25"/>
  <c r="F25"/>
  <c r="D25"/>
  <c r="B39"/>
  <c r="U41"/>
  <c r="S41"/>
  <c r="Q41"/>
  <c r="O41"/>
  <c r="M41"/>
  <c r="K41"/>
  <c r="I41"/>
  <c r="G41"/>
  <c r="E41"/>
  <c r="C41"/>
  <c r="T39"/>
  <c r="R39"/>
  <c r="P39"/>
  <c r="N39"/>
  <c r="L39"/>
  <c r="J39"/>
  <c r="H39"/>
  <c r="F39"/>
  <c r="D39"/>
  <c r="B53"/>
  <c r="U55"/>
  <c r="S55"/>
  <c r="Q55"/>
  <c r="O55"/>
  <c r="M55"/>
  <c r="K55"/>
  <c r="I55"/>
  <c r="G55"/>
  <c r="E55"/>
  <c r="C55"/>
  <c r="T53"/>
  <c r="R53"/>
  <c r="P53"/>
  <c r="N53"/>
  <c r="L53"/>
  <c r="J53"/>
  <c r="H53"/>
  <c r="F53"/>
  <c r="D53"/>
  <c r="B67"/>
  <c r="U69"/>
  <c r="S69"/>
  <c r="Q69"/>
  <c r="O69"/>
  <c r="M69"/>
  <c r="K69"/>
  <c r="I69"/>
  <c r="G69"/>
  <c r="E69"/>
  <c r="C69"/>
  <c r="T67"/>
  <c r="R67"/>
  <c r="P67"/>
  <c r="N67"/>
  <c r="L67"/>
  <c r="J67"/>
  <c r="H67"/>
  <c r="F67"/>
  <c r="D67"/>
  <c r="B81"/>
  <c r="U83"/>
  <c r="S83"/>
  <c r="Q83"/>
  <c r="O83"/>
  <c r="M83"/>
  <c r="K83"/>
  <c r="I83"/>
  <c r="G83"/>
  <c r="E83"/>
  <c r="C83"/>
  <c r="T81"/>
  <c r="R81"/>
  <c r="P81"/>
  <c r="N81"/>
  <c r="L81"/>
  <c r="J81"/>
  <c r="H81"/>
  <c r="F81"/>
  <c r="D81"/>
  <c r="B95"/>
  <c r="U97"/>
  <c r="S97"/>
  <c r="Q97"/>
  <c r="O97"/>
  <c r="M97"/>
  <c r="K97"/>
  <c r="I97"/>
  <c r="G97"/>
  <c r="E97"/>
  <c r="C97"/>
  <c r="T95"/>
  <c r="R95"/>
  <c r="P95"/>
  <c r="N95"/>
  <c r="L95"/>
  <c r="J95"/>
  <c r="H95"/>
  <c r="F95"/>
  <c r="D95"/>
  <c r="B109"/>
  <c r="U111"/>
  <c r="S111"/>
  <c r="Q111"/>
  <c r="O111"/>
  <c r="M111"/>
  <c r="K111"/>
  <c r="I111"/>
  <c r="G111"/>
  <c r="E111"/>
  <c r="C111"/>
  <c r="T109"/>
  <c r="R109"/>
  <c r="P109"/>
  <c r="N109"/>
  <c r="L109"/>
  <c r="J109"/>
  <c r="H109"/>
  <c r="F109"/>
  <c r="D109"/>
  <c r="B123"/>
  <c r="U125"/>
  <c r="S125"/>
  <c r="Q125"/>
  <c r="O125"/>
  <c r="M125"/>
  <c r="K125"/>
  <c r="I125"/>
  <c r="G125"/>
  <c r="E125"/>
  <c r="C125"/>
  <c r="T123"/>
  <c r="R123"/>
  <c r="P123"/>
  <c r="N123"/>
  <c r="L123"/>
  <c r="J123"/>
  <c r="H123"/>
  <c r="F123"/>
  <c r="D123"/>
  <c r="B137"/>
  <c r="U139"/>
  <c r="S139"/>
  <c r="Q139"/>
  <c r="O139"/>
  <c r="M139"/>
  <c r="K139"/>
  <c r="I139"/>
  <c r="G139"/>
  <c r="E139"/>
  <c r="C139"/>
  <c r="T137"/>
  <c r="R137"/>
  <c r="P137"/>
  <c r="N137"/>
  <c r="L137"/>
  <c r="J137"/>
  <c r="H137"/>
  <c r="F137"/>
  <c r="D137"/>
  <c r="B56" i="7"/>
  <c r="B57"/>
  <c r="B58"/>
  <c r="B105"/>
  <c r="B106"/>
  <c r="B107"/>
  <c r="B155"/>
  <c r="B156"/>
  <c r="B8"/>
  <c r="BD64"/>
  <c r="BD3"/>
  <c r="CV31"/>
  <c r="CV47"/>
  <c r="CV72"/>
  <c r="CV88"/>
  <c r="CV113"/>
  <c r="CV129"/>
  <c r="CV145"/>
  <c r="CV170"/>
  <c r="CV186"/>
  <c r="CV23"/>
  <c r="CV39"/>
  <c r="CV64"/>
  <c r="CV80"/>
  <c r="CV96"/>
  <c r="CV121"/>
  <c r="CV137"/>
  <c r="CV162"/>
  <c r="CV178"/>
  <c r="CK23"/>
  <c r="CK39"/>
  <c r="CK64"/>
  <c r="CK80"/>
  <c r="CK96"/>
  <c r="CK121"/>
  <c r="CK137"/>
  <c r="CK162"/>
  <c r="CK178"/>
  <c r="CK31"/>
  <c r="CK47"/>
  <c r="CK72"/>
  <c r="CK88"/>
  <c r="CK113"/>
  <c r="CK129"/>
  <c r="CK145"/>
  <c r="CK170"/>
  <c r="CK186"/>
  <c r="BZ31"/>
  <c r="BZ47"/>
  <c r="BZ72"/>
  <c r="BZ88"/>
  <c r="BZ113"/>
  <c r="BZ129"/>
  <c r="BZ145"/>
  <c r="BZ170"/>
  <c r="BZ186"/>
  <c r="BZ23"/>
  <c r="BZ39"/>
  <c r="BZ64"/>
  <c r="BZ80"/>
  <c r="BZ96"/>
  <c r="BZ121"/>
  <c r="BZ137"/>
  <c r="BZ162"/>
  <c r="BZ178"/>
  <c r="BO15"/>
  <c r="BO31"/>
  <c r="BO47"/>
  <c r="BO72"/>
  <c r="BO88"/>
  <c r="BO113"/>
  <c r="BO129"/>
  <c r="BO145"/>
  <c r="BO170"/>
  <c r="BO186"/>
  <c r="BO23"/>
  <c r="BO39"/>
  <c r="BO64"/>
  <c r="BO80"/>
  <c r="BO96"/>
  <c r="BO121"/>
  <c r="BO137"/>
  <c r="BO162"/>
  <c r="BO178"/>
  <c r="BD23"/>
  <c r="BD39"/>
  <c r="BD80"/>
  <c r="BD96"/>
  <c r="BD121"/>
  <c r="BD137"/>
  <c r="BD162"/>
  <c r="BD178"/>
  <c r="BD31"/>
  <c r="BD47"/>
  <c r="BD72"/>
  <c r="BD88"/>
  <c r="BD113"/>
  <c r="BD129"/>
  <c r="BD145"/>
  <c r="BD170"/>
  <c r="BD186"/>
  <c r="AS31"/>
  <c r="AS47"/>
  <c r="AS72"/>
  <c r="AS88"/>
  <c r="AS113"/>
  <c r="AS129"/>
  <c r="AS145"/>
  <c r="AS170"/>
  <c r="AS186"/>
  <c r="AS23"/>
  <c r="AS39"/>
  <c r="AS64"/>
  <c r="AS80"/>
  <c r="AS96"/>
  <c r="AS121"/>
  <c r="AS137"/>
  <c r="AS162"/>
  <c r="AS178"/>
  <c r="AH23"/>
  <c r="AH64"/>
  <c r="AH80"/>
  <c r="AH96"/>
  <c r="AH121"/>
  <c r="AH137"/>
  <c r="AH162"/>
  <c r="AH178"/>
  <c r="AH31"/>
  <c r="AH47"/>
  <c r="AH72"/>
  <c r="AH88"/>
  <c r="AH113"/>
  <c r="AH129"/>
  <c r="AH145"/>
  <c r="AH170"/>
  <c r="AH186"/>
  <c r="W23"/>
  <c r="W39"/>
  <c r="W64"/>
  <c r="W80"/>
  <c r="W96"/>
  <c r="W121"/>
  <c r="W137"/>
  <c r="W162"/>
  <c r="W178"/>
  <c r="W15"/>
  <c r="W31"/>
  <c r="W47"/>
  <c r="W72"/>
  <c r="W88"/>
  <c r="W113"/>
  <c r="W129"/>
  <c r="W145"/>
  <c r="W170"/>
  <c r="W186"/>
  <c r="L23"/>
  <c r="L64"/>
  <c r="L96"/>
  <c r="L113"/>
  <c r="L145"/>
  <c r="L186"/>
  <c r="L39"/>
  <c r="L80"/>
  <c r="L129"/>
  <c r="L170"/>
  <c r="L15"/>
  <c r="L31"/>
  <c r="L47"/>
  <c r="L72"/>
  <c r="L88"/>
  <c r="L121"/>
  <c r="L137"/>
  <c r="L162"/>
  <c r="L178"/>
  <c r="CW7"/>
  <c r="CW9"/>
  <c r="CW8"/>
  <c r="CL7"/>
  <c r="CL9"/>
  <c r="CL8"/>
  <c r="CA7"/>
  <c r="CA9"/>
  <c r="CA8"/>
  <c r="BP7"/>
  <c r="BP9"/>
  <c r="BP8"/>
  <c r="BE8"/>
  <c r="BE7"/>
  <c r="BE9"/>
  <c r="AT9"/>
  <c r="AT7"/>
  <c r="AT8"/>
  <c r="AI7"/>
  <c r="AI9"/>
  <c r="AI8"/>
  <c r="X7"/>
  <c r="X9"/>
  <c r="X8"/>
  <c r="A31"/>
  <c r="A23"/>
  <c r="A15"/>
  <c r="B7"/>
  <c r="B9"/>
  <c r="B113" i="1"/>
  <c r="B114"/>
  <c r="B141"/>
  <c r="B253"/>
  <c r="M15"/>
  <c r="K16"/>
  <c r="M16" s="1"/>
  <c r="B85"/>
  <c r="B86"/>
  <c r="B87"/>
  <c r="B143"/>
  <c r="B255"/>
  <c r="D90" i="3"/>
  <c r="B58" i="1"/>
  <c r="B30"/>
  <c r="B31"/>
  <c r="B29"/>
  <c r="A15" i="4" s="1"/>
  <c r="B59" i="1"/>
  <c r="E32" i="3"/>
  <c r="D3"/>
  <c r="F148"/>
  <c r="A6" i="5"/>
  <c r="A8"/>
  <c r="A2"/>
  <c r="A3"/>
  <c r="D4" i="4"/>
  <c r="A4" i="5"/>
  <c r="A18" i="4"/>
  <c r="D19"/>
  <c r="D61" i="3"/>
  <c r="D132" i="4"/>
  <c r="E3" i="3"/>
  <c r="D103" i="4"/>
  <c r="A102"/>
  <c r="D32" i="3"/>
  <c r="A42" i="5"/>
  <c r="A37"/>
  <c r="A44"/>
  <c r="A38"/>
  <c r="A39"/>
  <c r="D60" i="4"/>
  <c r="A40" i="5"/>
  <c r="B115" i="1"/>
  <c r="D62" i="4"/>
  <c r="E177" i="3"/>
  <c r="A78" i="5"/>
  <c r="A73"/>
  <c r="A80"/>
  <c r="A74"/>
  <c r="A75"/>
  <c r="D116" i="4"/>
  <c r="A76" i="5"/>
  <c r="B227" i="1"/>
  <c r="B226"/>
  <c r="B225"/>
  <c r="K17"/>
  <c r="B198"/>
  <c r="D20" i="4"/>
  <c r="E148" i="3"/>
  <c r="A57" i="4"/>
  <c r="D119" i="3"/>
  <c r="A74" i="4"/>
  <c r="D75"/>
  <c r="A49" i="5"/>
  <c r="D76" i="4"/>
  <c r="A66" i="5"/>
  <c r="A67"/>
  <c r="A69"/>
  <c r="A64"/>
  <c r="A71"/>
  <c r="A65"/>
  <c r="D102" i="4"/>
  <c r="D235" i="3"/>
  <c r="A4" i="4"/>
  <c r="D5"/>
  <c r="A24" i="5"/>
  <c r="A19"/>
  <c r="D32" i="4"/>
  <c r="A26" i="5"/>
  <c r="A20"/>
  <c r="A21"/>
  <c r="A22"/>
  <c r="B57" i="1"/>
  <c r="D33" i="4"/>
  <c r="A32"/>
  <c r="D34"/>
  <c r="A33" i="5"/>
  <c r="A28"/>
  <c r="A35"/>
  <c r="A29"/>
  <c r="D46" i="4"/>
  <c r="A30" i="5"/>
  <c r="D47" i="4"/>
  <c r="A46"/>
  <c r="D148" i="3"/>
  <c r="D118" i="4"/>
  <c r="A130"/>
  <c r="D131"/>
  <c r="Q16" i="1"/>
  <c r="B197"/>
  <c r="B199"/>
  <c r="A60" i="5"/>
  <c r="A55"/>
  <c r="D88" i="4"/>
  <c r="A62" i="5"/>
  <c r="A56"/>
  <c r="A57"/>
  <c r="A58"/>
  <c r="B169" i="1"/>
  <c r="D89" i="4"/>
  <c r="A88"/>
  <c r="D264" i="3"/>
  <c r="B170" i="1"/>
  <c r="B171"/>
  <c r="D6" i="4"/>
  <c r="A12" i="5"/>
  <c r="A13"/>
  <c r="D18" i="4"/>
  <c r="A10" i="5"/>
  <c r="A17"/>
  <c r="A11"/>
  <c r="A31"/>
  <c r="D48" i="4"/>
  <c r="A60"/>
  <c r="D61"/>
  <c r="A48" i="5"/>
  <c r="D74" i="4"/>
  <c r="A51" i="5"/>
  <c r="A46"/>
  <c r="A53"/>
  <c r="A47"/>
  <c r="D104" i="4"/>
  <c r="A116"/>
  <c r="D117"/>
  <c r="A84" i="5"/>
  <c r="A85"/>
  <c r="D130" i="4"/>
  <c r="A87" i="5"/>
  <c r="A82"/>
  <c r="A89"/>
  <c r="A83"/>
  <c r="B142" i="1"/>
  <c r="B254"/>
  <c r="L152" i="7" l="1"/>
  <c r="L103"/>
  <c r="L54"/>
  <c r="L5"/>
  <c r="R152"/>
  <c r="R103"/>
  <c r="R54"/>
  <c r="R5"/>
  <c r="CV152"/>
  <c r="CV54"/>
  <c r="DB5" s="1"/>
  <c r="CV103"/>
  <c r="CV5"/>
  <c r="A127" i="4"/>
  <c r="CK152" i="7"/>
  <c r="CK103"/>
  <c r="CK54"/>
  <c r="CQ5" s="1"/>
  <c r="CK5"/>
  <c r="BZ152"/>
  <c r="BZ54"/>
  <c r="BZ103"/>
  <c r="BZ5"/>
  <c r="BO152"/>
  <c r="BO103"/>
  <c r="BO54"/>
  <c r="BU152" s="1"/>
  <c r="BO5"/>
  <c r="BD103"/>
  <c r="BD5"/>
  <c r="BD152"/>
  <c r="BD54"/>
  <c r="A71" i="4"/>
  <c r="AS152" i="7"/>
  <c r="AS103"/>
  <c r="AS54"/>
  <c r="AS5"/>
  <c r="AH152"/>
  <c r="AH54"/>
  <c r="AN103" s="1"/>
  <c r="AH103"/>
  <c r="AH5"/>
  <c r="W152"/>
  <c r="W103"/>
  <c r="W54"/>
  <c r="W5"/>
  <c r="A43" i="4"/>
  <c r="E206" i="3"/>
  <c r="A113" i="4"/>
  <c r="E90" i="3"/>
  <c r="A99" i="4"/>
  <c r="E119" i="3"/>
  <c r="F32"/>
  <c r="G148"/>
  <c r="E264"/>
  <c r="A85" i="4"/>
  <c r="F3" i="3"/>
  <c r="A29" i="4"/>
  <c r="E235" i="3"/>
  <c r="Q17" i="1"/>
  <c r="K18"/>
  <c r="M17"/>
  <c r="F177" i="3"/>
  <c r="E61"/>
  <c r="AC152" i="7" l="1"/>
  <c r="AY152"/>
  <c r="BJ152"/>
  <c r="CF152"/>
  <c r="AC54"/>
  <c r="AC103"/>
  <c r="AN5"/>
  <c r="AN54"/>
  <c r="AY103"/>
  <c r="AY54"/>
  <c r="BJ103"/>
  <c r="BJ54"/>
  <c r="BU5"/>
  <c r="BU103"/>
  <c r="CF103"/>
  <c r="CF54"/>
  <c r="CQ103"/>
  <c r="CQ54"/>
  <c r="DB103"/>
  <c r="DB152"/>
  <c r="AC5"/>
  <c r="AN152"/>
  <c r="AY5"/>
  <c r="BJ5"/>
  <c r="BU54"/>
  <c r="CF5"/>
  <c r="CQ152"/>
  <c r="DB54"/>
  <c r="F61" i="3"/>
  <c r="G177"/>
  <c r="G3"/>
  <c r="K19" i="1"/>
  <c r="M18"/>
  <c r="Q18"/>
  <c r="F90" i="3"/>
  <c r="F235"/>
  <c r="F264"/>
  <c r="H148"/>
  <c r="F119"/>
  <c r="G32"/>
  <c r="F206"/>
  <c r="G119" l="1"/>
  <c r="G90"/>
  <c r="G264"/>
  <c r="G235"/>
  <c r="G206"/>
  <c r="H32"/>
  <c r="M19" i="1"/>
  <c r="K20"/>
  <c r="Q19"/>
  <c r="H177" i="3"/>
  <c r="G61"/>
  <c r="I148"/>
  <c r="I32" l="1"/>
  <c r="H206"/>
  <c r="H264"/>
  <c r="H90"/>
  <c r="H61"/>
  <c r="I177"/>
  <c r="M20" i="1"/>
  <c r="Q20"/>
  <c r="K21"/>
  <c r="H119" i="3"/>
  <c r="H235"/>
  <c r="I235" l="1"/>
  <c r="Q21" i="1"/>
  <c r="K22"/>
  <c r="M21"/>
  <c r="I264" i="3"/>
  <c r="I119"/>
  <c r="J177"/>
  <c r="I61"/>
  <c r="I206"/>
  <c r="J32"/>
  <c r="I90"/>
  <c r="J61" l="1"/>
  <c r="K23" i="1"/>
  <c r="Q22"/>
  <c r="M22"/>
  <c r="K177" i="3"/>
  <c r="K32"/>
  <c r="J119"/>
  <c r="J235"/>
  <c r="J90"/>
  <c r="J206"/>
  <c r="J264"/>
  <c r="L32" l="1"/>
  <c r="K61"/>
  <c r="K264"/>
  <c r="K119"/>
  <c r="K206"/>
  <c r="K90"/>
  <c r="K235"/>
  <c r="L177"/>
  <c r="K24" i="1"/>
  <c r="M23"/>
  <c r="Q23"/>
  <c r="L61" i="3" l="1"/>
  <c r="L206"/>
  <c r="M32"/>
  <c r="M177"/>
  <c r="Q24" i="1"/>
  <c r="M24"/>
  <c r="K25"/>
  <c r="L235" i="3"/>
  <c r="L90"/>
  <c r="L119"/>
  <c r="L264"/>
  <c r="M206" l="1"/>
  <c r="K26" i="1"/>
  <c r="M25"/>
  <c r="Q25"/>
  <c r="M61" i="3"/>
  <c r="M264"/>
  <c r="M119"/>
  <c r="N177"/>
  <c r="N32"/>
  <c r="M90"/>
  <c r="M235"/>
  <c r="N235" l="1"/>
  <c r="N90"/>
  <c r="N119"/>
  <c r="N264"/>
  <c r="N206"/>
  <c r="M26" i="1"/>
  <c r="K27"/>
  <c r="Q26"/>
  <c r="O32" i="3"/>
  <c r="O177"/>
  <c r="N61"/>
  <c r="O206" l="1"/>
  <c r="O61"/>
  <c r="O90"/>
  <c r="O235"/>
  <c r="P177"/>
  <c r="P32"/>
  <c r="K28" i="1"/>
  <c r="M27"/>
  <c r="Q27"/>
  <c r="O264" i="3"/>
  <c r="O119"/>
  <c r="K29" i="1" l="1"/>
  <c r="M28"/>
  <c r="Q28"/>
  <c r="P61" i="3"/>
  <c r="P119"/>
  <c r="P264"/>
  <c r="P206"/>
  <c r="P235"/>
  <c r="Q177"/>
  <c r="Q32"/>
  <c r="P90"/>
  <c r="Q90" l="1"/>
  <c r="R177"/>
  <c r="Q61"/>
  <c r="Q235"/>
  <c r="K30" i="1"/>
  <c r="M29"/>
  <c r="Q29"/>
  <c r="Q206" i="3"/>
  <c r="R32"/>
  <c r="Q264"/>
  <c r="Q119"/>
  <c r="R119" l="1"/>
  <c r="S177"/>
  <c r="R90"/>
  <c r="R264"/>
  <c r="R235"/>
  <c r="T148"/>
  <c r="S32"/>
  <c r="R206"/>
  <c r="Q30" i="1"/>
  <c r="K31"/>
  <c r="M30"/>
  <c r="R61" i="3"/>
  <c r="S235" l="1"/>
  <c r="T177"/>
  <c r="S119"/>
  <c r="U148"/>
  <c r="S90"/>
  <c r="T32"/>
  <c r="M31" i="1"/>
  <c r="Q31"/>
  <c r="K32"/>
  <c r="S61" i="3"/>
  <c r="S264"/>
  <c r="U32" l="1"/>
  <c r="T119"/>
  <c r="T206"/>
  <c r="U177"/>
  <c r="T61"/>
  <c r="T90"/>
  <c r="T235"/>
  <c r="M32" i="1"/>
  <c r="Q32"/>
  <c r="K33"/>
  <c r="V148" i="3"/>
  <c r="T264"/>
  <c r="U206" l="1"/>
  <c r="U90"/>
  <c r="U264"/>
  <c r="U119"/>
  <c r="M33" i="1"/>
  <c r="K34"/>
  <c r="Q33"/>
  <c r="U61" i="3"/>
  <c r="V32"/>
  <c r="W148"/>
  <c r="U235"/>
  <c r="V177"/>
  <c r="V235" l="1"/>
  <c r="W32"/>
  <c r="V61"/>
  <c r="M34" i="1"/>
  <c r="K35"/>
  <c r="Q34"/>
  <c r="V90" i="3"/>
  <c r="V206"/>
  <c r="W177"/>
  <c r="V119"/>
  <c r="V264"/>
  <c r="W90" l="1"/>
  <c r="K36" i="1"/>
  <c r="M35"/>
  <c r="Q35"/>
  <c r="W206" i="3"/>
  <c r="W235"/>
  <c r="W264"/>
  <c r="W119"/>
  <c r="W61"/>
  <c r="K37" i="1" l="1"/>
  <c r="M36"/>
  <c r="Q36"/>
  <c r="K38" l="1"/>
  <c r="M37"/>
  <c r="Q37"/>
  <c r="K39" l="1"/>
  <c r="M38"/>
  <c r="K40" l="1"/>
  <c r="M39"/>
  <c r="K41" l="1"/>
  <c r="M40"/>
  <c r="Q41" l="1"/>
  <c r="M41"/>
  <c r="K42"/>
  <c r="Q42" l="1"/>
  <c r="M42"/>
  <c r="K43"/>
  <c r="Q43" l="1"/>
  <c r="K44"/>
  <c r="M43"/>
  <c r="Q44" l="1"/>
  <c r="K45"/>
  <c r="M44"/>
  <c r="Q45" l="1"/>
  <c r="M45"/>
  <c r="K46"/>
  <c r="Q46" l="1"/>
  <c r="M46"/>
  <c r="K47"/>
  <c r="Q47" l="1"/>
  <c r="K48"/>
  <c r="M47"/>
  <c r="Q48" l="1"/>
  <c r="K49"/>
  <c r="M48"/>
  <c r="Q49" l="1"/>
  <c r="M49"/>
  <c r="K50"/>
  <c r="Q50" l="1"/>
  <c r="M50"/>
  <c r="K51"/>
  <c r="Q51" l="1"/>
  <c r="K52"/>
  <c r="M51"/>
  <c r="K53" l="1"/>
  <c r="M52"/>
  <c r="Q52"/>
  <c r="Q53" l="1"/>
  <c r="K54"/>
  <c r="M53"/>
  <c r="M54" l="1"/>
  <c r="Q54"/>
  <c r="K55"/>
  <c r="Q55" l="1"/>
  <c r="M55"/>
  <c r="K56"/>
  <c r="K57" l="1"/>
  <c r="Q56"/>
  <c r="M56"/>
  <c r="Q57" l="1"/>
  <c r="K58"/>
  <c r="M57"/>
  <c r="K59" l="1"/>
  <c r="M58"/>
  <c r="Q58"/>
  <c r="K60" l="1"/>
  <c r="M59"/>
  <c r="Q59"/>
  <c r="K61" l="1"/>
  <c r="M60"/>
  <c r="Q60"/>
  <c r="K62" l="1"/>
  <c r="Q61"/>
  <c r="M61"/>
  <c r="K63" l="1"/>
  <c r="M62"/>
  <c r="Q62"/>
  <c r="K64" l="1"/>
  <c r="M63"/>
  <c r="Q63"/>
  <c r="K65" l="1"/>
  <c r="Q64"/>
  <c r="M64"/>
  <c r="K66" l="1"/>
  <c r="M65"/>
  <c r="M66" l="1"/>
  <c r="K67"/>
  <c r="M67" l="1"/>
  <c r="K68"/>
  <c r="M68" l="1"/>
  <c r="K69"/>
  <c r="M69" l="1"/>
  <c r="Q69"/>
  <c r="K70"/>
  <c r="M70" l="1"/>
  <c r="K71"/>
  <c r="Q70"/>
  <c r="M71" l="1"/>
  <c r="K72"/>
  <c r="Q71"/>
  <c r="M72" l="1"/>
  <c r="K73"/>
  <c r="Q72"/>
  <c r="M73" l="1"/>
  <c r="Q73"/>
  <c r="K74"/>
  <c r="M74" l="1"/>
  <c r="K75"/>
  <c r="M75" l="1"/>
  <c r="K76"/>
  <c r="M76" l="1"/>
  <c r="K77"/>
  <c r="M77" l="1"/>
  <c r="K78"/>
  <c r="M78" l="1"/>
  <c r="K79"/>
  <c r="M79" l="1"/>
  <c r="K80"/>
  <c r="M80" l="1"/>
  <c r="K81"/>
  <c r="M81" l="1"/>
  <c r="K82"/>
  <c r="K83" l="1"/>
  <c r="M82"/>
  <c r="M83" l="1"/>
  <c r="Q83"/>
  <c r="K84"/>
  <c r="Q84" l="1"/>
  <c r="K85"/>
  <c r="M84"/>
  <c r="K86" l="1"/>
  <c r="M85"/>
  <c r="Q85"/>
  <c r="K87" l="1"/>
  <c r="M86"/>
  <c r="Q86"/>
  <c r="Q87" l="1"/>
  <c r="K88"/>
  <c r="M87"/>
  <c r="K89" l="1"/>
  <c r="M88"/>
  <c r="Q88"/>
  <c r="M89" l="1"/>
  <c r="K90"/>
  <c r="Q89"/>
  <c r="M90" l="1"/>
  <c r="Q90"/>
  <c r="K91"/>
  <c r="Q91" l="1"/>
  <c r="M91"/>
  <c r="K92"/>
  <c r="Q92" l="1"/>
  <c r="K93"/>
  <c r="M92"/>
  <c r="K94" l="1"/>
  <c r="M93"/>
  <c r="Q93"/>
  <c r="K95" l="1"/>
  <c r="Q94"/>
  <c r="M94"/>
  <c r="K96" l="1"/>
  <c r="M95"/>
  <c r="Q95"/>
  <c r="K97" l="1"/>
  <c r="M96"/>
  <c r="Q96"/>
  <c r="K98" l="1"/>
  <c r="Q97"/>
  <c r="M97"/>
  <c r="K99" l="1"/>
  <c r="M98"/>
  <c r="Q98"/>
  <c r="K100" l="1"/>
  <c r="M99"/>
  <c r="Q99"/>
  <c r="K101" l="1"/>
  <c r="M100"/>
  <c r="Q100"/>
  <c r="K102" l="1"/>
  <c r="Q101"/>
  <c r="M101"/>
  <c r="K103" l="1"/>
  <c r="Q102"/>
  <c r="M102"/>
  <c r="K104" l="1"/>
  <c r="M103"/>
  <c r="Q103"/>
  <c r="K105" l="1"/>
  <c r="M104"/>
  <c r="Q104"/>
  <c r="K106" l="1"/>
  <c r="Q105"/>
  <c r="M105"/>
  <c r="K107" l="1"/>
  <c r="M106"/>
  <c r="Q106"/>
  <c r="K108" l="1"/>
  <c r="M107"/>
  <c r="Q107"/>
  <c r="M108" l="1"/>
  <c r="Q108"/>
  <c r="K109"/>
  <c r="Q109" l="1"/>
  <c r="K110"/>
  <c r="M109"/>
  <c r="K111" l="1"/>
  <c r="M110"/>
  <c r="Q110"/>
  <c r="M111" l="1"/>
  <c r="Q111"/>
  <c r="K112"/>
  <c r="K113" l="1"/>
  <c r="M112"/>
  <c r="Q112"/>
  <c r="Q113" l="1"/>
  <c r="M113"/>
  <c r="K114"/>
  <c r="M114" l="1"/>
  <c r="Q114"/>
  <c r="K115"/>
  <c r="Q115" l="1"/>
  <c r="M115"/>
  <c r="K116"/>
  <c r="K117" l="1"/>
  <c r="M116"/>
  <c r="M117" l="1"/>
  <c r="K118"/>
  <c r="M118" l="1"/>
  <c r="K119"/>
  <c r="M119" l="1"/>
  <c r="K120"/>
  <c r="K121" l="1"/>
  <c r="M120"/>
  <c r="Q120"/>
  <c r="Q121" l="1"/>
  <c r="M121"/>
  <c r="K122"/>
  <c r="M122" l="1"/>
  <c r="Q122"/>
  <c r="K123"/>
  <c r="K124" l="1"/>
  <c r="M123"/>
  <c r="K125" l="1"/>
  <c r="M124"/>
  <c r="K126" l="1"/>
  <c r="M125"/>
  <c r="M126" l="1"/>
  <c r="K127"/>
  <c r="K128" l="1"/>
  <c r="M127"/>
  <c r="K129" l="1"/>
  <c r="M128"/>
  <c r="K130" l="1"/>
  <c r="M129"/>
  <c r="M130" l="1"/>
  <c r="K131"/>
  <c r="K132" l="1"/>
  <c r="M131"/>
  <c r="K133" l="1"/>
  <c r="M132"/>
  <c r="M133" l="1"/>
  <c r="K134"/>
  <c r="M134" l="1"/>
  <c r="K135"/>
  <c r="K136" l="1"/>
  <c r="M135"/>
  <c r="M136" l="1"/>
  <c r="K137"/>
  <c r="K138" l="1"/>
  <c r="M137"/>
  <c r="M138" l="1"/>
  <c r="K139"/>
  <c r="K140" l="1"/>
  <c r="M139"/>
  <c r="Q139"/>
  <c r="K141" l="1"/>
  <c r="M140"/>
  <c r="Q140"/>
  <c r="Q141" l="1"/>
  <c r="M141"/>
  <c r="K142"/>
  <c r="Q142" l="1"/>
  <c r="K143"/>
  <c r="M142"/>
  <c r="M143" l="1"/>
  <c r="K144"/>
  <c r="Q143"/>
  <c r="M144" l="1"/>
  <c r="K145"/>
  <c r="Q144"/>
  <c r="M145" l="1"/>
  <c r="Q145"/>
  <c r="K146"/>
  <c r="M146" l="1"/>
  <c r="Q146"/>
  <c r="K147"/>
  <c r="K148" l="1"/>
  <c r="M147"/>
  <c r="Q147"/>
  <c r="K149" l="1"/>
  <c r="M148"/>
  <c r="Q148"/>
  <c r="K150" l="1"/>
  <c r="M149"/>
  <c r="Q149"/>
  <c r="Q150" l="1"/>
  <c r="K151"/>
  <c r="M150"/>
  <c r="Q151" l="1"/>
  <c r="M151"/>
  <c r="K152"/>
  <c r="Q152" l="1"/>
  <c r="M152"/>
  <c r="K153"/>
  <c r="Q153" l="1"/>
  <c r="K154"/>
  <c r="M153"/>
  <c r="Q154" l="1"/>
  <c r="K155"/>
  <c r="M154"/>
  <c r="Q155" l="1"/>
  <c r="M155"/>
  <c r="K156"/>
  <c r="Q156" l="1"/>
  <c r="M156"/>
  <c r="K157"/>
  <c r="Q157" l="1"/>
  <c r="K158"/>
  <c r="M157"/>
  <c r="K159" l="1"/>
  <c r="M158"/>
  <c r="K160" l="1"/>
  <c r="M159"/>
  <c r="K161" l="1"/>
  <c r="M160"/>
  <c r="Q161" l="1"/>
  <c r="K162"/>
  <c r="M161"/>
  <c r="Q162" l="1"/>
  <c r="M162"/>
  <c r="K163"/>
  <c r="Q163" l="1"/>
  <c r="M163"/>
  <c r="K164"/>
  <c r="K165" l="1"/>
  <c r="Q164"/>
  <c r="M164"/>
  <c r="K166" l="1"/>
  <c r="M165"/>
  <c r="Q165"/>
  <c r="K167" l="1"/>
  <c r="M166"/>
  <c r="Q166"/>
  <c r="Q167" l="1"/>
  <c r="M167"/>
  <c r="K168"/>
  <c r="Q168" l="1"/>
  <c r="K169"/>
  <c r="M168"/>
  <c r="Q169" l="1"/>
  <c r="M169"/>
  <c r="K170"/>
  <c r="K171" l="1"/>
  <c r="M170"/>
  <c r="Q170"/>
  <c r="K172" l="1"/>
  <c r="M171"/>
  <c r="Q171"/>
  <c r="K173" l="1"/>
  <c r="M172"/>
  <c r="Q172"/>
  <c r="K174" l="1"/>
  <c r="M173"/>
  <c r="K175" l="1"/>
  <c r="M174"/>
  <c r="M175" l="1"/>
  <c r="K176"/>
  <c r="K177" l="1"/>
  <c r="M176"/>
  <c r="K178" l="1"/>
  <c r="M177"/>
  <c r="M178" l="1"/>
  <c r="K179"/>
  <c r="M179" l="1"/>
  <c r="K180"/>
  <c r="M180" l="1"/>
  <c r="K181"/>
  <c r="M181" l="1"/>
  <c r="Q181"/>
  <c r="K182"/>
  <c r="M182" l="1"/>
  <c r="Q182"/>
  <c r="K183"/>
  <c r="M183" l="1"/>
  <c r="K184"/>
  <c r="Q183"/>
  <c r="M184" l="1"/>
  <c r="K185"/>
  <c r="Q184"/>
  <c r="M185" l="1"/>
  <c r="Q185"/>
  <c r="K186"/>
  <c r="M186" l="1"/>
  <c r="Q186"/>
  <c r="K187"/>
  <c r="M187" l="1"/>
  <c r="K188"/>
  <c r="Q187"/>
  <c r="M188" l="1"/>
  <c r="K189"/>
  <c r="Q188"/>
  <c r="M189" l="1"/>
  <c r="Q189"/>
  <c r="K190"/>
  <c r="M190" l="1"/>
  <c r="Q190"/>
  <c r="K191"/>
  <c r="M191" l="1"/>
  <c r="K192"/>
  <c r="Q191"/>
  <c r="B8" s="1"/>
  <c r="A47" i="7" l="1"/>
  <c r="H3" i="3"/>
  <c r="Q192" i="1"/>
  <c r="M192"/>
  <c r="K193"/>
  <c r="Q193" l="1"/>
  <c r="M193"/>
  <c r="K194"/>
  <c r="Q194" l="1"/>
  <c r="B9" s="1"/>
  <c r="M194"/>
  <c r="K195"/>
  <c r="A64" i="7" l="1"/>
  <c r="I3" i="3"/>
  <c r="M195" i="1"/>
  <c r="K196"/>
  <c r="Q195"/>
  <c r="B10" s="1"/>
  <c r="A72" i="7" l="1"/>
  <c r="J3" i="3"/>
  <c r="Q196" i="1"/>
  <c r="B11" s="1"/>
  <c r="K197"/>
  <c r="M196"/>
  <c r="A80" i="7" l="1"/>
  <c r="K3" i="3"/>
  <c r="K198" i="1"/>
  <c r="M197"/>
  <c r="Q197"/>
  <c r="B12" s="1"/>
  <c r="A88" i="7" l="1"/>
  <c r="L3" i="3"/>
  <c r="K199" i="1"/>
  <c r="M198"/>
  <c r="Q198"/>
  <c r="B13" s="1"/>
  <c r="A96" i="7" l="1"/>
  <c r="B14" i="1"/>
  <c r="M3" i="3"/>
  <c r="K200" i="1"/>
  <c r="M199"/>
  <c r="Q199"/>
  <c r="A113" i="7" l="1"/>
  <c r="N3" i="3"/>
  <c r="B15" i="1"/>
  <c r="M200"/>
  <c r="Q200"/>
  <c r="K201"/>
  <c r="A121" i="7" l="1"/>
  <c r="B16" i="1"/>
  <c r="M201"/>
  <c r="Q201"/>
  <c r="K202"/>
  <c r="A129" i="7" l="1"/>
  <c r="B17" i="1"/>
  <c r="P3" i="3"/>
  <c r="Q202" i="1"/>
  <c r="K203"/>
  <c r="M202"/>
  <c r="A137" i="7" l="1"/>
  <c r="B18" i="1"/>
  <c r="Q3" i="3"/>
  <c r="K204" i="1"/>
  <c r="M203"/>
  <c r="Q203"/>
  <c r="A145" i="7" l="1"/>
  <c r="B19" i="1"/>
  <c r="R3" i="3"/>
  <c r="Q204" i="1"/>
  <c r="K205"/>
  <c r="M204"/>
  <c r="A162" i="7" l="1"/>
  <c r="S3" i="3"/>
  <c r="B20" i="1"/>
  <c r="K206"/>
  <c r="M205"/>
  <c r="Q205"/>
  <c r="A170" i="7" l="1"/>
  <c r="B21" i="1"/>
  <c r="T3" i="3"/>
  <c r="K207" i="1"/>
  <c r="M206"/>
  <c r="Q206"/>
  <c r="A178" i="7" l="1"/>
  <c r="U3" i="3"/>
  <c r="B22" i="1"/>
  <c r="K208"/>
  <c r="M207"/>
  <c r="A186" i="7" l="1"/>
  <c r="V3" i="3"/>
  <c r="B23" i="1"/>
  <c r="K209"/>
  <c r="M208"/>
  <c r="A194" i="7" l="1"/>
  <c r="A1" i="5"/>
  <c r="W3" i="3"/>
  <c r="K210" i="1"/>
  <c r="M209"/>
  <c r="G5" i="7" l="1"/>
  <c r="G152"/>
  <c r="G103"/>
  <c r="G54"/>
  <c r="K211" i="1"/>
  <c r="M210"/>
  <c r="Q210"/>
  <c r="K212" l="1"/>
  <c r="M211"/>
  <c r="Q211"/>
  <c r="K213" l="1"/>
  <c r="Q212"/>
  <c r="M212"/>
  <c r="K214" l="1"/>
  <c r="M213"/>
  <c r="Q213"/>
  <c r="K215" l="1"/>
  <c r="M214"/>
  <c r="Q214"/>
  <c r="K216" l="1"/>
  <c r="M215"/>
  <c r="Q215"/>
  <c r="K217" l="1"/>
  <c r="Q216"/>
  <c r="M216"/>
  <c r="K218" l="1"/>
  <c r="Q217"/>
  <c r="M217"/>
  <c r="K219" l="1"/>
  <c r="M218"/>
  <c r="Q218"/>
  <c r="M219" l="1"/>
  <c r="Q219"/>
  <c r="K220"/>
  <c r="M220" l="1"/>
  <c r="K221"/>
  <c r="Q220"/>
  <c r="K222" l="1"/>
  <c r="M221"/>
  <c r="K223" l="1"/>
  <c r="M222"/>
  <c r="M223" l="1"/>
  <c r="K224"/>
  <c r="K225" l="1"/>
  <c r="M224"/>
  <c r="K226" l="1"/>
  <c r="M225"/>
  <c r="M226" l="1"/>
  <c r="K227"/>
  <c r="M227" l="1"/>
  <c r="K228"/>
  <c r="M228" l="1"/>
  <c r="K229"/>
  <c r="M229" l="1"/>
  <c r="K230"/>
  <c r="M230" l="1"/>
  <c r="K231"/>
  <c r="K232" l="1"/>
  <c r="M231"/>
  <c r="K233" l="1"/>
  <c r="M232"/>
  <c r="K234" l="1"/>
  <c r="M233"/>
  <c r="M234" l="1"/>
  <c r="K235"/>
  <c r="M235" l="1"/>
  <c r="K236"/>
  <c r="K237" l="1"/>
  <c r="M236"/>
  <c r="K238" l="1"/>
  <c r="M237"/>
  <c r="Q237"/>
  <c r="M238" l="1"/>
  <c r="K239"/>
  <c r="Q238"/>
  <c r="M239" l="1"/>
  <c r="Q239"/>
  <c r="K240"/>
  <c r="Q240" l="1"/>
  <c r="K241"/>
  <c r="M240"/>
  <c r="K242" l="1"/>
  <c r="Q241"/>
  <c r="M241"/>
  <c r="M242" l="1"/>
  <c r="Q242"/>
  <c r="K243"/>
  <c r="M243" l="1"/>
  <c r="Q243"/>
  <c r="K244"/>
  <c r="Q244" l="1"/>
  <c r="K245"/>
  <c r="M244"/>
  <c r="K246" l="1"/>
  <c r="M245"/>
  <c r="Q245"/>
  <c r="M246" l="1"/>
  <c r="K247"/>
  <c r="Q246"/>
  <c r="K248" l="1"/>
  <c r="M247"/>
  <c r="Q247"/>
  <c r="K249" l="1"/>
  <c r="M248"/>
  <c r="Q248"/>
  <c r="K250" l="1"/>
  <c r="M249"/>
  <c r="Q249"/>
  <c r="K251" l="1"/>
  <c r="M250"/>
  <c r="Q250"/>
  <c r="K252" l="1"/>
  <c r="M251"/>
  <c r="Q251"/>
  <c r="Q252" l="1"/>
  <c r="M252"/>
  <c r="K253"/>
  <c r="M253" l="1"/>
  <c r="Q253"/>
  <c r="K254"/>
  <c r="Q254" l="1"/>
  <c r="M254"/>
  <c r="K255"/>
  <c r="M255" l="1"/>
  <c r="Q255"/>
  <c r="K256"/>
  <c r="M256" l="1"/>
  <c r="K257"/>
  <c r="Q256"/>
  <c r="M257" l="1"/>
  <c r="K258"/>
  <c r="Q257"/>
  <c r="M258" l="1"/>
  <c r="Q258"/>
  <c r="K259"/>
  <c r="K260" l="1"/>
  <c r="M259"/>
  <c r="Q259"/>
  <c r="K261" l="1"/>
  <c r="M260"/>
  <c r="M261" l="1"/>
  <c r="K262"/>
  <c r="M262" l="1"/>
  <c r="K263"/>
  <c r="M263" l="1"/>
  <c r="K264"/>
  <c r="M264" l="1"/>
  <c r="K265"/>
  <c r="Q265" l="1"/>
  <c r="M265"/>
  <c r="K266"/>
  <c r="Q266" l="1"/>
  <c r="K267"/>
  <c r="M266"/>
  <c r="Q267" l="1"/>
  <c r="K268"/>
  <c r="M267"/>
  <c r="Q268" l="1"/>
  <c r="M268"/>
  <c r="K269"/>
  <c r="Q269" l="1"/>
  <c r="M269"/>
  <c r="K270"/>
  <c r="M270" l="1"/>
  <c r="K271"/>
  <c r="K272" l="1"/>
  <c r="M271"/>
  <c r="K273" l="1"/>
  <c r="M272"/>
  <c r="Q273" l="1"/>
  <c r="K274"/>
  <c r="M273"/>
  <c r="Q274" l="1"/>
  <c r="K275"/>
  <c r="M274"/>
  <c r="Q275" l="1"/>
  <c r="M275"/>
  <c r="K276"/>
  <c r="K277" l="1"/>
  <c r="Q276"/>
  <c r="M276"/>
  <c r="K278" l="1"/>
  <c r="M277"/>
  <c r="Q277"/>
  <c r="K279" l="1"/>
  <c r="M278"/>
  <c r="Q278"/>
  <c r="Q279" l="1"/>
  <c r="M279"/>
  <c r="K280"/>
  <c r="K281" l="1"/>
  <c r="M280"/>
  <c r="Q280"/>
  <c r="K282" l="1"/>
  <c r="Q281"/>
  <c r="M281"/>
  <c r="M282" l="1"/>
  <c r="Q282"/>
  <c r="K283"/>
  <c r="Q283" l="1"/>
  <c r="K284"/>
  <c r="M283"/>
  <c r="K285" l="1"/>
  <c r="M284"/>
  <c r="Q284"/>
  <c r="Q285" l="1"/>
  <c r="K286"/>
  <c r="M285"/>
  <c r="M286" l="1"/>
  <c r="Q286"/>
  <c r="K287"/>
  <c r="Q287" l="1"/>
  <c r="M287"/>
  <c r="K288"/>
  <c r="K289" l="1"/>
  <c r="Q288"/>
  <c r="M288"/>
  <c r="M289" l="1"/>
  <c r="Q289"/>
  <c r="K290"/>
  <c r="M290" l="1"/>
  <c r="K291"/>
  <c r="Q290"/>
  <c r="Q291" l="1"/>
  <c r="M291"/>
  <c r="K292"/>
  <c r="K293" l="1"/>
  <c r="Q292"/>
  <c r="M292"/>
  <c r="M293" l="1"/>
  <c r="Q293"/>
  <c r="K294"/>
  <c r="M294" l="1"/>
  <c r="Q294"/>
  <c r="K295"/>
  <c r="Q295" l="1"/>
  <c r="M295"/>
  <c r="K296"/>
  <c r="K297" l="1"/>
  <c r="M296"/>
  <c r="Q296"/>
  <c r="K298" l="1"/>
  <c r="M297"/>
  <c r="Q297"/>
  <c r="M298" l="1"/>
  <c r="Q298"/>
  <c r="K299"/>
  <c r="Q299" l="1"/>
  <c r="K300"/>
  <c r="M299"/>
  <c r="K301" l="1"/>
  <c r="M300"/>
  <c r="Q300"/>
  <c r="Q301" l="1"/>
  <c r="K302"/>
  <c r="M301"/>
  <c r="M302" l="1"/>
  <c r="Q302"/>
  <c r="K303"/>
  <c r="Q303" l="1"/>
  <c r="M303"/>
  <c r="K304"/>
  <c r="K305" l="1"/>
  <c r="M304"/>
  <c r="Q304"/>
  <c r="M305" l="1"/>
  <c r="Q305"/>
  <c r="K306"/>
  <c r="M306" l="1"/>
  <c r="K307"/>
  <c r="Q306"/>
  <c r="Q307" l="1"/>
  <c r="M307"/>
  <c r="K308"/>
  <c r="K309" l="1"/>
  <c r="Q308"/>
  <c r="M308"/>
  <c r="M309" l="1"/>
  <c r="Q309"/>
  <c r="K310"/>
  <c r="M310" l="1"/>
  <c r="K311"/>
  <c r="K312" l="1"/>
  <c r="M311"/>
  <c r="K313" l="1"/>
  <c r="M312"/>
  <c r="K314" l="1"/>
  <c r="M313"/>
  <c r="M314" l="1"/>
  <c r="K315"/>
  <c r="M315" l="1"/>
  <c r="K316"/>
  <c r="M316" l="1"/>
</calcChain>
</file>

<file path=xl/comments1.xml><?xml version="1.0" encoding="utf-8"?>
<comments xmlns="http://schemas.openxmlformats.org/spreadsheetml/2006/main">
  <authors>
    <author>Domi</author>
  </authors>
  <commentList>
    <comment ref="C15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N15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Y15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J15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U15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F15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Q15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B15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M15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X15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Y23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J23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U23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F23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Q23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B23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M23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X23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Y31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J31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U31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F31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Q31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B31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M31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X31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Y39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J39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U39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F39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Q39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B39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M39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X39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47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N47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Y47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J47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U47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F47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Q47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B47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M47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X47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64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N64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Y64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J64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U64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F64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Q64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B64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M64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X64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72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N72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Y72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J72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U72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F72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Q72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B72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M72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X72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80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N80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Y80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J80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U80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F80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Q80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B80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M80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X80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88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N88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Y88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J88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U88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F88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Q88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B88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M88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X88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96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N96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Y96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J96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U96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F96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Q96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B96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M96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X96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113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N113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Y113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J113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U113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F113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Q113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B113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M113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X113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121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N121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Y121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J121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U121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F121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Q121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B121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M121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X121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129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N129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Y129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J129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U129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F129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Q129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B129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M129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X129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137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N137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Y137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J137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U137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F137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Q137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B137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M137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X137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145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N145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Y145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J145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U145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F145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Q145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B145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M145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X145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162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N162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Y162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J162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U162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F162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Q162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B162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M162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X162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170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N170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Y170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J170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U170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F170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Q170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B170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M170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X170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178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N178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Y178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J178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U178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F178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Q178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B178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M178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X178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186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N186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Y186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J186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U186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F186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Q186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B186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M186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X186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194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N194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Y194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J194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AU194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F194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BQ194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B194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M194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  <comment ref="CX194" authorId="0">
      <text>
        <r>
          <rPr>
            <b/>
            <sz val="9"/>
            <color indexed="81"/>
            <rFont val="Tahoma"/>
            <family val="2"/>
          </rPr>
          <t>"a" si absent(e)
"np" si non présenté au professeur</t>
        </r>
      </text>
    </comment>
  </commentList>
</comments>
</file>

<file path=xl/sharedStrings.xml><?xml version="1.0" encoding="utf-8"?>
<sst xmlns="http://schemas.openxmlformats.org/spreadsheetml/2006/main" count="1216" uniqueCount="183">
  <si>
    <t>Nom :</t>
  </si>
  <si>
    <t>Compétences :</t>
  </si>
  <si>
    <t>1.</t>
  </si>
  <si>
    <t>CONTRAT    1</t>
  </si>
  <si>
    <t>Jour de la semaine</t>
  </si>
  <si>
    <r>
      <t>Pour indiquer les jours de congé</t>
    </r>
    <r>
      <rPr>
        <sz val="10"/>
        <rFont val="Arial"/>
        <family val="2"/>
        <charset val="1"/>
      </rPr>
      <t>: écrire "1" à côté du dernier jour du congé puis remonter jusqu'au premier en écrivant "2", puis "3", et ainsi de suite…</t>
    </r>
    <r>
      <rPr>
        <b/>
        <sz val="10"/>
        <color rgb="FFFF0000"/>
        <rFont val="Arial"/>
        <family val="2"/>
        <charset val="1"/>
      </rPr>
      <t>jusqu'au premier jour du congé (weekends compris)!</t>
    </r>
  </si>
  <si>
    <t>Prénom :</t>
  </si>
  <si>
    <t>2.</t>
  </si>
  <si>
    <t>Classe :</t>
  </si>
  <si>
    <t>3.</t>
  </si>
  <si>
    <t>Dates :</t>
  </si>
  <si>
    <t>Ne remplir que les cases</t>
  </si>
  <si>
    <t>nom</t>
  </si>
  <si>
    <t>prénom</t>
  </si>
  <si>
    <t>classe</t>
  </si>
  <si>
    <t>&lt; Date de début du contrat</t>
  </si>
  <si>
    <t>&lt; Date de fin du contrat</t>
  </si>
  <si>
    <t>CONTRAT    2</t>
  </si>
  <si>
    <t>CONTRAT    3</t>
  </si>
  <si>
    <t>CONTRAT    4</t>
  </si>
  <si>
    <t>CONTRAT    5</t>
  </si>
  <si>
    <t>CONTRAT    6</t>
  </si>
  <si>
    <t>CONTRAT    7</t>
  </si>
  <si>
    <t>CONTRAT    8</t>
  </si>
  <si>
    <t>CONTRAT    9</t>
  </si>
  <si>
    <t>CONTRAT    10</t>
  </si>
  <si>
    <t>Heures</t>
  </si>
  <si>
    <t>Compétence 1</t>
  </si>
  <si>
    <t>Compétence 2</t>
  </si>
  <si>
    <t>Compétence 3</t>
  </si>
  <si>
    <t>Notations possibles :</t>
  </si>
  <si>
    <t>TI</t>
  </si>
  <si>
    <t>I</t>
  </si>
  <si>
    <t>S</t>
  </si>
  <si>
    <t>B</t>
  </si>
  <si>
    <t>5/6</t>
  </si>
  <si>
    <t>TB</t>
  </si>
  <si>
    <t>-</t>
  </si>
  <si>
    <t>CONTRAT     1</t>
  </si>
  <si>
    <t>CONTRAT     2</t>
  </si>
  <si>
    <t>CONTRAT     3</t>
  </si>
  <si>
    <t>CONTRAT     4</t>
  </si>
  <si>
    <t>CONTRAT     5</t>
  </si>
  <si>
    <t>CONTRAT     6</t>
  </si>
  <si>
    <t>CONTRAT     7</t>
  </si>
  <si>
    <t>CONTRAT     8</t>
  </si>
  <si>
    <t>CONTRAT     9</t>
  </si>
  <si>
    <t>CONTRAT     10</t>
  </si>
  <si>
    <t>Contrat 1</t>
  </si>
  <si>
    <t>Contrat 2</t>
  </si>
  <si>
    <t>Contrat 3</t>
  </si>
  <si>
    <t>Contrat 4</t>
  </si>
  <si>
    <t>Contrat 5</t>
  </si>
  <si>
    <t>Contrat 6</t>
  </si>
  <si>
    <t>Contrat 7</t>
  </si>
  <si>
    <t>Contrat 8</t>
  </si>
  <si>
    <t>Contrat 9</t>
  </si>
  <si>
    <t>Contrat 10</t>
  </si>
  <si>
    <t>Codes</t>
  </si>
  <si>
    <t>Libellés</t>
  </si>
  <si>
    <t>1. RESPECT DES CONSIGNES</t>
  </si>
  <si>
    <t>Je respecte les consignes écrites ou orales.</t>
  </si>
  <si>
    <t>Je respecte les consignes de sécurité.</t>
  </si>
  <si>
    <t>Je respecte les consignes de travail.</t>
  </si>
  <si>
    <t>Je respecte les règles du jeu.</t>
  </si>
  <si>
    <t>Je respecte le règlement de l'école.</t>
  </si>
  <si>
    <t>J'accepte les remarques et les sanctions sans les remettre en cause.</t>
  </si>
  <si>
    <t>Je respecte le règlement de l'atelier.</t>
  </si>
  <si>
    <t>J'écoute ou je lis la consigne jusqu'au bout avant de commencer à travailler.</t>
  </si>
  <si>
    <t>J'écoute ou je lis la consigne jusqu'au bout avant de poser une question.</t>
  </si>
  <si>
    <t>Je suis particulièrement attentif lorsque le professeur donne une consigne.</t>
  </si>
  <si>
    <t>Je fais ce que le professeur me demande même si je n'en ai pas envie ou si j'éprouve des difficultés.</t>
  </si>
  <si>
    <t>2. RESPECT DES PERSONNES</t>
  </si>
  <si>
    <t>Je respecte mes condisciples (mots et gestes).</t>
  </si>
  <si>
    <t>Je respecte les membres du personnel de l'école.</t>
  </si>
  <si>
    <t>Je maitrise mes réactions à l'égard de l'autre.</t>
  </si>
  <si>
    <t>Je travaille dans le calme.</t>
  </si>
  <si>
    <t>Je respecte le matériel.</t>
  </si>
  <si>
    <t>Je respecte mon travail.</t>
  </si>
  <si>
    <t>Je respecte le travail de l'autre.</t>
  </si>
  <si>
    <t>Je respecte le matériel de l'autre.</t>
  </si>
  <si>
    <t>Je respecte le partenaire et l'adversaire.</t>
  </si>
  <si>
    <t>Je reconnais les points positifs de l'autre.</t>
  </si>
  <si>
    <t>Je travaille avec un ou plusieurs condisciple(s).</t>
  </si>
  <si>
    <t>3. COMMUNICATION</t>
  </si>
  <si>
    <t>Je laisse s'exprimer tout interlocuteur sans l'interrompre.</t>
  </si>
  <si>
    <t>Je pose une question précise et ciblée lorsque je n'ai pas compris.</t>
  </si>
  <si>
    <t>Je demande un renseignement.</t>
  </si>
  <si>
    <t>Je dis ce que je ressens.</t>
  </si>
  <si>
    <t>Je demande un avis, un conseil.</t>
  </si>
  <si>
    <t>Je laisse s'exprimer un membre de l'équipe éducative.</t>
  </si>
  <si>
    <t>J'écoute et j'applique les consignes.</t>
  </si>
  <si>
    <t>Je demande de l'aide.</t>
  </si>
  <si>
    <t>Je parle sur un ton approprié.</t>
  </si>
  <si>
    <t>Je parle uniquement de ce qui concerne le cours.</t>
  </si>
  <si>
    <t>J'écoute la remarque de l'adulte et j'en tiens compte immédiatement sans répondre.</t>
  </si>
  <si>
    <t>Je me tais en classe.</t>
  </si>
  <si>
    <t>J'écoute les explications données par le professeur.</t>
  </si>
  <si>
    <t>Je suis la leçon et peux répondre quand le professeur me pose une question.</t>
  </si>
  <si>
    <t>Je me concentre sur ce que le professeur dit et non sur ce qu'un autre élève dit.</t>
  </si>
  <si>
    <t>Je réponds avec précision à une question posée (je fais des phrases complètes).</t>
  </si>
  <si>
    <t>Je peux reformuler avec mes propres mots ce qui vient d'être dit.</t>
  </si>
  <si>
    <t>4. AUTONOMIE</t>
  </si>
  <si>
    <t>J'adapte ma tenue vestimentaire aux circonstances.</t>
  </si>
  <si>
    <t>Je maitrise mes réactions.</t>
  </si>
  <si>
    <t>Je présente un travail avec soin, je procède avec méthode.</t>
  </si>
  <si>
    <t>Je me renseigne quant à un travail à effectuer.</t>
  </si>
  <si>
    <t>Je donne mon opinion sur un point bien précis.</t>
  </si>
  <si>
    <t>Je donne et justifie mon opinion sur un point bien précis.</t>
  </si>
  <si>
    <t>Je justifie mon comportement.</t>
  </si>
  <si>
    <t>Je mène mon travail à son terme, sans aide.</t>
  </si>
  <si>
    <t>Je travaille seul.</t>
  </si>
  <si>
    <t>J'ose m'exprimer.</t>
  </si>
  <si>
    <t>J'essaie de répondre aux questions posées par le professeur.</t>
  </si>
  <si>
    <t>J'utilise un langage correct.</t>
  </si>
  <si>
    <t>Je prends des décisions.</t>
  </si>
  <si>
    <t>Je prends des initiatives.</t>
  </si>
  <si>
    <t>Je m'adapte à des situations nouvelles.</t>
  </si>
  <si>
    <t>Je développe des projets personnels qui m'aideront à m'épanouir.</t>
  </si>
  <si>
    <t>Je recherche mes erreurs pour les corriger.</t>
  </si>
  <si>
    <t>Je tire des leçons positives de mes erreurs.</t>
  </si>
  <si>
    <t>Je distingue l'essentiel de l'accessoire.</t>
  </si>
  <si>
    <t>Je prends note de ce qui est écrit au tableau.</t>
  </si>
  <si>
    <t>Je me construis un projet personnel en tenant compte de mes ressources, des mes résultats et de mes difficultés.</t>
  </si>
  <si>
    <t>Je suis attentif(ve) en classe.</t>
  </si>
  <si>
    <t>Je me concentre uniquement sur mon travail.</t>
  </si>
  <si>
    <t>Je suis persévérant(e) dans chaque cours même si j'éprouve des difficultés de compréhension.</t>
  </si>
  <si>
    <t>5. ORDRE</t>
  </si>
  <si>
    <t>Je tiens correctement mon journal de classe.</t>
  </si>
  <si>
    <t>Je tiens en ordre mes cahiers et mes classeurs.</t>
  </si>
  <si>
    <t>Je possède mon équipement et mon matériel scolaire.</t>
  </si>
  <si>
    <t>Je possède mon journal de classe.</t>
  </si>
  <si>
    <t>Je range soigneusement et correctement mon matériel.</t>
  </si>
  <si>
    <t>Je mets en ordre le local ou l'atelier.</t>
  </si>
  <si>
    <t>J'ai mon matériel et mes documents au bon moment.</t>
  </si>
  <si>
    <t>Je classe directement et au bon endroit les feuilles distribuées par le professeur.</t>
  </si>
  <si>
    <t>Je me remets directement en ordre après une absence.</t>
  </si>
  <si>
    <t>J'écris lisiblement.</t>
  </si>
  <si>
    <t>Je présente des travaux propres, soignés et lisibles.</t>
  </si>
  <si>
    <t>Je me fixe des priorités afin de mieux organiser mon travail (planning).</t>
  </si>
  <si>
    <t>Je complète les documents demandés.</t>
  </si>
  <si>
    <t>6. RESPECT DE L'ENVIRONNEMENT</t>
  </si>
  <si>
    <t>Je respecte l'environnement naturel de l'école.</t>
  </si>
  <si>
    <t>Je respecte les bâtiments de l'école.</t>
  </si>
  <si>
    <t>Je respecte la classe.</t>
  </si>
  <si>
    <t>Je respecte le matériel et l'équipement.</t>
  </si>
  <si>
    <t>Je respecte les lieux d'activités et de travail hors école.</t>
  </si>
  <si>
    <t>Je trie mes déchets.</t>
  </si>
  <si>
    <t>Je me tiens correctement sur ma chaise.</t>
  </si>
  <si>
    <t>7. PONCTUALITE</t>
  </si>
  <si>
    <t>Je respecte l'horaire du début à la fin du cours.</t>
  </si>
  <si>
    <t>Je respecte l'horaire de la journée scolaire (début et fin).</t>
  </si>
  <si>
    <t>Je respecte l'horaire des activités extra-scolaires.</t>
  </si>
  <si>
    <t>Je suis à l'heure dans mon rang.</t>
  </si>
  <si>
    <t>8. TRAVAIL</t>
  </si>
  <si>
    <t>Je réalise les travaux demandés dans chaque cours.</t>
  </si>
  <si>
    <t>Je réalise les travaux demandés pour la date convenue.</t>
  </si>
  <si>
    <t>Je réalise les travaux demandés jusqu'au bout.</t>
  </si>
  <si>
    <t>Je réalise immédiatement le travail demandé en classe.</t>
  </si>
  <si>
    <t>J'étudie les notions théoriques et réussis la partie "connaissance" lors des évaluations.</t>
  </si>
  <si>
    <t>Je prépare chaque évaluation avec sérieux.</t>
  </si>
  <si>
    <t>Je travaille régulièrement en classe comme à domicile.</t>
  </si>
  <si>
    <t>Je participe activement aux différents cours.</t>
  </si>
  <si>
    <t>Je manifeste de la bonne volonté face au travail.</t>
  </si>
  <si>
    <r>
      <t xml:space="preserve">codes des compétences </t>
    </r>
    <r>
      <rPr>
        <sz val="10"/>
        <color rgb="FFFF0000"/>
        <rFont val="Arial"/>
        <family val="2"/>
        <charset val="1"/>
      </rPr>
      <t>(à droite des cases "compétences")</t>
    </r>
  </si>
  <si>
    <r>
      <t xml:space="preserve">date de début </t>
    </r>
    <r>
      <rPr>
        <sz val="10"/>
        <color rgb="FFFF0000"/>
        <rFont val="Arial"/>
        <family val="2"/>
        <charset val="1"/>
      </rPr>
      <t>valide</t>
    </r>
  </si>
  <si>
    <r>
      <t xml:space="preserve">date de fin </t>
    </r>
    <r>
      <rPr>
        <sz val="10"/>
        <color rgb="FFFF0000"/>
        <rFont val="Arial"/>
        <family val="2"/>
        <charset val="1"/>
      </rPr>
      <t>valide</t>
    </r>
  </si>
  <si>
    <t>Je lève le doigt pour demander la parole et j'attends que le professeur m'interroge pour répondre.</t>
  </si>
  <si>
    <r>
      <t xml:space="preserve">Jours de l'année scolaire </t>
    </r>
    <r>
      <rPr>
        <sz val="10"/>
        <rFont val="Arial"/>
        <family val="2"/>
        <charset val="1"/>
      </rPr>
      <t>(écrire le 1er jour seulement)</t>
    </r>
  </si>
  <si>
    <t>tb</t>
  </si>
  <si>
    <t>Bollaerts</t>
  </si>
  <si>
    <t>Dominique</t>
  </si>
  <si>
    <t>2F</t>
  </si>
  <si>
    <t>np</t>
  </si>
  <si>
    <t>Comp. 1</t>
  </si>
  <si>
    <t>Comp. 2</t>
  </si>
  <si>
    <t>Comp. 3</t>
  </si>
  <si>
    <t>Nom du professeur, paraphe                         et commentaire éventuel</t>
  </si>
  <si>
    <t>b</t>
  </si>
  <si>
    <t>i</t>
  </si>
  <si>
    <t>ti</t>
  </si>
  <si>
    <t>s</t>
  </si>
  <si>
    <t>a</t>
  </si>
</sst>
</file>

<file path=xl/styles.xml><?xml version="1.0" encoding="utf-8"?>
<styleSheet xmlns="http://schemas.openxmlformats.org/spreadsheetml/2006/main">
  <numFmts count="4">
    <numFmt numFmtId="164" formatCode="dddd\ d\ mmmm\ yyyy;@"/>
    <numFmt numFmtId="165" formatCode="d\ mmmm\ yyyy;@"/>
    <numFmt numFmtId="167" formatCode="d/mm/yyyy;@"/>
    <numFmt numFmtId="168" formatCode="[$-F800]dddd\,\ mmmm\ dd\,\ yyyy"/>
  </numFmts>
  <fonts count="34">
    <font>
      <sz val="10"/>
      <name val="Arial"/>
      <family val="2"/>
      <charset val="1"/>
    </font>
    <font>
      <sz val="8"/>
      <name val="Arial"/>
      <family val="2"/>
      <charset val="1"/>
    </font>
    <font>
      <b/>
      <sz val="36"/>
      <color rgb="FFFF990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808080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FF6600"/>
      <name val="Arial"/>
      <family val="2"/>
      <charset val="1"/>
    </font>
    <font>
      <sz val="12"/>
      <name val="Comic Sans MS"/>
      <family val="4"/>
      <charset val="1"/>
    </font>
    <font>
      <b/>
      <sz val="20"/>
      <color rgb="FF3366FF"/>
      <name val="Arial"/>
      <family val="2"/>
      <charset val="1"/>
    </font>
    <font>
      <b/>
      <sz val="12"/>
      <name val="Comic Sans MS"/>
      <family val="4"/>
      <charset val="1"/>
    </font>
    <font>
      <sz val="10"/>
      <name val="Comic Sans MS"/>
      <family val="4"/>
      <charset val="1"/>
    </font>
    <font>
      <sz val="8"/>
      <name val="Comic Sans MS"/>
      <family val="4"/>
      <charset val="1"/>
    </font>
    <font>
      <sz val="12"/>
      <color rgb="FF808080"/>
      <name val="Comic Sans MS"/>
      <family val="4"/>
      <charset val="1"/>
    </font>
    <font>
      <i/>
      <sz val="10"/>
      <name val="Comic Sans MS"/>
      <family val="4"/>
      <charset val="1"/>
    </font>
    <font>
      <i/>
      <sz val="10"/>
      <color rgb="FF808080"/>
      <name val="Comic Sans MS"/>
      <family val="4"/>
      <charset val="1"/>
    </font>
    <font>
      <b/>
      <sz val="20"/>
      <color rgb="FF0000FF"/>
      <name val="Arial"/>
      <family val="2"/>
      <charset val="1"/>
    </font>
    <font>
      <b/>
      <sz val="10"/>
      <color rgb="FF3366FF"/>
      <name val="Arial"/>
      <family val="2"/>
      <charset val="1"/>
    </font>
    <font>
      <sz val="20"/>
      <name val="Comic Sans MS"/>
      <family val="4"/>
      <charset val="1"/>
    </font>
    <font>
      <b/>
      <i/>
      <sz val="10"/>
      <color rgb="FF808080"/>
      <name val="Arial"/>
      <family val="2"/>
      <charset val="1"/>
    </font>
    <font>
      <b/>
      <sz val="20"/>
      <color rgb="FFFF9900"/>
      <name val="Arial"/>
      <family val="2"/>
      <charset val="1"/>
    </font>
    <font>
      <i/>
      <sz val="10"/>
      <name val="Arial"/>
      <family val="2"/>
      <charset val="1"/>
    </font>
    <font>
      <b/>
      <sz val="10"/>
      <color rgb="FF00B050"/>
      <name val="Arial"/>
      <family val="2"/>
      <charset val="1"/>
    </font>
    <font>
      <sz val="10"/>
      <color rgb="FF808080"/>
      <name val="Comic Sans MS"/>
      <family val="4"/>
      <charset val="1"/>
    </font>
    <font>
      <u/>
      <sz val="10"/>
      <name val="Comic Sans MS"/>
      <family val="4"/>
      <charset val="1"/>
    </font>
    <font>
      <b/>
      <sz val="9"/>
      <color indexed="81"/>
      <name val="Tahoma"/>
      <family val="2"/>
    </font>
    <font>
      <b/>
      <sz val="10"/>
      <name val="Comic Sans MS"/>
      <family val="4"/>
    </font>
    <font>
      <b/>
      <sz val="10"/>
      <color rgb="FF808080"/>
      <name val="Comic Sans MS"/>
      <family val="4"/>
    </font>
    <font>
      <b/>
      <sz val="9"/>
      <name val="Comic Sans MS"/>
      <family val="4"/>
    </font>
    <font>
      <b/>
      <sz val="7"/>
      <name val="Comic Sans MS"/>
      <family val="4"/>
    </font>
    <font>
      <b/>
      <sz val="14"/>
      <name val="Arial"/>
      <family val="2"/>
    </font>
    <font>
      <b/>
      <sz val="16"/>
      <name val="Arial"/>
      <family val="2"/>
    </font>
    <font>
      <b/>
      <sz val="18"/>
      <color rgb="FFFF99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339966"/>
        <bgColor rgb="FF008080"/>
      </patternFill>
    </fill>
    <fill>
      <patternFill patternType="solid">
        <fgColor rgb="FFCCFFCC"/>
        <bgColor rgb="FFCCFFFF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F1E4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rgb="FF80808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808080"/>
      </bottom>
      <diagonal/>
    </border>
    <border>
      <left/>
      <right style="thin">
        <color auto="1"/>
      </right>
      <top style="thin">
        <color auto="1"/>
      </top>
      <bottom style="thin">
        <color rgb="FF808080"/>
      </bottom>
      <diagonal/>
    </border>
    <border>
      <left style="thin">
        <color auto="1"/>
      </left>
      <right/>
      <top style="thin">
        <color rgb="FF808080"/>
      </top>
      <bottom style="thin">
        <color auto="1"/>
      </bottom>
      <diagonal/>
    </border>
    <border>
      <left/>
      <right style="thin">
        <color auto="1"/>
      </right>
      <top style="thin">
        <color rgb="FF808080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/>
      <bottom/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n">
        <color auto="1"/>
      </left>
      <right style="thin">
        <color rgb="FF808080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rgb="FF80808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0" applyFont="1" applyBorder="1" applyProtection="1">
      <protection hidden="1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hidden="1"/>
    </xf>
    <xf numFmtId="0" fontId="1" fillId="0" borderId="0" xfId="0" applyFont="1" applyProtection="1">
      <protection locked="0"/>
    </xf>
    <xf numFmtId="164" fontId="0" fillId="2" borderId="2" xfId="0" applyNumberFormat="1" applyFill="1" applyBorder="1" applyProtection="1">
      <protection hidden="1"/>
    </xf>
    <xf numFmtId="164" fontId="0" fillId="2" borderId="3" xfId="0" applyNumberFormat="1" applyFill="1" applyBorder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Protection="1">
      <protection hidden="1"/>
    </xf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0" xfId="0" applyProtection="1"/>
    <xf numFmtId="0" fontId="6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165" fontId="0" fillId="0" borderId="1" xfId="0" applyNumberFormat="1" applyBorder="1" applyAlignment="1" applyProtection="1">
      <alignment horizontal="center"/>
    </xf>
    <xf numFmtId="164" fontId="0" fillId="2" borderId="4" xfId="0" applyNumberFormat="1" applyFill="1" applyBorder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164" fontId="0" fillId="4" borderId="5" xfId="0" applyNumberFormat="1" applyFill="1" applyBorder="1" applyProtection="1">
      <protection locked="0"/>
    </xf>
    <xf numFmtId="0" fontId="3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164" fontId="0" fillId="4" borderId="7" xfId="0" applyNumberFormat="1" applyFill="1" applyBorder="1" applyProtection="1">
      <protection locked="0"/>
    </xf>
    <xf numFmtId="0" fontId="0" fillId="5" borderId="0" xfId="0" applyFill="1" applyProtection="1">
      <protection hidden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14" fontId="0" fillId="0" borderId="0" xfId="0" applyNumberFormat="1" applyAlignment="1" applyProtection="1">
      <alignment horizontal="center"/>
      <protection hidden="1"/>
    </xf>
    <xf numFmtId="2" fontId="18" fillId="0" borderId="13" xfId="0" applyNumberFormat="1" applyFont="1" applyBorder="1" applyAlignment="1" applyProtection="1">
      <alignment horizontal="center"/>
      <protection hidden="1"/>
    </xf>
    <xf numFmtId="2" fontId="18" fillId="0" borderId="14" xfId="0" applyNumberFormat="1" applyFont="1" applyBorder="1" applyAlignment="1" applyProtection="1">
      <alignment horizontal="center"/>
      <protection hidden="1"/>
    </xf>
    <xf numFmtId="2" fontId="18" fillId="0" borderId="15" xfId="0" applyNumberFormat="1" applyFont="1" applyBorder="1" applyAlignment="1" applyProtection="1">
      <alignment horizontal="center"/>
      <protection hidden="1"/>
    </xf>
    <xf numFmtId="14" fontId="0" fillId="0" borderId="16" xfId="0" applyNumberForma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 textRotation="90"/>
      <protection hidden="1"/>
    </xf>
    <xf numFmtId="49" fontId="20" fillId="0" borderId="0" xfId="0" applyNumberFormat="1" applyFont="1" applyAlignment="1" applyProtection="1">
      <alignment horizontal="right"/>
      <protection hidden="1"/>
    </xf>
    <xf numFmtId="165" fontId="0" fillId="0" borderId="0" xfId="0" applyNumberFormat="1" applyAlignment="1" applyProtection="1">
      <alignment wrapText="1"/>
      <protection hidden="1"/>
    </xf>
    <xf numFmtId="0" fontId="1" fillId="0" borderId="0" xfId="0" applyFont="1" applyProtection="1">
      <protection hidden="1"/>
    </xf>
    <xf numFmtId="0" fontId="0" fillId="0" borderId="0" xfId="0" applyBorder="1"/>
    <xf numFmtId="0" fontId="0" fillId="0" borderId="18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3" fillId="0" borderId="0" xfId="0" applyFont="1" applyProtection="1">
      <protection hidden="1"/>
    </xf>
    <xf numFmtId="0" fontId="0" fillId="0" borderId="0" xfId="0" applyBorder="1" applyAlignment="1" applyProtection="1">
      <alignment horizontal="center" vertical="center" textRotation="90" wrapText="1"/>
      <protection hidden="1"/>
    </xf>
    <xf numFmtId="167" fontId="0" fillId="0" borderId="0" xfId="0" applyNumberFormat="1" applyAlignment="1" applyProtection="1">
      <alignment horizontal="center"/>
      <protection hidden="1"/>
    </xf>
    <xf numFmtId="0" fontId="24" fillId="0" borderId="0" xfId="0" applyFont="1" applyAlignment="1" applyProtection="1">
      <alignment horizontal="left" wrapText="1"/>
      <protection hidden="1"/>
    </xf>
    <xf numFmtId="0" fontId="25" fillId="0" borderId="0" xfId="0" applyFont="1" applyAlignment="1" applyProtection="1">
      <alignment vertical="center" wrapText="1"/>
      <protection hidden="1"/>
    </xf>
    <xf numFmtId="0" fontId="24" fillId="0" borderId="0" xfId="0" applyFont="1" applyBorder="1" applyAlignment="1" applyProtection="1">
      <alignment horizontal="left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49" fontId="27" fillId="0" borderId="10" xfId="0" applyNumberFormat="1" applyFont="1" applyBorder="1" applyAlignment="1" applyProtection="1">
      <alignment horizontal="center" vertical="center" wrapText="1"/>
      <protection hidden="1"/>
    </xf>
    <xf numFmtId="49" fontId="27" fillId="0" borderId="11" xfId="0" applyNumberFormat="1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28" fillId="0" borderId="9" xfId="0" applyFont="1" applyBorder="1" applyAlignment="1" applyProtection="1">
      <alignment horizontal="center" vertical="center" wrapText="1"/>
      <protection hidden="1"/>
    </xf>
    <xf numFmtId="49" fontId="27" fillId="0" borderId="41" xfId="0" applyNumberFormat="1" applyFont="1" applyBorder="1" applyAlignment="1" applyProtection="1">
      <alignment horizontal="center" vertical="center" wrapText="1"/>
      <protection hidden="1"/>
    </xf>
    <xf numFmtId="0" fontId="9" fillId="7" borderId="42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Border="1" applyAlignment="1" applyProtection="1">
      <alignment horizontal="center" vertical="center" wrapText="1"/>
      <protection locked="0"/>
    </xf>
    <xf numFmtId="168" fontId="27" fillId="0" borderId="0" xfId="0" applyNumberFormat="1" applyFont="1" applyFill="1" applyBorder="1" applyAlignment="1" applyProtection="1">
      <alignment vertical="center" textRotation="90" wrapText="1"/>
      <protection hidden="1"/>
    </xf>
    <xf numFmtId="168" fontId="27" fillId="0" borderId="30" xfId="0" applyNumberFormat="1" applyFont="1" applyFill="1" applyBorder="1" applyAlignment="1" applyProtection="1">
      <alignment vertical="center" textRotation="90" wrapText="1"/>
      <protection hidden="1"/>
    </xf>
    <xf numFmtId="0" fontId="29" fillId="0" borderId="13" xfId="0" applyFont="1" applyBorder="1" applyAlignment="1" applyProtection="1">
      <alignment horizontal="center" vertical="center" wrapText="1"/>
      <protection hidden="1"/>
    </xf>
    <xf numFmtId="0" fontId="29" fillId="0" borderId="14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27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0" borderId="0" xfId="0" applyAlignment="1">
      <alignment horizontal="center" vertical="center" textRotation="90" wrapText="1"/>
    </xf>
    <xf numFmtId="49" fontId="2" fillId="3" borderId="0" xfId="0" applyNumberFormat="1" applyFont="1" applyFill="1" applyBorder="1" applyAlignment="1" applyProtection="1">
      <alignment horizontal="center" vertical="center" textRotation="180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4" borderId="6" xfId="0" applyFont="1" applyFill="1" applyBorder="1" applyAlignment="1" applyProtection="1">
      <alignment horizontal="left"/>
      <protection hidden="1"/>
    </xf>
    <xf numFmtId="0" fontId="0" fillId="4" borderId="8" xfId="0" applyFont="1" applyFill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168" fontId="30" fillId="6" borderId="31" xfId="0" applyNumberFormat="1" applyFont="1" applyFill="1" applyBorder="1" applyAlignment="1" applyProtection="1">
      <alignment horizontal="center" vertical="center" textRotation="90" wrapText="1"/>
      <protection hidden="1"/>
    </xf>
    <xf numFmtId="168" fontId="30" fillId="6" borderId="32" xfId="0" applyNumberFormat="1" applyFont="1" applyFill="1" applyBorder="1" applyAlignment="1" applyProtection="1">
      <alignment horizontal="center" vertical="center" textRotation="90" wrapText="1"/>
      <protection hidden="1"/>
    </xf>
    <xf numFmtId="168" fontId="30" fillId="6" borderId="33" xfId="0" applyNumberFormat="1" applyFont="1" applyFill="1" applyBorder="1" applyAlignment="1" applyProtection="1">
      <alignment horizontal="center" vertical="center" textRotation="90" wrapText="1"/>
      <protection hidden="1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right" vertical="center" wrapText="1"/>
      <protection hidden="1"/>
    </xf>
    <xf numFmtId="0" fontId="24" fillId="0" borderId="29" xfId="0" applyFont="1" applyBorder="1" applyAlignment="1" applyProtection="1">
      <alignment horizontal="right" vertical="center" wrapText="1"/>
      <protection hidden="1"/>
    </xf>
    <xf numFmtId="0" fontId="29" fillId="0" borderId="38" xfId="0" applyFont="1" applyBorder="1" applyAlignment="1" applyProtection="1">
      <alignment horizontal="center" vertical="center" wrapText="1"/>
      <protection hidden="1"/>
    </xf>
    <xf numFmtId="0" fontId="29" fillId="0" borderId="39" xfId="0" applyFont="1" applyBorder="1" applyAlignment="1" applyProtection="1">
      <alignment horizontal="center" vertical="center" wrapText="1"/>
      <protection hidden="1"/>
    </xf>
    <xf numFmtId="0" fontId="29" fillId="0" borderId="40" xfId="0" applyFont="1" applyBorder="1" applyAlignment="1" applyProtection="1">
      <alignment horizontal="center" vertical="center" wrapText="1"/>
      <protection hidden="1"/>
    </xf>
    <xf numFmtId="0" fontId="16" fillId="0" borderId="25" xfId="0" applyFont="1" applyBorder="1" applyAlignment="1" applyProtection="1">
      <alignment horizontal="right" vertical="center" wrapText="1"/>
      <protection hidden="1"/>
    </xf>
    <xf numFmtId="0" fontId="16" fillId="0" borderId="0" xfId="0" applyFont="1" applyBorder="1" applyAlignment="1" applyProtection="1">
      <alignment horizontal="right" vertical="center" wrapText="1"/>
      <protection hidden="1"/>
    </xf>
    <xf numFmtId="0" fontId="11" fillId="0" borderId="26" xfId="0" applyFont="1" applyBorder="1" applyAlignment="1" applyProtection="1">
      <alignment horizontal="center" vertical="center" wrapText="1"/>
      <protection hidden="1"/>
    </xf>
    <xf numFmtId="0" fontId="11" fillId="0" borderId="27" xfId="0" applyFont="1" applyBorder="1" applyAlignment="1" applyProtection="1">
      <alignment horizontal="center" vertical="center" wrapText="1"/>
      <protection hidden="1"/>
    </xf>
    <xf numFmtId="0" fontId="11" fillId="0" borderId="28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locked="0"/>
    </xf>
    <xf numFmtId="49" fontId="2" fillId="3" borderId="46" xfId="0" applyNumberFormat="1" applyFont="1" applyFill="1" applyBorder="1" applyAlignment="1" applyProtection="1">
      <alignment horizontal="center" vertical="center"/>
      <protection hidden="1"/>
    </xf>
    <xf numFmtId="49" fontId="2" fillId="3" borderId="47" xfId="0" applyNumberFormat="1" applyFont="1" applyFill="1" applyBorder="1" applyAlignment="1" applyProtection="1">
      <alignment horizontal="center" vertical="center"/>
      <protection hidden="1"/>
    </xf>
    <xf numFmtId="49" fontId="2" fillId="3" borderId="48" xfId="0" applyNumberFormat="1" applyFont="1" applyFill="1" applyBorder="1" applyAlignment="1" applyProtection="1">
      <alignment horizontal="center" vertical="center"/>
      <protection hidden="1"/>
    </xf>
    <xf numFmtId="49" fontId="2" fillId="3" borderId="0" xfId="0" applyNumberFormat="1" applyFont="1" applyFill="1" applyBorder="1" applyAlignment="1" applyProtection="1">
      <alignment horizontal="center" vertical="center" textRotation="90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9" fillId="0" borderId="1" xfId="0" applyFont="1" applyBorder="1" applyAlignment="1" applyProtection="1">
      <alignment horizontal="center"/>
      <protection hidden="1"/>
    </xf>
    <xf numFmtId="164" fontId="15" fillId="0" borderId="17" xfId="0" applyNumberFormat="1" applyFont="1" applyBorder="1" applyAlignment="1" applyProtection="1">
      <alignment horizontal="right"/>
      <protection hidden="1"/>
    </xf>
    <xf numFmtId="164" fontId="15" fillId="0" borderId="17" xfId="0" applyNumberFormat="1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right"/>
      <protection hidden="1"/>
    </xf>
    <xf numFmtId="49" fontId="21" fillId="3" borderId="0" xfId="0" applyNumberFormat="1" applyFont="1" applyFill="1" applyBorder="1" applyAlignment="1" applyProtection="1">
      <alignment horizontal="center" vertical="center" textRotation="180"/>
      <protection hidden="1"/>
    </xf>
    <xf numFmtId="0" fontId="0" fillId="0" borderId="21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8" xfId="0" applyFont="1" applyBorder="1" applyAlignment="1">
      <alignment horizontal="left"/>
    </xf>
    <xf numFmtId="49" fontId="2" fillId="3" borderId="51" xfId="0" applyNumberFormat="1" applyFont="1" applyFill="1" applyBorder="1" applyAlignment="1" applyProtection="1">
      <alignment horizontal="center" vertical="center" textRotation="180"/>
      <protection hidden="1"/>
    </xf>
    <xf numFmtId="49" fontId="2" fillId="3" borderId="52" xfId="0" applyNumberFormat="1" applyFont="1" applyFill="1" applyBorder="1" applyAlignment="1" applyProtection="1">
      <alignment horizontal="center" vertical="center" textRotation="180"/>
      <protection hidden="1"/>
    </xf>
    <xf numFmtId="49" fontId="2" fillId="3" borderId="53" xfId="0" applyNumberFormat="1" applyFont="1" applyFill="1" applyBorder="1" applyAlignment="1" applyProtection="1">
      <alignment horizontal="center" vertical="center" textRotation="180"/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right"/>
    </xf>
    <xf numFmtId="168" fontId="0" fillId="0" borderId="0" xfId="0" applyNumberFormat="1" applyAlignment="1">
      <alignment horizontal="left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54" xfId="0" applyBorder="1" applyAlignment="1">
      <alignment vertical="top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8" borderId="0" xfId="0" applyFill="1"/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32" fillId="8" borderId="0" xfId="0" applyFont="1" applyFill="1" applyAlignment="1">
      <alignment horizontal="center" vertical="center" wrapText="1"/>
    </xf>
    <xf numFmtId="0" fontId="0" fillId="8" borderId="0" xfId="0" applyFill="1" applyBorder="1" applyAlignment="1">
      <alignment vertical="top"/>
    </xf>
    <xf numFmtId="0" fontId="0" fillId="8" borderId="0" xfId="0" applyFill="1" applyBorder="1" applyAlignment="1">
      <alignment vertical="top" wrapText="1"/>
    </xf>
    <xf numFmtId="49" fontId="33" fillId="3" borderId="0" xfId="0" applyNumberFormat="1" applyFont="1" applyFill="1" applyBorder="1" applyAlignment="1" applyProtection="1">
      <alignment horizontal="center" vertical="center" textRotation="180"/>
      <protection hidden="1"/>
    </xf>
    <xf numFmtId="49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</cellXfs>
  <cellStyles count="1">
    <cellStyle name="Normal" xfId="0" builtinId="0"/>
  </cellStyles>
  <dxfs count="19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878787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F1E4"/>
      <color rgb="FF8080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plotArea>
      <c:layout/>
      <c:barChart>
        <c:barDir val="col"/>
        <c:grouping val="clustered"/>
        <c:ser>
          <c:idx val="0"/>
          <c:order val="0"/>
          <c:tx>
            <c:v>Compétence 1</c:v>
          </c:tx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cat>
            <c:strRef>
              <c:f>Résultats!$D$3:$X$3</c:f>
              <c:strCache>
                <c:ptCount val="20"/>
                <c:pt idx="0">
                  <c:v>1-09-2016</c:v>
                </c:pt>
                <c:pt idx="1">
                  <c:v>2-09-2016</c:v>
                </c:pt>
                <c:pt idx="2">
                  <c:v>5-09-2016</c:v>
                </c:pt>
                <c:pt idx="3">
                  <c:v>6-09-2016</c:v>
                </c:pt>
                <c:pt idx="4">
                  <c:v>7-09-2016</c:v>
                </c:pt>
                <c:pt idx="5">
                  <c:v>8-09-2016</c:v>
                </c:pt>
                <c:pt idx="6">
                  <c:v>9-09-2016</c:v>
                </c:pt>
                <c:pt idx="7">
                  <c:v>12-09-2016</c:v>
                </c:pt>
                <c:pt idx="8">
                  <c:v>13-09-2016</c:v>
                </c:pt>
                <c:pt idx="9">
                  <c:v>14-09-2016</c:v>
                </c:pt>
                <c:pt idx="10">
                  <c:v>15-09-2016</c:v>
                </c:pt>
                <c:pt idx="11">
                  <c:v>16-09-2016</c:v>
                </c:pt>
                <c:pt idx="12">
                  <c:v>19-09-2016</c:v>
                </c:pt>
                <c:pt idx="13">
                  <c:v>20-09-2016</c:v>
                </c:pt>
                <c:pt idx="14">
                  <c:v>21-09-2016</c:v>
                </c:pt>
                <c:pt idx="15">
                  <c:v>22-09-2016</c:v>
                </c:pt>
                <c:pt idx="16">
                  <c:v>23-09-2016</c:v>
                </c:pt>
                <c:pt idx="17">
                  <c:v>28-09-2016</c:v>
                </c:pt>
                <c:pt idx="18">
                  <c:v>29-09-2016</c:v>
                </c:pt>
                <c:pt idx="19">
                  <c:v>30-09-2016</c:v>
                </c:pt>
              </c:strCache>
            </c:strRef>
          </c:cat>
          <c:val>
            <c:numRef>
              <c:f>Résultats!$D$11:$W$11</c:f>
              <c:numCache>
                <c:formatCode>0.00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3.2857142857142856</c:v>
                </c:pt>
                <c:pt idx="19">
                  <c:v>5</c:v>
                </c:pt>
              </c:numCache>
            </c:numRef>
          </c:val>
        </c:ser>
        <c:ser>
          <c:idx val="1"/>
          <c:order val="1"/>
          <c:tx>
            <c:v>Compétence 2</c:v>
          </c:tx>
          <c:spPr>
            <a:solidFill>
              <a:srgbClr val="339966"/>
            </a:solidFill>
            <a:ln w="12600">
              <a:solidFill>
                <a:srgbClr val="339966"/>
              </a:solidFill>
              <a:round/>
            </a:ln>
          </c:spPr>
          <c:cat>
            <c:strRef>
              <c:f>Résultats!$D$3:$X$3</c:f>
              <c:strCache>
                <c:ptCount val="20"/>
                <c:pt idx="0">
                  <c:v>1-09-2016</c:v>
                </c:pt>
                <c:pt idx="1">
                  <c:v>2-09-2016</c:v>
                </c:pt>
                <c:pt idx="2">
                  <c:v>5-09-2016</c:v>
                </c:pt>
                <c:pt idx="3">
                  <c:v>6-09-2016</c:v>
                </c:pt>
                <c:pt idx="4">
                  <c:v>7-09-2016</c:v>
                </c:pt>
                <c:pt idx="5">
                  <c:v>8-09-2016</c:v>
                </c:pt>
                <c:pt idx="6">
                  <c:v>9-09-2016</c:v>
                </c:pt>
                <c:pt idx="7">
                  <c:v>12-09-2016</c:v>
                </c:pt>
                <c:pt idx="8">
                  <c:v>13-09-2016</c:v>
                </c:pt>
                <c:pt idx="9">
                  <c:v>14-09-2016</c:v>
                </c:pt>
                <c:pt idx="10">
                  <c:v>15-09-2016</c:v>
                </c:pt>
                <c:pt idx="11">
                  <c:v>16-09-2016</c:v>
                </c:pt>
                <c:pt idx="12">
                  <c:v>19-09-2016</c:v>
                </c:pt>
                <c:pt idx="13">
                  <c:v>20-09-2016</c:v>
                </c:pt>
                <c:pt idx="14">
                  <c:v>21-09-2016</c:v>
                </c:pt>
                <c:pt idx="15">
                  <c:v>22-09-2016</c:v>
                </c:pt>
                <c:pt idx="16">
                  <c:v>23-09-2016</c:v>
                </c:pt>
                <c:pt idx="17">
                  <c:v>28-09-2016</c:v>
                </c:pt>
                <c:pt idx="18">
                  <c:v>29-09-2016</c:v>
                </c:pt>
                <c:pt idx="19">
                  <c:v>30-09-2016</c:v>
                </c:pt>
              </c:strCache>
            </c:strRef>
          </c:cat>
          <c:val>
            <c:numRef>
              <c:f>Résultats!$D$20:$W$20</c:f>
              <c:numCache>
                <c:formatCode>0.00</c:formatCode>
                <c:ptCount val="2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v>Compétence 3</c:v>
          </c:tx>
          <c:spPr>
            <a:solidFill>
              <a:srgbClr val="FFCC00"/>
            </a:solidFill>
            <a:ln w="12600">
              <a:solidFill>
                <a:srgbClr val="FFCC00"/>
              </a:solidFill>
              <a:round/>
            </a:ln>
          </c:spPr>
          <c:cat>
            <c:strRef>
              <c:f>Résultats!$D$3:$X$3</c:f>
              <c:strCache>
                <c:ptCount val="20"/>
                <c:pt idx="0">
                  <c:v>1-09-2016</c:v>
                </c:pt>
                <c:pt idx="1">
                  <c:v>2-09-2016</c:v>
                </c:pt>
                <c:pt idx="2">
                  <c:v>5-09-2016</c:v>
                </c:pt>
                <c:pt idx="3">
                  <c:v>6-09-2016</c:v>
                </c:pt>
                <c:pt idx="4">
                  <c:v>7-09-2016</c:v>
                </c:pt>
                <c:pt idx="5">
                  <c:v>8-09-2016</c:v>
                </c:pt>
                <c:pt idx="6">
                  <c:v>9-09-2016</c:v>
                </c:pt>
                <c:pt idx="7">
                  <c:v>12-09-2016</c:v>
                </c:pt>
                <c:pt idx="8">
                  <c:v>13-09-2016</c:v>
                </c:pt>
                <c:pt idx="9">
                  <c:v>14-09-2016</c:v>
                </c:pt>
                <c:pt idx="10">
                  <c:v>15-09-2016</c:v>
                </c:pt>
                <c:pt idx="11">
                  <c:v>16-09-2016</c:v>
                </c:pt>
                <c:pt idx="12">
                  <c:v>19-09-2016</c:v>
                </c:pt>
                <c:pt idx="13">
                  <c:v>20-09-2016</c:v>
                </c:pt>
                <c:pt idx="14">
                  <c:v>21-09-2016</c:v>
                </c:pt>
                <c:pt idx="15">
                  <c:v>22-09-2016</c:v>
                </c:pt>
                <c:pt idx="16">
                  <c:v>23-09-2016</c:v>
                </c:pt>
                <c:pt idx="17">
                  <c:v>28-09-2016</c:v>
                </c:pt>
                <c:pt idx="18">
                  <c:v>29-09-2016</c:v>
                </c:pt>
                <c:pt idx="19">
                  <c:v>30-09-2016</c:v>
                </c:pt>
              </c:strCache>
            </c:strRef>
          </c:cat>
          <c:val>
            <c:numRef>
              <c:f>Résultats!$D$29:$W$29</c:f>
              <c:numCache>
                <c:formatCode>0.00</c:formatCode>
                <c:ptCount val="20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138734976"/>
        <c:axId val="143201408"/>
      </c:barChart>
      <c:catAx>
        <c:axId val="138734976"/>
        <c:scaling>
          <c:orientation val="minMax"/>
        </c:scaling>
        <c:axPos val="b"/>
        <c:tickLblPos val="nextTo"/>
        <c:spPr>
          <a:ln w="3240">
            <a:solidFill>
              <a:srgbClr val="000000"/>
            </a:solidFill>
            <a:round/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43201408"/>
        <c:crosses val="autoZero"/>
        <c:auto val="1"/>
        <c:lblAlgn val="ctr"/>
        <c:lblOffset val="100"/>
      </c:catAx>
      <c:valAx>
        <c:axId val="143201408"/>
        <c:scaling>
          <c:orientation val="minMax"/>
          <c:max val="5"/>
        </c:scaling>
        <c:delete val="1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0.00" sourceLinked="1"/>
        <c:tickLblPos val="none"/>
        <c:crossAx val="138734976"/>
        <c:crosses val="autoZero"/>
        <c:crossBetween val="between"/>
        <c:majorUnit val="1"/>
        <c:minorUnit val="0.1"/>
      </c:valAx>
      <c:spPr>
        <a:noFill/>
        <a:ln w="12600">
          <a:solidFill>
            <a:srgbClr val="808080"/>
          </a:solidFill>
          <a:round/>
        </a:ln>
      </c:spPr>
    </c:plotArea>
    <c:legend>
      <c:legendPos val="r"/>
      <c:layout/>
      <c:spPr>
        <a:solidFill>
          <a:srgbClr val="FFFFFF"/>
        </a:solidFill>
        <a:ln w="3240">
          <a:solidFill>
            <a:srgbClr val="000000"/>
          </a:solidFill>
          <a:round/>
        </a:ln>
      </c:spPr>
    </c:legend>
    <c:plotVisOnly val="1"/>
  </c:chart>
  <c:spPr>
    <a:noFill/>
    <a:ln w="9360"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plotArea>
      <c:layout/>
      <c:barChart>
        <c:barDir val="col"/>
        <c:grouping val="clustered"/>
        <c:ser>
          <c:idx val="0"/>
          <c:order val="0"/>
          <c:tx>
            <c:v>Compétence 1</c:v>
          </c:tx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cat>
            <c:strRef>
              <c:f>Résultats!$D$264:$X$264</c:f>
              <c:strCache>
                <c:ptCount val="15"/>
                <c:pt idx="0">
                  <c:v>1-06-2017</c:v>
                </c:pt>
                <c:pt idx="1">
                  <c:v>2-06-2017</c:v>
                </c:pt>
                <c:pt idx="2">
                  <c:v>6-06-2017</c:v>
                </c:pt>
                <c:pt idx="3">
                  <c:v>7-06-2017</c:v>
                </c:pt>
                <c:pt idx="4">
                  <c:v>8-06-2017</c:v>
                </c:pt>
                <c:pt idx="5">
                  <c:v>9-06-2017</c:v>
                </c:pt>
                <c:pt idx="6">
                  <c:v>12-06-2017</c:v>
                </c:pt>
                <c:pt idx="7">
                  <c:v>13-06-2017</c:v>
                </c:pt>
                <c:pt idx="8">
                  <c:v>14-06-2017</c:v>
                </c:pt>
                <c:pt idx="9">
                  <c:v>15-06-2017</c:v>
                </c:pt>
                <c:pt idx="10">
                  <c:v>16-06-2017</c:v>
                </c:pt>
                <c:pt idx="11">
                  <c:v>19-06-2017</c:v>
                </c:pt>
                <c:pt idx="12">
                  <c:v>20-06-2017</c:v>
                </c:pt>
                <c:pt idx="13">
                  <c:v>21-06-2017</c:v>
                </c:pt>
                <c:pt idx="14">
                  <c:v>22-06-2017</c:v>
                </c:pt>
              </c:strCache>
            </c:strRef>
          </c:cat>
          <c:val>
            <c:numRef>
              <c:f>Résultats!$D$272:$W$272</c:f>
              <c:numCache>
                <c:formatCode>0.00</c:formatCode>
                <c:ptCount val="2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Compétence 2</c:v>
          </c:tx>
          <c:spPr>
            <a:solidFill>
              <a:srgbClr val="339966"/>
            </a:solidFill>
            <a:ln w="12600">
              <a:solidFill>
                <a:srgbClr val="339966"/>
              </a:solidFill>
              <a:round/>
            </a:ln>
          </c:spPr>
          <c:cat>
            <c:strRef>
              <c:f>Résultats!$D$264:$X$264</c:f>
              <c:strCache>
                <c:ptCount val="15"/>
                <c:pt idx="0">
                  <c:v>1-06-2017</c:v>
                </c:pt>
                <c:pt idx="1">
                  <c:v>2-06-2017</c:v>
                </c:pt>
                <c:pt idx="2">
                  <c:v>6-06-2017</c:v>
                </c:pt>
                <c:pt idx="3">
                  <c:v>7-06-2017</c:v>
                </c:pt>
                <c:pt idx="4">
                  <c:v>8-06-2017</c:v>
                </c:pt>
                <c:pt idx="5">
                  <c:v>9-06-2017</c:v>
                </c:pt>
                <c:pt idx="6">
                  <c:v>12-06-2017</c:v>
                </c:pt>
                <c:pt idx="7">
                  <c:v>13-06-2017</c:v>
                </c:pt>
                <c:pt idx="8">
                  <c:v>14-06-2017</c:v>
                </c:pt>
                <c:pt idx="9">
                  <c:v>15-06-2017</c:v>
                </c:pt>
                <c:pt idx="10">
                  <c:v>16-06-2017</c:v>
                </c:pt>
                <c:pt idx="11">
                  <c:v>19-06-2017</c:v>
                </c:pt>
                <c:pt idx="12">
                  <c:v>20-06-2017</c:v>
                </c:pt>
                <c:pt idx="13">
                  <c:v>21-06-2017</c:v>
                </c:pt>
                <c:pt idx="14">
                  <c:v>22-06-2017</c:v>
                </c:pt>
              </c:strCache>
            </c:strRef>
          </c:cat>
          <c:val>
            <c:numRef>
              <c:f>Résultats!$D$281:$W$281</c:f>
              <c:numCache>
                <c:formatCode>0.00</c:formatCode>
                <c:ptCount val="2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v>Compétence 3</c:v>
          </c:tx>
          <c:spPr>
            <a:solidFill>
              <a:srgbClr val="FFCC00"/>
            </a:solidFill>
            <a:ln w="12600">
              <a:solidFill>
                <a:srgbClr val="FFCC00"/>
              </a:solidFill>
              <a:round/>
            </a:ln>
          </c:spPr>
          <c:cat>
            <c:strRef>
              <c:f>Résultats!$D$264:$X$264</c:f>
              <c:strCache>
                <c:ptCount val="15"/>
                <c:pt idx="0">
                  <c:v>1-06-2017</c:v>
                </c:pt>
                <c:pt idx="1">
                  <c:v>2-06-2017</c:v>
                </c:pt>
                <c:pt idx="2">
                  <c:v>6-06-2017</c:v>
                </c:pt>
                <c:pt idx="3">
                  <c:v>7-06-2017</c:v>
                </c:pt>
                <c:pt idx="4">
                  <c:v>8-06-2017</c:v>
                </c:pt>
                <c:pt idx="5">
                  <c:v>9-06-2017</c:v>
                </c:pt>
                <c:pt idx="6">
                  <c:v>12-06-2017</c:v>
                </c:pt>
                <c:pt idx="7">
                  <c:v>13-06-2017</c:v>
                </c:pt>
                <c:pt idx="8">
                  <c:v>14-06-2017</c:v>
                </c:pt>
                <c:pt idx="9">
                  <c:v>15-06-2017</c:v>
                </c:pt>
                <c:pt idx="10">
                  <c:v>16-06-2017</c:v>
                </c:pt>
                <c:pt idx="11">
                  <c:v>19-06-2017</c:v>
                </c:pt>
                <c:pt idx="12">
                  <c:v>20-06-2017</c:v>
                </c:pt>
                <c:pt idx="13">
                  <c:v>21-06-2017</c:v>
                </c:pt>
                <c:pt idx="14">
                  <c:v>22-06-2017</c:v>
                </c:pt>
              </c:strCache>
            </c:strRef>
          </c:cat>
          <c:val>
            <c:numRef>
              <c:f>Résultats!$D$290:$W$290</c:f>
              <c:numCache>
                <c:formatCode>0.00</c:formatCode>
                <c:ptCount val="2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143729408"/>
        <c:axId val="143730944"/>
      </c:barChart>
      <c:catAx>
        <c:axId val="143729408"/>
        <c:scaling>
          <c:orientation val="minMax"/>
        </c:scaling>
        <c:axPos val="b"/>
        <c:tickLblPos val="nextTo"/>
        <c:spPr>
          <a:ln w="3240">
            <a:solidFill>
              <a:srgbClr val="000000"/>
            </a:solidFill>
            <a:round/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43730944"/>
        <c:crosses val="autoZero"/>
        <c:auto val="1"/>
        <c:lblAlgn val="ctr"/>
        <c:lblOffset val="100"/>
      </c:catAx>
      <c:valAx>
        <c:axId val="143730944"/>
        <c:scaling>
          <c:orientation val="minMax"/>
          <c:max val="5"/>
        </c:scaling>
        <c:delete val="1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0.00" sourceLinked="1"/>
        <c:tickLblPos val="none"/>
        <c:crossAx val="143729408"/>
        <c:crosses val="autoZero"/>
        <c:crossBetween val="between"/>
        <c:majorUnit val="1"/>
        <c:minorUnit val="0.1"/>
      </c:valAx>
      <c:spPr>
        <a:noFill/>
        <a:ln w="12600">
          <a:solidFill>
            <a:srgbClr val="808080"/>
          </a:solidFill>
          <a:round/>
        </a:ln>
      </c:spPr>
    </c:plotArea>
    <c:legend>
      <c:legendPos val="r"/>
      <c:layout/>
      <c:spPr>
        <a:solidFill>
          <a:srgbClr val="FFFFFF"/>
        </a:solidFill>
        <a:ln w="3240">
          <a:solidFill>
            <a:srgbClr val="000000"/>
          </a:solidFill>
          <a:round/>
        </a:ln>
      </c:spPr>
    </c:legend>
    <c:plotVisOnly val="1"/>
  </c:chart>
  <c:spPr>
    <a:noFill/>
    <a:ln w="9360"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plotArea>
      <c:layout/>
      <c:barChart>
        <c:barDir val="col"/>
        <c:grouping val="clustered"/>
        <c:ser>
          <c:idx val="0"/>
          <c:order val="0"/>
          <c:tx>
            <c:v>Compétence 1</c:v>
          </c:tx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cat>
            <c:strRef>
              <c:f>Résultats!$D$32:$X$32</c:f>
              <c:strCache>
                <c:ptCount val="20"/>
                <c:pt idx="0">
                  <c:v>3-10-2016</c:v>
                </c:pt>
                <c:pt idx="1">
                  <c:v>4-10-2016</c:v>
                </c:pt>
                <c:pt idx="2">
                  <c:v>5-10-2016</c:v>
                </c:pt>
                <c:pt idx="3">
                  <c:v>6-10-2016</c:v>
                </c:pt>
                <c:pt idx="4">
                  <c:v>7-10-2016</c:v>
                </c:pt>
                <c:pt idx="5">
                  <c:v>10-10-2016</c:v>
                </c:pt>
                <c:pt idx="6">
                  <c:v>11-10-2016</c:v>
                </c:pt>
                <c:pt idx="7">
                  <c:v>12-10-2016</c:v>
                </c:pt>
                <c:pt idx="8">
                  <c:v>13-10-2016</c:v>
                </c:pt>
                <c:pt idx="9">
                  <c:v>14-10-2016</c:v>
                </c:pt>
                <c:pt idx="10">
                  <c:v>17-10-2016</c:v>
                </c:pt>
                <c:pt idx="11">
                  <c:v>18-10-2016</c:v>
                </c:pt>
                <c:pt idx="12">
                  <c:v>19-10-2016</c:v>
                </c:pt>
                <c:pt idx="13">
                  <c:v>20-10-2016</c:v>
                </c:pt>
                <c:pt idx="14">
                  <c:v>24-10-2016</c:v>
                </c:pt>
                <c:pt idx="15">
                  <c:v>25-10-2016</c:v>
                </c:pt>
                <c:pt idx="16">
                  <c:v>26-10-2016</c:v>
                </c:pt>
                <c:pt idx="17">
                  <c:v>27-10-2016</c:v>
                </c:pt>
                <c:pt idx="18">
                  <c:v>28-10-2016</c:v>
                </c:pt>
                <c:pt idx="19">
                  <c:v>7-11-2016</c:v>
                </c:pt>
              </c:strCache>
            </c:strRef>
          </c:cat>
          <c:val>
            <c:numRef>
              <c:f>Résultats!$D$40:$W$40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Compétence 2</c:v>
          </c:tx>
          <c:spPr>
            <a:solidFill>
              <a:srgbClr val="339966"/>
            </a:solidFill>
            <a:ln w="12600">
              <a:solidFill>
                <a:srgbClr val="339966"/>
              </a:solidFill>
              <a:round/>
            </a:ln>
          </c:spPr>
          <c:cat>
            <c:strRef>
              <c:f>Résultats!$D$32:$X$32</c:f>
              <c:strCache>
                <c:ptCount val="20"/>
                <c:pt idx="0">
                  <c:v>3-10-2016</c:v>
                </c:pt>
                <c:pt idx="1">
                  <c:v>4-10-2016</c:v>
                </c:pt>
                <c:pt idx="2">
                  <c:v>5-10-2016</c:v>
                </c:pt>
                <c:pt idx="3">
                  <c:v>6-10-2016</c:v>
                </c:pt>
                <c:pt idx="4">
                  <c:v>7-10-2016</c:v>
                </c:pt>
                <c:pt idx="5">
                  <c:v>10-10-2016</c:v>
                </c:pt>
                <c:pt idx="6">
                  <c:v>11-10-2016</c:v>
                </c:pt>
                <c:pt idx="7">
                  <c:v>12-10-2016</c:v>
                </c:pt>
                <c:pt idx="8">
                  <c:v>13-10-2016</c:v>
                </c:pt>
                <c:pt idx="9">
                  <c:v>14-10-2016</c:v>
                </c:pt>
                <c:pt idx="10">
                  <c:v>17-10-2016</c:v>
                </c:pt>
                <c:pt idx="11">
                  <c:v>18-10-2016</c:v>
                </c:pt>
                <c:pt idx="12">
                  <c:v>19-10-2016</c:v>
                </c:pt>
                <c:pt idx="13">
                  <c:v>20-10-2016</c:v>
                </c:pt>
                <c:pt idx="14">
                  <c:v>24-10-2016</c:v>
                </c:pt>
                <c:pt idx="15">
                  <c:v>25-10-2016</c:v>
                </c:pt>
                <c:pt idx="16">
                  <c:v>26-10-2016</c:v>
                </c:pt>
                <c:pt idx="17">
                  <c:v>27-10-2016</c:v>
                </c:pt>
                <c:pt idx="18">
                  <c:v>28-10-2016</c:v>
                </c:pt>
                <c:pt idx="19">
                  <c:v>7-11-2016</c:v>
                </c:pt>
              </c:strCache>
            </c:strRef>
          </c:cat>
          <c:val>
            <c:numRef>
              <c:f>Résultats!$D$49:$W$49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v>Compétence 3</c:v>
          </c:tx>
          <c:spPr>
            <a:solidFill>
              <a:srgbClr val="FFCC00"/>
            </a:solidFill>
            <a:ln w="12600">
              <a:solidFill>
                <a:srgbClr val="FFCC00"/>
              </a:solidFill>
              <a:round/>
            </a:ln>
          </c:spPr>
          <c:cat>
            <c:strRef>
              <c:f>Résultats!$D$32:$X$32</c:f>
              <c:strCache>
                <c:ptCount val="20"/>
                <c:pt idx="0">
                  <c:v>3-10-2016</c:v>
                </c:pt>
                <c:pt idx="1">
                  <c:v>4-10-2016</c:v>
                </c:pt>
                <c:pt idx="2">
                  <c:v>5-10-2016</c:v>
                </c:pt>
                <c:pt idx="3">
                  <c:v>6-10-2016</c:v>
                </c:pt>
                <c:pt idx="4">
                  <c:v>7-10-2016</c:v>
                </c:pt>
                <c:pt idx="5">
                  <c:v>10-10-2016</c:v>
                </c:pt>
                <c:pt idx="6">
                  <c:v>11-10-2016</c:v>
                </c:pt>
                <c:pt idx="7">
                  <c:v>12-10-2016</c:v>
                </c:pt>
                <c:pt idx="8">
                  <c:v>13-10-2016</c:v>
                </c:pt>
                <c:pt idx="9">
                  <c:v>14-10-2016</c:v>
                </c:pt>
                <c:pt idx="10">
                  <c:v>17-10-2016</c:v>
                </c:pt>
                <c:pt idx="11">
                  <c:v>18-10-2016</c:v>
                </c:pt>
                <c:pt idx="12">
                  <c:v>19-10-2016</c:v>
                </c:pt>
                <c:pt idx="13">
                  <c:v>20-10-2016</c:v>
                </c:pt>
                <c:pt idx="14">
                  <c:v>24-10-2016</c:v>
                </c:pt>
                <c:pt idx="15">
                  <c:v>25-10-2016</c:v>
                </c:pt>
                <c:pt idx="16">
                  <c:v>26-10-2016</c:v>
                </c:pt>
                <c:pt idx="17">
                  <c:v>27-10-2016</c:v>
                </c:pt>
                <c:pt idx="18">
                  <c:v>28-10-2016</c:v>
                </c:pt>
                <c:pt idx="19">
                  <c:v>7-11-2016</c:v>
                </c:pt>
              </c:strCache>
            </c:strRef>
          </c:cat>
          <c:val>
            <c:numRef>
              <c:f>Résultats!$D$58:$W$58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143234944"/>
        <c:axId val="143236480"/>
      </c:barChart>
      <c:catAx>
        <c:axId val="143234944"/>
        <c:scaling>
          <c:orientation val="minMax"/>
        </c:scaling>
        <c:axPos val="b"/>
        <c:numFmt formatCode="d/mm/yyyy;@" sourceLinked="0"/>
        <c:tickLblPos val="nextTo"/>
        <c:spPr>
          <a:ln w="3240">
            <a:solidFill>
              <a:srgbClr val="000000"/>
            </a:solidFill>
            <a:round/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43236480"/>
        <c:crosses val="autoZero"/>
        <c:auto val="1"/>
        <c:lblAlgn val="ctr"/>
        <c:lblOffset val="100"/>
      </c:catAx>
      <c:valAx>
        <c:axId val="143236480"/>
        <c:scaling>
          <c:orientation val="minMax"/>
          <c:max val="5"/>
        </c:scaling>
        <c:delete val="1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0.00" sourceLinked="1"/>
        <c:tickLblPos val="none"/>
        <c:crossAx val="143234944"/>
        <c:crosses val="autoZero"/>
        <c:crossBetween val="between"/>
        <c:majorUnit val="1"/>
        <c:minorUnit val="0.1"/>
      </c:valAx>
      <c:spPr>
        <a:noFill/>
        <a:ln w="12600">
          <a:solidFill>
            <a:srgbClr val="808080"/>
          </a:solidFill>
          <a:round/>
        </a:ln>
      </c:spPr>
    </c:plotArea>
    <c:legend>
      <c:legendPos val="r"/>
      <c:layout/>
      <c:spPr>
        <a:solidFill>
          <a:srgbClr val="FFFFFF"/>
        </a:solidFill>
        <a:ln w="3240">
          <a:solidFill>
            <a:srgbClr val="000000"/>
          </a:solidFill>
          <a:round/>
        </a:ln>
      </c:spPr>
    </c:legend>
    <c:plotVisOnly val="1"/>
  </c:chart>
  <c:spPr>
    <a:noFill/>
    <a:ln w="9360"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plotArea>
      <c:layout/>
      <c:barChart>
        <c:barDir val="col"/>
        <c:grouping val="clustered"/>
        <c:ser>
          <c:idx val="0"/>
          <c:order val="0"/>
          <c:tx>
            <c:v>Compétence 1</c:v>
          </c:tx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cat>
            <c:strRef>
              <c:f>Résultats!$D$61:$X$61</c:f>
              <c:strCache>
                <c:ptCount val="4"/>
                <c:pt idx="0">
                  <c:v>8-11-2016</c:v>
                </c:pt>
                <c:pt idx="1">
                  <c:v>9-11-2016</c:v>
                </c:pt>
                <c:pt idx="2">
                  <c:v>10-11-2016</c:v>
                </c:pt>
                <c:pt idx="3">
                  <c:v>14-11-2016</c:v>
                </c:pt>
              </c:strCache>
            </c:strRef>
          </c:cat>
          <c:val>
            <c:numRef>
              <c:f>Résultats!$D$69:$W$69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Compétence 2</c:v>
          </c:tx>
          <c:spPr>
            <a:solidFill>
              <a:srgbClr val="339966"/>
            </a:solidFill>
            <a:ln w="12600">
              <a:solidFill>
                <a:srgbClr val="339966"/>
              </a:solidFill>
              <a:round/>
            </a:ln>
          </c:spPr>
          <c:cat>
            <c:strRef>
              <c:f>Résultats!$D$61:$X$61</c:f>
              <c:strCache>
                <c:ptCount val="4"/>
                <c:pt idx="0">
                  <c:v>8-11-2016</c:v>
                </c:pt>
                <c:pt idx="1">
                  <c:v>9-11-2016</c:v>
                </c:pt>
                <c:pt idx="2">
                  <c:v>10-11-2016</c:v>
                </c:pt>
                <c:pt idx="3">
                  <c:v>14-11-2016</c:v>
                </c:pt>
              </c:strCache>
            </c:strRef>
          </c:cat>
          <c:val>
            <c:numRef>
              <c:f>Résultats!$D$78:$W$78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v>Compétence 3</c:v>
          </c:tx>
          <c:spPr>
            <a:solidFill>
              <a:srgbClr val="FFCC00"/>
            </a:solidFill>
            <a:ln w="12600">
              <a:solidFill>
                <a:srgbClr val="FFCC00"/>
              </a:solidFill>
              <a:round/>
            </a:ln>
          </c:spPr>
          <c:cat>
            <c:strRef>
              <c:f>Résultats!$D$61:$X$61</c:f>
              <c:strCache>
                <c:ptCount val="4"/>
                <c:pt idx="0">
                  <c:v>8-11-2016</c:v>
                </c:pt>
                <c:pt idx="1">
                  <c:v>9-11-2016</c:v>
                </c:pt>
                <c:pt idx="2">
                  <c:v>10-11-2016</c:v>
                </c:pt>
                <c:pt idx="3">
                  <c:v>14-11-2016</c:v>
                </c:pt>
              </c:strCache>
            </c:strRef>
          </c:cat>
          <c:val>
            <c:numRef>
              <c:f>Résultats!$D$87:$W$87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143417728"/>
        <c:axId val="143419264"/>
      </c:barChart>
      <c:catAx>
        <c:axId val="143417728"/>
        <c:scaling>
          <c:orientation val="minMax"/>
        </c:scaling>
        <c:axPos val="b"/>
        <c:numFmt formatCode="d/mm/yyyy;@" sourceLinked="0"/>
        <c:tickLblPos val="nextTo"/>
        <c:spPr>
          <a:ln w="3240">
            <a:solidFill>
              <a:srgbClr val="000000"/>
            </a:solidFill>
            <a:round/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43419264"/>
        <c:crosses val="autoZero"/>
        <c:auto val="1"/>
        <c:lblAlgn val="ctr"/>
        <c:lblOffset val="100"/>
      </c:catAx>
      <c:valAx>
        <c:axId val="143419264"/>
        <c:scaling>
          <c:orientation val="minMax"/>
          <c:max val="5"/>
        </c:scaling>
        <c:delete val="1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0.00" sourceLinked="1"/>
        <c:tickLblPos val="none"/>
        <c:crossAx val="143417728"/>
        <c:crosses val="autoZero"/>
        <c:crossBetween val="between"/>
        <c:majorUnit val="1"/>
        <c:minorUnit val="0.1"/>
      </c:valAx>
      <c:spPr>
        <a:noFill/>
        <a:ln w="12600">
          <a:solidFill>
            <a:srgbClr val="808080"/>
          </a:solidFill>
          <a:round/>
        </a:ln>
      </c:spPr>
    </c:plotArea>
    <c:legend>
      <c:legendPos val="r"/>
      <c:layout/>
      <c:spPr>
        <a:solidFill>
          <a:srgbClr val="FFFFFF"/>
        </a:solidFill>
        <a:ln w="3240">
          <a:solidFill>
            <a:srgbClr val="000000"/>
          </a:solidFill>
          <a:round/>
        </a:ln>
      </c:spPr>
    </c:legend>
    <c:plotVisOnly val="1"/>
  </c:chart>
  <c:spPr>
    <a:noFill/>
    <a:ln w="9360"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plotArea>
      <c:layout/>
      <c:barChart>
        <c:barDir val="col"/>
        <c:grouping val="clustered"/>
        <c:ser>
          <c:idx val="0"/>
          <c:order val="0"/>
          <c:tx>
            <c:v>Compétence 1</c:v>
          </c:tx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cat>
            <c:strRef>
              <c:f>Résultats!$D$90:$X$90</c:f>
              <c:strCache>
                <c:ptCount val="14"/>
                <c:pt idx="0">
                  <c:v>1-12-2016</c:v>
                </c:pt>
                <c:pt idx="1">
                  <c:v>2-12-2016</c:v>
                </c:pt>
                <c:pt idx="2">
                  <c:v>5-12-2016</c:v>
                </c:pt>
                <c:pt idx="3">
                  <c:v>6-12-2016</c:v>
                </c:pt>
                <c:pt idx="4">
                  <c:v>7-12-2016</c:v>
                </c:pt>
                <c:pt idx="5">
                  <c:v>8-12-2016</c:v>
                </c:pt>
                <c:pt idx="6">
                  <c:v>9-12-2016</c:v>
                </c:pt>
                <c:pt idx="7">
                  <c:v>12-12-2016</c:v>
                </c:pt>
                <c:pt idx="8">
                  <c:v>13-12-2016</c:v>
                </c:pt>
                <c:pt idx="9">
                  <c:v>14-12-2016</c:v>
                </c:pt>
                <c:pt idx="10">
                  <c:v>15-12-2016</c:v>
                </c:pt>
                <c:pt idx="11">
                  <c:v>16-12-2016</c:v>
                </c:pt>
                <c:pt idx="12">
                  <c:v>19-12-2016</c:v>
                </c:pt>
                <c:pt idx="13">
                  <c:v>23-12-2016</c:v>
                </c:pt>
              </c:strCache>
            </c:strRef>
          </c:cat>
          <c:val>
            <c:numRef>
              <c:f>Résultats!$D$98:$W$98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Compétence 2</c:v>
          </c:tx>
          <c:spPr>
            <a:solidFill>
              <a:srgbClr val="339966"/>
            </a:solidFill>
            <a:ln w="12600">
              <a:solidFill>
                <a:srgbClr val="339966"/>
              </a:solidFill>
              <a:round/>
            </a:ln>
          </c:spPr>
          <c:cat>
            <c:strRef>
              <c:f>Résultats!$D$90:$X$90</c:f>
              <c:strCache>
                <c:ptCount val="14"/>
                <c:pt idx="0">
                  <c:v>1-12-2016</c:v>
                </c:pt>
                <c:pt idx="1">
                  <c:v>2-12-2016</c:v>
                </c:pt>
                <c:pt idx="2">
                  <c:v>5-12-2016</c:v>
                </c:pt>
                <c:pt idx="3">
                  <c:v>6-12-2016</c:v>
                </c:pt>
                <c:pt idx="4">
                  <c:v>7-12-2016</c:v>
                </c:pt>
                <c:pt idx="5">
                  <c:v>8-12-2016</c:v>
                </c:pt>
                <c:pt idx="6">
                  <c:v>9-12-2016</c:v>
                </c:pt>
                <c:pt idx="7">
                  <c:v>12-12-2016</c:v>
                </c:pt>
                <c:pt idx="8">
                  <c:v>13-12-2016</c:v>
                </c:pt>
                <c:pt idx="9">
                  <c:v>14-12-2016</c:v>
                </c:pt>
                <c:pt idx="10">
                  <c:v>15-12-2016</c:v>
                </c:pt>
                <c:pt idx="11">
                  <c:v>16-12-2016</c:v>
                </c:pt>
                <c:pt idx="12">
                  <c:v>19-12-2016</c:v>
                </c:pt>
                <c:pt idx="13">
                  <c:v>23-12-2016</c:v>
                </c:pt>
              </c:strCache>
            </c:strRef>
          </c:cat>
          <c:val>
            <c:numRef>
              <c:f>Résultats!$D$107:$W$107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v>Compétence 3</c:v>
          </c:tx>
          <c:spPr>
            <a:solidFill>
              <a:srgbClr val="FFCC00"/>
            </a:solidFill>
            <a:ln w="12600">
              <a:solidFill>
                <a:srgbClr val="FFCC00"/>
              </a:solidFill>
              <a:round/>
            </a:ln>
          </c:spPr>
          <c:cat>
            <c:strRef>
              <c:f>Résultats!$D$90:$X$90</c:f>
              <c:strCache>
                <c:ptCount val="14"/>
                <c:pt idx="0">
                  <c:v>1-12-2016</c:v>
                </c:pt>
                <c:pt idx="1">
                  <c:v>2-12-2016</c:v>
                </c:pt>
                <c:pt idx="2">
                  <c:v>5-12-2016</c:v>
                </c:pt>
                <c:pt idx="3">
                  <c:v>6-12-2016</c:v>
                </c:pt>
                <c:pt idx="4">
                  <c:v>7-12-2016</c:v>
                </c:pt>
                <c:pt idx="5">
                  <c:v>8-12-2016</c:v>
                </c:pt>
                <c:pt idx="6">
                  <c:v>9-12-2016</c:v>
                </c:pt>
                <c:pt idx="7">
                  <c:v>12-12-2016</c:v>
                </c:pt>
                <c:pt idx="8">
                  <c:v>13-12-2016</c:v>
                </c:pt>
                <c:pt idx="9">
                  <c:v>14-12-2016</c:v>
                </c:pt>
                <c:pt idx="10">
                  <c:v>15-12-2016</c:v>
                </c:pt>
                <c:pt idx="11">
                  <c:v>16-12-2016</c:v>
                </c:pt>
                <c:pt idx="12">
                  <c:v>19-12-2016</c:v>
                </c:pt>
                <c:pt idx="13">
                  <c:v>23-12-2016</c:v>
                </c:pt>
              </c:strCache>
            </c:strRef>
          </c:cat>
          <c:val>
            <c:numRef>
              <c:f>Résultats!$D$116:$W$116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143452800"/>
        <c:axId val="143466880"/>
      </c:barChart>
      <c:catAx>
        <c:axId val="143452800"/>
        <c:scaling>
          <c:orientation val="minMax"/>
        </c:scaling>
        <c:axPos val="b"/>
        <c:numFmt formatCode="d/mm/yyyy;@" sourceLinked="0"/>
        <c:tickLblPos val="nextTo"/>
        <c:spPr>
          <a:ln w="3240">
            <a:solidFill>
              <a:srgbClr val="000000"/>
            </a:solidFill>
            <a:round/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43466880"/>
        <c:crosses val="autoZero"/>
        <c:auto val="1"/>
        <c:lblAlgn val="ctr"/>
        <c:lblOffset val="100"/>
      </c:catAx>
      <c:valAx>
        <c:axId val="143466880"/>
        <c:scaling>
          <c:orientation val="minMax"/>
          <c:max val="5"/>
        </c:scaling>
        <c:delete val="1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0.00" sourceLinked="1"/>
        <c:tickLblPos val="none"/>
        <c:crossAx val="143452800"/>
        <c:crosses val="autoZero"/>
        <c:crossBetween val="between"/>
        <c:majorUnit val="1"/>
        <c:minorUnit val="0.1"/>
      </c:valAx>
      <c:spPr>
        <a:noFill/>
        <a:ln w="12600">
          <a:solidFill>
            <a:srgbClr val="808080"/>
          </a:solidFill>
          <a:round/>
        </a:ln>
      </c:spPr>
    </c:plotArea>
    <c:legend>
      <c:legendPos val="r"/>
      <c:layout/>
      <c:spPr>
        <a:solidFill>
          <a:srgbClr val="FFFFFF"/>
        </a:solidFill>
        <a:ln w="3240">
          <a:solidFill>
            <a:srgbClr val="000000"/>
          </a:solidFill>
          <a:round/>
        </a:ln>
      </c:spPr>
    </c:legend>
    <c:plotVisOnly val="1"/>
  </c:chart>
  <c:spPr>
    <a:noFill/>
    <a:ln w="9360"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plotArea>
      <c:layout/>
      <c:barChart>
        <c:barDir val="col"/>
        <c:grouping val="clustered"/>
        <c:ser>
          <c:idx val="0"/>
          <c:order val="0"/>
          <c:tx>
            <c:v>Compétence 1</c:v>
          </c:tx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cat>
            <c:strRef>
              <c:f>Résultats!$D$119:$X$119</c:f>
              <c:strCache>
                <c:ptCount val="16"/>
                <c:pt idx="0">
                  <c:v>9-01-2017</c:v>
                </c:pt>
                <c:pt idx="1">
                  <c:v>10-01-2017</c:v>
                </c:pt>
                <c:pt idx="2">
                  <c:v>11-01-2017</c:v>
                </c:pt>
                <c:pt idx="3">
                  <c:v>12-01-2017</c:v>
                </c:pt>
                <c:pt idx="4">
                  <c:v>13-01-2017</c:v>
                </c:pt>
                <c:pt idx="5">
                  <c:v>16-01-2017</c:v>
                </c:pt>
                <c:pt idx="6">
                  <c:v>17-01-2017</c:v>
                </c:pt>
                <c:pt idx="7">
                  <c:v>18-01-2017</c:v>
                </c:pt>
                <c:pt idx="8">
                  <c:v>19-01-2017</c:v>
                </c:pt>
                <c:pt idx="9">
                  <c:v>20-01-2017</c:v>
                </c:pt>
                <c:pt idx="10">
                  <c:v>23-01-2017</c:v>
                </c:pt>
                <c:pt idx="11">
                  <c:v>24-01-2017</c:v>
                </c:pt>
                <c:pt idx="12">
                  <c:v>25-01-2017</c:v>
                </c:pt>
                <c:pt idx="13">
                  <c:v>26-01-2017</c:v>
                </c:pt>
                <c:pt idx="14">
                  <c:v>27-01-2017</c:v>
                </c:pt>
                <c:pt idx="15">
                  <c:v>30-01-2017</c:v>
                </c:pt>
              </c:strCache>
            </c:strRef>
          </c:cat>
          <c:val>
            <c:numRef>
              <c:f>Résultats!$D$127:$W$127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Compétence 2</c:v>
          </c:tx>
          <c:spPr>
            <a:solidFill>
              <a:srgbClr val="339966"/>
            </a:solidFill>
            <a:ln w="12600">
              <a:solidFill>
                <a:srgbClr val="339966"/>
              </a:solidFill>
              <a:round/>
            </a:ln>
          </c:spPr>
          <c:cat>
            <c:strRef>
              <c:f>Résultats!$D$119:$X$119</c:f>
              <c:strCache>
                <c:ptCount val="16"/>
                <c:pt idx="0">
                  <c:v>9-01-2017</c:v>
                </c:pt>
                <c:pt idx="1">
                  <c:v>10-01-2017</c:v>
                </c:pt>
                <c:pt idx="2">
                  <c:v>11-01-2017</c:v>
                </c:pt>
                <c:pt idx="3">
                  <c:v>12-01-2017</c:v>
                </c:pt>
                <c:pt idx="4">
                  <c:v>13-01-2017</c:v>
                </c:pt>
                <c:pt idx="5">
                  <c:v>16-01-2017</c:v>
                </c:pt>
                <c:pt idx="6">
                  <c:v>17-01-2017</c:v>
                </c:pt>
                <c:pt idx="7">
                  <c:v>18-01-2017</c:v>
                </c:pt>
                <c:pt idx="8">
                  <c:v>19-01-2017</c:v>
                </c:pt>
                <c:pt idx="9">
                  <c:v>20-01-2017</c:v>
                </c:pt>
                <c:pt idx="10">
                  <c:v>23-01-2017</c:v>
                </c:pt>
                <c:pt idx="11">
                  <c:v>24-01-2017</c:v>
                </c:pt>
                <c:pt idx="12">
                  <c:v>25-01-2017</c:v>
                </c:pt>
                <c:pt idx="13">
                  <c:v>26-01-2017</c:v>
                </c:pt>
                <c:pt idx="14">
                  <c:v>27-01-2017</c:v>
                </c:pt>
                <c:pt idx="15">
                  <c:v>30-01-2017</c:v>
                </c:pt>
              </c:strCache>
            </c:strRef>
          </c:cat>
          <c:val>
            <c:numRef>
              <c:f>Résultats!$D$136:$W$136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v>Compétence 3</c:v>
          </c:tx>
          <c:spPr>
            <a:solidFill>
              <a:srgbClr val="FFCC00"/>
            </a:solidFill>
            <a:ln w="12600">
              <a:solidFill>
                <a:srgbClr val="FFCC00"/>
              </a:solidFill>
              <a:round/>
            </a:ln>
          </c:spPr>
          <c:cat>
            <c:strRef>
              <c:f>Résultats!$D$119:$X$119</c:f>
              <c:strCache>
                <c:ptCount val="16"/>
                <c:pt idx="0">
                  <c:v>9-01-2017</c:v>
                </c:pt>
                <c:pt idx="1">
                  <c:v>10-01-2017</c:v>
                </c:pt>
                <c:pt idx="2">
                  <c:v>11-01-2017</c:v>
                </c:pt>
                <c:pt idx="3">
                  <c:v>12-01-2017</c:v>
                </c:pt>
                <c:pt idx="4">
                  <c:v>13-01-2017</c:v>
                </c:pt>
                <c:pt idx="5">
                  <c:v>16-01-2017</c:v>
                </c:pt>
                <c:pt idx="6">
                  <c:v>17-01-2017</c:v>
                </c:pt>
                <c:pt idx="7">
                  <c:v>18-01-2017</c:v>
                </c:pt>
                <c:pt idx="8">
                  <c:v>19-01-2017</c:v>
                </c:pt>
                <c:pt idx="9">
                  <c:v>20-01-2017</c:v>
                </c:pt>
                <c:pt idx="10">
                  <c:v>23-01-2017</c:v>
                </c:pt>
                <c:pt idx="11">
                  <c:v>24-01-2017</c:v>
                </c:pt>
                <c:pt idx="12">
                  <c:v>25-01-2017</c:v>
                </c:pt>
                <c:pt idx="13">
                  <c:v>26-01-2017</c:v>
                </c:pt>
                <c:pt idx="14">
                  <c:v>27-01-2017</c:v>
                </c:pt>
                <c:pt idx="15">
                  <c:v>30-01-2017</c:v>
                </c:pt>
              </c:strCache>
            </c:strRef>
          </c:cat>
          <c:val>
            <c:numRef>
              <c:f>Résultats!$D$145:$W$145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143488128"/>
        <c:axId val="143489664"/>
      </c:barChart>
      <c:catAx>
        <c:axId val="143488128"/>
        <c:scaling>
          <c:orientation val="minMax"/>
        </c:scaling>
        <c:axPos val="b"/>
        <c:tickLblPos val="nextTo"/>
        <c:spPr>
          <a:ln w="3240">
            <a:solidFill>
              <a:srgbClr val="000000"/>
            </a:solidFill>
            <a:round/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43489664"/>
        <c:crosses val="autoZero"/>
        <c:auto val="1"/>
        <c:lblAlgn val="ctr"/>
        <c:lblOffset val="100"/>
      </c:catAx>
      <c:valAx>
        <c:axId val="143489664"/>
        <c:scaling>
          <c:orientation val="minMax"/>
          <c:max val="5"/>
        </c:scaling>
        <c:delete val="1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0.00" sourceLinked="1"/>
        <c:tickLblPos val="none"/>
        <c:crossAx val="143488128"/>
        <c:crosses val="autoZero"/>
        <c:crossBetween val="between"/>
        <c:majorUnit val="1"/>
        <c:minorUnit val="0.1"/>
      </c:valAx>
      <c:spPr>
        <a:noFill/>
        <a:ln w="12600">
          <a:solidFill>
            <a:srgbClr val="808080"/>
          </a:solidFill>
          <a:round/>
        </a:ln>
      </c:spPr>
    </c:plotArea>
    <c:legend>
      <c:legendPos val="r"/>
      <c:layout/>
      <c:spPr>
        <a:solidFill>
          <a:srgbClr val="FFFFFF"/>
        </a:solidFill>
        <a:ln w="3240">
          <a:solidFill>
            <a:srgbClr val="000000"/>
          </a:solidFill>
          <a:round/>
        </a:ln>
      </c:spPr>
    </c:legend>
    <c:plotVisOnly val="1"/>
  </c:chart>
  <c:spPr>
    <a:noFill/>
    <a:ln w="9360"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plotArea>
      <c:layout/>
      <c:barChart>
        <c:barDir val="col"/>
        <c:grouping val="clustered"/>
        <c:ser>
          <c:idx val="0"/>
          <c:order val="0"/>
          <c:tx>
            <c:v>Compétence 1</c:v>
          </c:tx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cat>
            <c:strRef>
              <c:f>Résultats!$D$148:$X$148</c:f>
              <c:strCache>
                <c:ptCount val="17"/>
                <c:pt idx="0">
                  <c:v>1-02-2017</c:v>
                </c:pt>
                <c:pt idx="1">
                  <c:v>2-02-2017</c:v>
                </c:pt>
                <c:pt idx="2">
                  <c:v>3-02-2017</c:v>
                </c:pt>
                <c:pt idx="3">
                  <c:v>6-02-2017</c:v>
                </c:pt>
                <c:pt idx="4">
                  <c:v>7-02-2017</c:v>
                </c:pt>
                <c:pt idx="5">
                  <c:v>8-02-2017</c:v>
                </c:pt>
                <c:pt idx="6">
                  <c:v>9-02-2017</c:v>
                </c:pt>
                <c:pt idx="7">
                  <c:v>10-02-2017</c:v>
                </c:pt>
                <c:pt idx="8">
                  <c:v>13-02-2017</c:v>
                </c:pt>
                <c:pt idx="9">
                  <c:v>14-02-2017</c:v>
                </c:pt>
                <c:pt idx="10">
                  <c:v>15-02-2017</c:v>
                </c:pt>
                <c:pt idx="11">
                  <c:v>16-02-2017</c:v>
                </c:pt>
                <c:pt idx="12">
                  <c:v>17-02-2017</c:v>
                </c:pt>
                <c:pt idx="13">
                  <c:v>22-02-2017</c:v>
                </c:pt>
                <c:pt idx="14">
                  <c:v>23-02-2017</c:v>
                </c:pt>
                <c:pt idx="15">
                  <c:v>24-02-2017</c:v>
                </c:pt>
                <c:pt idx="16">
                  <c:v>6-03-2017</c:v>
                </c:pt>
              </c:strCache>
            </c:strRef>
          </c:cat>
          <c:val>
            <c:numRef>
              <c:f>Résultats!$D$156:$W$156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Compétence 2</c:v>
          </c:tx>
          <c:spPr>
            <a:solidFill>
              <a:srgbClr val="339966"/>
            </a:solidFill>
            <a:ln w="12600">
              <a:solidFill>
                <a:srgbClr val="339966"/>
              </a:solidFill>
              <a:round/>
            </a:ln>
          </c:spPr>
          <c:cat>
            <c:strRef>
              <c:f>Résultats!$D$148:$X$148</c:f>
              <c:strCache>
                <c:ptCount val="17"/>
                <c:pt idx="0">
                  <c:v>1-02-2017</c:v>
                </c:pt>
                <c:pt idx="1">
                  <c:v>2-02-2017</c:v>
                </c:pt>
                <c:pt idx="2">
                  <c:v>3-02-2017</c:v>
                </c:pt>
                <c:pt idx="3">
                  <c:v>6-02-2017</c:v>
                </c:pt>
                <c:pt idx="4">
                  <c:v>7-02-2017</c:v>
                </c:pt>
                <c:pt idx="5">
                  <c:v>8-02-2017</c:v>
                </c:pt>
                <c:pt idx="6">
                  <c:v>9-02-2017</c:v>
                </c:pt>
                <c:pt idx="7">
                  <c:v>10-02-2017</c:v>
                </c:pt>
                <c:pt idx="8">
                  <c:v>13-02-2017</c:v>
                </c:pt>
                <c:pt idx="9">
                  <c:v>14-02-2017</c:v>
                </c:pt>
                <c:pt idx="10">
                  <c:v>15-02-2017</c:v>
                </c:pt>
                <c:pt idx="11">
                  <c:v>16-02-2017</c:v>
                </c:pt>
                <c:pt idx="12">
                  <c:v>17-02-2017</c:v>
                </c:pt>
                <c:pt idx="13">
                  <c:v>22-02-2017</c:v>
                </c:pt>
                <c:pt idx="14">
                  <c:v>23-02-2017</c:v>
                </c:pt>
                <c:pt idx="15">
                  <c:v>24-02-2017</c:v>
                </c:pt>
                <c:pt idx="16">
                  <c:v>6-03-2017</c:v>
                </c:pt>
              </c:strCache>
            </c:strRef>
          </c:cat>
          <c:val>
            <c:numRef>
              <c:f>Résultats!$D$165:$W$165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v>Compétence 3</c:v>
          </c:tx>
          <c:spPr>
            <a:solidFill>
              <a:srgbClr val="FFCC00"/>
            </a:solidFill>
            <a:ln w="12600">
              <a:solidFill>
                <a:srgbClr val="FFCC00"/>
              </a:solidFill>
              <a:round/>
            </a:ln>
          </c:spPr>
          <c:cat>
            <c:strRef>
              <c:f>Résultats!$D$148:$X$148</c:f>
              <c:strCache>
                <c:ptCount val="17"/>
                <c:pt idx="0">
                  <c:v>1-02-2017</c:v>
                </c:pt>
                <c:pt idx="1">
                  <c:v>2-02-2017</c:v>
                </c:pt>
                <c:pt idx="2">
                  <c:v>3-02-2017</c:v>
                </c:pt>
                <c:pt idx="3">
                  <c:v>6-02-2017</c:v>
                </c:pt>
                <c:pt idx="4">
                  <c:v>7-02-2017</c:v>
                </c:pt>
                <c:pt idx="5">
                  <c:v>8-02-2017</c:v>
                </c:pt>
                <c:pt idx="6">
                  <c:v>9-02-2017</c:v>
                </c:pt>
                <c:pt idx="7">
                  <c:v>10-02-2017</c:v>
                </c:pt>
                <c:pt idx="8">
                  <c:v>13-02-2017</c:v>
                </c:pt>
                <c:pt idx="9">
                  <c:v>14-02-2017</c:v>
                </c:pt>
                <c:pt idx="10">
                  <c:v>15-02-2017</c:v>
                </c:pt>
                <c:pt idx="11">
                  <c:v>16-02-2017</c:v>
                </c:pt>
                <c:pt idx="12">
                  <c:v>17-02-2017</c:v>
                </c:pt>
                <c:pt idx="13">
                  <c:v>22-02-2017</c:v>
                </c:pt>
                <c:pt idx="14">
                  <c:v>23-02-2017</c:v>
                </c:pt>
                <c:pt idx="15">
                  <c:v>24-02-2017</c:v>
                </c:pt>
                <c:pt idx="16">
                  <c:v>6-03-2017</c:v>
                </c:pt>
              </c:strCache>
            </c:strRef>
          </c:cat>
          <c:val>
            <c:numRef>
              <c:f>Résultats!$D$174:$W$174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143551872"/>
        <c:axId val="143557760"/>
      </c:barChart>
      <c:catAx>
        <c:axId val="143551872"/>
        <c:scaling>
          <c:orientation val="minMax"/>
        </c:scaling>
        <c:axPos val="b"/>
        <c:tickLblPos val="nextTo"/>
        <c:spPr>
          <a:ln w="3240">
            <a:solidFill>
              <a:srgbClr val="000000"/>
            </a:solidFill>
            <a:round/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43557760"/>
        <c:crosses val="autoZero"/>
        <c:auto val="1"/>
        <c:lblAlgn val="ctr"/>
        <c:lblOffset val="100"/>
      </c:catAx>
      <c:valAx>
        <c:axId val="143557760"/>
        <c:scaling>
          <c:orientation val="minMax"/>
          <c:max val="5"/>
        </c:scaling>
        <c:delete val="1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0.00" sourceLinked="1"/>
        <c:tickLblPos val="none"/>
        <c:crossAx val="143551872"/>
        <c:crosses val="autoZero"/>
        <c:crossBetween val="between"/>
        <c:majorUnit val="1"/>
        <c:minorUnit val="0.1"/>
      </c:valAx>
      <c:spPr>
        <a:noFill/>
        <a:ln w="12600">
          <a:solidFill>
            <a:srgbClr val="808080"/>
          </a:solidFill>
          <a:round/>
        </a:ln>
      </c:spPr>
    </c:plotArea>
    <c:legend>
      <c:legendPos val="r"/>
      <c:layout/>
      <c:spPr>
        <a:solidFill>
          <a:srgbClr val="FFFFFF"/>
        </a:solidFill>
        <a:ln w="3240">
          <a:solidFill>
            <a:srgbClr val="000000"/>
          </a:solidFill>
          <a:round/>
        </a:ln>
      </c:spPr>
    </c:legend>
    <c:plotVisOnly val="1"/>
  </c:chart>
  <c:spPr>
    <a:noFill/>
    <a:ln w="9360"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plotArea>
      <c:layout/>
      <c:barChart>
        <c:barDir val="col"/>
        <c:grouping val="clustered"/>
        <c:ser>
          <c:idx val="0"/>
          <c:order val="0"/>
          <c:tx>
            <c:v>Compétence 1</c:v>
          </c:tx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cat>
            <c:strRef>
              <c:f>Résultats!$D$177:$X$177</c:f>
              <c:strCache>
                <c:ptCount val="17"/>
                <c:pt idx="0">
                  <c:v>7-03-2017</c:v>
                </c:pt>
                <c:pt idx="1">
                  <c:v>8-03-2017</c:v>
                </c:pt>
                <c:pt idx="2">
                  <c:v>9-03-2017</c:v>
                </c:pt>
                <c:pt idx="3">
                  <c:v>10-03-2017</c:v>
                </c:pt>
                <c:pt idx="4">
                  <c:v>13-03-2017</c:v>
                </c:pt>
                <c:pt idx="5">
                  <c:v>14-03-2017</c:v>
                </c:pt>
                <c:pt idx="6">
                  <c:v>15-03-2017</c:v>
                </c:pt>
                <c:pt idx="7">
                  <c:v>16-03-2017</c:v>
                </c:pt>
                <c:pt idx="8">
                  <c:v>17-03-2017</c:v>
                </c:pt>
                <c:pt idx="9">
                  <c:v>21-03-2017</c:v>
                </c:pt>
                <c:pt idx="10">
                  <c:v>22-03-2017</c:v>
                </c:pt>
                <c:pt idx="11">
                  <c:v>23-03-2017</c:v>
                </c:pt>
                <c:pt idx="12">
                  <c:v>24-03-2017</c:v>
                </c:pt>
                <c:pt idx="13">
                  <c:v>27-03-2017</c:v>
                </c:pt>
                <c:pt idx="14">
                  <c:v>28-03-2017</c:v>
                </c:pt>
                <c:pt idx="15">
                  <c:v>29-03-2017</c:v>
                </c:pt>
                <c:pt idx="16">
                  <c:v>30-03-2017</c:v>
                </c:pt>
              </c:strCache>
            </c:strRef>
          </c:cat>
          <c:val>
            <c:numRef>
              <c:f>Résultats!$D$185:$W$185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Compétence 2</c:v>
          </c:tx>
          <c:spPr>
            <a:solidFill>
              <a:srgbClr val="339966"/>
            </a:solidFill>
            <a:ln w="12600">
              <a:solidFill>
                <a:srgbClr val="339966"/>
              </a:solidFill>
              <a:round/>
            </a:ln>
          </c:spPr>
          <c:cat>
            <c:strRef>
              <c:f>Résultats!$D$177:$X$177</c:f>
              <c:strCache>
                <c:ptCount val="17"/>
                <c:pt idx="0">
                  <c:v>7-03-2017</c:v>
                </c:pt>
                <c:pt idx="1">
                  <c:v>8-03-2017</c:v>
                </c:pt>
                <c:pt idx="2">
                  <c:v>9-03-2017</c:v>
                </c:pt>
                <c:pt idx="3">
                  <c:v>10-03-2017</c:v>
                </c:pt>
                <c:pt idx="4">
                  <c:v>13-03-2017</c:v>
                </c:pt>
                <c:pt idx="5">
                  <c:v>14-03-2017</c:v>
                </c:pt>
                <c:pt idx="6">
                  <c:v>15-03-2017</c:v>
                </c:pt>
                <c:pt idx="7">
                  <c:v>16-03-2017</c:v>
                </c:pt>
                <c:pt idx="8">
                  <c:v>17-03-2017</c:v>
                </c:pt>
                <c:pt idx="9">
                  <c:v>21-03-2017</c:v>
                </c:pt>
                <c:pt idx="10">
                  <c:v>22-03-2017</c:v>
                </c:pt>
                <c:pt idx="11">
                  <c:v>23-03-2017</c:v>
                </c:pt>
                <c:pt idx="12">
                  <c:v>24-03-2017</c:v>
                </c:pt>
                <c:pt idx="13">
                  <c:v>27-03-2017</c:v>
                </c:pt>
                <c:pt idx="14">
                  <c:v>28-03-2017</c:v>
                </c:pt>
                <c:pt idx="15">
                  <c:v>29-03-2017</c:v>
                </c:pt>
                <c:pt idx="16">
                  <c:v>30-03-2017</c:v>
                </c:pt>
              </c:strCache>
            </c:strRef>
          </c:cat>
          <c:val>
            <c:numRef>
              <c:f>Résultats!$D$194:$W$194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v>Compétence 3</c:v>
          </c:tx>
          <c:spPr>
            <a:solidFill>
              <a:srgbClr val="FFCC00"/>
            </a:solidFill>
            <a:ln w="12600">
              <a:solidFill>
                <a:srgbClr val="FFCC00"/>
              </a:solidFill>
              <a:round/>
            </a:ln>
          </c:spPr>
          <c:cat>
            <c:strRef>
              <c:f>Résultats!$D$177:$X$177</c:f>
              <c:strCache>
                <c:ptCount val="17"/>
                <c:pt idx="0">
                  <c:v>7-03-2017</c:v>
                </c:pt>
                <c:pt idx="1">
                  <c:v>8-03-2017</c:v>
                </c:pt>
                <c:pt idx="2">
                  <c:v>9-03-2017</c:v>
                </c:pt>
                <c:pt idx="3">
                  <c:v>10-03-2017</c:v>
                </c:pt>
                <c:pt idx="4">
                  <c:v>13-03-2017</c:v>
                </c:pt>
                <c:pt idx="5">
                  <c:v>14-03-2017</c:v>
                </c:pt>
                <c:pt idx="6">
                  <c:v>15-03-2017</c:v>
                </c:pt>
                <c:pt idx="7">
                  <c:v>16-03-2017</c:v>
                </c:pt>
                <c:pt idx="8">
                  <c:v>17-03-2017</c:v>
                </c:pt>
                <c:pt idx="9">
                  <c:v>21-03-2017</c:v>
                </c:pt>
                <c:pt idx="10">
                  <c:v>22-03-2017</c:v>
                </c:pt>
                <c:pt idx="11">
                  <c:v>23-03-2017</c:v>
                </c:pt>
                <c:pt idx="12">
                  <c:v>24-03-2017</c:v>
                </c:pt>
                <c:pt idx="13">
                  <c:v>27-03-2017</c:v>
                </c:pt>
                <c:pt idx="14">
                  <c:v>28-03-2017</c:v>
                </c:pt>
                <c:pt idx="15">
                  <c:v>29-03-2017</c:v>
                </c:pt>
                <c:pt idx="16">
                  <c:v>30-03-2017</c:v>
                </c:pt>
              </c:strCache>
            </c:strRef>
          </c:cat>
          <c:val>
            <c:numRef>
              <c:f>Résultats!$D$203:$W$203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143607680"/>
        <c:axId val="143609216"/>
      </c:barChart>
      <c:catAx>
        <c:axId val="143607680"/>
        <c:scaling>
          <c:orientation val="minMax"/>
        </c:scaling>
        <c:axPos val="b"/>
        <c:tickLblPos val="nextTo"/>
        <c:spPr>
          <a:ln w="3240">
            <a:solidFill>
              <a:srgbClr val="000000"/>
            </a:solidFill>
            <a:round/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43609216"/>
        <c:crosses val="autoZero"/>
        <c:auto val="1"/>
        <c:lblAlgn val="ctr"/>
        <c:lblOffset val="100"/>
      </c:catAx>
      <c:valAx>
        <c:axId val="143609216"/>
        <c:scaling>
          <c:orientation val="minMax"/>
          <c:max val="5"/>
        </c:scaling>
        <c:delete val="1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0.00" sourceLinked="1"/>
        <c:tickLblPos val="none"/>
        <c:crossAx val="143607680"/>
        <c:crosses val="autoZero"/>
        <c:crossBetween val="between"/>
        <c:majorUnit val="1"/>
        <c:minorUnit val="0.1"/>
      </c:valAx>
      <c:spPr>
        <a:noFill/>
        <a:ln w="12600">
          <a:solidFill>
            <a:srgbClr val="808080"/>
          </a:solidFill>
          <a:round/>
        </a:ln>
      </c:spPr>
    </c:plotArea>
    <c:legend>
      <c:legendPos val="r"/>
      <c:layout/>
      <c:spPr>
        <a:solidFill>
          <a:srgbClr val="FFFFFF"/>
        </a:solidFill>
        <a:ln w="3240">
          <a:solidFill>
            <a:srgbClr val="000000"/>
          </a:solidFill>
          <a:round/>
        </a:ln>
      </c:spPr>
    </c:legend>
    <c:plotVisOnly val="1"/>
  </c:chart>
  <c:spPr>
    <a:noFill/>
    <a:ln w="9360"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plotArea>
      <c:layout/>
      <c:barChart>
        <c:barDir val="col"/>
        <c:grouping val="clustered"/>
        <c:ser>
          <c:idx val="0"/>
          <c:order val="0"/>
          <c:tx>
            <c:v>Compétence 1</c:v>
          </c:tx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cat>
            <c:strRef>
              <c:f>Résultats!$D$206:$X$206</c:f>
              <c:strCache>
                <c:ptCount val="11"/>
                <c:pt idx="0">
                  <c:v>31-03-2017</c:v>
                </c:pt>
                <c:pt idx="1">
                  <c:v>18-04-2017</c:v>
                </c:pt>
                <c:pt idx="2">
                  <c:v>19-04-2017</c:v>
                </c:pt>
                <c:pt idx="3">
                  <c:v>20-04-2017</c:v>
                </c:pt>
                <c:pt idx="4">
                  <c:v>21-04-2017</c:v>
                </c:pt>
                <c:pt idx="5">
                  <c:v>24-04-2017</c:v>
                </c:pt>
                <c:pt idx="6">
                  <c:v>25-04-2017</c:v>
                </c:pt>
                <c:pt idx="7">
                  <c:v>26-04-2017</c:v>
                </c:pt>
                <c:pt idx="8">
                  <c:v>27-04-2017</c:v>
                </c:pt>
                <c:pt idx="9">
                  <c:v>28-04-2017</c:v>
                </c:pt>
                <c:pt idx="10">
                  <c:v>2-05-2017</c:v>
                </c:pt>
              </c:strCache>
            </c:strRef>
          </c:cat>
          <c:val>
            <c:numRef>
              <c:f>Résultats!$D$214:$W$214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Compétence 2</c:v>
          </c:tx>
          <c:spPr>
            <a:solidFill>
              <a:srgbClr val="339966"/>
            </a:solidFill>
            <a:ln w="12600">
              <a:solidFill>
                <a:srgbClr val="339966"/>
              </a:solidFill>
              <a:round/>
            </a:ln>
          </c:spPr>
          <c:cat>
            <c:strRef>
              <c:f>Résultats!$D$206:$X$206</c:f>
              <c:strCache>
                <c:ptCount val="11"/>
                <c:pt idx="0">
                  <c:v>31-03-2017</c:v>
                </c:pt>
                <c:pt idx="1">
                  <c:v>18-04-2017</c:v>
                </c:pt>
                <c:pt idx="2">
                  <c:v>19-04-2017</c:v>
                </c:pt>
                <c:pt idx="3">
                  <c:v>20-04-2017</c:v>
                </c:pt>
                <c:pt idx="4">
                  <c:v>21-04-2017</c:v>
                </c:pt>
                <c:pt idx="5">
                  <c:v>24-04-2017</c:v>
                </c:pt>
                <c:pt idx="6">
                  <c:v>25-04-2017</c:v>
                </c:pt>
                <c:pt idx="7">
                  <c:v>26-04-2017</c:v>
                </c:pt>
                <c:pt idx="8">
                  <c:v>27-04-2017</c:v>
                </c:pt>
                <c:pt idx="9">
                  <c:v>28-04-2017</c:v>
                </c:pt>
                <c:pt idx="10">
                  <c:v>2-05-2017</c:v>
                </c:pt>
              </c:strCache>
            </c:strRef>
          </c:cat>
          <c:val>
            <c:numRef>
              <c:f>Résultats!$D$223:$W$223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v>Compétence 3</c:v>
          </c:tx>
          <c:spPr>
            <a:solidFill>
              <a:srgbClr val="FFCC00"/>
            </a:solidFill>
            <a:ln w="12600">
              <a:solidFill>
                <a:srgbClr val="FFCC00"/>
              </a:solidFill>
              <a:round/>
            </a:ln>
          </c:spPr>
          <c:cat>
            <c:strRef>
              <c:f>Résultats!$D$206:$X$206</c:f>
              <c:strCache>
                <c:ptCount val="11"/>
                <c:pt idx="0">
                  <c:v>31-03-2017</c:v>
                </c:pt>
                <c:pt idx="1">
                  <c:v>18-04-2017</c:v>
                </c:pt>
                <c:pt idx="2">
                  <c:v>19-04-2017</c:v>
                </c:pt>
                <c:pt idx="3">
                  <c:v>20-04-2017</c:v>
                </c:pt>
                <c:pt idx="4">
                  <c:v>21-04-2017</c:v>
                </c:pt>
                <c:pt idx="5">
                  <c:v>24-04-2017</c:v>
                </c:pt>
                <c:pt idx="6">
                  <c:v>25-04-2017</c:v>
                </c:pt>
                <c:pt idx="7">
                  <c:v>26-04-2017</c:v>
                </c:pt>
                <c:pt idx="8">
                  <c:v>27-04-2017</c:v>
                </c:pt>
                <c:pt idx="9">
                  <c:v>28-04-2017</c:v>
                </c:pt>
                <c:pt idx="10">
                  <c:v>2-05-2017</c:v>
                </c:pt>
              </c:strCache>
            </c:strRef>
          </c:cat>
          <c:val>
            <c:numRef>
              <c:f>Résultats!$D$232:$W$232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143643008"/>
        <c:axId val="143644544"/>
      </c:barChart>
      <c:catAx>
        <c:axId val="143643008"/>
        <c:scaling>
          <c:orientation val="minMax"/>
        </c:scaling>
        <c:axPos val="b"/>
        <c:tickLblPos val="nextTo"/>
        <c:spPr>
          <a:ln w="3240">
            <a:solidFill>
              <a:srgbClr val="000000"/>
            </a:solidFill>
            <a:round/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43644544"/>
        <c:crosses val="autoZero"/>
        <c:auto val="1"/>
        <c:lblAlgn val="ctr"/>
        <c:lblOffset val="100"/>
      </c:catAx>
      <c:valAx>
        <c:axId val="143644544"/>
        <c:scaling>
          <c:orientation val="minMax"/>
          <c:max val="5"/>
        </c:scaling>
        <c:delete val="1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0.00" sourceLinked="1"/>
        <c:tickLblPos val="none"/>
        <c:crossAx val="143643008"/>
        <c:crosses val="autoZero"/>
        <c:crossBetween val="between"/>
        <c:majorUnit val="1"/>
        <c:minorUnit val="0.1"/>
      </c:valAx>
      <c:spPr>
        <a:noFill/>
        <a:ln w="12600">
          <a:solidFill>
            <a:srgbClr val="808080"/>
          </a:solidFill>
          <a:round/>
        </a:ln>
      </c:spPr>
    </c:plotArea>
    <c:legend>
      <c:legendPos val="r"/>
      <c:layout/>
      <c:spPr>
        <a:solidFill>
          <a:srgbClr val="FFFFFF"/>
        </a:solidFill>
        <a:ln w="3240">
          <a:solidFill>
            <a:srgbClr val="000000"/>
          </a:solidFill>
          <a:round/>
        </a:ln>
      </c:spPr>
    </c:legend>
    <c:plotVisOnly val="1"/>
  </c:chart>
  <c:spPr>
    <a:noFill/>
    <a:ln w="9360"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plotArea>
      <c:layout/>
      <c:barChart>
        <c:barDir val="col"/>
        <c:grouping val="clustered"/>
        <c:ser>
          <c:idx val="0"/>
          <c:order val="0"/>
          <c:tx>
            <c:v>Compétence 1</c:v>
          </c:tx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cat>
            <c:strRef>
              <c:f>Résultats!$D$235:$X$235</c:f>
              <c:strCache>
                <c:ptCount val="20"/>
                <c:pt idx="0">
                  <c:v>3-05-2017</c:v>
                </c:pt>
                <c:pt idx="1">
                  <c:v>4-05-2017</c:v>
                </c:pt>
                <c:pt idx="2">
                  <c:v>5-05-2017</c:v>
                </c:pt>
                <c:pt idx="3">
                  <c:v>8-05-2017</c:v>
                </c:pt>
                <c:pt idx="4">
                  <c:v>9-05-2017</c:v>
                </c:pt>
                <c:pt idx="5">
                  <c:v>10-05-2017</c:v>
                </c:pt>
                <c:pt idx="6">
                  <c:v>11-05-2017</c:v>
                </c:pt>
                <c:pt idx="7">
                  <c:v>12-05-2017</c:v>
                </c:pt>
                <c:pt idx="8">
                  <c:v>15-05-2017</c:v>
                </c:pt>
                <c:pt idx="9">
                  <c:v>16-05-2017</c:v>
                </c:pt>
                <c:pt idx="10">
                  <c:v>17-05-2017</c:v>
                </c:pt>
                <c:pt idx="11">
                  <c:v>18-05-2017</c:v>
                </c:pt>
                <c:pt idx="12">
                  <c:v>19-05-2017</c:v>
                </c:pt>
                <c:pt idx="13">
                  <c:v>22-05-2017</c:v>
                </c:pt>
                <c:pt idx="14">
                  <c:v>23-05-2017</c:v>
                </c:pt>
                <c:pt idx="15">
                  <c:v>24-05-2017</c:v>
                </c:pt>
                <c:pt idx="16">
                  <c:v>26-05-2017</c:v>
                </c:pt>
                <c:pt idx="17">
                  <c:v>29-05-2017</c:v>
                </c:pt>
                <c:pt idx="18">
                  <c:v>30-05-2017</c:v>
                </c:pt>
                <c:pt idx="19">
                  <c:v>31-05-2017</c:v>
                </c:pt>
              </c:strCache>
            </c:strRef>
          </c:cat>
          <c:val>
            <c:numRef>
              <c:f>Résultats!$D$243:$W$243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Compétence 2</c:v>
          </c:tx>
          <c:spPr>
            <a:solidFill>
              <a:srgbClr val="339966"/>
            </a:solidFill>
            <a:ln w="12600">
              <a:solidFill>
                <a:srgbClr val="339966"/>
              </a:solidFill>
              <a:round/>
            </a:ln>
          </c:spPr>
          <c:cat>
            <c:strRef>
              <c:f>Résultats!$D$235:$X$235</c:f>
              <c:strCache>
                <c:ptCount val="20"/>
                <c:pt idx="0">
                  <c:v>3-05-2017</c:v>
                </c:pt>
                <c:pt idx="1">
                  <c:v>4-05-2017</c:v>
                </c:pt>
                <c:pt idx="2">
                  <c:v>5-05-2017</c:v>
                </c:pt>
                <c:pt idx="3">
                  <c:v>8-05-2017</c:v>
                </c:pt>
                <c:pt idx="4">
                  <c:v>9-05-2017</c:v>
                </c:pt>
                <c:pt idx="5">
                  <c:v>10-05-2017</c:v>
                </c:pt>
                <c:pt idx="6">
                  <c:v>11-05-2017</c:v>
                </c:pt>
                <c:pt idx="7">
                  <c:v>12-05-2017</c:v>
                </c:pt>
                <c:pt idx="8">
                  <c:v>15-05-2017</c:v>
                </c:pt>
                <c:pt idx="9">
                  <c:v>16-05-2017</c:v>
                </c:pt>
                <c:pt idx="10">
                  <c:v>17-05-2017</c:v>
                </c:pt>
                <c:pt idx="11">
                  <c:v>18-05-2017</c:v>
                </c:pt>
                <c:pt idx="12">
                  <c:v>19-05-2017</c:v>
                </c:pt>
                <c:pt idx="13">
                  <c:v>22-05-2017</c:v>
                </c:pt>
                <c:pt idx="14">
                  <c:v>23-05-2017</c:v>
                </c:pt>
                <c:pt idx="15">
                  <c:v>24-05-2017</c:v>
                </c:pt>
                <c:pt idx="16">
                  <c:v>26-05-2017</c:v>
                </c:pt>
                <c:pt idx="17">
                  <c:v>29-05-2017</c:v>
                </c:pt>
                <c:pt idx="18">
                  <c:v>30-05-2017</c:v>
                </c:pt>
                <c:pt idx="19">
                  <c:v>31-05-2017</c:v>
                </c:pt>
              </c:strCache>
            </c:strRef>
          </c:cat>
          <c:val>
            <c:numRef>
              <c:f>Résultats!$D$252:$W$252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v>Compétence 3</c:v>
          </c:tx>
          <c:spPr>
            <a:solidFill>
              <a:srgbClr val="FFCC00"/>
            </a:solidFill>
            <a:ln w="12600">
              <a:solidFill>
                <a:srgbClr val="FFCC00"/>
              </a:solidFill>
              <a:round/>
            </a:ln>
          </c:spPr>
          <c:cat>
            <c:strRef>
              <c:f>Résultats!$D$235:$X$235</c:f>
              <c:strCache>
                <c:ptCount val="20"/>
                <c:pt idx="0">
                  <c:v>3-05-2017</c:v>
                </c:pt>
                <c:pt idx="1">
                  <c:v>4-05-2017</c:v>
                </c:pt>
                <c:pt idx="2">
                  <c:v>5-05-2017</c:v>
                </c:pt>
                <c:pt idx="3">
                  <c:v>8-05-2017</c:v>
                </c:pt>
                <c:pt idx="4">
                  <c:v>9-05-2017</c:v>
                </c:pt>
                <c:pt idx="5">
                  <c:v>10-05-2017</c:v>
                </c:pt>
                <c:pt idx="6">
                  <c:v>11-05-2017</c:v>
                </c:pt>
                <c:pt idx="7">
                  <c:v>12-05-2017</c:v>
                </c:pt>
                <c:pt idx="8">
                  <c:v>15-05-2017</c:v>
                </c:pt>
                <c:pt idx="9">
                  <c:v>16-05-2017</c:v>
                </c:pt>
                <c:pt idx="10">
                  <c:v>17-05-2017</c:v>
                </c:pt>
                <c:pt idx="11">
                  <c:v>18-05-2017</c:v>
                </c:pt>
                <c:pt idx="12">
                  <c:v>19-05-2017</c:v>
                </c:pt>
                <c:pt idx="13">
                  <c:v>22-05-2017</c:v>
                </c:pt>
                <c:pt idx="14">
                  <c:v>23-05-2017</c:v>
                </c:pt>
                <c:pt idx="15">
                  <c:v>24-05-2017</c:v>
                </c:pt>
                <c:pt idx="16">
                  <c:v>26-05-2017</c:v>
                </c:pt>
                <c:pt idx="17">
                  <c:v>29-05-2017</c:v>
                </c:pt>
                <c:pt idx="18">
                  <c:v>30-05-2017</c:v>
                </c:pt>
                <c:pt idx="19">
                  <c:v>31-05-2017</c:v>
                </c:pt>
              </c:strCache>
            </c:strRef>
          </c:cat>
          <c:val>
            <c:numRef>
              <c:f>Résultats!$D$261:$W$261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143669504"/>
        <c:axId val="143675392"/>
      </c:barChart>
      <c:catAx>
        <c:axId val="143669504"/>
        <c:scaling>
          <c:orientation val="minMax"/>
        </c:scaling>
        <c:axPos val="b"/>
        <c:tickLblPos val="nextTo"/>
        <c:spPr>
          <a:ln w="3240">
            <a:solidFill>
              <a:srgbClr val="000000"/>
            </a:solidFill>
            <a:round/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43675392"/>
        <c:crosses val="autoZero"/>
        <c:auto val="1"/>
        <c:lblAlgn val="ctr"/>
        <c:lblOffset val="100"/>
      </c:catAx>
      <c:valAx>
        <c:axId val="143675392"/>
        <c:scaling>
          <c:orientation val="minMax"/>
          <c:max val="5"/>
        </c:scaling>
        <c:delete val="1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0.00" sourceLinked="1"/>
        <c:tickLblPos val="none"/>
        <c:crossAx val="143669504"/>
        <c:crosses val="autoZero"/>
        <c:crossBetween val="between"/>
        <c:majorUnit val="1"/>
        <c:minorUnit val="0.1"/>
      </c:valAx>
      <c:spPr>
        <a:noFill/>
        <a:ln w="12600">
          <a:solidFill>
            <a:srgbClr val="808080"/>
          </a:solidFill>
          <a:round/>
        </a:ln>
      </c:spPr>
    </c:plotArea>
    <c:legend>
      <c:legendPos val="r"/>
      <c:layout/>
      <c:spPr>
        <a:solidFill>
          <a:srgbClr val="FFFFFF"/>
        </a:solidFill>
        <a:ln w="3240">
          <a:solidFill>
            <a:srgbClr val="000000"/>
          </a:solidFill>
          <a:round/>
        </a:ln>
      </c:spPr>
    </c:legend>
    <c:plotVisOnly val="1"/>
  </c:chart>
  <c:spPr>
    <a:noFill/>
    <a:ln w="9360"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549360</xdr:colOff>
      <xdr:row>6</xdr:row>
      <xdr:rowOff>171450</xdr:rowOff>
    </xdr:from>
    <xdr:to>
      <xdr:col>22</xdr:col>
      <xdr:colOff>15225</xdr:colOff>
      <xdr:row>13</xdr:row>
      <xdr:rowOff>756089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549360</xdr:colOff>
      <xdr:row>21</xdr:row>
      <xdr:rowOff>0</xdr:rowOff>
    </xdr:from>
    <xdr:to>
      <xdr:col>22</xdr:col>
      <xdr:colOff>15225</xdr:colOff>
      <xdr:row>27</xdr:row>
      <xdr:rowOff>756449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549360</xdr:colOff>
      <xdr:row>34</xdr:row>
      <xdr:rowOff>171450</xdr:rowOff>
    </xdr:from>
    <xdr:to>
      <xdr:col>22</xdr:col>
      <xdr:colOff>15225</xdr:colOff>
      <xdr:row>41</xdr:row>
      <xdr:rowOff>756645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549360</xdr:colOff>
      <xdr:row>48</xdr:row>
      <xdr:rowOff>180975</xdr:rowOff>
    </xdr:from>
    <xdr:to>
      <xdr:col>22</xdr:col>
      <xdr:colOff>15225</xdr:colOff>
      <xdr:row>55</xdr:row>
      <xdr:rowOff>746760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549360</xdr:colOff>
      <xdr:row>62</xdr:row>
      <xdr:rowOff>171450</xdr:rowOff>
    </xdr:from>
    <xdr:to>
      <xdr:col>22</xdr:col>
      <xdr:colOff>15225</xdr:colOff>
      <xdr:row>69</xdr:row>
      <xdr:rowOff>756644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549360</xdr:colOff>
      <xdr:row>76</xdr:row>
      <xdr:rowOff>180975</xdr:rowOff>
    </xdr:from>
    <xdr:to>
      <xdr:col>22</xdr:col>
      <xdr:colOff>15225</xdr:colOff>
      <xdr:row>83</xdr:row>
      <xdr:rowOff>756450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549360</xdr:colOff>
      <xdr:row>91</xdr:row>
      <xdr:rowOff>0</xdr:rowOff>
    </xdr:from>
    <xdr:to>
      <xdr:col>22</xdr:col>
      <xdr:colOff>15225</xdr:colOff>
      <xdr:row>97</xdr:row>
      <xdr:rowOff>756645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549360</xdr:colOff>
      <xdr:row>105</xdr:row>
      <xdr:rowOff>0</xdr:rowOff>
    </xdr:from>
    <xdr:to>
      <xdr:col>22</xdr:col>
      <xdr:colOff>15225</xdr:colOff>
      <xdr:row>111</xdr:row>
      <xdr:rowOff>756449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549360</xdr:colOff>
      <xdr:row>118</xdr:row>
      <xdr:rowOff>180975</xdr:rowOff>
    </xdr:from>
    <xdr:to>
      <xdr:col>22</xdr:col>
      <xdr:colOff>15225</xdr:colOff>
      <xdr:row>125</xdr:row>
      <xdr:rowOff>756285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549360</xdr:colOff>
      <xdr:row>132</xdr:row>
      <xdr:rowOff>180975</xdr:rowOff>
    </xdr:from>
    <xdr:to>
      <xdr:col>22</xdr:col>
      <xdr:colOff>15225</xdr:colOff>
      <xdr:row>139</xdr:row>
      <xdr:rowOff>756450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9966"/>
  </sheetPr>
  <dimension ref="A1:AMK317"/>
  <sheetViews>
    <sheetView showGridLines="0" showRowColHeaders="0" tabSelected="1" zoomScaleNormal="100" workbookViewId="0"/>
  </sheetViews>
  <sheetFormatPr baseColWidth="10" defaultColWidth="9.140625" defaultRowHeight="12.75"/>
  <cols>
    <col min="1" max="1" width="11.42578125" style="1"/>
    <col min="2" max="2" width="24.85546875" style="1" bestFit="1" customWidth="1"/>
    <col min="3" max="3" width="11.42578125" style="1"/>
    <col min="4" max="4" width="13.140625" style="1"/>
    <col min="5" max="5" width="2.85546875" style="1"/>
    <col min="6" max="6" width="57.140625" style="1"/>
    <col min="7" max="7" width="4" style="1" bestFit="1" customWidth="1"/>
    <col min="8" max="10" width="11.42578125" style="1"/>
    <col min="11" max="11" width="21" style="1"/>
    <col min="12" max="12" width="1.42578125" style="1"/>
    <col min="13" max="13" width="11.7109375" style="1"/>
    <col min="14" max="14" width="1.42578125" style="1"/>
    <col min="15" max="15" width="20.42578125" style="2"/>
    <col min="16" max="16" width="1.5703125" style="1"/>
    <col min="17" max="1025" width="11.42578125" style="1"/>
  </cols>
  <sheetData>
    <row r="1" spans="1:17" ht="12.75" customHeight="1">
      <c r="A1" s="3" t="s">
        <v>0</v>
      </c>
      <c r="B1" s="4" t="s">
        <v>170</v>
      </c>
      <c r="C1"/>
      <c r="D1" s="1" t="s">
        <v>1</v>
      </c>
      <c r="E1" s="1" t="s">
        <v>2</v>
      </c>
      <c r="F1" s="5" t="str">
        <f>IF(G1="","",VLOOKUP(G1,Libellés!A$3:L$136,3,0))</f>
        <v>Je respecte les consignes écrites ou orales.</v>
      </c>
      <c r="G1" s="6">
        <v>1</v>
      </c>
      <c r="H1" s="80" t="s">
        <v>3</v>
      </c>
      <c r="K1" s="84" t="s">
        <v>168</v>
      </c>
      <c r="L1"/>
      <c r="M1" s="84" t="s">
        <v>4</v>
      </c>
      <c r="N1"/>
      <c r="O1" s="84" t="s">
        <v>5</v>
      </c>
      <c r="P1"/>
      <c r="Q1"/>
    </row>
    <row r="2" spans="1:17">
      <c r="A2" s="3" t="s">
        <v>6</v>
      </c>
      <c r="B2" s="4" t="s">
        <v>171</v>
      </c>
      <c r="C2"/>
      <c r="D2"/>
      <c r="E2" s="1" t="s">
        <v>7</v>
      </c>
      <c r="F2" s="5" t="str">
        <f>IF(G2="",IF(G1="","","-----"),VLOOKUP(G2,Libellés!A$3:L$136,3,0))</f>
        <v>Je respecte les consignes de sécurité.</v>
      </c>
      <c r="G2" s="6">
        <v>2</v>
      </c>
      <c r="H2" s="80"/>
      <c r="K2" s="84"/>
      <c r="L2"/>
      <c r="M2" s="84"/>
      <c r="N2"/>
      <c r="O2" s="84"/>
      <c r="P2"/>
      <c r="Q2"/>
    </row>
    <row r="3" spans="1:17">
      <c r="A3" s="3" t="s">
        <v>8</v>
      </c>
      <c r="B3" s="4" t="s">
        <v>172</v>
      </c>
      <c r="C3"/>
      <c r="D3"/>
      <c r="E3" s="1" t="s">
        <v>9</v>
      </c>
      <c r="F3" s="5" t="str">
        <f>IF(G3="",IF(G1="","","-----"),VLOOKUP(G3,Libellés!A$3:L$136,3,0))</f>
        <v>Je respecte les consignes de travail.</v>
      </c>
      <c r="G3" s="6">
        <v>3</v>
      </c>
      <c r="H3" s="80"/>
      <c r="K3" s="84"/>
      <c r="L3"/>
      <c r="M3" s="84"/>
      <c r="N3"/>
      <c r="O3" s="84"/>
      <c r="P3"/>
      <c r="Q3"/>
    </row>
    <row r="4" spans="1:17">
      <c r="A4" s="81" t="s">
        <v>10</v>
      </c>
      <c r="B4" s="7">
        <f>IF(B26="","",IF(WEEKDAY(B26,2)=6,"",IF(WEEKDAY(B26,2)=7,"",IF(VLOOKUP(B26,K$14:Q$316,5)&gt;0,"",B26))))</f>
        <v>42614</v>
      </c>
      <c r="C4"/>
      <c r="D4"/>
      <c r="E4"/>
      <c r="F4"/>
      <c r="G4"/>
      <c r="H4" s="80"/>
      <c r="K4" s="84"/>
      <c r="L4"/>
      <c r="M4" s="84"/>
      <c r="N4"/>
      <c r="O4" s="84"/>
      <c r="P4"/>
      <c r="Q4"/>
    </row>
    <row r="5" spans="1:17">
      <c r="A5" s="81"/>
      <c r="B5" s="8">
        <f t="shared" ref="B5:B23" si="0">IF(B4="","",IF(B4+1&gt;B$27,"",B4+VLOOKUP(B4+1,K$14:Q$316,7)))</f>
        <v>42615</v>
      </c>
      <c r="C5"/>
      <c r="D5"/>
      <c r="E5"/>
      <c r="F5"/>
      <c r="G5"/>
      <c r="H5" s="80"/>
      <c r="K5" s="84"/>
      <c r="L5"/>
      <c r="M5" s="84"/>
      <c r="N5"/>
      <c r="O5" s="84"/>
      <c r="P5"/>
      <c r="Q5"/>
    </row>
    <row r="6" spans="1:17">
      <c r="A6" s="81"/>
      <c r="B6" s="8">
        <f t="shared" si="0"/>
        <v>42618</v>
      </c>
      <c r="C6"/>
      <c r="D6"/>
      <c r="E6"/>
      <c r="F6"/>
      <c r="G6"/>
      <c r="H6" s="80"/>
      <c r="K6" s="84"/>
      <c r="L6"/>
      <c r="M6" s="84"/>
      <c r="N6"/>
      <c r="O6" s="84"/>
      <c r="P6"/>
      <c r="Q6"/>
    </row>
    <row r="7" spans="1:17">
      <c r="A7" s="81"/>
      <c r="B7" s="8">
        <f t="shared" si="0"/>
        <v>42619</v>
      </c>
      <c r="C7"/>
      <c r="D7" s="9" t="s">
        <v>11</v>
      </c>
      <c r="E7"/>
      <c r="F7"/>
      <c r="G7"/>
      <c r="H7" s="80"/>
      <c r="K7" s="84"/>
      <c r="L7"/>
      <c r="M7" s="84"/>
      <c r="N7"/>
      <c r="O7" s="84"/>
      <c r="P7"/>
      <c r="Q7"/>
    </row>
    <row r="8" spans="1:17">
      <c r="A8" s="81"/>
      <c r="B8" s="8">
        <f t="shared" si="0"/>
        <v>42620</v>
      </c>
      <c r="C8"/>
      <c r="D8"/>
      <c r="E8" s="52" t="str">
        <f>IF(B1="","","¤")</f>
        <v>¤</v>
      </c>
      <c r="F8" s="10" t="s">
        <v>12</v>
      </c>
      <c r="G8"/>
      <c r="H8" s="80"/>
      <c r="K8" s="84"/>
      <c r="L8"/>
      <c r="M8" s="84"/>
      <c r="N8"/>
      <c r="O8" s="84"/>
      <c r="P8"/>
      <c r="Q8"/>
    </row>
    <row r="9" spans="1:17">
      <c r="A9" s="81"/>
      <c r="B9" s="8">
        <f t="shared" si="0"/>
        <v>42621</v>
      </c>
      <c r="C9"/>
      <c r="D9"/>
      <c r="E9" s="52" t="str">
        <f>IF(B2="","","¤")</f>
        <v>¤</v>
      </c>
      <c r="F9" s="10" t="s">
        <v>13</v>
      </c>
      <c r="G9"/>
      <c r="H9" s="80"/>
      <c r="K9" s="84"/>
      <c r="L9"/>
      <c r="M9" s="84"/>
      <c r="N9"/>
      <c r="O9" s="84"/>
      <c r="P9"/>
      <c r="Q9"/>
    </row>
    <row r="10" spans="1:17">
      <c r="A10" s="81"/>
      <c r="B10" s="8">
        <f t="shared" si="0"/>
        <v>42622</v>
      </c>
      <c r="C10"/>
      <c r="D10"/>
      <c r="E10" s="52" t="str">
        <f>IF(B3="","","¤")</f>
        <v>¤</v>
      </c>
      <c r="F10" s="10" t="s">
        <v>14</v>
      </c>
      <c r="G10"/>
      <c r="H10" s="80"/>
      <c r="K10" s="84"/>
      <c r="L10"/>
      <c r="M10" s="84"/>
      <c r="N10"/>
      <c r="O10" s="84"/>
      <c r="P10"/>
      <c r="Q10"/>
    </row>
    <row r="11" spans="1:17">
      <c r="A11" s="81"/>
      <c r="B11" s="8">
        <f t="shared" si="0"/>
        <v>42625</v>
      </c>
      <c r="C11"/>
      <c r="D11"/>
      <c r="E11" s="52" t="str">
        <f>IF(G1="","","¤")</f>
        <v>¤</v>
      </c>
      <c r="F11" s="10" t="s">
        <v>164</v>
      </c>
      <c r="G11"/>
      <c r="H11" s="80"/>
      <c r="K11" s="84"/>
      <c r="L11"/>
      <c r="M11" s="84"/>
      <c r="N11"/>
      <c r="O11" s="84"/>
      <c r="P11"/>
      <c r="Q11"/>
    </row>
    <row r="12" spans="1:17">
      <c r="A12" s="81"/>
      <c r="B12" s="8">
        <f t="shared" si="0"/>
        <v>42626</v>
      </c>
      <c r="C12"/>
      <c r="D12"/>
      <c r="E12" s="52" t="str">
        <f>IF(B26="","",IF(E26="&lt;","","¤"))</f>
        <v>¤</v>
      </c>
      <c r="F12" s="10" t="s">
        <v>165</v>
      </c>
      <c r="G12"/>
      <c r="H12" s="80"/>
      <c r="K12" s="84"/>
      <c r="L12"/>
      <c r="M12" s="84"/>
      <c r="N12"/>
      <c r="O12" s="84"/>
      <c r="P12"/>
      <c r="Q12"/>
    </row>
    <row r="13" spans="1:17">
      <c r="A13" s="81"/>
      <c r="B13" s="8">
        <f t="shared" si="0"/>
        <v>42627</v>
      </c>
      <c r="C13"/>
      <c r="D13"/>
      <c r="E13" s="52" t="str">
        <f>IF(B27="","",IF(E27="&lt;","","¤"))</f>
        <v>¤</v>
      </c>
      <c r="F13" s="10" t="s">
        <v>166</v>
      </c>
      <c r="G13"/>
      <c r="H13" s="80"/>
      <c r="K13"/>
      <c r="L13"/>
      <c r="M13"/>
      <c r="N13"/>
      <c r="O13"/>
      <c r="P13"/>
      <c r="Q13"/>
    </row>
    <row r="14" spans="1:17">
      <c r="A14" s="81"/>
      <c r="B14" s="8">
        <f t="shared" si="0"/>
        <v>42628</v>
      </c>
      <c r="C14"/>
      <c r="D14"/>
      <c r="E14"/>
      <c r="F14"/>
      <c r="G14"/>
      <c r="H14" s="80"/>
      <c r="K14" s="11">
        <v>42614</v>
      </c>
      <c r="L14" s="12"/>
      <c r="M14" s="13" t="str">
        <f t="shared" ref="M14:M77" si="1">IF(WEEKDAY(K14,2)=1,"lundi",IF(WEEKDAY(K14,2)=2,"mardi",IF(WEEKDAY(K14,2)=3,"mercredi",IF(WEEKDAY(K14,2)=4,"jeudi",IF(WEEKDAY(K14,2)=5,"vendredi",IF(WEEKDAY(K14,2)=6,"samedi","dimanche"))))))</f>
        <v>jeudi</v>
      </c>
      <c r="N14" s="12"/>
      <c r="O14" s="14"/>
      <c r="P14" s="12"/>
      <c r="Q14" s="15">
        <f t="shared" ref="Q14:Q77" si="2">IF(O14="",IF(WEEKDAY(K14,2)=6,3,IF(WEEKDAY(K14,2)=7,2,1)),1+O14)</f>
        <v>1</v>
      </c>
    </row>
    <row r="15" spans="1:17">
      <c r="A15" s="81"/>
      <c r="B15" s="8">
        <f t="shared" si="0"/>
        <v>42629</v>
      </c>
      <c r="C15"/>
      <c r="D15"/>
      <c r="E15"/>
      <c r="F15"/>
      <c r="G15"/>
      <c r="H15" s="80"/>
      <c r="K15" s="16">
        <f t="shared" ref="K15:K78" si="3">K14+1</f>
        <v>42615</v>
      </c>
      <c r="L15" s="12"/>
      <c r="M15" s="13" t="str">
        <f t="shared" si="1"/>
        <v>vendredi</v>
      </c>
      <c r="N15" s="12"/>
      <c r="O15" s="14"/>
      <c r="P15" s="12"/>
      <c r="Q15" s="15">
        <f t="shared" si="2"/>
        <v>1</v>
      </c>
    </row>
    <row r="16" spans="1:17">
      <c r="A16" s="81"/>
      <c r="B16" s="8">
        <f t="shared" si="0"/>
        <v>42632</v>
      </c>
      <c r="C16"/>
      <c r="D16"/>
      <c r="E16"/>
      <c r="F16"/>
      <c r="G16"/>
      <c r="H16" s="80"/>
      <c r="K16" s="16">
        <f t="shared" si="3"/>
        <v>42616</v>
      </c>
      <c r="L16" s="12"/>
      <c r="M16" s="13" t="str">
        <f t="shared" si="1"/>
        <v>samedi</v>
      </c>
      <c r="N16" s="12"/>
      <c r="O16" s="14"/>
      <c r="P16" s="12"/>
      <c r="Q16" s="15">
        <f t="shared" si="2"/>
        <v>3</v>
      </c>
    </row>
    <row r="17" spans="1:17">
      <c r="A17" s="81"/>
      <c r="B17" s="8">
        <f t="shared" si="0"/>
        <v>42633</v>
      </c>
      <c r="C17"/>
      <c r="D17"/>
      <c r="E17"/>
      <c r="F17"/>
      <c r="G17"/>
      <c r="H17" s="80"/>
      <c r="K17" s="16">
        <f t="shared" si="3"/>
        <v>42617</v>
      </c>
      <c r="L17" s="12"/>
      <c r="M17" s="13" t="str">
        <f t="shared" si="1"/>
        <v>dimanche</v>
      </c>
      <c r="N17" s="12"/>
      <c r="O17" s="14"/>
      <c r="P17" s="12"/>
      <c r="Q17" s="15">
        <f t="shared" si="2"/>
        <v>2</v>
      </c>
    </row>
    <row r="18" spans="1:17">
      <c r="A18" s="81"/>
      <c r="B18" s="8">
        <f t="shared" si="0"/>
        <v>42634</v>
      </c>
      <c r="C18"/>
      <c r="D18"/>
      <c r="E18"/>
      <c r="F18"/>
      <c r="G18"/>
      <c r="H18" s="80"/>
      <c r="K18" s="16">
        <f t="shared" si="3"/>
        <v>42618</v>
      </c>
      <c r="L18" s="12"/>
      <c r="M18" s="13" t="str">
        <f t="shared" si="1"/>
        <v>lundi</v>
      </c>
      <c r="N18" s="12"/>
      <c r="O18" s="14"/>
      <c r="P18" s="12"/>
      <c r="Q18" s="15">
        <f t="shared" si="2"/>
        <v>1</v>
      </c>
    </row>
    <row r="19" spans="1:17">
      <c r="A19" s="81"/>
      <c r="B19" s="8">
        <f t="shared" si="0"/>
        <v>42635</v>
      </c>
      <c r="C19"/>
      <c r="D19"/>
      <c r="E19"/>
      <c r="F19"/>
      <c r="G19"/>
      <c r="H19" s="80"/>
      <c r="K19" s="16">
        <f t="shared" si="3"/>
        <v>42619</v>
      </c>
      <c r="L19" s="12"/>
      <c r="M19" s="13" t="str">
        <f t="shared" si="1"/>
        <v>mardi</v>
      </c>
      <c r="N19" s="12"/>
      <c r="O19" s="14"/>
      <c r="P19" s="12"/>
      <c r="Q19" s="15">
        <f t="shared" si="2"/>
        <v>1</v>
      </c>
    </row>
    <row r="20" spans="1:17">
      <c r="A20" s="81"/>
      <c r="B20" s="8">
        <f t="shared" si="0"/>
        <v>42636</v>
      </c>
      <c r="C20"/>
      <c r="D20"/>
      <c r="E20"/>
      <c r="F20"/>
      <c r="G20"/>
      <c r="H20" s="80"/>
      <c r="K20" s="16">
        <f t="shared" si="3"/>
        <v>42620</v>
      </c>
      <c r="L20" s="12"/>
      <c r="M20" s="13" t="str">
        <f t="shared" si="1"/>
        <v>mercredi</v>
      </c>
      <c r="N20" s="12"/>
      <c r="O20" s="14"/>
      <c r="P20" s="12"/>
      <c r="Q20" s="15">
        <f t="shared" si="2"/>
        <v>1</v>
      </c>
    </row>
    <row r="21" spans="1:17">
      <c r="A21" s="81"/>
      <c r="B21" s="8">
        <f t="shared" si="0"/>
        <v>42641</v>
      </c>
      <c r="C21"/>
      <c r="D21"/>
      <c r="E21"/>
      <c r="F21"/>
      <c r="G21"/>
      <c r="H21" s="80"/>
      <c r="K21" s="16">
        <f t="shared" si="3"/>
        <v>42621</v>
      </c>
      <c r="L21" s="12"/>
      <c r="M21" s="13" t="str">
        <f t="shared" si="1"/>
        <v>jeudi</v>
      </c>
      <c r="N21" s="12"/>
      <c r="O21" s="14"/>
      <c r="P21" s="12"/>
      <c r="Q21" s="15">
        <f t="shared" si="2"/>
        <v>1</v>
      </c>
    </row>
    <row r="22" spans="1:17">
      <c r="A22" s="81"/>
      <c r="B22" s="8">
        <f t="shared" si="0"/>
        <v>42642</v>
      </c>
      <c r="C22"/>
      <c r="D22"/>
      <c r="E22"/>
      <c r="F22"/>
      <c r="G22"/>
      <c r="H22" s="80"/>
      <c r="K22" s="16">
        <f t="shared" si="3"/>
        <v>42622</v>
      </c>
      <c r="L22" s="12"/>
      <c r="M22" s="13" t="str">
        <f t="shared" si="1"/>
        <v>vendredi</v>
      </c>
      <c r="N22" s="12"/>
      <c r="O22" s="14"/>
      <c r="P22" s="12"/>
      <c r="Q22" s="15">
        <f t="shared" si="2"/>
        <v>1</v>
      </c>
    </row>
    <row r="23" spans="1:17">
      <c r="A23" s="81"/>
      <c r="B23" s="17">
        <f t="shared" si="0"/>
        <v>42643</v>
      </c>
      <c r="C23"/>
      <c r="D23"/>
      <c r="E23"/>
      <c r="F23"/>
      <c r="G23"/>
      <c r="H23" s="80"/>
      <c r="K23" s="16">
        <f t="shared" si="3"/>
        <v>42623</v>
      </c>
      <c r="L23" s="12"/>
      <c r="M23" s="13" t="str">
        <f t="shared" si="1"/>
        <v>samedi</v>
      </c>
      <c r="N23" s="12"/>
      <c r="O23" s="14"/>
      <c r="P23" s="12"/>
      <c r="Q23" s="15">
        <f t="shared" si="2"/>
        <v>3</v>
      </c>
    </row>
    <row r="24" spans="1:17">
      <c r="A24"/>
      <c r="B24"/>
      <c r="C24"/>
      <c r="D24"/>
      <c r="E24"/>
      <c r="F24"/>
      <c r="G24"/>
      <c r="H24" s="80"/>
      <c r="K24" s="16">
        <f t="shared" si="3"/>
        <v>42624</v>
      </c>
      <c r="L24" s="12"/>
      <c r="M24" s="13" t="str">
        <f t="shared" si="1"/>
        <v>dimanche</v>
      </c>
      <c r="N24" s="12"/>
      <c r="O24" s="14"/>
      <c r="P24" s="12"/>
      <c r="Q24" s="15">
        <f t="shared" si="2"/>
        <v>2</v>
      </c>
    </row>
    <row r="25" spans="1:17">
      <c r="A25"/>
      <c r="B25"/>
      <c r="C25"/>
      <c r="D25"/>
      <c r="E25"/>
      <c r="F25"/>
      <c r="G25"/>
      <c r="H25" s="80"/>
      <c r="K25" s="16">
        <f t="shared" si="3"/>
        <v>42625</v>
      </c>
      <c r="L25" s="12"/>
      <c r="M25" s="13" t="str">
        <f t="shared" si="1"/>
        <v>lundi</v>
      </c>
      <c r="N25" s="12"/>
      <c r="O25" s="14"/>
      <c r="P25" s="12"/>
      <c r="Q25" s="15">
        <f t="shared" si="2"/>
        <v>1</v>
      </c>
    </row>
    <row r="26" spans="1:17">
      <c r="A26" s="18"/>
      <c r="B26" s="19">
        <v>42614</v>
      </c>
      <c r="C26" s="82" t="s">
        <v>15</v>
      </c>
      <c r="D26" s="82"/>
      <c r="E26" s="20" t="str">
        <f>IF(F26="","","&lt;")</f>
        <v/>
      </c>
      <c r="F26" s="21" t="str">
        <f>IF(B26="","",IF(WEEKDAY(B26,2)=6,"Attention, c'est un samedi",IF(WEEKDAY(B26,2)=7,"Attention, c'est un dimanche",IF(VLOOKUP(B26,K$14:Q$316,5)&gt;0,"Attention, c'est un jour de congé",""))))</f>
        <v/>
      </c>
      <c r="G26"/>
      <c r="H26" s="80"/>
      <c r="K26" s="16">
        <f t="shared" si="3"/>
        <v>42626</v>
      </c>
      <c r="L26" s="12"/>
      <c r="M26" s="13" t="str">
        <f t="shared" si="1"/>
        <v>mardi</v>
      </c>
      <c r="N26" s="12"/>
      <c r="O26" s="14"/>
      <c r="P26" s="12"/>
      <c r="Q26" s="15">
        <f t="shared" si="2"/>
        <v>1</v>
      </c>
    </row>
    <row r="27" spans="1:17">
      <c r="A27" s="18"/>
      <c r="B27" s="22">
        <v>42643</v>
      </c>
      <c r="C27" s="83" t="s">
        <v>16</v>
      </c>
      <c r="D27" s="83"/>
      <c r="E27" s="20" t="str">
        <f>IF(F27="","","&lt;")</f>
        <v/>
      </c>
      <c r="F27" s="21" t="str">
        <f>IF(B27="","",IF(WEEKDAY(B27,2)=6,"Attention, c'est un samedi",IF(WEEKDAY(B27,2)=7,"Attention, c'est un dimanche",IF(VLOOKUP(B27,K$14:Q$316,5)&gt;0,"Attention, c'est un jour de congé",""))))</f>
        <v/>
      </c>
      <c r="G27"/>
      <c r="H27" s="80"/>
      <c r="K27" s="16">
        <f t="shared" si="3"/>
        <v>42627</v>
      </c>
      <c r="L27" s="12"/>
      <c r="M27" s="13" t="str">
        <f t="shared" si="1"/>
        <v>mercredi</v>
      </c>
      <c r="N27" s="12"/>
      <c r="O27" s="14"/>
      <c r="P27" s="12"/>
      <c r="Q27" s="15">
        <f t="shared" si="2"/>
        <v>1</v>
      </c>
    </row>
    <row r="28" spans="1:17">
      <c r="A28" s="23"/>
      <c r="B28" s="23"/>
      <c r="C28" s="23"/>
      <c r="D28" s="23"/>
      <c r="E28" s="23"/>
      <c r="F28" s="23"/>
      <c r="G28" s="23"/>
      <c r="H28" s="23"/>
      <c r="K28" s="16">
        <f t="shared" si="3"/>
        <v>42628</v>
      </c>
      <c r="L28" s="12"/>
      <c r="M28" s="13" t="str">
        <f t="shared" si="1"/>
        <v>jeudi</v>
      </c>
      <c r="N28" s="12"/>
      <c r="O28" s="14"/>
      <c r="P28" s="12"/>
      <c r="Q28" s="15">
        <f t="shared" si="2"/>
        <v>1</v>
      </c>
    </row>
    <row r="29" spans="1:17" ht="12.75" customHeight="1">
      <c r="A29" s="3" t="s">
        <v>0</v>
      </c>
      <c r="B29" s="5" t="str">
        <f>IF(F29="","",IF($B$1="","",$B$1))</f>
        <v>Bollaerts</v>
      </c>
      <c r="C29"/>
      <c r="D29" s="1" t="s">
        <v>1</v>
      </c>
      <c r="E29" s="1" t="s">
        <v>2</v>
      </c>
      <c r="F29" s="5" t="str">
        <f>IF(G29="","",VLOOKUP(G29,Libellés!A$3:L$136,3,0))</f>
        <v>Je respecte les consignes écrites ou orales.</v>
      </c>
      <c r="G29" s="24">
        <v>1</v>
      </c>
      <c r="H29" s="80" t="s">
        <v>17</v>
      </c>
      <c r="K29" s="16">
        <f t="shared" si="3"/>
        <v>42629</v>
      </c>
      <c r="L29" s="12"/>
      <c r="M29" s="13" t="str">
        <f t="shared" si="1"/>
        <v>vendredi</v>
      </c>
      <c r="N29" s="12"/>
      <c r="O29" s="14"/>
      <c r="P29" s="12"/>
      <c r="Q29" s="15">
        <f t="shared" si="2"/>
        <v>1</v>
      </c>
    </row>
    <row r="30" spans="1:17">
      <c r="A30" s="3" t="s">
        <v>6</v>
      </c>
      <c r="B30" s="5" t="str">
        <f>IF(F29="","",IF($B$2="","",$B$2))</f>
        <v>Dominique</v>
      </c>
      <c r="C30"/>
      <c r="D30"/>
      <c r="E30" s="1" t="s">
        <v>7</v>
      </c>
      <c r="F30" s="5" t="str">
        <f>IF(G30="",IF(G29="","","-----"),VLOOKUP(G30,Libellés!A$3:L$136,3,0))</f>
        <v>Je respecte les consignes de sécurité.</v>
      </c>
      <c r="G30" s="24">
        <v>2</v>
      </c>
      <c r="H30" s="80"/>
      <c r="K30" s="16">
        <f t="shared" si="3"/>
        <v>42630</v>
      </c>
      <c r="L30" s="12"/>
      <c r="M30" s="13" t="str">
        <f t="shared" si="1"/>
        <v>samedi</v>
      </c>
      <c r="N30" s="12"/>
      <c r="O30" s="14"/>
      <c r="P30" s="12"/>
      <c r="Q30" s="15">
        <f t="shared" si="2"/>
        <v>3</v>
      </c>
    </row>
    <row r="31" spans="1:17">
      <c r="A31" s="3" t="s">
        <v>8</v>
      </c>
      <c r="B31" s="5" t="str">
        <f>IF(F29="","",IF($B$3="","",$B$3))</f>
        <v>2F</v>
      </c>
      <c r="C31"/>
      <c r="D31"/>
      <c r="E31" s="1" t="s">
        <v>9</v>
      </c>
      <c r="F31" s="5" t="str">
        <f>IF(G31="",IF(G29="","","-----"),VLOOKUP(G31,Libellés!A$3:L$136,3,0))</f>
        <v>Je respecte les consignes de travail.</v>
      </c>
      <c r="G31" s="24">
        <v>3</v>
      </c>
      <c r="H31" s="80"/>
      <c r="K31" s="16">
        <f t="shared" si="3"/>
        <v>42631</v>
      </c>
      <c r="L31" s="12"/>
      <c r="M31" s="13" t="str">
        <f t="shared" si="1"/>
        <v>dimanche</v>
      </c>
      <c r="N31" s="12"/>
      <c r="O31" s="14"/>
      <c r="P31" s="12"/>
      <c r="Q31" s="15">
        <f t="shared" si="2"/>
        <v>2</v>
      </c>
    </row>
    <row r="32" spans="1:17">
      <c r="A32" s="81" t="s">
        <v>10</v>
      </c>
      <c r="B32" s="7">
        <f>IF(B54="","",IF(WEEKDAY(B54,2)=6,"",IF(WEEKDAY(B54,2)=7,"",IF(VLOOKUP(B54,K$14:Q$316,5)&gt;0,"",B54))))</f>
        <v>42646</v>
      </c>
      <c r="C32"/>
      <c r="D32"/>
      <c r="E32"/>
      <c r="F32"/>
      <c r="G32"/>
      <c r="H32" s="80"/>
      <c r="K32" s="16">
        <f t="shared" si="3"/>
        <v>42632</v>
      </c>
      <c r="L32" s="12"/>
      <c r="M32" s="13" t="str">
        <f t="shared" si="1"/>
        <v>lundi</v>
      </c>
      <c r="N32" s="12"/>
      <c r="O32" s="14"/>
      <c r="P32" s="12"/>
      <c r="Q32" s="15">
        <f t="shared" si="2"/>
        <v>1</v>
      </c>
    </row>
    <row r="33" spans="1:17">
      <c r="A33" s="81"/>
      <c r="B33" s="8">
        <f t="shared" ref="B33:B51" si="4">IF(B32="","",IF(B32+1&gt;B$55,"",B32+VLOOKUP(B32+1,K$14:Q$316,7)))</f>
        <v>42647</v>
      </c>
      <c r="C33"/>
      <c r="D33"/>
      <c r="E33"/>
      <c r="F33"/>
      <c r="G33"/>
      <c r="H33" s="80"/>
      <c r="K33" s="16">
        <f t="shared" si="3"/>
        <v>42633</v>
      </c>
      <c r="L33" s="12"/>
      <c r="M33" s="13" t="str">
        <f t="shared" si="1"/>
        <v>mardi</v>
      </c>
      <c r="N33" s="12"/>
      <c r="O33" s="14"/>
      <c r="P33" s="12"/>
      <c r="Q33" s="15">
        <f t="shared" si="2"/>
        <v>1</v>
      </c>
    </row>
    <row r="34" spans="1:17">
      <c r="A34" s="81"/>
      <c r="B34" s="8">
        <f t="shared" si="4"/>
        <v>42648</v>
      </c>
      <c r="C34"/>
      <c r="D34"/>
      <c r="E34"/>
      <c r="F34"/>
      <c r="G34"/>
      <c r="H34" s="80"/>
      <c r="K34" s="16">
        <f t="shared" si="3"/>
        <v>42634</v>
      </c>
      <c r="L34" s="12"/>
      <c r="M34" s="13" t="str">
        <f t="shared" si="1"/>
        <v>mercredi</v>
      </c>
      <c r="N34" s="12"/>
      <c r="O34" s="14"/>
      <c r="P34" s="12"/>
      <c r="Q34" s="15">
        <f t="shared" si="2"/>
        <v>1</v>
      </c>
    </row>
    <row r="35" spans="1:17">
      <c r="A35" s="81"/>
      <c r="B35" s="8">
        <f t="shared" si="4"/>
        <v>42649</v>
      </c>
      <c r="C35"/>
      <c r="D35" s="9" t="s">
        <v>11</v>
      </c>
      <c r="E35"/>
      <c r="F35"/>
      <c r="G35"/>
      <c r="H35" s="80"/>
      <c r="K35" s="16">
        <f t="shared" si="3"/>
        <v>42635</v>
      </c>
      <c r="L35" s="12"/>
      <c r="M35" s="13" t="str">
        <f t="shared" si="1"/>
        <v>jeudi</v>
      </c>
      <c r="N35" s="12"/>
      <c r="O35" s="14"/>
      <c r="P35" s="12"/>
      <c r="Q35" s="15">
        <f t="shared" si="2"/>
        <v>1</v>
      </c>
    </row>
    <row r="36" spans="1:17">
      <c r="A36" s="81"/>
      <c r="B36" s="8">
        <f t="shared" si="4"/>
        <v>42650</v>
      </c>
      <c r="C36"/>
      <c r="D36"/>
      <c r="E36" s="52" t="str">
        <f>IF(G29="","","¤")</f>
        <v>¤</v>
      </c>
      <c r="F36" s="10" t="s">
        <v>164</v>
      </c>
      <c r="G36"/>
      <c r="H36" s="80"/>
      <c r="K36" s="16">
        <f t="shared" si="3"/>
        <v>42636</v>
      </c>
      <c r="L36" s="12"/>
      <c r="M36" s="13" t="str">
        <f t="shared" si="1"/>
        <v>vendredi</v>
      </c>
      <c r="N36" s="12"/>
      <c r="O36" s="14"/>
      <c r="P36" s="12"/>
      <c r="Q36" s="15">
        <f t="shared" si="2"/>
        <v>1</v>
      </c>
    </row>
    <row r="37" spans="1:17">
      <c r="A37" s="81"/>
      <c r="B37" s="8">
        <f t="shared" si="4"/>
        <v>42653</v>
      </c>
      <c r="C37"/>
      <c r="D37"/>
      <c r="E37" s="52" t="str">
        <f>IF(B54="","",IF(E54="&lt;","","¤"))</f>
        <v>¤</v>
      </c>
      <c r="F37" s="10" t="s">
        <v>165</v>
      </c>
      <c r="G37"/>
      <c r="H37" s="80"/>
      <c r="K37" s="16">
        <f t="shared" si="3"/>
        <v>42637</v>
      </c>
      <c r="L37" s="12"/>
      <c r="M37" s="13" t="str">
        <f t="shared" si="1"/>
        <v>samedi</v>
      </c>
      <c r="N37" s="12"/>
      <c r="O37" s="14">
        <v>4</v>
      </c>
      <c r="P37" s="12"/>
      <c r="Q37" s="15">
        <f t="shared" si="2"/>
        <v>5</v>
      </c>
    </row>
    <row r="38" spans="1:17">
      <c r="A38" s="81"/>
      <c r="B38" s="8">
        <f t="shared" si="4"/>
        <v>42654</v>
      </c>
      <c r="C38"/>
      <c r="D38"/>
      <c r="E38" s="52" t="str">
        <f>IF(B55="","",IF(E55="&lt;","","¤"))</f>
        <v>¤</v>
      </c>
      <c r="F38" s="10" t="s">
        <v>166</v>
      </c>
      <c r="G38"/>
      <c r="H38" s="80"/>
      <c r="K38" s="16">
        <f t="shared" si="3"/>
        <v>42638</v>
      </c>
      <c r="L38" s="12"/>
      <c r="M38" s="13" t="str">
        <f t="shared" si="1"/>
        <v>dimanche</v>
      </c>
      <c r="N38" s="12"/>
      <c r="O38" s="14">
        <v>3</v>
      </c>
      <c r="P38" s="12"/>
      <c r="Q38" s="15">
        <f t="shared" si="2"/>
        <v>4</v>
      </c>
    </row>
    <row r="39" spans="1:17">
      <c r="A39" s="81"/>
      <c r="B39" s="8">
        <f t="shared" si="4"/>
        <v>42655</v>
      </c>
      <c r="C39"/>
      <c r="D39"/>
      <c r="E39"/>
      <c r="F39"/>
      <c r="G39"/>
      <c r="H39" s="80"/>
      <c r="K39" s="16">
        <f t="shared" si="3"/>
        <v>42639</v>
      </c>
      <c r="L39" s="12"/>
      <c r="M39" s="13" t="str">
        <f t="shared" si="1"/>
        <v>lundi</v>
      </c>
      <c r="N39" s="12"/>
      <c r="O39" s="14">
        <v>2</v>
      </c>
      <c r="P39" s="12"/>
      <c r="Q39" s="15">
        <f t="shared" si="2"/>
        <v>3</v>
      </c>
    </row>
    <row r="40" spans="1:17">
      <c r="A40" s="81"/>
      <c r="B40" s="8">
        <f t="shared" si="4"/>
        <v>42656</v>
      </c>
      <c r="C40"/>
      <c r="D40"/>
      <c r="E40"/>
      <c r="F40"/>
      <c r="G40"/>
      <c r="H40" s="80"/>
      <c r="K40" s="16">
        <f t="shared" si="3"/>
        <v>42640</v>
      </c>
      <c r="L40" s="12"/>
      <c r="M40" s="13" t="str">
        <f t="shared" si="1"/>
        <v>mardi</v>
      </c>
      <c r="N40" s="12"/>
      <c r="O40" s="14">
        <v>1</v>
      </c>
      <c r="P40" s="12"/>
      <c r="Q40" s="15">
        <f t="shared" si="2"/>
        <v>2</v>
      </c>
    </row>
    <row r="41" spans="1:17">
      <c r="A41" s="81"/>
      <c r="B41" s="8">
        <f t="shared" si="4"/>
        <v>42657</v>
      </c>
      <c r="C41"/>
      <c r="D41"/>
      <c r="E41"/>
      <c r="F41"/>
      <c r="G41"/>
      <c r="H41" s="80"/>
      <c r="K41" s="16">
        <f t="shared" si="3"/>
        <v>42641</v>
      </c>
      <c r="L41" s="12"/>
      <c r="M41" s="13" t="str">
        <f t="shared" si="1"/>
        <v>mercredi</v>
      </c>
      <c r="N41" s="12"/>
      <c r="O41" s="14"/>
      <c r="P41" s="12"/>
      <c r="Q41" s="15">
        <f t="shared" si="2"/>
        <v>1</v>
      </c>
    </row>
    <row r="42" spans="1:17">
      <c r="A42" s="81"/>
      <c r="B42" s="8">
        <f t="shared" si="4"/>
        <v>42660</v>
      </c>
      <c r="C42"/>
      <c r="D42"/>
      <c r="E42"/>
      <c r="F42"/>
      <c r="G42"/>
      <c r="H42" s="80"/>
      <c r="K42" s="16">
        <f t="shared" si="3"/>
        <v>42642</v>
      </c>
      <c r="L42" s="12"/>
      <c r="M42" s="13" t="str">
        <f t="shared" si="1"/>
        <v>jeudi</v>
      </c>
      <c r="N42" s="12"/>
      <c r="O42" s="14"/>
      <c r="P42" s="12"/>
      <c r="Q42" s="15">
        <f t="shared" si="2"/>
        <v>1</v>
      </c>
    </row>
    <row r="43" spans="1:17">
      <c r="A43" s="81"/>
      <c r="B43" s="8">
        <f t="shared" si="4"/>
        <v>42661</v>
      </c>
      <c r="C43"/>
      <c r="D43"/>
      <c r="E43"/>
      <c r="F43"/>
      <c r="G43"/>
      <c r="H43" s="80"/>
      <c r="K43" s="16">
        <f t="shared" si="3"/>
        <v>42643</v>
      </c>
      <c r="L43" s="12"/>
      <c r="M43" s="13" t="str">
        <f t="shared" si="1"/>
        <v>vendredi</v>
      </c>
      <c r="N43" s="12"/>
      <c r="O43" s="14"/>
      <c r="P43" s="12"/>
      <c r="Q43" s="15">
        <f t="shared" si="2"/>
        <v>1</v>
      </c>
    </row>
    <row r="44" spans="1:17">
      <c r="A44" s="81"/>
      <c r="B44" s="8">
        <f t="shared" si="4"/>
        <v>42662</v>
      </c>
      <c r="C44"/>
      <c r="D44"/>
      <c r="E44"/>
      <c r="F44"/>
      <c r="G44"/>
      <c r="H44" s="80"/>
      <c r="K44" s="16">
        <f t="shared" si="3"/>
        <v>42644</v>
      </c>
      <c r="L44" s="12"/>
      <c r="M44" s="13" t="str">
        <f t="shared" si="1"/>
        <v>samedi</v>
      </c>
      <c r="N44" s="12"/>
      <c r="O44" s="14"/>
      <c r="P44" s="12"/>
      <c r="Q44" s="15">
        <f t="shared" si="2"/>
        <v>3</v>
      </c>
    </row>
    <row r="45" spans="1:17">
      <c r="A45" s="81"/>
      <c r="B45" s="8">
        <f t="shared" si="4"/>
        <v>42663</v>
      </c>
      <c r="C45"/>
      <c r="D45"/>
      <c r="E45"/>
      <c r="F45"/>
      <c r="G45"/>
      <c r="H45" s="80"/>
      <c r="K45" s="16">
        <f t="shared" si="3"/>
        <v>42645</v>
      </c>
      <c r="L45" s="12"/>
      <c r="M45" s="13" t="str">
        <f t="shared" si="1"/>
        <v>dimanche</v>
      </c>
      <c r="N45" s="12"/>
      <c r="O45" s="14"/>
      <c r="P45" s="12"/>
      <c r="Q45" s="15">
        <f t="shared" si="2"/>
        <v>2</v>
      </c>
    </row>
    <row r="46" spans="1:17">
      <c r="A46" s="81"/>
      <c r="B46" s="8">
        <f t="shared" si="4"/>
        <v>42667</v>
      </c>
      <c r="C46"/>
      <c r="D46"/>
      <c r="E46"/>
      <c r="F46"/>
      <c r="G46"/>
      <c r="H46" s="80"/>
      <c r="K46" s="16">
        <f t="shared" si="3"/>
        <v>42646</v>
      </c>
      <c r="L46" s="12"/>
      <c r="M46" s="13" t="str">
        <f t="shared" si="1"/>
        <v>lundi</v>
      </c>
      <c r="N46" s="12"/>
      <c r="O46" s="14"/>
      <c r="P46" s="12"/>
      <c r="Q46" s="15">
        <f t="shared" si="2"/>
        <v>1</v>
      </c>
    </row>
    <row r="47" spans="1:17">
      <c r="A47" s="81"/>
      <c r="B47" s="8">
        <f t="shared" si="4"/>
        <v>42668</v>
      </c>
      <c r="C47"/>
      <c r="D47"/>
      <c r="E47"/>
      <c r="F47"/>
      <c r="G47"/>
      <c r="H47" s="80"/>
      <c r="K47" s="16">
        <f t="shared" si="3"/>
        <v>42647</v>
      </c>
      <c r="L47" s="12"/>
      <c r="M47" s="13" t="str">
        <f t="shared" si="1"/>
        <v>mardi</v>
      </c>
      <c r="N47" s="12"/>
      <c r="O47" s="14"/>
      <c r="P47" s="12"/>
      <c r="Q47" s="15">
        <f t="shared" si="2"/>
        <v>1</v>
      </c>
    </row>
    <row r="48" spans="1:17">
      <c r="A48" s="81"/>
      <c r="B48" s="8">
        <f t="shared" si="4"/>
        <v>42669</v>
      </c>
      <c r="C48"/>
      <c r="D48"/>
      <c r="E48"/>
      <c r="F48"/>
      <c r="G48"/>
      <c r="H48" s="80"/>
      <c r="K48" s="16">
        <f t="shared" si="3"/>
        <v>42648</v>
      </c>
      <c r="L48" s="12"/>
      <c r="M48" s="13" t="str">
        <f t="shared" si="1"/>
        <v>mercredi</v>
      </c>
      <c r="N48" s="12"/>
      <c r="O48" s="14"/>
      <c r="P48" s="12"/>
      <c r="Q48" s="15">
        <f t="shared" si="2"/>
        <v>1</v>
      </c>
    </row>
    <row r="49" spans="1:17">
      <c r="A49" s="81"/>
      <c r="B49" s="8">
        <f t="shared" si="4"/>
        <v>42670</v>
      </c>
      <c r="C49"/>
      <c r="D49"/>
      <c r="E49"/>
      <c r="F49"/>
      <c r="G49"/>
      <c r="H49" s="80"/>
      <c r="K49" s="16">
        <f t="shared" si="3"/>
        <v>42649</v>
      </c>
      <c r="L49" s="12"/>
      <c r="M49" s="13" t="str">
        <f t="shared" si="1"/>
        <v>jeudi</v>
      </c>
      <c r="N49" s="12"/>
      <c r="O49" s="14"/>
      <c r="P49" s="12"/>
      <c r="Q49" s="15">
        <f t="shared" si="2"/>
        <v>1</v>
      </c>
    </row>
    <row r="50" spans="1:17">
      <c r="A50" s="81"/>
      <c r="B50" s="8">
        <f t="shared" si="4"/>
        <v>42671</v>
      </c>
      <c r="C50"/>
      <c r="D50"/>
      <c r="E50"/>
      <c r="F50"/>
      <c r="G50"/>
      <c r="H50" s="80"/>
      <c r="K50" s="16">
        <f t="shared" si="3"/>
        <v>42650</v>
      </c>
      <c r="L50" s="12"/>
      <c r="M50" s="13" t="str">
        <f t="shared" si="1"/>
        <v>vendredi</v>
      </c>
      <c r="N50" s="12"/>
      <c r="O50" s="14"/>
      <c r="P50" s="12"/>
      <c r="Q50" s="15">
        <f t="shared" si="2"/>
        <v>1</v>
      </c>
    </row>
    <row r="51" spans="1:17">
      <c r="A51" s="81"/>
      <c r="B51" s="17">
        <f t="shared" si="4"/>
        <v>42681</v>
      </c>
      <c r="C51"/>
      <c r="D51"/>
      <c r="E51"/>
      <c r="F51"/>
      <c r="G51"/>
      <c r="H51" s="80"/>
      <c r="K51" s="16">
        <f t="shared" si="3"/>
        <v>42651</v>
      </c>
      <c r="L51" s="12"/>
      <c r="M51" s="13" t="str">
        <f t="shared" si="1"/>
        <v>samedi</v>
      </c>
      <c r="N51" s="12"/>
      <c r="O51" s="14"/>
      <c r="P51" s="12"/>
      <c r="Q51" s="15">
        <f t="shared" si="2"/>
        <v>3</v>
      </c>
    </row>
    <row r="52" spans="1:17">
      <c r="A52"/>
      <c r="B52"/>
      <c r="C52"/>
      <c r="D52"/>
      <c r="E52"/>
      <c r="F52"/>
      <c r="G52"/>
      <c r="H52" s="80"/>
      <c r="K52" s="16">
        <f t="shared" si="3"/>
        <v>42652</v>
      </c>
      <c r="L52" s="12"/>
      <c r="M52" s="13" t="str">
        <f t="shared" si="1"/>
        <v>dimanche</v>
      </c>
      <c r="N52" s="12"/>
      <c r="O52" s="14"/>
      <c r="P52" s="12"/>
      <c r="Q52" s="15">
        <f t="shared" si="2"/>
        <v>2</v>
      </c>
    </row>
    <row r="53" spans="1:17">
      <c r="A53"/>
      <c r="B53"/>
      <c r="C53"/>
      <c r="D53"/>
      <c r="E53"/>
      <c r="F53"/>
      <c r="G53"/>
      <c r="H53" s="80"/>
      <c r="K53" s="16">
        <f t="shared" si="3"/>
        <v>42653</v>
      </c>
      <c r="L53" s="12"/>
      <c r="M53" s="13" t="str">
        <f t="shared" si="1"/>
        <v>lundi</v>
      </c>
      <c r="N53" s="12"/>
      <c r="O53" s="14"/>
      <c r="P53" s="12"/>
      <c r="Q53" s="15">
        <f t="shared" si="2"/>
        <v>1</v>
      </c>
    </row>
    <row r="54" spans="1:17">
      <c r="A54"/>
      <c r="B54" s="19">
        <v>42646</v>
      </c>
      <c r="C54" s="82" t="s">
        <v>15</v>
      </c>
      <c r="D54" s="82"/>
      <c r="E54" s="20" t="str">
        <f>IF(F54="","","&lt;")</f>
        <v/>
      </c>
      <c r="F54" s="21" t="str">
        <f>IF(B54="","",IF(WEEKDAY(B54,2)=6,"Attention, c'est un samedi",IF(WEEKDAY(B54,2)=7,"Attention, c'est un dimanche",IF(VLOOKUP(B54,K$14:Q$316,5)&gt;0,"Attention, c'est un jour de congé",""))))</f>
        <v/>
      </c>
      <c r="G54"/>
      <c r="H54" s="80"/>
      <c r="K54" s="16">
        <f t="shared" si="3"/>
        <v>42654</v>
      </c>
      <c r="L54" s="12"/>
      <c r="M54" s="13" t="str">
        <f t="shared" si="1"/>
        <v>mardi</v>
      </c>
      <c r="N54" s="12"/>
      <c r="O54" s="14"/>
      <c r="P54" s="12"/>
      <c r="Q54" s="15">
        <f t="shared" si="2"/>
        <v>1</v>
      </c>
    </row>
    <row r="55" spans="1:17">
      <c r="A55"/>
      <c r="B55" s="22">
        <v>42681</v>
      </c>
      <c r="C55" s="83" t="s">
        <v>16</v>
      </c>
      <c r="D55" s="83"/>
      <c r="E55" s="20" t="str">
        <f>IF(F55="","","&lt;")</f>
        <v/>
      </c>
      <c r="F55" s="21" t="str">
        <f>IF(B55="","",IF(WEEKDAY(B55,2)=6,"Attention, c'est un samedi",IF(WEEKDAY(B55,2)=7,"Attention, c'est un dimanche",IF(VLOOKUP(B55,K$14:Q$316,5)&gt;0,"Attention, c'est un jour de congé",""))))</f>
        <v/>
      </c>
      <c r="G55"/>
      <c r="H55" s="80"/>
      <c r="K55" s="16">
        <f t="shared" si="3"/>
        <v>42655</v>
      </c>
      <c r="L55" s="12"/>
      <c r="M55" s="13" t="str">
        <f t="shared" si="1"/>
        <v>mercredi</v>
      </c>
      <c r="N55" s="12"/>
      <c r="O55" s="14"/>
      <c r="P55" s="12"/>
      <c r="Q55" s="15">
        <f t="shared" si="2"/>
        <v>1</v>
      </c>
    </row>
    <row r="56" spans="1:17">
      <c r="A56" s="23"/>
      <c r="B56" s="23"/>
      <c r="C56" s="23"/>
      <c r="D56" s="23"/>
      <c r="E56" s="23"/>
      <c r="F56" s="23"/>
      <c r="G56" s="23"/>
      <c r="H56" s="23"/>
      <c r="K56" s="16">
        <f t="shared" si="3"/>
        <v>42656</v>
      </c>
      <c r="L56" s="12"/>
      <c r="M56" s="13" t="str">
        <f t="shared" si="1"/>
        <v>jeudi</v>
      </c>
      <c r="N56" s="12"/>
      <c r="O56" s="14"/>
      <c r="P56" s="12"/>
      <c r="Q56" s="15">
        <f t="shared" si="2"/>
        <v>1</v>
      </c>
    </row>
    <row r="57" spans="1:17" ht="12.75" customHeight="1">
      <c r="A57" s="3" t="s">
        <v>0</v>
      </c>
      <c r="B57" s="5" t="str">
        <f>IF(F57="","",IF($B$1="","",$B$1))</f>
        <v>Bollaerts</v>
      </c>
      <c r="C57"/>
      <c r="D57" s="1" t="s">
        <v>1</v>
      </c>
      <c r="E57" s="1" t="s">
        <v>2</v>
      </c>
      <c r="F57" s="5" t="str">
        <f>IF(G57="","",VLOOKUP(G57,Libellés!A$3:L$136,3,0))</f>
        <v>Je participe activement aux différents cours.</v>
      </c>
      <c r="G57" s="24">
        <v>115</v>
      </c>
      <c r="H57" s="80" t="s">
        <v>18</v>
      </c>
      <c r="K57" s="16">
        <f t="shared" si="3"/>
        <v>42657</v>
      </c>
      <c r="L57" s="12"/>
      <c r="M57" s="13" t="str">
        <f t="shared" si="1"/>
        <v>vendredi</v>
      </c>
      <c r="N57" s="12"/>
      <c r="O57" s="14"/>
      <c r="P57" s="12"/>
      <c r="Q57" s="15">
        <f t="shared" si="2"/>
        <v>1</v>
      </c>
    </row>
    <row r="58" spans="1:17">
      <c r="A58" s="3" t="s">
        <v>6</v>
      </c>
      <c r="B58" s="5" t="str">
        <f>IF(F57="","",IF($B$2="","",$B$2))</f>
        <v>Dominique</v>
      </c>
      <c r="C58"/>
      <c r="D58"/>
      <c r="E58" s="1" t="s">
        <v>7</v>
      </c>
      <c r="F58" s="5" t="str">
        <f>IF(G58="",IF(G57="","","-----"),VLOOKUP(G58,Libellés!A$3:L$136,3,0))</f>
        <v>-----</v>
      </c>
      <c r="G58" s="24"/>
      <c r="H58" s="80"/>
      <c r="K58" s="16">
        <f t="shared" si="3"/>
        <v>42658</v>
      </c>
      <c r="L58" s="12"/>
      <c r="M58" s="13" t="str">
        <f t="shared" si="1"/>
        <v>samedi</v>
      </c>
      <c r="N58" s="12"/>
      <c r="O58" s="14"/>
      <c r="P58" s="12"/>
      <c r="Q58" s="15">
        <f t="shared" si="2"/>
        <v>3</v>
      </c>
    </row>
    <row r="59" spans="1:17">
      <c r="A59" s="3" t="s">
        <v>8</v>
      </c>
      <c r="B59" s="5" t="str">
        <f>IF(F57="","",IF($B$3="","",$B$3))</f>
        <v>2F</v>
      </c>
      <c r="C59"/>
      <c r="D59"/>
      <c r="E59" s="1" t="s">
        <v>9</v>
      </c>
      <c r="F59" s="5" t="str">
        <f>IF(G59="",IF(G57="","","-----"),VLOOKUP(G59,Libellés!A$3:L$136,3,0))</f>
        <v>-----</v>
      </c>
      <c r="G59" s="24"/>
      <c r="H59" s="80"/>
      <c r="K59" s="16">
        <f t="shared" si="3"/>
        <v>42659</v>
      </c>
      <c r="L59" s="12"/>
      <c r="M59" s="13" t="str">
        <f t="shared" si="1"/>
        <v>dimanche</v>
      </c>
      <c r="N59" s="12"/>
      <c r="O59" s="14"/>
      <c r="P59" s="12"/>
      <c r="Q59" s="15">
        <f t="shared" si="2"/>
        <v>2</v>
      </c>
    </row>
    <row r="60" spans="1:17">
      <c r="A60" s="81" t="s">
        <v>10</v>
      </c>
      <c r="B60" s="7">
        <f>IF(B82="","",IF(WEEKDAY(B82,2)=6,"",IF(WEEKDAY(B82,2)=7,"",IF(VLOOKUP(B82,K$14:Q$316,5)&gt;0,"",B82))))</f>
        <v>42682</v>
      </c>
      <c r="C60"/>
      <c r="D60"/>
      <c r="E60"/>
      <c r="F60"/>
      <c r="G60"/>
      <c r="H60" s="80"/>
      <c r="K60" s="16">
        <f t="shared" si="3"/>
        <v>42660</v>
      </c>
      <c r="L60" s="12"/>
      <c r="M60" s="13" t="str">
        <f t="shared" si="1"/>
        <v>lundi</v>
      </c>
      <c r="N60" s="12"/>
      <c r="O60" s="14"/>
      <c r="P60" s="12"/>
      <c r="Q60" s="15">
        <f t="shared" si="2"/>
        <v>1</v>
      </c>
    </row>
    <row r="61" spans="1:17">
      <c r="A61" s="81"/>
      <c r="B61" s="8">
        <f t="shared" ref="B61:B79" si="5">IF(B60="","",IF(B60+1&gt;B$83,"",B60+VLOOKUP(B60+1,K$14:Q$316,7)))</f>
        <v>42683</v>
      </c>
      <c r="C61"/>
      <c r="D61"/>
      <c r="E61"/>
      <c r="F61"/>
      <c r="G61"/>
      <c r="H61" s="80"/>
      <c r="K61" s="16">
        <f t="shared" si="3"/>
        <v>42661</v>
      </c>
      <c r="L61" s="12"/>
      <c r="M61" s="13" t="str">
        <f t="shared" si="1"/>
        <v>mardi</v>
      </c>
      <c r="N61" s="12"/>
      <c r="O61" s="14"/>
      <c r="P61" s="12"/>
      <c r="Q61" s="15">
        <f t="shared" si="2"/>
        <v>1</v>
      </c>
    </row>
    <row r="62" spans="1:17">
      <c r="A62" s="81"/>
      <c r="B62" s="8">
        <f t="shared" si="5"/>
        <v>42684</v>
      </c>
      <c r="C62"/>
      <c r="D62"/>
      <c r="E62"/>
      <c r="F62"/>
      <c r="G62"/>
      <c r="H62" s="80"/>
      <c r="K62" s="16">
        <f t="shared" si="3"/>
        <v>42662</v>
      </c>
      <c r="L62" s="12"/>
      <c r="M62" s="13" t="str">
        <f t="shared" si="1"/>
        <v>mercredi</v>
      </c>
      <c r="N62" s="12"/>
      <c r="O62" s="14"/>
      <c r="P62" s="12"/>
      <c r="Q62" s="15">
        <f t="shared" si="2"/>
        <v>1</v>
      </c>
    </row>
    <row r="63" spans="1:17">
      <c r="A63" s="81"/>
      <c r="B63" s="8">
        <f t="shared" si="5"/>
        <v>42688</v>
      </c>
      <c r="C63"/>
      <c r="D63" s="9" t="s">
        <v>11</v>
      </c>
      <c r="E63"/>
      <c r="F63"/>
      <c r="G63"/>
      <c r="H63" s="80"/>
      <c r="K63" s="16">
        <f t="shared" si="3"/>
        <v>42663</v>
      </c>
      <c r="L63" s="12"/>
      <c r="M63" s="13" t="str">
        <f t="shared" si="1"/>
        <v>jeudi</v>
      </c>
      <c r="N63" s="12"/>
      <c r="O63" s="14"/>
      <c r="P63" s="12"/>
      <c r="Q63" s="15">
        <f t="shared" si="2"/>
        <v>1</v>
      </c>
    </row>
    <row r="64" spans="1:17">
      <c r="A64" s="81"/>
      <c r="B64" s="8" t="str">
        <f t="shared" si="5"/>
        <v/>
      </c>
      <c r="C64"/>
      <c r="D64"/>
      <c r="E64" s="52" t="str">
        <f>IF(G57="","","¤")</f>
        <v>¤</v>
      </c>
      <c r="F64" s="10" t="s">
        <v>164</v>
      </c>
      <c r="G64"/>
      <c r="H64" s="80"/>
      <c r="K64" s="16">
        <f t="shared" si="3"/>
        <v>42664</v>
      </c>
      <c r="L64" s="12"/>
      <c r="M64" s="13" t="str">
        <f t="shared" si="1"/>
        <v>vendredi</v>
      </c>
      <c r="N64" s="12"/>
      <c r="O64" s="14">
        <v>3</v>
      </c>
      <c r="P64" s="12"/>
      <c r="Q64" s="15">
        <f t="shared" si="2"/>
        <v>4</v>
      </c>
    </row>
    <row r="65" spans="1:17">
      <c r="A65" s="81"/>
      <c r="B65" s="8" t="str">
        <f t="shared" si="5"/>
        <v/>
      </c>
      <c r="C65"/>
      <c r="D65"/>
      <c r="E65" s="52" t="str">
        <f>IF(B82="","",IF(E82="&lt;","","¤"))</f>
        <v>¤</v>
      </c>
      <c r="F65" s="10" t="s">
        <v>165</v>
      </c>
      <c r="G65"/>
      <c r="H65" s="80"/>
      <c r="K65" s="16">
        <f t="shared" si="3"/>
        <v>42665</v>
      </c>
      <c r="L65" s="12"/>
      <c r="M65" s="13" t="str">
        <f t="shared" si="1"/>
        <v>samedi</v>
      </c>
      <c r="N65" s="12"/>
      <c r="O65" s="14">
        <v>2</v>
      </c>
      <c r="P65" s="12"/>
      <c r="Q65" s="15">
        <f t="shared" si="2"/>
        <v>3</v>
      </c>
    </row>
    <row r="66" spans="1:17">
      <c r="A66" s="81"/>
      <c r="B66" s="8" t="str">
        <f t="shared" si="5"/>
        <v/>
      </c>
      <c r="C66"/>
      <c r="D66"/>
      <c r="E66" s="52" t="str">
        <f>IF(B83="","",IF(E83="&lt;","","¤"))</f>
        <v>¤</v>
      </c>
      <c r="F66" s="10" t="s">
        <v>166</v>
      </c>
      <c r="G66"/>
      <c r="H66" s="80"/>
      <c r="K66" s="16">
        <f t="shared" si="3"/>
        <v>42666</v>
      </c>
      <c r="L66" s="12"/>
      <c r="M66" s="13" t="str">
        <f t="shared" si="1"/>
        <v>dimanche</v>
      </c>
      <c r="N66" s="12"/>
      <c r="O66" s="14">
        <v>1</v>
      </c>
      <c r="P66" s="12"/>
      <c r="Q66" s="15">
        <f t="shared" si="2"/>
        <v>2</v>
      </c>
    </row>
    <row r="67" spans="1:17">
      <c r="A67" s="81"/>
      <c r="B67" s="8" t="str">
        <f t="shared" si="5"/>
        <v/>
      </c>
      <c r="C67"/>
      <c r="D67"/>
      <c r="E67"/>
      <c r="F67"/>
      <c r="G67"/>
      <c r="H67" s="80"/>
      <c r="K67" s="16">
        <f t="shared" si="3"/>
        <v>42667</v>
      </c>
      <c r="L67" s="12"/>
      <c r="M67" s="13" t="str">
        <f t="shared" si="1"/>
        <v>lundi</v>
      </c>
      <c r="N67" s="12"/>
      <c r="O67" s="14"/>
      <c r="P67" s="12"/>
      <c r="Q67" s="15">
        <f t="shared" si="2"/>
        <v>1</v>
      </c>
    </row>
    <row r="68" spans="1:17">
      <c r="A68" s="81"/>
      <c r="B68" s="8" t="str">
        <f t="shared" si="5"/>
        <v/>
      </c>
      <c r="C68"/>
      <c r="D68"/>
      <c r="E68"/>
      <c r="F68"/>
      <c r="G68"/>
      <c r="H68" s="80"/>
      <c r="K68" s="16">
        <f t="shared" si="3"/>
        <v>42668</v>
      </c>
      <c r="L68" s="12"/>
      <c r="M68" s="13" t="str">
        <f t="shared" si="1"/>
        <v>mardi</v>
      </c>
      <c r="N68" s="12"/>
      <c r="O68" s="14"/>
      <c r="P68" s="12"/>
      <c r="Q68" s="15">
        <f t="shared" si="2"/>
        <v>1</v>
      </c>
    </row>
    <row r="69" spans="1:17">
      <c r="A69" s="81"/>
      <c r="B69" s="8" t="str">
        <f t="shared" si="5"/>
        <v/>
      </c>
      <c r="C69"/>
      <c r="D69"/>
      <c r="E69"/>
      <c r="F69"/>
      <c r="G69"/>
      <c r="H69" s="80"/>
      <c r="K69" s="16">
        <f t="shared" si="3"/>
        <v>42669</v>
      </c>
      <c r="L69" s="12"/>
      <c r="M69" s="13" t="str">
        <f t="shared" si="1"/>
        <v>mercredi</v>
      </c>
      <c r="N69" s="12"/>
      <c r="O69" s="14"/>
      <c r="P69" s="12"/>
      <c r="Q69" s="15">
        <f t="shared" si="2"/>
        <v>1</v>
      </c>
    </row>
    <row r="70" spans="1:17">
      <c r="A70" s="81"/>
      <c r="B70" s="8" t="str">
        <f t="shared" si="5"/>
        <v/>
      </c>
      <c r="C70"/>
      <c r="D70"/>
      <c r="E70"/>
      <c r="F70"/>
      <c r="G70"/>
      <c r="H70" s="80"/>
      <c r="K70" s="16">
        <f t="shared" si="3"/>
        <v>42670</v>
      </c>
      <c r="L70" s="12"/>
      <c r="M70" s="13" t="str">
        <f t="shared" si="1"/>
        <v>jeudi</v>
      </c>
      <c r="N70" s="12"/>
      <c r="O70" s="14"/>
      <c r="P70" s="12"/>
      <c r="Q70" s="15">
        <f t="shared" si="2"/>
        <v>1</v>
      </c>
    </row>
    <row r="71" spans="1:17">
      <c r="A71" s="81"/>
      <c r="B71" s="8" t="str">
        <f t="shared" si="5"/>
        <v/>
      </c>
      <c r="C71"/>
      <c r="D71"/>
      <c r="E71"/>
      <c r="F71"/>
      <c r="G71"/>
      <c r="H71" s="80"/>
      <c r="K71" s="16">
        <f t="shared" si="3"/>
        <v>42671</v>
      </c>
      <c r="L71" s="12"/>
      <c r="M71" s="13" t="str">
        <f t="shared" si="1"/>
        <v>vendredi</v>
      </c>
      <c r="N71" s="12"/>
      <c r="O71" s="14"/>
      <c r="P71" s="12"/>
      <c r="Q71" s="15">
        <f t="shared" si="2"/>
        <v>1</v>
      </c>
    </row>
    <row r="72" spans="1:17">
      <c r="A72" s="81"/>
      <c r="B72" s="8" t="str">
        <f t="shared" si="5"/>
        <v/>
      </c>
      <c r="C72"/>
      <c r="D72"/>
      <c r="E72"/>
      <c r="F72"/>
      <c r="G72"/>
      <c r="H72" s="80"/>
      <c r="K72" s="16">
        <f t="shared" si="3"/>
        <v>42672</v>
      </c>
      <c r="L72" s="12"/>
      <c r="M72" s="13" t="str">
        <f t="shared" si="1"/>
        <v>samedi</v>
      </c>
      <c r="N72" s="12"/>
      <c r="O72" s="14">
        <v>9</v>
      </c>
      <c r="P72" s="12"/>
      <c r="Q72" s="15">
        <f t="shared" si="2"/>
        <v>10</v>
      </c>
    </row>
    <row r="73" spans="1:17">
      <c r="A73" s="81"/>
      <c r="B73" s="8" t="str">
        <f t="shared" si="5"/>
        <v/>
      </c>
      <c r="C73"/>
      <c r="D73"/>
      <c r="E73"/>
      <c r="F73"/>
      <c r="G73"/>
      <c r="H73" s="80"/>
      <c r="K73" s="16">
        <f t="shared" si="3"/>
        <v>42673</v>
      </c>
      <c r="L73" s="12"/>
      <c r="M73" s="13" t="str">
        <f t="shared" si="1"/>
        <v>dimanche</v>
      </c>
      <c r="N73" s="12"/>
      <c r="O73" s="14">
        <v>8</v>
      </c>
      <c r="P73" s="12"/>
      <c r="Q73" s="15">
        <f t="shared" si="2"/>
        <v>9</v>
      </c>
    </row>
    <row r="74" spans="1:17">
      <c r="A74" s="81"/>
      <c r="B74" s="8" t="str">
        <f t="shared" si="5"/>
        <v/>
      </c>
      <c r="C74"/>
      <c r="D74"/>
      <c r="E74"/>
      <c r="F74"/>
      <c r="G74"/>
      <c r="H74" s="80"/>
      <c r="K74" s="16">
        <f t="shared" si="3"/>
        <v>42674</v>
      </c>
      <c r="L74" s="12"/>
      <c r="M74" s="13" t="str">
        <f t="shared" si="1"/>
        <v>lundi</v>
      </c>
      <c r="N74" s="12"/>
      <c r="O74" s="14">
        <v>7</v>
      </c>
      <c r="P74" s="12"/>
      <c r="Q74" s="15">
        <f t="shared" si="2"/>
        <v>8</v>
      </c>
    </row>
    <row r="75" spans="1:17">
      <c r="A75" s="81"/>
      <c r="B75" s="8" t="str">
        <f t="shared" si="5"/>
        <v/>
      </c>
      <c r="C75"/>
      <c r="D75"/>
      <c r="E75"/>
      <c r="F75"/>
      <c r="G75"/>
      <c r="H75" s="80"/>
      <c r="K75" s="16">
        <f t="shared" si="3"/>
        <v>42675</v>
      </c>
      <c r="L75" s="12"/>
      <c r="M75" s="13" t="str">
        <f t="shared" si="1"/>
        <v>mardi</v>
      </c>
      <c r="N75" s="12"/>
      <c r="O75" s="14">
        <v>6</v>
      </c>
      <c r="P75" s="12"/>
      <c r="Q75" s="15">
        <f t="shared" si="2"/>
        <v>7</v>
      </c>
    </row>
    <row r="76" spans="1:17">
      <c r="A76" s="81"/>
      <c r="B76" s="8" t="str">
        <f t="shared" si="5"/>
        <v/>
      </c>
      <c r="C76"/>
      <c r="D76"/>
      <c r="E76"/>
      <c r="F76"/>
      <c r="G76"/>
      <c r="H76" s="80"/>
      <c r="K76" s="16">
        <f t="shared" si="3"/>
        <v>42676</v>
      </c>
      <c r="L76" s="12"/>
      <c r="M76" s="13" t="str">
        <f t="shared" si="1"/>
        <v>mercredi</v>
      </c>
      <c r="N76" s="12"/>
      <c r="O76" s="14">
        <v>5</v>
      </c>
      <c r="P76" s="12"/>
      <c r="Q76" s="15">
        <f t="shared" si="2"/>
        <v>6</v>
      </c>
    </row>
    <row r="77" spans="1:17">
      <c r="A77" s="81"/>
      <c r="B77" s="8" t="str">
        <f t="shared" si="5"/>
        <v/>
      </c>
      <c r="C77"/>
      <c r="D77"/>
      <c r="E77"/>
      <c r="F77"/>
      <c r="G77"/>
      <c r="H77" s="80"/>
      <c r="K77" s="16">
        <f t="shared" si="3"/>
        <v>42677</v>
      </c>
      <c r="L77" s="12"/>
      <c r="M77" s="13" t="str">
        <f t="shared" si="1"/>
        <v>jeudi</v>
      </c>
      <c r="N77" s="12"/>
      <c r="O77" s="14">
        <v>4</v>
      </c>
      <c r="P77" s="12"/>
      <c r="Q77" s="15">
        <f t="shared" si="2"/>
        <v>5</v>
      </c>
    </row>
    <row r="78" spans="1:17">
      <c r="A78" s="81"/>
      <c r="B78" s="8" t="str">
        <f t="shared" si="5"/>
        <v/>
      </c>
      <c r="C78"/>
      <c r="D78"/>
      <c r="E78"/>
      <c r="F78"/>
      <c r="G78"/>
      <c r="H78" s="80"/>
      <c r="K78" s="16">
        <f t="shared" si="3"/>
        <v>42678</v>
      </c>
      <c r="L78" s="12"/>
      <c r="M78" s="13" t="str">
        <f t="shared" ref="M78:M141" si="6">IF(WEEKDAY(K78,2)=1,"lundi",IF(WEEKDAY(K78,2)=2,"mardi",IF(WEEKDAY(K78,2)=3,"mercredi",IF(WEEKDAY(K78,2)=4,"jeudi",IF(WEEKDAY(K78,2)=5,"vendredi",IF(WEEKDAY(K78,2)=6,"samedi","dimanche"))))))</f>
        <v>vendredi</v>
      </c>
      <c r="N78" s="12"/>
      <c r="O78" s="14">
        <v>3</v>
      </c>
      <c r="P78" s="12"/>
      <c r="Q78" s="15">
        <f t="shared" ref="Q78:Q141" si="7">IF(O78="",IF(WEEKDAY(K78,2)=6,3,IF(WEEKDAY(K78,2)=7,2,1)),1+O78)</f>
        <v>4</v>
      </c>
    </row>
    <row r="79" spans="1:17">
      <c r="A79" s="81"/>
      <c r="B79" s="17" t="str">
        <f t="shared" si="5"/>
        <v/>
      </c>
      <c r="C79"/>
      <c r="D79"/>
      <c r="E79"/>
      <c r="F79"/>
      <c r="G79"/>
      <c r="H79" s="80"/>
      <c r="K79" s="16">
        <f t="shared" ref="K79:K142" si="8">K78+1</f>
        <v>42679</v>
      </c>
      <c r="L79" s="12"/>
      <c r="M79" s="13" t="str">
        <f t="shared" si="6"/>
        <v>samedi</v>
      </c>
      <c r="N79" s="12"/>
      <c r="O79" s="14">
        <v>2</v>
      </c>
      <c r="P79" s="12"/>
      <c r="Q79" s="15">
        <f t="shared" si="7"/>
        <v>3</v>
      </c>
    </row>
    <row r="80" spans="1:17">
      <c r="A80"/>
      <c r="B80"/>
      <c r="C80"/>
      <c r="D80"/>
      <c r="E80"/>
      <c r="F80"/>
      <c r="G80"/>
      <c r="H80" s="80"/>
      <c r="K80" s="16">
        <f t="shared" si="8"/>
        <v>42680</v>
      </c>
      <c r="L80" s="12"/>
      <c r="M80" s="13" t="str">
        <f t="shared" si="6"/>
        <v>dimanche</v>
      </c>
      <c r="N80" s="12"/>
      <c r="O80" s="14">
        <v>1</v>
      </c>
      <c r="P80" s="12"/>
      <c r="Q80" s="15">
        <f t="shared" si="7"/>
        <v>2</v>
      </c>
    </row>
    <row r="81" spans="1:17">
      <c r="A81"/>
      <c r="B81"/>
      <c r="C81"/>
      <c r="D81"/>
      <c r="E81"/>
      <c r="F81"/>
      <c r="G81"/>
      <c r="H81" s="80"/>
      <c r="K81" s="16">
        <f t="shared" si="8"/>
        <v>42681</v>
      </c>
      <c r="L81" s="12"/>
      <c r="M81" s="13" t="str">
        <f t="shared" si="6"/>
        <v>lundi</v>
      </c>
      <c r="N81" s="12"/>
      <c r="O81" s="14"/>
      <c r="P81" s="12"/>
      <c r="Q81" s="15">
        <f t="shared" si="7"/>
        <v>1</v>
      </c>
    </row>
    <row r="82" spans="1:17">
      <c r="A82"/>
      <c r="B82" s="19">
        <v>42682</v>
      </c>
      <c r="C82" s="82" t="s">
        <v>15</v>
      </c>
      <c r="D82" s="82"/>
      <c r="E82" s="20" t="str">
        <f>IF(F82="","","&lt;")</f>
        <v/>
      </c>
      <c r="F82" s="21" t="str">
        <f>IF(B82="","",IF(WEEKDAY(B82,2)=6,"Attention, c'est un samedi",IF(WEEKDAY(B82,2)=7,"Attention, c'est un dimanche",IF(VLOOKUP(B82,K$14:Q$316,5)&gt;0,"Attention, c'est un jour de congé",""))))</f>
        <v/>
      </c>
      <c r="G82"/>
      <c r="H82" s="80"/>
      <c r="K82" s="16">
        <f t="shared" si="8"/>
        <v>42682</v>
      </c>
      <c r="L82" s="12"/>
      <c r="M82" s="13" t="str">
        <f t="shared" si="6"/>
        <v>mardi</v>
      </c>
      <c r="N82" s="12"/>
      <c r="O82" s="14"/>
      <c r="P82" s="12"/>
      <c r="Q82" s="15">
        <f t="shared" si="7"/>
        <v>1</v>
      </c>
    </row>
    <row r="83" spans="1:17">
      <c r="A83"/>
      <c r="B83" s="22">
        <v>42688</v>
      </c>
      <c r="C83" s="83" t="s">
        <v>16</v>
      </c>
      <c r="D83" s="83"/>
      <c r="E83" s="20" t="str">
        <f>IF(F83="","","&lt;")</f>
        <v/>
      </c>
      <c r="F83" s="21" t="str">
        <f>IF(B83="","",IF(WEEKDAY(B83,2)=6,"Attention, c'est un samedi",IF(WEEKDAY(B83,2)=7,"Attention, c'est un dimanche",IF(VLOOKUP(B83,K$14:Q$316,5)&gt;0,"Attention, c'est un jour de congé",""))))</f>
        <v/>
      </c>
      <c r="G83"/>
      <c r="H83" s="80"/>
      <c r="K83" s="16">
        <f t="shared" si="8"/>
        <v>42683</v>
      </c>
      <c r="L83" s="12"/>
      <c r="M83" s="13" t="str">
        <f t="shared" si="6"/>
        <v>mercredi</v>
      </c>
      <c r="N83" s="12"/>
      <c r="O83" s="14"/>
      <c r="P83" s="12"/>
      <c r="Q83" s="15">
        <f t="shared" si="7"/>
        <v>1</v>
      </c>
    </row>
    <row r="84" spans="1:17">
      <c r="A84" s="23"/>
      <c r="B84" s="23"/>
      <c r="C84" s="23"/>
      <c r="D84" s="23"/>
      <c r="E84" s="23"/>
      <c r="F84" s="23"/>
      <c r="G84" s="23"/>
      <c r="H84" s="23"/>
      <c r="K84" s="16">
        <f t="shared" si="8"/>
        <v>42684</v>
      </c>
      <c r="L84" s="12"/>
      <c r="M84" s="13" t="str">
        <f t="shared" si="6"/>
        <v>jeudi</v>
      </c>
      <c r="N84" s="12"/>
      <c r="O84" s="14"/>
      <c r="P84" s="12"/>
      <c r="Q84" s="15">
        <f t="shared" si="7"/>
        <v>1</v>
      </c>
    </row>
    <row r="85" spans="1:17" ht="12.75" customHeight="1">
      <c r="A85" s="3" t="s">
        <v>0</v>
      </c>
      <c r="B85" s="5" t="str">
        <f>IF(F85="","",IF($B$1="","",$B$1))</f>
        <v>Bollaerts</v>
      </c>
      <c r="C85"/>
      <c r="D85" s="1" t="s">
        <v>1</v>
      </c>
      <c r="E85" s="1" t="s">
        <v>2</v>
      </c>
      <c r="F85" s="5" t="str">
        <f>IF(G85="","",VLOOKUP(G85,Libellés!A$3:L$136,3,0))</f>
        <v>Je respecte le règlement de l'atelier.</v>
      </c>
      <c r="G85" s="24">
        <v>7</v>
      </c>
      <c r="H85" s="80" t="s">
        <v>19</v>
      </c>
      <c r="K85" s="16">
        <f t="shared" si="8"/>
        <v>42685</v>
      </c>
      <c r="L85" s="12"/>
      <c r="M85" s="13" t="str">
        <f t="shared" si="6"/>
        <v>vendredi</v>
      </c>
      <c r="N85" s="12"/>
      <c r="O85" s="14">
        <v>3</v>
      </c>
      <c r="P85" s="12"/>
      <c r="Q85" s="15">
        <f t="shared" si="7"/>
        <v>4</v>
      </c>
    </row>
    <row r="86" spans="1:17">
      <c r="A86" s="3" t="s">
        <v>6</v>
      </c>
      <c r="B86" s="5" t="str">
        <f>IF(F85="","",IF($B$2="","",$B$2))</f>
        <v>Dominique</v>
      </c>
      <c r="C86"/>
      <c r="D86"/>
      <c r="E86" s="1" t="s">
        <v>7</v>
      </c>
      <c r="F86" s="5" t="str">
        <f>IF(G86="",IF(G85="","","-----"),VLOOKUP(G86,Libellés!A$3:L$136,3,0))</f>
        <v>J'écoute ou je lis la consigne jusqu'au bout avant de commencer à travailler.</v>
      </c>
      <c r="G86" s="24">
        <v>8</v>
      </c>
      <c r="H86" s="80"/>
      <c r="K86" s="16">
        <f t="shared" si="8"/>
        <v>42686</v>
      </c>
      <c r="L86" s="12"/>
      <c r="M86" s="13" t="str">
        <f t="shared" si="6"/>
        <v>samedi</v>
      </c>
      <c r="N86" s="12"/>
      <c r="O86" s="14">
        <v>2</v>
      </c>
      <c r="P86" s="12"/>
      <c r="Q86" s="15">
        <f t="shared" si="7"/>
        <v>3</v>
      </c>
    </row>
    <row r="87" spans="1:17">
      <c r="A87" s="3" t="s">
        <v>8</v>
      </c>
      <c r="B87" s="5" t="str">
        <f>IF(F85="","",IF($B$3="","",$B$3))</f>
        <v>2F</v>
      </c>
      <c r="C87"/>
      <c r="D87"/>
      <c r="E87" s="1" t="s">
        <v>9</v>
      </c>
      <c r="F87" s="5" t="str">
        <f>IF(G87="",IF(G85="","","-----"),VLOOKUP(G87,Libellés!A$3:L$136,3,0))</f>
        <v>J'écoute ou je lis la consigne jusqu'au bout avant de poser une question.</v>
      </c>
      <c r="G87" s="24">
        <v>9</v>
      </c>
      <c r="H87" s="80"/>
      <c r="K87" s="16">
        <f t="shared" si="8"/>
        <v>42687</v>
      </c>
      <c r="L87" s="12"/>
      <c r="M87" s="13" t="str">
        <f t="shared" si="6"/>
        <v>dimanche</v>
      </c>
      <c r="N87" s="12"/>
      <c r="O87" s="14">
        <v>1</v>
      </c>
      <c r="P87" s="12"/>
      <c r="Q87" s="15">
        <f t="shared" si="7"/>
        <v>2</v>
      </c>
    </row>
    <row r="88" spans="1:17">
      <c r="A88" s="81" t="s">
        <v>10</v>
      </c>
      <c r="B88" s="7">
        <f>IF(B110="","",IF(WEEKDAY(B110,2)=6,"",IF(WEEKDAY(B110,2)=7,"",IF(VLOOKUP(B110,K$14:Q$316,5)&gt;0,"",B110))))</f>
        <v>42705</v>
      </c>
      <c r="C88"/>
      <c r="D88"/>
      <c r="E88"/>
      <c r="F88"/>
      <c r="G88"/>
      <c r="H88" s="80"/>
      <c r="K88" s="16">
        <f t="shared" si="8"/>
        <v>42688</v>
      </c>
      <c r="L88" s="12"/>
      <c r="M88" s="13" t="str">
        <f t="shared" si="6"/>
        <v>lundi</v>
      </c>
      <c r="N88" s="12"/>
      <c r="O88" s="14"/>
      <c r="P88" s="12"/>
      <c r="Q88" s="15">
        <f t="shared" si="7"/>
        <v>1</v>
      </c>
    </row>
    <row r="89" spans="1:17">
      <c r="A89" s="81"/>
      <c r="B89" s="8">
        <f t="shared" ref="B89:B107" si="9">IF(B88="","",IF(B88+1&gt;B$111,"",B88+VLOOKUP(B88+1,K$14:Q$316,7)))</f>
        <v>42706</v>
      </c>
      <c r="C89"/>
      <c r="D89"/>
      <c r="E89"/>
      <c r="F89"/>
      <c r="G89"/>
      <c r="H89" s="80"/>
      <c r="K89" s="16">
        <f t="shared" si="8"/>
        <v>42689</v>
      </c>
      <c r="L89" s="12"/>
      <c r="M89" s="13" t="str">
        <f t="shared" si="6"/>
        <v>mardi</v>
      </c>
      <c r="N89" s="12"/>
      <c r="O89" s="14"/>
      <c r="P89" s="12"/>
      <c r="Q89" s="15">
        <f t="shared" si="7"/>
        <v>1</v>
      </c>
    </row>
    <row r="90" spans="1:17">
      <c r="A90" s="81"/>
      <c r="B90" s="8">
        <f t="shared" si="9"/>
        <v>42709</v>
      </c>
      <c r="C90"/>
      <c r="D90"/>
      <c r="E90"/>
      <c r="F90"/>
      <c r="G90"/>
      <c r="H90" s="80"/>
      <c r="K90" s="16">
        <f t="shared" si="8"/>
        <v>42690</v>
      </c>
      <c r="L90" s="12"/>
      <c r="M90" s="13" t="str">
        <f t="shared" si="6"/>
        <v>mercredi</v>
      </c>
      <c r="N90" s="12"/>
      <c r="O90" s="14"/>
      <c r="P90" s="12"/>
      <c r="Q90" s="15">
        <f t="shared" si="7"/>
        <v>1</v>
      </c>
    </row>
    <row r="91" spans="1:17">
      <c r="A91" s="81"/>
      <c r="B91" s="8">
        <f t="shared" si="9"/>
        <v>42710</v>
      </c>
      <c r="C91"/>
      <c r="D91" s="9" t="s">
        <v>11</v>
      </c>
      <c r="E91"/>
      <c r="F91"/>
      <c r="G91"/>
      <c r="H91" s="80"/>
      <c r="K91" s="16">
        <f t="shared" si="8"/>
        <v>42691</v>
      </c>
      <c r="L91" s="12"/>
      <c r="M91" s="13" t="str">
        <f t="shared" si="6"/>
        <v>jeudi</v>
      </c>
      <c r="N91" s="12"/>
      <c r="O91" s="14"/>
      <c r="P91" s="12"/>
      <c r="Q91" s="15">
        <f t="shared" si="7"/>
        <v>1</v>
      </c>
    </row>
    <row r="92" spans="1:17">
      <c r="A92" s="81"/>
      <c r="B92" s="8">
        <f t="shared" si="9"/>
        <v>42711</v>
      </c>
      <c r="C92"/>
      <c r="D92"/>
      <c r="E92" s="52" t="str">
        <f>IF(G85="","","¤")</f>
        <v>¤</v>
      </c>
      <c r="F92" s="10" t="s">
        <v>164</v>
      </c>
      <c r="G92"/>
      <c r="H92" s="80"/>
      <c r="K92" s="16">
        <f t="shared" si="8"/>
        <v>42692</v>
      </c>
      <c r="L92" s="12"/>
      <c r="M92" s="13" t="str">
        <f t="shared" si="6"/>
        <v>vendredi</v>
      </c>
      <c r="N92" s="12"/>
      <c r="O92" s="14"/>
      <c r="P92" s="12"/>
      <c r="Q92" s="15">
        <f t="shared" si="7"/>
        <v>1</v>
      </c>
    </row>
    <row r="93" spans="1:17">
      <c r="A93" s="81"/>
      <c r="B93" s="8">
        <f t="shared" si="9"/>
        <v>42712</v>
      </c>
      <c r="C93"/>
      <c r="D93"/>
      <c r="E93" s="52" t="str">
        <f>IF(B110="","",IF(E110="&lt;","","¤"))</f>
        <v>¤</v>
      </c>
      <c r="F93" s="10" t="s">
        <v>165</v>
      </c>
      <c r="G93"/>
      <c r="H93" s="80"/>
      <c r="K93" s="16">
        <f t="shared" si="8"/>
        <v>42693</v>
      </c>
      <c r="L93" s="12"/>
      <c r="M93" s="13" t="str">
        <f t="shared" si="6"/>
        <v>samedi</v>
      </c>
      <c r="N93" s="12"/>
      <c r="O93" s="14"/>
      <c r="P93" s="12"/>
      <c r="Q93" s="15">
        <f t="shared" si="7"/>
        <v>3</v>
      </c>
    </row>
    <row r="94" spans="1:17">
      <c r="A94" s="81"/>
      <c r="B94" s="8">
        <f t="shared" si="9"/>
        <v>42713</v>
      </c>
      <c r="C94"/>
      <c r="D94"/>
      <c r="E94" s="52" t="str">
        <f>IF(B111="","",IF(E111="&lt;","","¤"))</f>
        <v>¤</v>
      </c>
      <c r="F94" s="10" t="s">
        <v>166</v>
      </c>
      <c r="G94"/>
      <c r="H94" s="80"/>
      <c r="K94" s="16">
        <f t="shared" si="8"/>
        <v>42694</v>
      </c>
      <c r="L94" s="12"/>
      <c r="M94" s="13" t="str">
        <f t="shared" si="6"/>
        <v>dimanche</v>
      </c>
      <c r="N94" s="12"/>
      <c r="O94" s="14"/>
      <c r="P94" s="12"/>
      <c r="Q94" s="15">
        <f t="shared" si="7"/>
        <v>2</v>
      </c>
    </row>
    <row r="95" spans="1:17">
      <c r="A95" s="81"/>
      <c r="B95" s="8">
        <f t="shared" si="9"/>
        <v>42716</v>
      </c>
      <c r="C95"/>
      <c r="D95"/>
      <c r="E95"/>
      <c r="F95"/>
      <c r="G95"/>
      <c r="H95" s="80"/>
      <c r="K95" s="16">
        <f t="shared" si="8"/>
        <v>42695</v>
      </c>
      <c r="L95" s="12"/>
      <c r="M95" s="13" t="str">
        <f t="shared" si="6"/>
        <v>lundi</v>
      </c>
      <c r="N95" s="12"/>
      <c r="O95" s="14"/>
      <c r="P95" s="12"/>
      <c r="Q95" s="15">
        <f t="shared" si="7"/>
        <v>1</v>
      </c>
    </row>
    <row r="96" spans="1:17">
      <c r="A96" s="81"/>
      <c r="B96" s="8">
        <f t="shared" si="9"/>
        <v>42717</v>
      </c>
      <c r="C96"/>
      <c r="D96"/>
      <c r="E96"/>
      <c r="F96"/>
      <c r="G96"/>
      <c r="H96" s="80"/>
      <c r="K96" s="16">
        <f t="shared" si="8"/>
        <v>42696</v>
      </c>
      <c r="L96" s="12"/>
      <c r="M96" s="13" t="str">
        <f t="shared" si="6"/>
        <v>mardi</v>
      </c>
      <c r="N96" s="12"/>
      <c r="O96" s="14"/>
      <c r="P96" s="12"/>
      <c r="Q96" s="15">
        <f t="shared" si="7"/>
        <v>1</v>
      </c>
    </row>
    <row r="97" spans="1:17">
      <c r="A97" s="81"/>
      <c r="B97" s="8">
        <f t="shared" si="9"/>
        <v>42718</v>
      </c>
      <c r="C97"/>
      <c r="D97"/>
      <c r="E97"/>
      <c r="F97"/>
      <c r="G97"/>
      <c r="H97" s="80"/>
      <c r="K97" s="16">
        <f t="shared" si="8"/>
        <v>42697</v>
      </c>
      <c r="L97" s="12"/>
      <c r="M97" s="13" t="str">
        <f t="shared" si="6"/>
        <v>mercredi</v>
      </c>
      <c r="N97" s="12"/>
      <c r="O97" s="14"/>
      <c r="P97" s="12"/>
      <c r="Q97" s="15">
        <f t="shared" si="7"/>
        <v>1</v>
      </c>
    </row>
    <row r="98" spans="1:17">
      <c r="A98" s="81"/>
      <c r="B98" s="8">
        <f t="shared" si="9"/>
        <v>42719</v>
      </c>
      <c r="C98"/>
      <c r="D98"/>
      <c r="E98"/>
      <c r="F98"/>
      <c r="G98"/>
      <c r="H98" s="80"/>
      <c r="K98" s="16">
        <f t="shared" si="8"/>
        <v>42698</v>
      </c>
      <c r="L98" s="12"/>
      <c r="M98" s="13" t="str">
        <f t="shared" si="6"/>
        <v>jeudi</v>
      </c>
      <c r="N98" s="12"/>
      <c r="O98" s="14"/>
      <c r="P98" s="12"/>
      <c r="Q98" s="15">
        <f t="shared" si="7"/>
        <v>1</v>
      </c>
    </row>
    <row r="99" spans="1:17">
      <c r="A99" s="81"/>
      <c r="B99" s="8">
        <f t="shared" si="9"/>
        <v>42720</v>
      </c>
      <c r="C99"/>
      <c r="D99"/>
      <c r="E99"/>
      <c r="F99"/>
      <c r="G99"/>
      <c r="H99" s="80"/>
      <c r="K99" s="16">
        <f t="shared" si="8"/>
        <v>42699</v>
      </c>
      <c r="L99" s="12"/>
      <c r="M99" s="13" t="str">
        <f t="shared" si="6"/>
        <v>vendredi</v>
      </c>
      <c r="N99" s="12"/>
      <c r="O99" s="14"/>
      <c r="P99" s="12"/>
      <c r="Q99" s="15">
        <f t="shared" si="7"/>
        <v>1</v>
      </c>
    </row>
    <row r="100" spans="1:17">
      <c r="A100" s="81"/>
      <c r="B100" s="8">
        <f t="shared" si="9"/>
        <v>42723</v>
      </c>
      <c r="C100"/>
      <c r="D100"/>
      <c r="E100"/>
      <c r="F100"/>
      <c r="G100"/>
      <c r="H100" s="80"/>
      <c r="K100" s="16">
        <f t="shared" si="8"/>
        <v>42700</v>
      </c>
      <c r="L100" s="12"/>
      <c r="M100" s="13" t="str">
        <f t="shared" si="6"/>
        <v>samedi</v>
      </c>
      <c r="N100" s="12"/>
      <c r="O100" s="14"/>
      <c r="P100" s="12"/>
      <c r="Q100" s="15">
        <f t="shared" si="7"/>
        <v>3</v>
      </c>
    </row>
    <row r="101" spans="1:17">
      <c r="A101" s="81"/>
      <c r="B101" s="8">
        <f t="shared" si="9"/>
        <v>42727</v>
      </c>
      <c r="C101"/>
      <c r="D101"/>
      <c r="E101"/>
      <c r="F101"/>
      <c r="G101"/>
      <c r="H101" s="80"/>
      <c r="K101" s="16">
        <f t="shared" si="8"/>
        <v>42701</v>
      </c>
      <c r="L101" s="12"/>
      <c r="M101" s="13" t="str">
        <f t="shared" si="6"/>
        <v>dimanche</v>
      </c>
      <c r="N101" s="12"/>
      <c r="O101" s="14"/>
      <c r="P101" s="12"/>
      <c r="Q101" s="15">
        <f t="shared" si="7"/>
        <v>2</v>
      </c>
    </row>
    <row r="102" spans="1:17">
      <c r="A102" s="81"/>
      <c r="B102" s="8" t="str">
        <f t="shared" si="9"/>
        <v/>
      </c>
      <c r="C102"/>
      <c r="D102"/>
      <c r="E102"/>
      <c r="F102"/>
      <c r="G102"/>
      <c r="H102" s="80"/>
      <c r="K102" s="16">
        <f t="shared" si="8"/>
        <v>42702</v>
      </c>
      <c r="L102" s="12"/>
      <c r="M102" s="13" t="str">
        <f t="shared" si="6"/>
        <v>lundi</v>
      </c>
      <c r="N102" s="12"/>
      <c r="O102" s="14"/>
      <c r="P102" s="12"/>
      <c r="Q102" s="15">
        <f t="shared" si="7"/>
        <v>1</v>
      </c>
    </row>
    <row r="103" spans="1:17">
      <c r="A103" s="81"/>
      <c r="B103" s="8" t="str">
        <f t="shared" si="9"/>
        <v/>
      </c>
      <c r="C103"/>
      <c r="D103"/>
      <c r="E103"/>
      <c r="F103"/>
      <c r="G103"/>
      <c r="H103" s="80"/>
      <c r="K103" s="16">
        <f t="shared" si="8"/>
        <v>42703</v>
      </c>
      <c r="L103" s="12"/>
      <c r="M103" s="13" t="str">
        <f t="shared" si="6"/>
        <v>mardi</v>
      </c>
      <c r="N103" s="12"/>
      <c r="O103" s="14"/>
      <c r="P103" s="12"/>
      <c r="Q103" s="15">
        <f t="shared" si="7"/>
        <v>1</v>
      </c>
    </row>
    <row r="104" spans="1:17">
      <c r="A104" s="81"/>
      <c r="B104" s="8" t="str">
        <f t="shared" si="9"/>
        <v/>
      </c>
      <c r="C104"/>
      <c r="D104"/>
      <c r="E104"/>
      <c r="F104"/>
      <c r="G104"/>
      <c r="H104" s="80"/>
      <c r="K104" s="16">
        <f t="shared" si="8"/>
        <v>42704</v>
      </c>
      <c r="L104" s="12"/>
      <c r="M104" s="13" t="str">
        <f t="shared" si="6"/>
        <v>mercredi</v>
      </c>
      <c r="N104" s="12"/>
      <c r="O104" s="14"/>
      <c r="P104" s="12"/>
      <c r="Q104" s="15">
        <f t="shared" si="7"/>
        <v>1</v>
      </c>
    </row>
    <row r="105" spans="1:17">
      <c r="A105" s="81"/>
      <c r="B105" s="8" t="str">
        <f t="shared" si="9"/>
        <v/>
      </c>
      <c r="C105"/>
      <c r="D105"/>
      <c r="E105"/>
      <c r="F105"/>
      <c r="G105"/>
      <c r="H105" s="80"/>
      <c r="K105" s="16">
        <f t="shared" si="8"/>
        <v>42705</v>
      </c>
      <c r="L105" s="12"/>
      <c r="M105" s="13" t="str">
        <f t="shared" si="6"/>
        <v>jeudi</v>
      </c>
      <c r="N105" s="12"/>
      <c r="O105" s="14"/>
      <c r="P105" s="12"/>
      <c r="Q105" s="15">
        <f t="shared" si="7"/>
        <v>1</v>
      </c>
    </row>
    <row r="106" spans="1:17">
      <c r="A106" s="81"/>
      <c r="B106" s="8" t="str">
        <f t="shared" si="9"/>
        <v/>
      </c>
      <c r="C106"/>
      <c r="D106"/>
      <c r="E106"/>
      <c r="F106"/>
      <c r="G106"/>
      <c r="H106" s="80"/>
      <c r="K106" s="16">
        <f t="shared" si="8"/>
        <v>42706</v>
      </c>
      <c r="L106" s="12"/>
      <c r="M106" s="13" t="str">
        <f t="shared" si="6"/>
        <v>vendredi</v>
      </c>
      <c r="N106" s="12"/>
      <c r="O106" s="14"/>
      <c r="P106" s="12"/>
      <c r="Q106" s="15">
        <f t="shared" si="7"/>
        <v>1</v>
      </c>
    </row>
    <row r="107" spans="1:17">
      <c r="A107" s="81"/>
      <c r="B107" s="17" t="str">
        <f t="shared" si="9"/>
        <v/>
      </c>
      <c r="C107"/>
      <c r="D107"/>
      <c r="E107"/>
      <c r="F107"/>
      <c r="G107"/>
      <c r="H107" s="80"/>
      <c r="K107" s="16">
        <f t="shared" si="8"/>
        <v>42707</v>
      </c>
      <c r="L107" s="12"/>
      <c r="M107" s="13" t="str">
        <f t="shared" si="6"/>
        <v>samedi</v>
      </c>
      <c r="N107" s="12"/>
      <c r="O107" s="14"/>
      <c r="P107" s="12"/>
      <c r="Q107" s="15">
        <f t="shared" si="7"/>
        <v>3</v>
      </c>
    </row>
    <row r="108" spans="1:17">
      <c r="A108"/>
      <c r="B108"/>
      <c r="C108"/>
      <c r="D108"/>
      <c r="E108"/>
      <c r="F108"/>
      <c r="G108"/>
      <c r="H108" s="80"/>
      <c r="K108" s="16">
        <f t="shared" si="8"/>
        <v>42708</v>
      </c>
      <c r="L108" s="12"/>
      <c r="M108" s="13" t="str">
        <f t="shared" si="6"/>
        <v>dimanche</v>
      </c>
      <c r="N108" s="12"/>
      <c r="O108" s="14"/>
      <c r="P108" s="12"/>
      <c r="Q108" s="15">
        <f t="shared" si="7"/>
        <v>2</v>
      </c>
    </row>
    <row r="109" spans="1:17">
      <c r="A109"/>
      <c r="B109"/>
      <c r="C109"/>
      <c r="D109"/>
      <c r="E109"/>
      <c r="F109"/>
      <c r="G109"/>
      <c r="H109" s="80"/>
      <c r="K109" s="16">
        <f t="shared" si="8"/>
        <v>42709</v>
      </c>
      <c r="L109" s="12"/>
      <c r="M109" s="13" t="str">
        <f t="shared" si="6"/>
        <v>lundi</v>
      </c>
      <c r="N109" s="12"/>
      <c r="O109" s="14"/>
      <c r="P109" s="12"/>
      <c r="Q109" s="15">
        <f t="shared" si="7"/>
        <v>1</v>
      </c>
    </row>
    <row r="110" spans="1:17">
      <c r="A110"/>
      <c r="B110" s="19">
        <v>42705</v>
      </c>
      <c r="C110" s="82" t="s">
        <v>15</v>
      </c>
      <c r="D110" s="82"/>
      <c r="E110" s="20" t="str">
        <f>IF(F110="","","&lt;")</f>
        <v/>
      </c>
      <c r="F110" s="21" t="str">
        <f>IF(B110="","",IF(WEEKDAY(B110,2)=6,"Attention, c'est un samedi",IF(WEEKDAY(B110,2)=7,"Attention, c'est un dimanche",IF(VLOOKUP(B110,K$14:Q$316,5)&gt;0,"Attention, c'est un jour de congé",""))))</f>
        <v/>
      </c>
      <c r="G110"/>
      <c r="H110" s="80"/>
      <c r="K110" s="16">
        <f t="shared" si="8"/>
        <v>42710</v>
      </c>
      <c r="L110" s="12"/>
      <c r="M110" s="13" t="str">
        <f t="shared" si="6"/>
        <v>mardi</v>
      </c>
      <c r="N110" s="12"/>
      <c r="O110" s="14"/>
      <c r="P110" s="12"/>
      <c r="Q110" s="15">
        <f t="shared" si="7"/>
        <v>1</v>
      </c>
    </row>
    <row r="111" spans="1:17">
      <c r="A111"/>
      <c r="B111" s="22">
        <v>42727</v>
      </c>
      <c r="C111" s="83" t="s">
        <v>16</v>
      </c>
      <c r="D111" s="83"/>
      <c r="E111" s="20" t="str">
        <f>IF(F111="","","&lt;")</f>
        <v/>
      </c>
      <c r="F111" s="21" t="str">
        <f>IF(B111="","",IF(WEEKDAY(B111,2)=6,"Attention, c'est un samedi",IF(WEEKDAY(B111,2)=7,"Attention, c'est un dimanche",IF(VLOOKUP(B111,K$14:Q$316,5)&gt;0,"Attention, c'est un jour de congé",""))))</f>
        <v/>
      </c>
      <c r="G111"/>
      <c r="H111" s="80"/>
      <c r="K111" s="16">
        <f t="shared" si="8"/>
        <v>42711</v>
      </c>
      <c r="L111" s="12"/>
      <c r="M111" s="13" t="str">
        <f t="shared" si="6"/>
        <v>mercredi</v>
      </c>
      <c r="N111" s="12"/>
      <c r="O111" s="14"/>
      <c r="P111" s="12"/>
      <c r="Q111" s="15">
        <f t="shared" si="7"/>
        <v>1</v>
      </c>
    </row>
    <row r="112" spans="1:17">
      <c r="A112" s="23"/>
      <c r="B112" s="23"/>
      <c r="C112" s="23"/>
      <c r="D112" s="23"/>
      <c r="E112" s="23"/>
      <c r="F112" s="23"/>
      <c r="G112" s="23"/>
      <c r="H112" s="23"/>
      <c r="K112" s="16">
        <f t="shared" si="8"/>
        <v>42712</v>
      </c>
      <c r="L112" s="12"/>
      <c r="M112" s="13" t="str">
        <f t="shared" si="6"/>
        <v>jeudi</v>
      </c>
      <c r="N112" s="12"/>
      <c r="O112" s="14"/>
      <c r="P112" s="12"/>
      <c r="Q112" s="15">
        <f t="shared" si="7"/>
        <v>1</v>
      </c>
    </row>
    <row r="113" spans="1:17" ht="12.75" customHeight="1">
      <c r="A113" s="3" t="s">
        <v>0</v>
      </c>
      <c r="B113" s="5" t="str">
        <f>IF(F113="","",IF($B$1="","",$B$1))</f>
        <v>Bollaerts</v>
      </c>
      <c r="C113"/>
      <c r="D113" s="1" t="s">
        <v>1</v>
      </c>
      <c r="E113" s="1" t="s">
        <v>2</v>
      </c>
      <c r="F113" s="5" t="str">
        <f>IF(G113="","",VLOOKUP(G113,Libellés!A$3:L$136,3,0))</f>
        <v>Je réponds avec précision à une question posée (je fais des phrases complètes).</v>
      </c>
      <c r="G113" s="24">
        <v>45</v>
      </c>
      <c r="H113" s="80" t="s">
        <v>20</v>
      </c>
      <c r="K113" s="16">
        <f t="shared" si="8"/>
        <v>42713</v>
      </c>
      <c r="L113" s="12"/>
      <c r="M113" s="13" t="str">
        <f t="shared" si="6"/>
        <v>vendredi</v>
      </c>
      <c r="N113" s="12"/>
      <c r="O113" s="14"/>
      <c r="P113" s="12"/>
      <c r="Q113" s="15">
        <f t="shared" si="7"/>
        <v>1</v>
      </c>
    </row>
    <row r="114" spans="1:17">
      <c r="A114" s="3" t="s">
        <v>6</v>
      </c>
      <c r="B114" s="5" t="str">
        <f>IF(F113="","",IF($B$2="","",$B$2))</f>
        <v>Dominique</v>
      </c>
      <c r="C114"/>
      <c r="D114"/>
      <c r="E114" s="1" t="s">
        <v>7</v>
      </c>
      <c r="F114" s="5" t="str">
        <f>IF(G114="",IF(G113="","","-----"),VLOOKUP(G114,Libellés!A$3:L$136,3,0))</f>
        <v>Je respecte les consignes de sécurité.</v>
      </c>
      <c r="G114" s="24">
        <v>2</v>
      </c>
      <c r="H114" s="80"/>
      <c r="K114" s="16">
        <f t="shared" si="8"/>
        <v>42714</v>
      </c>
      <c r="L114" s="12"/>
      <c r="M114" s="13" t="str">
        <f t="shared" si="6"/>
        <v>samedi</v>
      </c>
      <c r="N114" s="12"/>
      <c r="O114" s="14"/>
      <c r="P114" s="12"/>
      <c r="Q114" s="15">
        <f t="shared" si="7"/>
        <v>3</v>
      </c>
    </row>
    <row r="115" spans="1:17">
      <c r="A115" s="3" t="s">
        <v>8</v>
      </c>
      <c r="B115" s="5" t="str">
        <f>IF(F113="","",IF($B$3="","",$B$3))</f>
        <v>2F</v>
      </c>
      <c r="C115"/>
      <c r="D115"/>
      <c r="E115" s="1" t="s">
        <v>9</v>
      </c>
      <c r="F115" s="5" t="str">
        <f>IF(G115="",IF(G113="","","-----"),VLOOKUP(G115,Libellés!A$3:L$136,3,0))</f>
        <v>Je réalise les travaux demandés dans chaque cours.</v>
      </c>
      <c r="G115" s="24">
        <v>108</v>
      </c>
      <c r="H115" s="80"/>
      <c r="K115" s="16">
        <f t="shared" si="8"/>
        <v>42715</v>
      </c>
      <c r="L115" s="12"/>
      <c r="M115" s="13" t="str">
        <f t="shared" si="6"/>
        <v>dimanche</v>
      </c>
      <c r="N115" s="12"/>
      <c r="O115" s="14"/>
      <c r="P115" s="12"/>
      <c r="Q115" s="15">
        <f t="shared" si="7"/>
        <v>2</v>
      </c>
    </row>
    <row r="116" spans="1:17">
      <c r="A116" s="81" t="s">
        <v>10</v>
      </c>
      <c r="B116" s="7">
        <f>IF(B138="","",IF(WEEKDAY(B138,2)=6,"",IF(WEEKDAY(B138,2)=7,"",IF(VLOOKUP(B138,K$14:Q$316,5)&gt;0,"",B138))))</f>
        <v>42744</v>
      </c>
      <c r="C116"/>
      <c r="D116"/>
      <c r="E116"/>
      <c r="F116"/>
      <c r="G116"/>
      <c r="H116" s="80"/>
      <c r="K116" s="16">
        <f t="shared" si="8"/>
        <v>42716</v>
      </c>
      <c r="L116" s="12"/>
      <c r="M116" s="13" t="str">
        <f t="shared" si="6"/>
        <v>lundi</v>
      </c>
      <c r="N116" s="12"/>
      <c r="O116" s="14"/>
      <c r="P116" s="12"/>
      <c r="Q116" s="15">
        <f t="shared" si="7"/>
        <v>1</v>
      </c>
    </row>
    <row r="117" spans="1:17">
      <c r="A117" s="81"/>
      <c r="B117" s="8">
        <f t="shared" ref="B117:B135" si="10">IF(B116="","",IF(B116+1&gt;B$139,"",B116+VLOOKUP(B116+1,K$14:Q$316,7)))</f>
        <v>42745</v>
      </c>
      <c r="C117"/>
      <c r="D117"/>
      <c r="E117"/>
      <c r="F117"/>
      <c r="G117"/>
      <c r="H117" s="80"/>
      <c r="K117" s="16">
        <f t="shared" si="8"/>
        <v>42717</v>
      </c>
      <c r="L117" s="12"/>
      <c r="M117" s="13" t="str">
        <f t="shared" si="6"/>
        <v>mardi</v>
      </c>
      <c r="N117" s="12"/>
      <c r="O117" s="14"/>
      <c r="P117" s="12"/>
      <c r="Q117" s="15">
        <f t="shared" si="7"/>
        <v>1</v>
      </c>
    </row>
    <row r="118" spans="1:17">
      <c r="A118" s="81"/>
      <c r="B118" s="8">
        <f t="shared" si="10"/>
        <v>42746</v>
      </c>
      <c r="C118"/>
      <c r="D118"/>
      <c r="E118"/>
      <c r="F118"/>
      <c r="G118"/>
      <c r="H118" s="80"/>
      <c r="K118" s="16">
        <f t="shared" si="8"/>
        <v>42718</v>
      </c>
      <c r="L118" s="12"/>
      <c r="M118" s="13" t="str">
        <f t="shared" si="6"/>
        <v>mercredi</v>
      </c>
      <c r="N118" s="12"/>
      <c r="O118" s="14"/>
      <c r="P118" s="12"/>
      <c r="Q118" s="15">
        <f t="shared" si="7"/>
        <v>1</v>
      </c>
    </row>
    <row r="119" spans="1:17">
      <c r="A119" s="81"/>
      <c r="B119" s="8">
        <f t="shared" si="10"/>
        <v>42747</v>
      </c>
      <c r="C119"/>
      <c r="D119" s="9" t="s">
        <v>11</v>
      </c>
      <c r="E119"/>
      <c r="F119"/>
      <c r="G119"/>
      <c r="H119" s="80"/>
      <c r="K119" s="16">
        <f t="shared" si="8"/>
        <v>42719</v>
      </c>
      <c r="L119" s="12"/>
      <c r="M119" s="13" t="str">
        <f t="shared" si="6"/>
        <v>jeudi</v>
      </c>
      <c r="N119" s="12"/>
      <c r="O119" s="14"/>
      <c r="P119" s="12"/>
      <c r="Q119" s="15">
        <f t="shared" si="7"/>
        <v>1</v>
      </c>
    </row>
    <row r="120" spans="1:17">
      <c r="A120" s="81"/>
      <c r="B120" s="8">
        <f t="shared" si="10"/>
        <v>42748</v>
      </c>
      <c r="C120"/>
      <c r="D120"/>
      <c r="E120" s="52" t="str">
        <f>IF(G113="","","¤")</f>
        <v>¤</v>
      </c>
      <c r="F120" s="10" t="s">
        <v>164</v>
      </c>
      <c r="G120"/>
      <c r="H120" s="80"/>
      <c r="K120" s="16">
        <f t="shared" si="8"/>
        <v>42720</v>
      </c>
      <c r="L120" s="12"/>
      <c r="M120" s="13" t="str">
        <f t="shared" si="6"/>
        <v>vendredi</v>
      </c>
      <c r="N120" s="12"/>
      <c r="O120" s="14"/>
      <c r="P120" s="12"/>
      <c r="Q120" s="15">
        <f t="shared" si="7"/>
        <v>1</v>
      </c>
    </row>
    <row r="121" spans="1:17">
      <c r="A121" s="81"/>
      <c r="B121" s="8">
        <f t="shared" si="10"/>
        <v>42751</v>
      </c>
      <c r="C121"/>
      <c r="D121"/>
      <c r="E121" s="52" t="str">
        <f>IF(B138="","",IF(E138="&lt;","","¤"))</f>
        <v>¤</v>
      </c>
      <c r="F121" s="10" t="s">
        <v>165</v>
      </c>
      <c r="G121"/>
      <c r="H121" s="80"/>
      <c r="K121" s="16">
        <f t="shared" si="8"/>
        <v>42721</v>
      </c>
      <c r="L121" s="12"/>
      <c r="M121" s="13" t="str">
        <f t="shared" si="6"/>
        <v>samedi</v>
      </c>
      <c r="N121" s="12"/>
      <c r="O121" s="14"/>
      <c r="P121" s="12"/>
      <c r="Q121" s="15">
        <f t="shared" si="7"/>
        <v>3</v>
      </c>
    </row>
    <row r="122" spans="1:17">
      <c r="A122" s="81"/>
      <c r="B122" s="8">
        <f t="shared" si="10"/>
        <v>42752</v>
      </c>
      <c r="C122"/>
      <c r="D122"/>
      <c r="E122" s="52" t="str">
        <f>IF(B139="","",IF(E139="&lt;","","¤"))</f>
        <v>¤</v>
      </c>
      <c r="F122" s="10" t="s">
        <v>166</v>
      </c>
      <c r="G122"/>
      <c r="H122" s="80"/>
      <c r="K122" s="16">
        <f t="shared" si="8"/>
        <v>42722</v>
      </c>
      <c r="L122" s="12"/>
      <c r="M122" s="13" t="str">
        <f t="shared" si="6"/>
        <v>dimanche</v>
      </c>
      <c r="N122" s="12"/>
      <c r="O122" s="14"/>
      <c r="P122" s="12"/>
      <c r="Q122" s="15">
        <f t="shared" si="7"/>
        <v>2</v>
      </c>
    </row>
    <row r="123" spans="1:17">
      <c r="A123" s="81"/>
      <c r="B123" s="8">
        <f t="shared" si="10"/>
        <v>42753</v>
      </c>
      <c r="C123"/>
      <c r="D123"/>
      <c r="E123"/>
      <c r="F123"/>
      <c r="G123"/>
      <c r="H123" s="80"/>
      <c r="K123" s="16">
        <f t="shared" si="8"/>
        <v>42723</v>
      </c>
      <c r="L123" s="12"/>
      <c r="M123" s="13" t="str">
        <f t="shared" si="6"/>
        <v>lundi</v>
      </c>
      <c r="N123" s="12"/>
      <c r="O123" s="14"/>
      <c r="P123" s="12"/>
      <c r="Q123" s="15">
        <f t="shared" si="7"/>
        <v>1</v>
      </c>
    </row>
    <row r="124" spans="1:17">
      <c r="A124" s="81"/>
      <c r="B124" s="8">
        <f t="shared" si="10"/>
        <v>42754</v>
      </c>
      <c r="C124"/>
      <c r="D124"/>
      <c r="E124"/>
      <c r="F124"/>
      <c r="G124"/>
      <c r="H124" s="80"/>
      <c r="K124" s="16">
        <f t="shared" si="8"/>
        <v>42724</v>
      </c>
      <c r="L124" s="12"/>
      <c r="M124" s="13" t="str">
        <f t="shared" si="6"/>
        <v>mardi</v>
      </c>
      <c r="N124" s="12"/>
      <c r="O124" s="14">
        <v>3</v>
      </c>
      <c r="P124" s="12"/>
      <c r="Q124" s="15">
        <f t="shared" si="7"/>
        <v>4</v>
      </c>
    </row>
    <row r="125" spans="1:17">
      <c r="A125" s="81"/>
      <c r="B125" s="8">
        <f t="shared" si="10"/>
        <v>42755</v>
      </c>
      <c r="C125"/>
      <c r="D125"/>
      <c r="E125"/>
      <c r="F125"/>
      <c r="G125"/>
      <c r="H125" s="80"/>
      <c r="K125" s="16">
        <f t="shared" si="8"/>
        <v>42725</v>
      </c>
      <c r="L125" s="12"/>
      <c r="M125" s="13" t="str">
        <f t="shared" si="6"/>
        <v>mercredi</v>
      </c>
      <c r="N125" s="12"/>
      <c r="O125" s="14">
        <v>2</v>
      </c>
      <c r="P125" s="12"/>
      <c r="Q125" s="15">
        <f t="shared" si="7"/>
        <v>3</v>
      </c>
    </row>
    <row r="126" spans="1:17">
      <c r="A126" s="81"/>
      <c r="B126" s="8">
        <f t="shared" si="10"/>
        <v>42758</v>
      </c>
      <c r="C126"/>
      <c r="D126"/>
      <c r="E126"/>
      <c r="F126"/>
      <c r="G126"/>
      <c r="H126" s="80"/>
      <c r="K126" s="16">
        <f t="shared" si="8"/>
        <v>42726</v>
      </c>
      <c r="L126" s="12"/>
      <c r="M126" s="13" t="str">
        <f t="shared" si="6"/>
        <v>jeudi</v>
      </c>
      <c r="N126" s="12"/>
      <c r="O126" s="14">
        <v>1</v>
      </c>
      <c r="P126" s="12"/>
      <c r="Q126" s="15">
        <f t="shared" si="7"/>
        <v>2</v>
      </c>
    </row>
    <row r="127" spans="1:17">
      <c r="A127" s="81"/>
      <c r="B127" s="8">
        <f t="shared" si="10"/>
        <v>42759</v>
      </c>
      <c r="C127"/>
      <c r="D127"/>
      <c r="E127"/>
      <c r="F127"/>
      <c r="G127"/>
      <c r="H127" s="80"/>
      <c r="K127" s="16">
        <f t="shared" si="8"/>
        <v>42727</v>
      </c>
      <c r="L127" s="12"/>
      <c r="M127" s="13" t="str">
        <f t="shared" si="6"/>
        <v>vendredi</v>
      </c>
      <c r="N127" s="12"/>
      <c r="O127" s="14"/>
      <c r="P127" s="12"/>
      <c r="Q127" s="15">
        <f t="shared" si="7"/>
        <v>1</v>
      </c>
    </row>
    <row r="128" spans="1:17">
      <c r="A128" s="81"/>
      <c r="B128" s="8">
        <f t="shared" si="10"/>
        <v>42760</v>
      </c>
      <c r="C128"/>
      <c r="D128"/>
      <c r="E128"/>
      <c r="F128"/>
      <c r="G128"/>
      <c r="H128" s="80"/>
      <c r="K128" s="16">
        <f t="shared" si="8"/>
        <v>42728</v>
      </c>
      <c r="L128" s="12"/>
      <c r="M128" s="13" t="str">
        <f t="shared" si="6"/>
        <v>samedi</v>
      </c>
      <c r="N128" s="12"/>
      <c r="O128" s="14">
        <v>16</v>
      </c>
      <c r="P128" s="12"/>
      <c r="Q128" s="15">
        <f t="shared" si="7"/>
        <v>17</v>
      </c>
    </row>
    <row r="129" spans="1:17">
      <c r="A129" s="81"/>
      <c r="B129" s="8">
        <f t="shared" si="10"/>
        <v>42761</v>
      </c>
      <c r="C129"/>
      <c r="D129"/>
      <c r="E129"/>
      <c r="F129"/>
      <c r="G129"/>
      <c r="H129" s="80"/>
      <c r="K129" s="16">
        <f t="shared" si="8"/>
        <v>42729</v>
      </c>
      <c r="L129" s="12"/>
      <c r="M129" s="13" t="str">
        <f t="shared" si="6"/>
        <v>dimanche</v>
      </c>
      <c r="N129" s="12"/>
      <c r="O129" s="14">
        <v>15</v>
      </c>
      <c r="P129" s="12"/>
      <c r="Q129" s="15">
        <f t="shared" si="7"/>
        <v>16</v>
      </c>
    </row>
    <row r="130" spans="1:17">
      <c r="A130" s="81"/>
      <c r="B130" s="8">
        <f t="shared" si="10"/>
        <v>42762</v>
      </c>
      <c r="C130"/>
      <c r="D130"/>
      <c r="E130"/>
      <c r="F130"/>
      <c r="G130"/>
      <c r="H130" s="80"/>
      <c r="K130" s="16">
        <f t="shared" si="8"/>
        <v>42730</v>
      </c>
      <c r="L130" s="12"/>
      <c r="M130" s="13" t="str">
        <f t="shared" si="6"/>
        <v>lundi</v>
      </c>
      <c r="N130" s="12"/>
      <c r="O130" s="14">
        <v>14</v>
      </c>
      <c r="P130" s="12"/>
      <c r="Q130" s="15">
        <f t="shared" si="7"/>
        <v>15</v>
      </c>
    </row>
    <row r="131" spans="1:17">
      <c r="A131" s="81"/>
      <c r="B131" s="8">
        <f t="shared" si="10"/>
        <v>42765</v>
      </c>
      <c r="C131"/>
      <c r="D131"/>
      <c r="E131"/>
      <c r="F131"/>
      <c r="G131"/>
      <c r="H131" s="80"/>
      <c r="K131" s="16">
        <f t="shared" si="8"/>
        <v>42731</v>
      </c>
      <c r="L131" s="12"/>
      <c r="M131" s="13" t="str">
        <f t="shared" si="6"/>
        <v>mardi</v>
      </c>
      <c r="N131" s="12"/>
      <c r="O131" s="14">
        <v>13</v>
      </c>
      <c r="P131" s="12"/>
      <c r="Q131" s="15">
        <f t="shared" si="7"/>
        <v>14</v>
      </c>
    </row>
    <row r="132" spans="1:17">
      <c r="A132" s="81"/>
      <c r="B132" s="8" t="str">
        <f t="shared" si="10"/>
        <v/>
      </c>
      <c r="C132"/>
      <c r="D132"/>
      <c r="E132"/>
      <c r="F132"/>
      <c r="G132"/>
      <c r="H132" s="80"/>
      <c r="K132" s="16">
        <f t="shared" si="8"/>
        <v>42732</v>
      </c>
      <c r="L132" s="12"/>
      <c r="M132" s="13" t="str">
        <f t="shared" si="6"/>
        <v>mercredi</v>
      </c>
      <c r="N132" s="12"/>
      <c r="O132" s="14">
        <v>12</v>
      </c>
      <c r="P132" s="12"/>
      <c r="Q132" s="15">
        <f t="shared" si="7"/>
        <v>13</v>
      </c>
    </row>
    <row r="133" spans="1:17">
      <c r="A133" s="81"/>
      <c r="B133" s="8" t="str">
        <f t="shared" si="10"/>
        <v/>
      </c>
      <c r="C133"/>
      <c r="D133"/>
      <c r="E133"/>
      <c r="F133"/>
      <c r="G133"/>
      <c r="H133" s="80"/>
      <c r="K133" s="16">
        <f t="shared" si="8"/>
        <v>42733</v>
      </c>
      <c r="L133" s="12"/>
      <c r="M133" s="13" t="str">
        <f t="shared" si="6"/>
        <v>jeudi</v>
      </c>
      <c r="N133" s="12"/>
      <c r="O133" s="14">
        <v>11</v>
      </c>
      <c r="P133" s="12"/>
      <c r="Q133" s="15">
        <f t="shared" si="7"/>
        <v>12</v>
      </c>
    </row>
    <row r="134" spans="1:17">
      <c r="A134" s="81"/>
      <c r="B134" s="8" t="str">
        <f t="shared" si="10"/>
        <v/>
      </c>
      <c r="C134"/>
      <c r="D134"/>
      <c r="E134"/>
      <c r="F134"/>
      <c r="G134"/>
      <c r="H134" s="80"/>
      <c r="K134" s="16">
        <f t="shared" si="8"/>
        <v>42734</v>
      </c>
      <c r="L134" s="12"/>
      <c r="M134" s="13" t="str">
        <f t="shared" si="6"/>
        <v>vendredi</v>
      </c>
      <c r="N134" s="12"/>
      <c r="O134" s="14">
        <v>10</v>
      </c>
      <c r="P134" s="12"/>
      <c r="Q134" s="15">
        <f t="shared" si="7"/>
        <v>11</v>
      </c>
    </row>
    <row r="135" spans="1:17">
      <c r="A135" s="81"/>
      <c r="B135" s="17" t="str">
        <f t="shared" si="10"/>
        <v/>
      </c>
      <c r="C135"/>
      <c r="D135"/>
      <c r="E135"/>
      <c r="F135"/>
      <c r="G135"/>
      <c r="H135" s="80"/>
      <c r="K135" s="16">
        <f t="shared" si="8"/>
        <v>42735</v>
      </c>
      <c r="L135" s="12"/>
      <c r="M135" s="13" t="str">
        <f t="shared" si="6"/>
        <v>samedi</v>
      </c>
      <c r="N135" s="12"/>
      <c r="O135" s="14">
        <v>9</v>
      </c>
      <c r="P135" s="12"/>
      <c r="Q135" s="15">
        <f t="shared" si="7"/>
        <v>10</v>
      </c>
    </row>
    <row r="136" spans="1:17">
      <c r="A136"/>
      <c r="B136"/>
      <c r="C136"/>
      <c r="D136"/>
      <c r="E136"/>
      <c r="F136"/>
      <c r="G136"/>
      <c r="H136" s="80"/>
      <c r="K136" s="16">
        <f t="shared" si="8"/>
        <v>42736</v>
      </c>
      <c r="L136" s="12"/>
      <c r="M136" s="13" t="str">
        <f t="shared" si="6"/>
        <v>dimanche</v>
      </c>
      <c r="N136" s="12"/>
      <c r="O136" s="14">
        <v>8</v>
      </c>
      <c r="P136" s="12"/>
      <c r="Q136" s="15">
        <f t="shared" si="7"/>
        <v>9</v>
      </c>
    </row>
    <row r="137" spans="1:17">
      <c r="A137"/>
      <c r="B137"/>
      <c r="C137"/>
      <c r="D137"/>
      <c r="E137"/>
      <c r="F137"/>
      <c r="G137"/>
      <c r="H137" s="80"/>
      <c r="K137" s="16">
        <f t="shared" si="8"/>
        <v>42737</v>
      </c>
      <c r="L137" s="12"/>
      <c r="M137" s="13" t="str">
        <f t="shared" si="6"/>
        <v>lundi</v>
      </c>
      <c r="N137" s="12"/>
      <c r="O137" s="14">
        <v>7</v>
      </c>
      <c r="P137" s="12"/>
      <c r="Q137" s="15">
        <f t="shared" si="7"/>
        <v>8</v>
      </c>
    </row>
    <row r="138" spans="1:17">
      <c r="A138"/>
      <c r="B138" s="19">
        <v>42744</v>
      </c>
      <c r="C138" s="82" t="s">
        <v>15</v>
      </c>
      <c r="D138" s="82"/>
      <c r="E138" s="20" t="str">
        <f>IF(F138="","","&lt;")</f>
        <v/>
      </c>
      <c r="F138" s="21" t="str">
        <f>IF(B138="","",IF(WEEKDAY(B138,2)=6,"Attention, c'est un samedi",IF(WEEKDAY(B138,2)=7,"Attention, c'est un dimanche",IF(VLOOKUP(B138,K$14:Q$316,5)&gt;0,"Attention, c'est un jour de congé",""))))</f>
        <v/>
      </c>
      <c r="G138"/>
      <c r="H138" s="80"/>
      <c r="K138" s="16">
        <f t="shared" si="8"/>
        <v>42738</v>
      </c>
      <c r="L138" s="12"/>
      <c r="M138" s="13" t="str">
        <f t="shared" si="6"/>
        <v>mardi</v>
      </c>
      <c r="N138" s="12"/>
      <c r="O138" s="14">
        <v>6</v>
      </c>
      <c r="P138" s="12"/>
      <c r="Q138" s="15">
        <f t="shared" si="7"/>
        <v>7</v>
      </c>
    </row>
    <row r="139" spans="1:17">
      <c r="A139"/>
      <c r="B139" s="22">
        <v>42765</v>
      </c>
      <c r="C139" s="83" t="s">
        <v>16</v>
      </c>
      <c r="D139" s="83"/>
      <c r="E139" s="20" t="str">
        <f>IF(F139="","","&lt;")</f>
        <v/>
      </c>
      <c r="F139" s="21" t="str">
        <f>IF(B139="","",IF(WEEKDAY(B139,2)=6,"Attention, c'est un samedi",IF(WEEKDAY(B139,2)=7,"Attention, c'est un dimanche",IF(VLOOKUP(B139,K$14:Q$316,5)&gt;0,"Attention, c'est un jour de congé",""))))</f>
        <v/>
      </c>
      <c r="G139"/>
      <c r="H139" s="80"/>
      <c r="K139" s="16">
        <f t="shared" si="8"/>
        <v>42739</v>
      </c>
      <c r="L139" s="12"/>
      <c r="M139" s="13" t="str">
        <f t="shared" si="6"/>
        <v>mercredi</v>
      </c>
      <c r="N139" s="12"/>
      <c r="O139" s="14">
        <v>5</v>
      </c>
      <c r="P139" s="12"/>
      <c r="Q139" s="15">
        <f t="shared" si="7"/>
        <v>6</v>
      </c>
    </row>
    <row r="140" spans="1:17">
      <c r="A140" s="23"/>
      <c r="B140" s="23"/>
      <c r="C140" s="23"/>
      <c r="D140" s="23"/>
      <c r="E140" s="23"/>
      <c r="F140" s="23"/>
      <c r="G140" s="23"/>
      <c r="H140" s="23"/>
      <c r="K140" s="16">
        <f t="shared" si="8"/>
        <v>42740</v>
      </c>
      <c r="L140" s="12"/>
      <c r="M140" s="13" t="str">
        <f t="shared" si="6"/>
        <v>jeudi</v>
      </c>
      <c r="N140" s="12"/>
      <c r="O140" s="14">
        <v>4</v>
      </c>
      <c r="P140" s="12"/>
      <c r="Q140" s="15">
        <f t="shared" si="7"/>
        <v>5</v>
      </c>
    </row>
    <row r="141" spans="1:17" ht="12.75" customHeight="1">
      <c r="A141" s="3" t="s">
        <v>0</v>
      </c>
      <c r="B141" s="5" t="str">
        <f>IF(F141="","",IF($B$1="","",$B$1))</f>
        <v>Bollaerts</v>
      </c>
      <c r="C141"/>
      <c r="D141" s="1" t="s">
        <v>1</v>
      </c>
      <c r="E141" s="1" t="s">
        <v>2</v>
      </c>
      <c r="F141" s="5" t="str">
        <f>IF(G141="","",VLOOKUP(G141,Libellés!A$3:L$136,3,0))</f>
        <v>Je me tiens correctement sur ma chaise.</v>
      </c>
      <c r="G141" s="24">
        <v>99</v>
      </c>
      <c r="H141" s="80" t="s">
        <v>21</v>
      </c>
      <c r="K141" s="16">
        <f t="shared" si="8"/>
        <v>42741</v>
      </c>
      <c r="L141" s="12"/>
      <c r="M141" s="13" t="str">
        <f t="shared" si="6"/>
        <v>vendredi</v>
      </c>
      <c r="N141" s="12"/>
      <c r="O141" s="14">
        <v>3</v>
      </c>
      <c r="P141" s="12"/>
      <c r="Q141" s="15">
        <f t="shared" si="7"/>
        <v>4</v>
      </c>
    </row>
    <row r="142" spans="1:17">
      <c r="A142" s="3" t="s">
        <v>6</v>
      </c>
      <c r="B142" s="5" t="str">
        <f>IF(F141="","",IF($B$2="","",$B$2))</f>
        <v>Dominique</v>
      </c>
      <c r="C142"/>
      <c r="D142"/>
      <c r="E142" s="1" t="s">
        <v>7</v>
      </c>
      <c r="F142" s="5" t="str">
        <f>IF(G142="",IF(G141="","","-----"),VLOOKUP(G142,Libellés!A$3:L$136,3,0))</f>
        <v>Je trie mes déchets.</v>
      </c>
      <c r="G142" s="24">
        <v>98</v>
      </c>
      <c r="H142" s="80"/>
      <c r="K142" s="16">
        <f t="shared" si="8"/>
        <v>42742</v>
      </c>
      <c r="L142" s="12"/>
      <c r="M142" s="13" t="str">
        <f t="shared" ref="M142:M205" si="11">IF(WEEKDAY(K142,2)=1,"lundi",IF(WEEKDAY(K142,2)=2,"mardi",IF(WEEKDAY(K142,2)=3,"mercredi",IF(WEEKDAY(K142,2)=4,"jeudi",IF(WEEKDAY(K142,2)=5,"vendredi",IF(WEEKDAY(K142,2)=6,"samedi","dimanche"))))))</f>
        <v>samedi</v>
      </c>
      <c r="N142" s="12"/>
      <c r="O142" s="14">
        <v>2</v>
      </c>
      <c r="P142" s="12"/>
      <c r="Q142" s="15">
        <f t="shared" ref="Q142:Q205" si="12">IF(O142="",IF(WEEKDAY(K142,2)=6,3,IF(WEEKDAY(K142,2)=7,2,1)),1+O142)</f>
        <v>3</v>
      </c>
    </row>
    <row r="143" spans="1:17">
      <c r="A143" s="3" t="s">
        <v>8</v>
      </c>
      <c r="B143" s="5" t="str">
        <f>IF(F141="","",IF($B$3="","",$B$3))</f>
        <v>2F</v>
      </c>
      <c r="C143"/>
      <c r="D143"/>
      <c r="E143" s="1" t="s">
        <v>9</v>
      </c>
      <c r="F143" s="5" t="str">
        <f>IF(G143="",IF(G141="","","-----"),VLOOKUP(G143,Libellés!A$3:L$136,3,0))</f>
        <v>Je respecte les lieux d'activités et de travail hors école.</v>
      </c>
      <c r="G143" s="24">
        <v>97</v>
      </c>
      <c r="H143" s="80"/>
      <c r="K143" s="16">
        <f t="shared" ref="K143:K206" si="13">K142+1</f>
        <v>42743</v>
      </c>
      <c r="L143" s="12"/>
      <c r="M143" s="13" t="str">
        <f t="shared" si="11"/>
        <v>dimanche</v>
      </c>
      <c r="N143" s="12"/>
      <c r="O143" s="14">
        <v>1</v>
      </c>
      <c r="P143" s="12"/>
      <c r="Q143" s="15">
        <f t="shared" si="12"/>
        <v>2</v>
      </c>
    </row>
    <row r="144" spans="1:17">
      <c r="A144" s="81" t="s">
        <v>10</v>
      </c>
      <c r="B144" s="7">
        <f>IF(B166="","",IF(WEEKDAY(B166,2)=6,"",IF(WEEKDAY(B166,2)=7,"",IF(VLOOKUP(B166,K$14:Q$316,5)&gt;0,"",B166))))</f>
        <v>42767</v>
      </c>
      <c r="C144"/>
      <c r="D144"/>
      <c r="E144"/>
      <c r="F144"/>
      <c r="G144"/>
      <c r="H144" s="80"/>
      <c r="K144" s="16">
        <f t="shared" si="13"/>
        <v>42744</v>
      </c>
      <c r="L144" s="12"/>
      <c r="M144" s="13" t="str">
        <f t="shared" si="11"/>
        <v>lundi</v>
      </c>
      <c r="N144" s="12"/>
      <c r="O144" s="14"/>
      <c r="P144" s="12"/>
      <c r="Q144" s="15">
        <f t="shared" si="12"/>
        <v>1</v>
      </c>
    </row>
    <row r="145" spans="1:17">
      <c r="A145" s="81"/>
      <c r="B145" s="8">
        <f t="shared" ref="B145:B163" si="14">IF(B144="","",IF(B144+1&gt;B$167,"",B144+VLOOKUP(B144+1,K$14:Q$316,7)))</f>
        <v>42768</v>
      </c>
      <c r="C145"/>
      <c r="D145"/>
      <c r="E145"/>
      <c r="F145"/>
      <c r="G145"/>
      <c r="H145" s="80"/>
      <c r="K145" s="16">
        <f t="shared" si="13"/>
        <v>42745</v>
      </c>
      <c r="L145" s="12"/>
      <c r="M145" s="13" t="str">
        <f t="shared" si="11"/>
        <v>mardi</v>
      </c>
      <c r="N145" s="12"/>
      <c r="O145" s="14"/>
      <c r="P145" s="12"/>
      <c r="Q145" s="15">
        <f t="shared" si="12"/>
        <v>1</v>
      </c>
    </row>
    <row r="146" spans="1:17">
      <c r="A146" s="81"/>
      <c r="B146" s="8">
        <f t="shared" si="14"/>
        <v>42769</v>
      </c>
      <c r="C146"/>
      <c r="D146"/>
      <c r="E146"/>
      <c r="F146"/>
      <c r="G146"/>
      <c r="H146" s="80"/>
      <c r="K146" s="16">
        <f t="shared" si="13"/>
        <v>42746</v>
      </c>
      <c r="L146" s="12"/>
      <c r="M146" s="13" t="str">
        <f t="shared" si="11"/>
        <v>mercredi</v>
      </c>
      <c r="N146" s="12"/>
      <c r="O146" s="14"/>
      <c r="P146" s="12"/>
      <c r="Q146" s="15">
        <f t="shared" si="12"/>
        <v>1</v>
      </c>
    </row>
    <row r="147" spans="1:17">
      <c r="A147" s="81"/>
      <c r="B147" s="8">
        <f t="shared" si="14"/>
        <v>42772</v>
      </c>
      <c r="C147"/>
      <c r="D147" s="9" t="s">
        <v>11</v>
      </c>
      <c r="E147"/>
      <c r="F147"/>
      <c r="G147"/>
      <c r="H147" s="80"/>
      <c r="K147" s="16">
        <f t="shared" si="13"/>
        <v>42747</v>
      </c>
      <c r="L147" s="12"/>
      <c r="M147" s="13" t="str">
        <f t="shared" si="11"/>
        <v>jeudi</v>
      </c>
      <c r="N147" s="12"/>
      <c r="O147" s="14"/>
      <c r="P147" s="12"/>
      <c r="Q147" s="15">
        <f t="shared" si="12"/>
        <v>1</v>
      </c>
    </row>
    <row r="148" spans="1:17">
      <c r="A148" s="81"/>
      <c r="B148" s="8">
        <f t="shared" si="14"/>
        <v>42773</v>
      </c>
      <c r="C148"/>
      <c r="D148"/>
      <c r="E148" s="52" t="str">
        <f>IF(G141="","","¤")</f>
        <v>¤</v>
      </c>
      <c r="F148" s="10" t="s">
        <v>164</v>
      </c>
      <c r="G148"/>
      <c r="H148" s="80"/>
      <c r="K148" s="16">
        <f t="shared" si="13"/>
        <v>42748</v>
      </c>
      <c r="L148" s="12"/>
      <c r="M148" s="13" t="str">
        <f t="shared" si="11"/>
        <v>vendredi</v>
      </c>
      <c r="N148" s="12"/>
      <c r="O148" s="14"/>
      <c r="P148" s="12"/>
      <c r="Q148" s="15">
        <f t="shared" si="12"/>
        <v>1</v>
      </c>
    </row>
    <row r="149" spans="1:17">
      <c r="A149" s="81"/>
      <c r="B149" s="8">
        <f t="shared" si="14"/>
        <v>42774</v>
      </c>
      <c r="C149"/>
      <c r="D149"/>
      <c r="E149" s="52" t="str">
        <f>IF(B166="","",IF(E166="&lt;","","¤"))</f>
        <v>¤</v>
      </c>
      <c r="F149" s="10" t="s">
        <v>165</v>
      </c>
      <c r="G149"/>
      <c r="H149" s="80"/>
      <c r="K149" s="16">
        <f t="shared" si="13"/>
        <v>42749</v>
      </c>
      <c r="L149" s="12"/>
      <c r="M149" s="13" t="str">
        <f t="shared" si="11"/>
        <v>samedi</v>
      </c>
      <c r="N149" s="12"/>
      <c r="O149" s="14"/>
      <c r="P149" s="12"/>
      <c r="Q149" s="15">
        <f t="shared" si="12"/>
        <v>3</v>
      </c>
    </row>
    <row r="150" spans="1:17">
      <c r="A150" s="81"/>
      <c r="B150" s="8">
        <f t="shared" si="14"/>
        <v>42775</v>
      </c>
      <c r="C150"/>
      <c r="D150"/>
      <c r="E150" s="52" t="str">
        <f>IF(B167="","",IF(E167="&lt;","","¤"))</f>
        <v>¤</v>
      </c>
      <c r="F150" s="10" t="s">
        <v>166</v>
      </c>
      <c r="G150"/>
      <c r="H150" s="80"/>
      <c r="K150" s="16">
        <f t="shared" si="13"/>
        <v>42750</v>
      </c>
      <c r="L150" s="12"/>
      <c r="M150" s="13" t="str">
        <f t="shared" si="11"/>
        <v>dimanche</v>
      </c>
      <c r="N150" s="12"/>
      <c r="O150" s="14"/>
      <c r="P150" s="12"/>
      <c r="Q150" s="15">
        <f t="shared" si="12"/>
        <v>2</v>
      </c>
    </row>
    <row r="151" spans="1:17">
      <c r="A151" s="81"/>
      <c r="B151" s="8">
        <f t="shared" si="14"/>
        <v>42776</v>
      </c>
      <c r="C151"/>
      <c r="D151"/>
      <c r="E151"/>
      <c r="F151"/>
      <c r="G151"/>
      <c r="H151" s="80"/>
      <c r="K151" s="16">
        <f t="shared" si="13"/>
        <v>42751</v>
      </c>
      <c r="L151" s="12"/>
      <c r="M151" s="13" t="str">
        <f t="shared" si="11"/>
        <v>lundi</v>
      </c>
      <c r="N151" s="12"/>
      <c r="O151" s="14"/>
      <c r="P151" s="12"/>
      <c r="Q151" s="15">
        <f t="shared" si="12"/>
        <v>1</v>
      </c>
    </row>
    <row r="152" spans="1:17">
      <c r="A152" s="81"/>
      <c r="B152" s="8">
        <f t="shared" si="14"/>
        <v>42779</v>
      </c>
      <c r="C152"/>
      <c r="D152"/>
      <c r="E152"/>
      <c r="F152"/>
      <c r="G152"/>
      <c r="H152" s="80"/>
      <c r="K152" s="16">
        <f t="shared" si="13"/>
        <v>42752</v>
      </c>
      <c r="L152" s="12"/>
      <c r="M152" s="13" t="str">
        <f t="shared" si="11"/>
        <v>mardi</v>
      </c>
      <c r="N152" s="12"/>
      <c r="O152" s="14"/>
      <c r="P152" s="12"/>
      <c r="Q152" s="15">
        <f t="shared" si="12"/>
        <v>1</v>
      </c>
    </row>
    <row r="153" spans="1:17">
      <c r="A153" s="81"/>
      <c r="B153" s="8">
        <f t="shared" si="14"/>
        <v>42780</v>
      </c>
      <c r="C153"/>
      <c r="D153"/>
      <c r="E153"/>
      <c r="F153"/>
      <c r="G153"/>
      <c r="H153" s="80"/>
      <c r="K153" s="16">
        <f t="shared" si="13"/>
        <v>42753</v>
      </c>
      <c r="L153" s="12"/>
      <c r="M153" s="13" t="str">
        <f t="shared" si="11"/>
        <v>mercredi</v>
      </c>
      <c r="N153" s="12"/>
      <c r="O153" s="14"/>
      <c r="P153" s="12"/>
      <c r="Q153" s="15">
        <f t="shared" si="12"/>
        <v>1</v>
      </c>
    </row>
    <row r="154" spans="1:17">
      <c r="A154" s="81"/>
      <c r="B154" s="8">
        <f t="shared" si="14"/>
        <v>42781</v>
      </c>
      <c r="C154"/>
      <c r="D154"/>
      <c r="E154"/>
      <c r="F154"/>
      <c r="G154"/>
      <c r="H154" s="80"/>
      <c r="K154" s="16">
        <f t="shared" si="13"/>
        <v>42754</v>
      </c>
      <c r="L154" s="12"/>
      <c r="M154" s="13" t="str">
        <f t="shared" si="11"/>
        <v>jeudi</v>
      </c>
      <c r="N154" s="12"/>
      <c r="O154" s="14"/>
      <c r="P154" s="12"/>
      <c r="Q154" s="15">
        <f t="shared" si="12"/>
        <v>1</v>
      </c>
    </row>
    <row r="155" spans="1:17">
      <c r="A155" s="81"/>
      <c r="B155" s="8">
        <f t="shared" si="14"/>
        <v>42782</v>
      </c>
      <c r="C155"/>
      <c r="D155"/>
      <c r="E155"/>
      <c r="F155"/>
      <c r="G155"/>
      <c r="H155" s="80"/>
      <c r="K155" s="16">
        <f t="shared" si="13"/>
        <v>42755</v>
      </c>
      <c r="L155" s="12"/>
      <c r="M155" s="13" t="str">
        <f t="shared" si="11"/>
        <v>vendredi</v>
      </c>
      <c r="N155" s="12"/>
      <c r="O155" s="14"/>
      <c r="P155" s="12"/>
      <c r="Q155" s="15">
        <f t="shared" si="12"/>
        <v>1</v>
      </c>
    </row>
    <row r="156" spans="1:17">
      <c r="A156" s="81"/>
      <c r="B156" s="8">
        <f t="shared" si="14"/>
        <v>42783</v>
      </c>
      <c r="C156"/>
      <c r="D156"/>
      <c r="E156"/>
      <c r="F156"/>
      <c r="G156"/>
      <c r="H156" s="80"/>
      <c r="K156" s="16">
        <f t="shared" si="13"/>
        <v>42756</v>
      </c>
      <c r="L156" s="12"/>
      <c r="M156" s="13" t="str">
        <f t="shared" si="11"/>
        <v>samedi</v>
      </c>
      <c r="N156" s="12"/>
      <c r="O156" s="14"/>
      <c r="P156" s="12"/>
      <c r="Q156" s="15">
        <f t="shared" si="12"/>
        <v>3</v>
      </c>
    </row>
    <row r="157" spans="1:17">
      <c r="A157" s="81"/>
      <c r="B157" s="8">
        <f t="shared" si="14"/>
        <v>42788</v>
      </c>
      <c r="C157"/>
      <c r="D157"/>
      <c r="E157"/>
      <c r="F157"/>
      <c r="G157"/>
      <c r="H157" s="80"/>
      <c r="K157" s="16">
        <f t="shared" si="13"/>
        <v>42757</v>
      </c>
      <c r="L157" s="12"/>
      <c r="M157" s="13" t="str">
        <f t="shared" si="11"/>
        <v>dimanche</v>
      </c>
      <c r="N157" s="12"/>
      <c r="O157" s="14"/>
      <c r="P157" s="12"/>
      <c r="Q157" s="15">
        <f t="shared" si="12"/>
        <v>2</v>
      </c>
    </row>
    <row r="158" spans="1:17">
      <c r="A158" s="81"/>
      <c r="B158" s="8">
        <f t="shared" si="14"/>
        <v>42789</v>
      </c>
      <c r="C158"/>
      <c r="D158"/>
      <c r="E158"/>
      <c r="F158"/>
      <c r="G158"/>
      <c r="H158" s="80"/>
      <c r="K158" s="16">
        <f t="shared" si="13"/>
        <v>42758</v>
      </c>
      <c r="L158" s="12"/>
      <c r="M158" s="13" t="str">
        <f t="shared" si="11"/>
        <v>lundi</v>
      </c>
      <c r="N158" s="12"/>
      <c r="O158" s="14"/>
      <c r="P158" s="12"/>
      <c r="Q158" s="15">
        <f t="shared" si="12"/>
        <v>1</v>
      </c>
    </row>
    <row r="159" spans="1:17">
      <c r="A159" s="81"/>
      <c r="B159" s="8">
        <f t="shared" si="14"/>
        <v>42790</v>
      </c>
      <c r="C159"/>
      <c r="D159"/>
      <c r="E159"/>
      <c r="F159"/>
      <c r="G159"/>
      <c r="H159" s="80"/>
      <c r="K159" s="16">
        <f t="shared" si="13"/>
        <v>42759</v>
      </c>
      <c r="L159" s="12"/>
      <c r="M159" s="13" t="str">
        <f t="shared" si="11"/>
        <v>mardi</v>
      </c>
      <c r="N159" s="12"/>
      <c r="O159" s="14"/>
      <c r="P159" s="12"/>
      <c r="Q159" s="15">
        <f t="shared" si="12"/>
        <v>1</v>
      </c>
    </row>
    <row r="160" spans="1:17">
      <c r="A160" s="81"/>
      <c r="B160" s="8">
        <f t="shared" si="14"/>
        <v>42800</v>
      </c>
      <c r="C160"/>
      <c r="D160"/>
      <c r="E160"/>
      <c r="F160"/>
      <c r="G160"/>
      <c r="H160" s="80"/>
      <c r="K160" s="16">
        <f t="shared" si="13"/>
        <v>42760</v>
      </c>
      <c r="L160" s="12"/>
      <c r="M160" s="13" t="str">
        <f t="shared" si="11"/>
        <v>mercredi</v>
      </c>
      <c r="N160" s="12"/>
      <c r="O160" s="14"/>
      <c r="P160" s="12"/>
      <c r="Q160" s="15">
        <f t="shared" si="12"/>
        <v>1</v>
      </c>
    </row>
    <row r="161" spans="1:17">
      <c r="A161" s="81"/>
      <c r="B161" s="8" t="str">
        <f t="shared" si="14"/>
        <v/>
      </c>
      <c r="C161"/>
      <c r="D161"/>
      <c r="E161"/>
      <c r="F161"/>
      <c r="G161"/>
      <c r="H161" s="80"/>
      <c r="K161" s="16">
        <f t="shared" si="13"/>
        <v>42761</v>
      </c>
      <c r="L161" s="12"/>
      <c r="M161" s="13" t="str">
        <f t="shared" si="11"/>
        <v>jeudi</v>
      </c>
      <c r="N161" s="12"/>
      <c r="O161" s="14"/>
      <c r="P161" s="12"/>
      <c r="Q161" s="15">
        <f t="shared" si="12"/>
        <v>1</v>
      </c>
    </row>
    <row r="162" spans="1:17">
      <c r="A162" s="81"/>
      <c r="B162" s="8" t="str">
        <f t="shared" si="14"/>
        <v/>
      </c>
      <c r="C162"/>
      <c r="D162"/>
      <c r="E162"/>
      <c r="F162"/>
      <c r="G162"/>
      <c r="H162" s="80"/>
      <c r="K162" s="16">
        <f t="shared" si="13"/>
        <v>42762</v>
      </c>
      <c r="L162" s="12"/>
      <c r="M162" s="13" t="str">
        <f t="shared" si="11"/>
        <v>vendredi</v>
      </c>
      <c r="N162" s="12"/>
      <c r="O162" s="14"/>
      <c r="P162" s="12"/>
      <c r="Q162" s="15">
        <f t="shared" si="12"/>
        <v>1</v>
      </c>
    </row>
    <row r="163" spans="1:17">
      <c r="A163" s="81"/>
      <c r="B163" s="17" t="str">
        <f t="shared" si="14"/>
        <v/>
      </c>
      <c r="C163"/>
      <c r="D163"/>
      <c r="E163"/>
      <c r="F163"/>
      <c r="G163"/>
      <c r="H163" s="80"/>
      <c r="K163" s="16">
        <f t="shared" si="13"/>
        <v>42763</v>
      </c>
      <c r="L163" s="12"/>
      <c r="M163" s="13" t="str">
        <f t="shared" si="11"/>
        <v>samedi</v>
      </c>
      <c r="N163" s="12"/>
      <c r="O163" s="14"/>
      <c r="P163" s="12"/>
      <c r="Q163" s="15">
        <f t="shared" si="12"/>
        <v>3</v>
      </c>
    </row>
    <row r="164" spans="1:17">
      <c r="A164"/>
      <c r="B164"/>
      <c r="C164"/>
      <c r="D164"/>
      <c r="E164"/>
      <c r="F164"/>
      <c r="G164"/>
      <c r="H164" s="80"/>
      <c r="K164" s="16">
        <f t="shared" si="13"/>
        <v>42764</v>
      </c>
      <c r="L164" s="12"/>
      <c r="M164" s="13" t="str">
        <f t="shared" si="11"/>
        <v>dimanche</v>
      </c>
      <c r="N164" s="12"/>
      <c r="O164" s="14"/>
      <c r="P164" s="12"/>
      <c r="Q164" s="15">
        <f t="shared" si="12"/>
        <v>2</v>
      </c>
    </row>
    <row r="165" spans="1:17">
      <c r="A165"/>
      <c r="B165"/>
      <c r="C165"/>
      <c r="D165"/>
      <c r="E165"/>
      <c r="F165"/>
      <c r="G165"/>
      <c r="H165" s="80"/>
      <c r="K165" s="16">
        <f t="shared" si="13"/>
        <v>42765</v>
      </c>
      <c r="L165" s="12"/>
      <c r="M165" s="13" t="str">
        <f t="shared" si="11"/>
        <v>lundi</v>
      </c>
      <c r="N165" s="12"/>
      <c r="O165" s="14"/>
      <c r="P165" s="12"/>
      <c r="Q165" s="15">
        <f t="shared" si="12"/>
        <v>1</v>
      </c>
    </row>
    <row r="166" spans="1:17">
      <c r="A166"/>
      <c r="B166" s="19">
        <v>42767</v>
      </c>
      <c r="C166" s="82" t="s">
        <v>15</v>
      </c>
      <c r="D166" s="82"/>
      <c r="E166" s="20" t="str">
        <f>IF(F166="","","&lt;")</f>
        <v/>
      </c>
      <c r="F166" s="21" t="str">
        <f>IF(B166="","",IF(WEEKDAY(B166,2)=6,"Attention, c'est un samedi",IF(WEEKDAY(B166,2)=7,"Attention, c'est un dimanche",IF(VLOOKUP(B166,K$14:Q$316,5)&gt;0,"Attention, c'est un jour de congé",""))))</f>
        <v/>
      </c>
      <c r="G166"/>
      <c r="H166" s="80"/>
      <c r="K166" s="16">
        <f t="shared" si="13"/>
        <v>42766</v>
      </c>
      <c r="L166" s="12"/>
      <c r="M166" s="13" t="str">
        <f t="shared" si="11"/>
        <v>mardi</v>
      </c>
      <c r="N166" s="12"/>
      <c r="O166" s="14"/>
      <c r="P166" s="12"/>
      <c r="Q166" s="15">
        <f t="shared" si="12"/>
        <v>1</v>
      </c>
    </row>
    <row r="167" spans="1:17">
      <c r="A167"/>
      <c r="B167" s="22">
        <v>42800</v>
      </c>
      <c r="C167" s="83" t="s">
        <v>16</v>
      </c>
      <c r="D167" s="83"/>
      <c r="E167" s="20" t="str">
        <f>IF(F167="","","&lt;")</f>
        <v/>
      </c>
      <c r="F167" s="21" t="str">
        <f>IF(B167="","",IF(WEEKDAY(B167,2)=6,"Attention, c'est un samedi",IF(WEEKDAY(B167,2)=7,"Attention, c'est un dimanche",IF(VLOOKUP(B167,K$14:Q$316,5)&gt;0,"Attention, c'est un jour de congé",""))))</f>
        <v/>
      </c>
      <c r="G167"/>
      <c r="H167" s="80"/>
      <c r="K167" s="16">
        <f t="shared" si="13"/>
        <v>42767</v>
      </c>
      <c r="L167" s="12"/>
      <c r="M167" s="13" t="str">
        <f t="shared" si="11"/>
        <v>mercredi</v>
      </c>
      <c r="N167" s="12"/>
      <c r="O167" s="14"/>
      <c r="P167" s="12"/>
      <c r="Q167" s="15">
        <f t="shared" si="12"/>
        <v>1</v>
      </c>
    </row>
    <row r="168" spans="1:17">
      <c r="A168" s="23"/>
      <c r="B168" s="23"/>
      <c r="C168" s="23"/>
      <c r="D168" s="23"/>
      <c r="E168" s="23"/>
      <c r="F168" s="23"/>
      <c r="G168" s="23"/>
      <c r="H168" s="23"/>
      <c r="K168" s="16">
        <f t="shared" si="13"/>
        <v>42768</v>
      </c>
      <c r="L168" s="12"/>
      <c r="M168" s="13" t="str">
        <f t="shared" si="11"/>
        <v>jeudi</v>
      </c>
      <c r="N168" s="12"/>
      <c r="O168" s="14"/>
      <c r="P168" s="12"/>
      <c r="Q168" s="15">
        <f t="shared" si="12"/>
        <v>1</v>
      </c>
    </row>
    <row r="169" spans="1:17" ht="12.75" customHeight="1">
      <c r="A169" s="3" t="s">
        <v>0</v>
      </c>
      <c r="B169" s="5" t="str">
        <f>IF(F169="","",IF($B$1="","",$B$1))</f>
        <v>Bollaerts</v>
      </c>
      <c r="C169"/>
      <c r="D169" s="1" t="s">
        <v>1</v>
      </c>
      <c r="E169" s="1" t="s">
        <v>2</v>
      </c>
      <c r="F169" s="5" t="str">
        <f>IF(G169="","",VLOOKUP(G169,Libellés!A$3:L$136,3,0))</f>
        <v>Je respecte les règles du jeu.</v>
      </c>
      <c r="G169" s="24">
        <v>4</v>
      </c>
      <c r="H169" s="80" t="s">
        <v>22</v>
      </c>
      <c r="K169" s="16">
        <f t="shared" si="13"/>
        <v>42769</v>
      </c>
      <c r="L169" s="12"/>
      <c r="M169" s="13" t="str">
        <f t="shared" si="11"/>
        <v>vendredi</v>
      </c>
      <c r="N169" s="12"/>
      <c r="O169" s="14"/>
      <c r="P169" s="12"/>
      <c r="Q169" s="15">
        <f t="shared" si="12"/>
        <v>1</v>
      </c>
    </row>
    <row r="170" spans="1:17">
      <c r="A170" s="3" t="s">
        <v>6</v>
      </c>
      <c r="B170" s="5" t="str">
        <f>IF(F169="","",IF($B$2="","",$B$2))</f>
        <v>Dominique</v>
      </c>
      <c r="C170"/>
      <c r="D170"/>
      <c r="E170" s="1" t="s">
        <v>7</v>
      </c>
      <c r="F170" s="5" t="str">
        <f>IF(G170="",IF(G169="","","-----"),VLOOKUP(G170,Libellés!A$3:L$136,3,0))</f>
        <v>Je respecte le règlement de l'école.</v>
      </c>
      <c r="G170" s="24">
        <v>5</v>
      </c>
      <c r="H170" s="80"/>
      <c r="K170" s="16">
        <f t="shared" si="13"/>
        <v>42770</v>
      </c>
      <c r="L170" s="12"/>
      <c r="M170" s="13" t="str">
        <f t="shared" si="11"/>
        <v>samedi</v>
      </c>
      <c r="N170" s="12"/>
      <c r="O170" s="14"/>
      <c r="P170" s="12"/>
      <c r="Q170" s="15">
        <f t="shared" si="12"/>
        <v>3</v>
      </c>
    </row>
    <row r="171" spans="1:17">
      <c r="A171" s="3" t="s">
        <v>8</v>
      </c>
      <c r="B171" s="5" t="str">
        <f>IF(F169="","",IF($B$3="","",$B$3))</f>
        <v>2F</v>
      </c>
      <c r="C171"/>
      <c r="D171"/>
      <c r="E171" s="1" t="s">
        <v>9</v>
      </c>
      <c r="F171" s="5" t="str">
        <f>IF(G171="",IF(G169="","","-----"),VLOOKUP(G171,Libellés!A$3:L$136,3,0))</f>
        <v>J'accepte les remarques et les sanctions sans les remettre en cause.</v>
      </c>
      <c r="G171" s="24">
        <v>6</v>
      </c>
      <c r="H171" s="80"/>
      <c r="K171" s="16">
        <f t="shared" si="13"/>
        <v>42771</v>
      </c>
      <c r="L171" s="12"/>
      <c r="M171" s="13" t="str">
        <f t="shared" si="11"/>
        <v>dimanche</v>
      </c>
      <c r="N171" s="12"/>
      <c r="O171" s="14"/>
      <c r="P171" s="12"/>
      <c r="Q171" s="15">
        <f t="shared" si="12"/>
        <v>2</v>
      </c>
    </row>
    <row r="172" spans="1:17">
      <c r="A172" s="81" t="s">
        <v>10</v>
      </c>
      <c r="B172" s="7">
        <f>IF(B194="","",IF(WEEKDAY(B194,2)=6,"",IF(WEEKDAY(B194,2)=7,"",IF(VLOOKUP(B194,K$14:Q$316,5)&gt;0,"",B194))))</f>
        <v>42801</v>
      </c>
      <c r="C172"/>
      <c r="D172"/>
      <c r="E172"/>
      <c r="F172"/>
      <c r="G172"/>
      <c r="H172" s="80"/>
      <c r="K172" s="16">
        <f t="shared" si="13"/>
        <v>42772</v>
      </c>
      <c r="L172" s="12"/>
      <c r="M172" s="13" t="str">
        <f t="shared" si="11"/>
        <v>lundi</v>
      </c>
      <c r="N172" s="12"/>
      <c r="O172" s="14"/>
      <c r="P172" s="12"/>
      <c r="Q172" s="15">
        <f t="shared" si="12"/>
        <v>1</v>
      </c>
    </row>
    <row r="173" spans="1:17">
      <c r="A173" s="81"/>
      <c r="B173" s="8">
        <f t="shared" ref="B173:B191" si="15">IF(B172="","",IF(B172+1&gt;B$195,"",B172+VLOOKUP(B172+1,K$14:Q$316,7)))</f>
        <v>42802</v>
      </c>
      <c r="C173"/>
      <c r="D173"/>
      <c r="E173"/>
      <c r="F173"/>
      <c r="G173"/>
      <c r="H173" s="80"/>
      <c r="K173" s="16">
        <f t="shared" si="13"/>
        <v>42773</v>
      </c>
      <c r="L173" s="12"/>
      <c r="M173" s="13" t="str">
        <f t="shared" si="11"/>
        <v>mardi</v>
      </c>
      <c r="N173" s="12"/>
      <c r="O173" s="14"/>
      <c r="P173" s="12"/>
      <c r="Q173" s="15">
        <f t="shared" si="12"/>
        <v>1</v>
      </c>
    </row>
    <row r="174" spans="1:17">
      <c r="A174" s="81"/>
      <c r="B174" s="8">
        <f t="shared" si="15"/>
        <v>42803</v>
      </c>
      <c r="C174"/>
      <c r="D174"/>
      <c r="E174"/>
      <c r="F174"/>
      <c r="G174"/>
      <c r="H174" s="80"/>
      <c r="K174" s="16">
        <f t="shared" si="13"/>
        <v>42774</v>
      </c>
      <c r="L174" s="12"/>
      <c r="M174" s="13" t="str">
        <f t="shared" si="11"/>
        <v>mercredi</v>
      </c>
      <c r="N174" s="12"/>
      <c r="O174" s="14"/>
      <c r="P174" s="12"/>
      <c r="Q174" s="15">
        <f t="shared" si="12"/>
        <v>1</v>
      </c>
    </row>
    <row r="175" spans="1:17">
      <c r="A175" s="81"/>
      <c r="B175" s="8">
        <f t="shared" si="15"/>
        <v>42804</v>
      </c>
      <c r="C175"/>
      <c r="D175" s="9" t="s">
        <v>11</v>
      </c>
      <c r="E175"/>
      <c r="F175"/>
      <c r="G175"/>
      <c r="H175" s="80"/>
      <c r="K175" s="16">
        <f t="shared" si="13"/>
        <v>42775</v>
      </c>
      <c r="L175" s="12"/>
      <c r="M175" s="13" t="str">
        <f t="shared" si="11"/>
        <v>jeudi</v>
      </c>
      <c r="N175" s="12"/>
      <c r="O175" s="14"/>
      <c r="P175" s="12"/>
      <c r="Q175" s="15">
        <f t="shared" si="12"/>
        <v>1</v>
      </c>
    </row>
    <row r="176" spans="1:17">
      <c r="A176" s="81"/>
      <c r="B176" s="8">
        <f t="shared" si="15"/>
        <v>42807</v>
      </c>
      <c r="C176"/>
      <c r="D176"/>
      <c r="E176" s="52" t="str">
        <f>IF(G169="","","¤")</f>
        <v>¤</v>
      </c>
      <c r="F176" s="10" t="s">
        <v>164</v>
      </c>
      <c r="G176"/>
      <c r="H176" s="80"/>
      <c r="K176" s="16">
        <f t="shared" si="13"/>
        <v>42776</v>
      </c>
      <c r="L176" s="12"/>
      <c r="M176" s="13" t="str">
        <f t="shared" si="11"/>
        <v>vendredi</v>
      </c>
      <c r="N176" s="12"/>
      <c r="O176" s="14"/>
      <c r="P176" s="12"/>
      <c r="Q176" s="15">
        <f t="shared" si="12"/>
        <v>1</v>
      </c>
    </row>
    <row r="177" spans="1:17">
      <c r="A177" s="81"/>
      <c r="B177" s="8">
        <f t="shared" si="15"/>
        <v>42808</v>
      </c>
      <c r="C177"/>
      <c r="D177"/>
      <c r="E177" s="52" t="str">
        <f>IF(B194="","",IF(E194="&lt;","","¤"))</f>
        <v>¤</v>
      </c>
      <c r="F177" s="10" t="s">
        <v>165</v>
      </c>
      <c r="G177"/>
      <c r="H177" s="80"/>
      <c r="K177" s="16">
        <f t="shared" si="13"/>
        <v>42777</v>
      </c>
      <c r="L177" s="12"/>
      <c r="M177" s="13" t="str">
        <f t="shared" si="11"/>
        <v>samedi</v>
      </c>
      <c r="N177" s="12"/>
      <c r="O177" s="14"/>
      <c r="P177" s="12"/>
      <c r="Q177" s="15">
        <f t="shared" si="12"/>
        <v>3</v>
      </c>
    </row>
    <row r="178" spans="1:17">
      <c r="A178" s="81"/>
      <c r="B178" s="8">
        <f t="shared" si="15"/>
        <v>42809</v>
      </c>
      <c r="C178"/>
      <c r="D178"/>
      <c r="E178" s="52" t="str">
        <f>IF(B195="","",IF(E195="&lt;","","¤"))</f>
        <v>¤</v>
      </c>
      <c r="F178" s="10" t="s">
        <v>166</v>
      </c>
      <c r="G178"/>
      <c r="H178" s="80"/>
      <c r="K178" s="16">
        <f t="shared" si="13"/>
        <v>42778</v>
      </c>
      <c r="L178" s="12"/>
      <c r="M178" s="13" t="str">
        <f t="shared" si="11"/>
        <v>dimanche</v>
      </c>
      <c r="N178" s="12"/>
      <c r="O178" s="14"/>
      <c r="P178" s="12"/>
      <c r="Q178" s="15">
        <f t="shared" si="12"/>
        <v>2</v>
      </c>
    </row>
    <row r="179" spans="1:17">
      <c r="A179" s="81"/>
      <c r="B179" s="8">
        <f t="shared" si="15"/>
        <v>42810</v>
      </c>
      <c r="C179"/>
      <c r="D179"/>
      <c r="E179"/>
      <c r="F179"/>
      <c r="G179"/>
      <c r="H179" s="80"/>
      <c r="K179" s="16">
        <f t="shared" si="13"/>
        <v>42779</v>
      </c>
      <c r="L179" s="12"/>
      <c r="M179" s="13" t="str">
        <f t="shared" si="11"/>
        <v>lundi</v>
      </c>
      <c r="N179" s="12"/>
      <c r="O179" s="14"/>
      <c r="P179" s="12"/>
      <c r="Q179" s="15">
        <f t="shared" si="12"/>
        <v>1</v>
      </c>
    </row>
    <row r="180" spans="1:17">
      <c r="A180" s="81"/>
      <c r="B180" s="8">
        <f t="shared" si="15"/>
        <v>42811</v>
      </c>
      <c r="C180"/>
      <c r="D180"/>
      <c r="E180"/>
      <c r="F180"/>
      <c r="G180"/>
      <c r="H180" s="80"/>
      <c r="K180" s="16">
        <f t="shared" si="13"/>
        <v>42780</v>
      </c>
      <c r="L180" s="12"/>
      <c r="M180" s="13" t="str">
        <f t="shared" si="11"/>
        <v>mardi</v>
      </c>
      <c r="N180" s="12"/>
      <c r="O180" s="14"/>
      <c r="P180" s="12"/>
      <c r="Q180" s="15">
        <f t="shared" si="12"/>
        <v>1</v>
      </c>
    </row>
    <row r="181" spans="1:17">
      <c r="A181" s="81"/>
      <c r="B181" s="8">
        <f t="shared" si="15"/>
        <v>42815</v>
      </c>
      <c r="C181"/>
      <c r="D181"/>
      <c r="E181"/>
      <c r="F181"/>
      <c r="G181"/>
      <c r="H181" s="80"/>
      <c r="K181" s="16">
        <f t="shared" si="13"/>
        <v>42781</v>
      </c>
      <c r="L181" s="12"/>
      <c r="M181" s="13" t="str">
        <f t="shared" si="11"/>
        <v>mercredi</v>
      </c>
      <c r="N181" s="12"/>
      <c r="O181" s="14"/>
      <c r="P181" s="12"/>
      <c r="Q181" s="15">
        <f t="shared" si="12"/>
        <v>1</v>
      </c>
    </row>
    <row r="182" spans="1:17">
      <c r="A182" s="81"/>
      <c r="B182" s="8">
        <f t="shared" si="15"/>
        <v>42816</v>
      </c>
      <c r="C182"/>
      <c r="D182"/>
      <c r="E182"/>
      <c r="F182"/>
      <c r="G182"/>
      <c r="H182" s="80"/>
      <c r="K182" s="16">
        <f t="shared" si="13"/>
        <v>42782</v>
      </c>
      <c r="L182" s="12"/>
      <c r="M182" s="13" t="str">
        <f t="shared" si="11"/>
        <v>jeudi</v>
      </c>
      <c r="N182" s="12"/>
      <c r="O182" s="14"/>
      <c r="P182" s="12"/>
      <c r="Q182" s="15">
        <f t="shared" si="12"/>
        <v>1</v>
      </c>
    </row>
    <row r="183" spans="1:17">
      <c r="A183" s="81"/>
      <c r="B183" s="8">
        <f t="shared" si="15"/>
        <v>42817</v>
      </c>
      <c r="C183"/>
      <c r="D183"/>
      <c r="E183"/>
      <c r="F183"/>
      <c r="G183"/>
      <c r="H183" s="80"/>
      <c r="K183" s="16">
        <f t="shared" si="13"/>
        <v>42783</v>
      </c>
      <c r="L183" s="12"/>
      <c r="M183" s="13" t="str">
        <f t="shared" si="11"/>
        <v>vendredi</v>
      </c>
      <c r="N183" s="12"/>
      <c r="O183" s="14"/>
      <c r="P183" s="12"/>
      <c r="Q183" s="15">
        <f t="shared" si="12"/>
        <v>1</v>
      </c>
    </row>
    <row r="184" spans="1:17">
      <c r="A184" s="81"/>
      <c r="B184" s="8">
        <f t="shared" si="15"/>
        <v>42818</v>
      </c>
      <c r="C184"/>
      <c r="D184"/>
      <c r="E184"/>
      <c r="F184"/>
      <c r="G184"/>
      <c r="H184" s="80"/>
      <c r="K184" s="16">
        <f t="shared" si="13"/>
        <v>42784</v>
      </c>
      <c r="L184" s="12"/>
      <c r="M184" s="13" t="str">
        <f t="shared" si="11"/>
        <v>samedi</v>
      </c>
      <c r="N184" s="12"/>
      <c r="O184" s="14">
        <v>4</v>
      </c>
      <c r="P184" s="12"/>
      <c r="Q184" s="15">
        <f t="shared" si="12"/>
        <v>5</v>
      </c>
    </row>
    <row r="185" spans="1:17">
      <c r="A185" s="81"/>
      <c r="B185" s="8">
        <f t="shared" si="15"/>
        <v>42821</v>
      </c>
      <c r="C185"/>
      <c r="D185"/>
      <c r="E185"/>
      <c r="F185"/>
      <c r="G185"/>
      <c r="H185" s="80"/>
      <c r="K185" s="16">
        <f t="shared" si="13"/>
        <v>42785</v>
      </c>
      <c r="L185" s="12"/>
      <c r="M185" s="13" t="str">
        <f t="shared" si="11"/>
        <v>dimanche</v>
      </c>
      <c r="N185" s="12"/>
      <c r="O185" s="14">
        <v>2</v>
      </c>
      <c r="P185" s="12"/>
      <c r="Q185" s="15">
        <f t="shared" si="12"/>
        <v>3</v>
      </c>
    </row>
    <row r="186" spans="1:17">
      <c r="A186" s="81"/>
      <c r="B186" s="8">
        <f t="shared" si="15"/>
        <v>42822</v>
      </c>
      <c r="C186"/>
      <c r="D186"/>
      <c r="E186"/>
      <c r="F186"/>
      <c r="G186"/>
      <c r="H186" s="80"/>
      <c r="K186" s="16">
        <f t="shared" si="13"/>
        <v>42786</v>
      </c>
      <c r="L186" s="12"/>
      <c r="M186" s="13" t="str">
        <f t="shared" si="11"/>
        <v>lundi</v>
      </c>
      <c r="N186" s="12"/>
      <c r="O186" s="14">
        <v>2</v>
      </c>
      <c r="P186" s="12"/>
      <c r="Q186" s="15">
        <f t="shared" si="12"/>
        <v>3</v>
      </c>
    </row>
    <row r="187" spans="1:17">
      <c r="A187" s="81"/>
      <c r="B187" s="8">
        <f t="shared" si="15"/>
        <v>42823</v>
      </c>
      <c r="C187"/>
      <c r="D187"/>
      <c r="E187"/>
      <c r="F187"/>
      <c r="G187"/>
      <c r="H187" s="80"/>
      <c r="K187" s="16">
        <f t="shared" si="13"/>
        <v>42787</v>
      </c>
      <c r="L187" s="12"/>
      <c r="M187" s="13" t="str">
        <f t="shared" si="11"/>
        <v>mardi</v>
      </c>
      <c r="N187" s="12"/>
      <c r="O187" s="14">
        <v>1</v>
      </c>
      <c r="P187" s="12"/>
      <c r="Q187" s="15">
        <f t="shared" si="12"/>
        <v>2</v>
      </c>
    </row>
    <row r="188" spans="1:17">
      <c r="A188" s="81"/>
      <c r="B188" s="8">
        <f t="shared" si="15"/>
        <v>42824</v>
      </c>
      <c r="C188"/>
      <c r="D188"/>
      <c r="E188"/>
      <c r="F188"/>
      <c r="G188"/>
      <c r="H188" s="80"/>
      <c r="K188" s="16">
        <f t="shared" si="13"/>
        <v>42788</v>
      </c>
      <c r="L188" s="12"/>
      <c r="M188" s="13" t="str">
        <f t="shared" si="11"/>
        <v>mercredi</v>
      </c>
      <c r="N188" s="12"/>
      <c r="O188" s="14"/>
      <c r="P188" s="12"/>
      <c r="Q188" s="15">
        <f t="shared" si="12"/>
        <v>1</v>
      </c>
    </row>
    <row r="189" spans="1:17">
      <c r="A189" s="81"/>
      <c r="B189" s="8" t="str">
        <f t="shared" si="15"/>
        <v/>
      </c>
      <c r="C189"/>
      <c r="D189"/>
      <c r="E189"/>
      <c r="F189"/>
      <c r="G189"/>
      <c r="H189" s="80"/>
      <c r="K189" s="16">
        <f t="shared" si="13"/>
        <v>42789</v>
      </c>
      <c r="L189" s="12"/>
      <c r="M189" s="13" t="str">
        <f t="shared" si="11"/>
        <v>jeudi</v>
      </c>
      <c r="N189" s="12"/>
      <c r="O189" s="14"/>
      <c r="P189" s="12"/>
      <c r="Q189" s="15">
        <f t="shared" si="12"/>
        <v>1</v>
      </c>
    </row>
    <row r="190" spans="1:17">
      <c r="A190" s="81"/>
      <c r="B190" s="8" t="str">
        <f t="shared" si="15"/>
        <v/>
      </c>
      <c r="C190"/>
      <c r="D190"/>
      <c r="E190"/>
      <c r="F190"/>
      <c r="G190"/>
      <c r="H190" s="80"/>
      <c r="K190" s="16">
        <f t="shared" si="13"/>
        <v>42790</v>
      </c>
      <c r="L190" s="12"/>
      <c r="M190" s="13" t="str">
        <f t="shared" si="11"/>
        <v>vendredi</v>
      </c>
      <c r="N190" s="12"/>
      <c r="O190" s="14"/>
      <c r="P190" s="12"/>
      <c r="Q190" s="15">
        <f t="shared" si="12"/>
        <v>1</v>
      </c>
    </row>
    <row r="191" spans="1:17">
      <c r="A191" s="81"/>
      <c r="B191" s="17" t="str">
        <f t="shared" si="15"/>
        <v/>
      </c>
      <c r="C191"/>
      <c r="D191"/>
      <c r="E191"/>
      <c r="F191"/>
      <c r="G191"/>
      <c r="H191" s="80"/>
      <c r="K191" s="16">
        <f t="shared" si="13"/>
        <v>42791</v>
      </c>
      <c r="L191" s="12"/>
      <c r="M191" s="13" t="str">
        <f t="shared" si="11"/>
        <v>samedi</v>
      </c>
      <c r="N191" s="12"/>
      <c r="O191" s="14">
        <v>9</v>
      </c>
      <c r="P191" s="12"/>
      <c r="Q191" s="15">
        <f t="shared" si="12"/>
        <v>10</v>
      </c>
    </row>
    <row r="192" spans="1:17">
      <c r="A192"/>
      <c r="B192"/>
      <c r="C192"/>
      <c r="D192"/>
      <c r="E192"/>
      <c r="F192"/>
      <c r="G192"/>
      <c r="H192" s="80"/>
      <c r="K192" s="16">
        <f t="shared" si="13"/>
        <v>42792</v>
      </c>
      <c r="L192" s="12"/>
      <c r="M192" s="13" t="str">
        <f t="shared" si="11"/>
        <v>dimanche</v>
      </c>
      <c r="N192" s="12"/>
      <c r="O192" s="14">
        <v>8</v>
      </c>
      <c r="P192" s="12"/>
      <c r="Q192" s="15">
        <f t="shared" si="12"/>
        <v>9</v>
      </c>
    </row>
    <row r="193" spans="1:17">
      <c r="A193"/>
      <c r="B193"/>
      <c r="C193"/>
      <c r="D193"/>
      <c r="E193"/>
      <c r="F193"/>
      <c r="G193"/>
      <c r="H193" s="80"/>
      <c r="K193" s="16">
        <f t="shared" si="13"/>
        <v>42793</v>
      </c>
      <c r="L193" s="12"/>
      <c r="M193" s="13" t="str">
        <f t="shared" si="11"/>
        <v>lundi</v>
      </c>
      <c r="N193" s="12"/>
      <c r="O193" s="14">
        <v>7</v>
      </c>
      <c r="P193" s="12"/>
      <c r="Q193" s="15">
        <f t="shared" si="12"/>
        <v>8</v>
      </c>
    </row>
    <row r="194" spans="1:17">
      <c r="A194"/>
      <c r="B194" s="19">
        <v>42801</v>
      </c>
      <c r="C194" s="82" t="s">
        <v>15</v>
      </c>
      <c r="D194" s="82"/>
      <c r="E194" s="20" t="str">
        <f>IF(F194="","","&lt;")</f>
        <v/>
      </c>
      <c r="F194" s="21" t="str">
        <f>IF(B194="","",IF(WEEKDAY(B194,2)=6,"Attention, c'est un samedi",IF(WEEKDAY(B194,2)=7,"Attention, c'est un dimanche",IF(VLOOKUP(B194,K$14:Q$316,5)&gt;0,"Attention, c'est un jour de congé",""))))</f>
        <v/>
      </c>
      <c r="G194"/>
      <c r="H194" s="80"/>
      <c r="K194" s="16">
        <f t="shared" si="13"/>
        <v>42794</v>
      </c>
      <c r="L194" s="12"/>
      <c r="M194" s="13" t="str">
        <f t="shared" si="11"/>
        <v>mardi</v>
      </c>
      <c r="N194" s="12"/>
      <c r="O194" s="14">
        <v>6</v>
      </c>
      <c r="P194" s="12"/>
      <c r="Q194" s="15">
        <f t="shared" si="12"/>
        <v>7</v>
      </c>
    </row>
    <row r="195" spans="1:17">
      <c r="A195"/>
      <c r="B195" s="22">
        <v>42824</v>
      </c>
      <c r="C195" s="83" t="s">
        <v>16</v>
      </c>
      <c r="D195" s="83"/>
      <c r="E195" s="20" t="str">
        <f>IF(F195="","","&lt;")</f>
        <v/>
      </c>
      <c r="F195" s="21" t="str">
        <f>IF(B195="","",IF(WEEKDAY(B195,2)=6,"Attention, c'est un samedi",IF(WEEKDAY(B195,2)=7,"Attention, c'est un dimanche",IF(VLOOKUP(B195,K$14:Q$316,5)&gt;0,"Attention, c'est un jour de congé",""))))</f>
        <v/>
      </c>
      <c r="G195"/>
      <c r="H195" s="80"/>
      <c r="K195" s="16">
        <f t="shared" si="13"/>
        <v>42795</v>
      </c>
      <c r="L195" s="12"/>
      <c r="M195" s="13" t="str">
        <f t="shared" si="11"/>
        <v>mercredi</v>
      </c>
      <c r="N195" s="12"/>
      <c r="O195" s="14">
        <v>5</v>
      </c>
      <c r="P195" s="12"/>
      <c r="Q195" s="15">
        <f t="shared" si="12"/>
        <v>6</v>
      </c>
    </row>
    <row r="196" spans="1:17">
      <c r="A196" s="23"/>
      <c r="B196" s="23"/>
      <c r="C196" s="23"/>
      <c r="D196" s="23"/>
      <c r="E196" s="23"/>
      <c r="F196" s="23"/>
      <c r="G196" s="23"/>
      <c r="H196" s="23"/>
      <c r="K196" s="16">
        <f t="shared" si="13"/>
        <v>42796</v>
      </c>
      <c r="L196" s="12"/>
      <c r="M196" s="13" t="str">
        <f t="shared" si="11"/>
        <v>jeudi</v>
      </c>
      <c r="N196" s="12"/>
      <c r="O196" s="14">
        <v>4</v>
      </c>
      <c r="P196" s="12"/>
      <c r="Q196" s="15">
        <f t="shared" si="12"/>
        <v>5</v>
      </c>
    </row>
    <row r="197" spans="1:17" ht="12.75" customHeight="1">
      <c r="A197" s="3" t="s">
        <v>0</v>
      </c>
      <c r="B197" s="5" t="str">
        <f>IF(F197="","",IF($B$1="","",$B$1))</f>
        <v>Bollaerts</v>
      </c>
      <c r="C197"/>
      <c r="D197" s="1" t="s">
        <v>1</v>
      </c>
      <c r="E197" s="1" t="s">
        <v>2</v>
      </c>
      <c r="F197" s="5" t="str">
        <f>IF(G197="","",VLOOKUP(G197,Libellés!A$3:L$136,3,0))</f>
        <v>Je suis particulièrement attentif lorsque le professeur donne une consigne.</v>
      </c>
      <c r="G197" s="24">
        <v>10</v>
      </c>
      <c r="H197" s="80" t="s">
        <v>23</v>
      </c>
      <c r="K197" s="16">
        <f t="shared" si="13"/>
        <v>42797</v>
      </c>
      <c r="L197" s="12"/>
      <c r="M197" s="13" t="str">
        <f t="shared" si="11"/>
        <v>vendredi</v>
      </c>
      <c r="N197" s="12"/>
      <c r="O197" s="14">
        <v>3</v>
      </c>
      <c r="P197" s="12"/>
      <c r="Q197" s="15">
        <f t="shared" si="12"/>
        <v>4</v>
      </c>
    </row>
    <row r="198" spans="1:17">
      <c r="A198" s="3" t="s">
        <v>6</v>
      </c>
      <c r="B198" s="5" t="str">
        <f>IF(F197="","",IF($B$2="","",$B$2))</f>
        <v>Dominique</v>
      </c>
      <c r="C198"/>
      <c r="D198"/>
      <c r="E198" s="1" t="s">
        <v>7</v>
      </c>
      <c r="F198" s="5" t="str">
        <f>IF(G198="",IF(G197="","","-----"),VLOOKUP(G198,Libellés!A$3:L$136,3,0))</f>
        <v>Je fais ce que le professeur me demande même si je n'en ai pas envie ou si j'éprouve des difficultés.</v>
      </c>
      <c r="G198" s="24">
        <v>11</v>
      </c>
      <c r="H198" s="80"/>
      <c r="K198" s="16">
        <f t="shared" si="13"/>
        <v>42798</v>
      </c>
      <c r="L198" s="12"/>
      <c r="M198" s="13" t="str">
        <f t="shared" si="11"/>
        <v>samedi</v>
      </c>
      <c r="N198" s="12"/>
      <c r="O198" s="14">
        <v>2</v>
      </c>
      <c r="P198" s="12"/>
      <c r="Q198" s="15">
        <f t="shared" si="12"/>
        <v>3</v>
      </c>
    </row>
    <row r="199" spans="1:17">
      <c r="A199" s="3" t="s">
        <v>8</v>
      </c>
      <c r="B199" s="5" t="str">
        <f>IF(F197="","",IF($B$3="","",$B$3))</f>
        <v>2F</v>
      </c>
      <c r="C199"/>
      <c r="D199"/>
      <c r="E199" s="1" t="s">
        <v>9</v>
      </c>
      <c r="F199" s="5" t="str">
        <f>IF(G199="",IF(G197="","","-----"),VLOOKUP(G199,Libellés!A$3:L$136,3,0))</f>
        <v>Je respecte mes condisciples (mots et gestes).</v>
      </c>
      <c r="G199" s="24">
        <v>16</v>
      </c>
      <c r="H199" s="80"/>
      <c r="K199" s="16">
        <f t="shared" si="13"/>
        <v>42799</v>
      </c>
      <c r="L199" s="12"/>
      <c r="M199" s="13" t="str">
        <f t="shared" si="11"/>
        <v>dimanche</v>
      </c>
      <c r="N199" s="12"/>
      <c r="O199" s="14">
        <v>1</v>
      </c>
      <c r="P199" s="12"/>
      <c r="Q199" s="15">
        <f t="shared" si="12"/>
        <v>2</v>
      </c>
    </row>
    <row r="200" spans="1:17">
      <c r="A200" s="81" t="s">
        <v>10</v>
      </c>
      <c r="B200" s="7">
        <f>IF(B222="","",IF(WEEKDAY(B222,2)=6,"",IF(WEEKDAY(B222,2)=7,"",IF(VLOOKUP(B222,K$14:Q$316,5)&gt;0,"",B222))))</f>
        <v>42825</v>
      </c>
      <c r="C200"/>
      <c r="D200"/>
      <c r="E200"/>
      <c r="F200"/>
      <c r="G200"/>
      <c r="H200" s="80"/>
      <c r="K200" s="16">
        <f t="shared" si="13"/>
        <v>42800</v>
      </c>
      <c r="L200" s="12"/>
      <c r="M200" s="13" t="str">
        <f t="shared" si="11"/>
        <v>lundi</v>
      </c>
      <c r="N200" s="12"/>
      <c r="O200" s="14"/>
      <c r="P200" s="12"/>
      <c r="Q200" s="15">
        <f t="shared" si="12"/>
        <v>1</v>
      </c>
    </row>
    <row r="201" spans="1:17">
      <c r="A201" s="81"/>
      <c r="B201" s="8">
        <f t="shared" ref="B201:B219" si="16">IF(B200="","",IF(B200+1&gt;B$223,"",B200+VLOOKUP(B200+1,K$14:Q$316,7)))</f>
        <v>42843</v>
      </c>
      <c r="C201"/>
      <c r="D201"/>
      <c r="E201"/>
      <c r="F201"/>
      <c r="G201"/>
      <c r="H201" s="80"/>
      <c r="K201" s="16">
        <f t="shared" si="13"/>
        <v>42801</v>
      </c>
      <c r="L201" s="12"/>
      <c r="M201" s="13" t="str">
        <f t="shared" si="11"/>
        <v>mardi</v>
      </c>
      <c r="N201" s="12"/>
      <c r="O201" s="14"/>
      <c r="P201" s="12"/>
      <c r="Q201" s="15">
        <f t="shared" si="12"/>
        <v>1</v>
      </c>
    </row>
    <row r="202" spans="1:17">
      <c r="A202" s="81"/>
      <c r="B202" s="8">
        <f t="shared" si="16"/>
        <v>42844</v>
      </c>
      <c r="C202"/>
      <c r="D202"/>
      <c r="E202"/>
      <c r="F202"/>
      <c r="G202"/>
      <c r="H202" s="80"/>
      <c r="K202" s="16">
        <f t="shared" si="13"/>
        <v>42802</v>
      </c>
      <c r="L202" s="12"/>
      <c r="M202" s="13" t="str">
        <f t="shared" si="11"/>
        <v>mercredi</v>
      </c>
      <c r="N202" s="12"/>
      <c r="O202" s="14"/>
      <c r="P202" s="12"/>
      <c r="Q202" s="15">
        <f t="shared" si="12"/>
        <v>1</v>
      </c>
    </row>
    <row r="203" spans="1:17">
      <c r="A203" s="81"/>
      <c r="B203" s="8">
        <f t="shared" si="16"/>
        <v>42845</v>
      </c>
      <c r="C203"/>
      <c r="D203" s="9" t="s">
        <v>11</v>
      </c>
      <c r="E203"/>
      <c r="F203"/>
      <c r="G203"/>
      <c r="H203" s="80"/>
      <c r="K203" s="16">
        <f t="shared" si="13"/>
        <v>42803</v>
      </c>
      <c r="L203" s="12"/>
      <c r="M203" s="13" t="str">
        <f t="shared" si="11"/>
        <v>jeudi</v>
      </c>
      <c r="N203" s="12"/>
      <c r="O203" s="14"/>
      <c r="P203" s="12"/>
      <c r="Q203" s="15">
        <f t="shared" si="12"/>
        <v>1</v>
      </c>
    </row>
    <row r="204" spans="1:17">
      <c r="A204" s="81"/>
      <c r="B204" s="8">
        <f t="shared" si="16"/>
        <v>42846</v>
      </c>
      <c r="C204"/>
      <c r="D204"/>
      <c r="E204" s="52" t="str">
        <f>IF(G197="","","¤")</f>
        <v>¤</v>
      </c>
      <c r="F204" s="10" t="s">
        <v>164</v>
      </c>
      <c r="G204"/>
      <c r="H204" s="80"/>
      <c r="K204" s="16">
        <f t="shared" si="13"/>
        <v>42804</v>
      </c>
      <c r="L204" s="12"/>
      <c r="M204" s="13" t="str">
        <f t="shared" si="11"/>
        <v>vendredi</v>
      </c>
      <c r="N204" s="12"/>
      <c r="O204" s="14"/>
      <c r="P204" s="12"/>
      <c r="Q204" s="15">
        <f t="shared" si="12"/>
        <v>1</v>
      </c>
    </row>
    <row r="205" spans="1:17">
      <c r="A205" s="81"/>
      <c r="B205" s="8">
        <f t="shared" si="16"/>
        <v>42849</v>
      </c>
      <c r="C205"/>
      <c r="D205"/>
      <c r="E205" s="52" t="str">
        <f>IF(B222="","",IF(E222="&lt;","","¤"))</f>
        <v>¤</v>
      </c>
      <c r="F205" s="10" t="s">
        <v>165</v>
      </c>
      <c r="G205"/>
      <c r="H205" s="80"/>
      <c r="K205" s="16">
        <f t="shared" si="13"/>
        <v>42805</v>
      </c>
      <c r="L205" s="12"/>
      <c r="M205" s="13" t="str">
        <f t="shared" si="11"/>
        <v>samedi</v>
      </c>
      <c r="N205" s="12"/>
      <c r="O205" s="14"/>
      <c r="P205" s="12"/>
      <c r="Q205" s="15">
        <f t="shared" si="12"/>
        <v>3</v>
      </c>
    </row>
    <row r="206" spans="1:17">
      <c r="A206" s="81"/>
      <c r="B206" s="8">
        <f t="shared" si="16"/>
        <v>42850</v>
      </c>
      <c r="C206"/>
      <c r="D206"/>
      <c r="E206" s="52" t="str">
        <f>IF(B223="","",IF(E223="&lt;","","¤"))</f>
        <v>¤</v>
      </c>
      <c r="F206" s="10" t="s">
        <v>166</v>
      </c>
      <c r="G206"/>
      <c r="H206" s="80"/>
      <c r="K206" s="16">
        <f t="shared" si="13"/>
        <v>42806</v>
      </c>
      <c r="L206" s="12"/>
      <c r="M206" s="13" t="str">
        <f t="shared" ref="M206:M269" si="17">IF(WEEKDAY(K206,2)=1,"lundi",IF(WEEKDAY(K206,2)=2,"mardi",IF(WEEKDAY(K206,2)=3,"mercredi",IF(WEEKDAY(K206,2)=4,"jeudi",IF(WEEKDAY(K206,2)=5,"vendredi",IF(WEEKDAY(K206,2)=6,"samedi","dimanche"))))))</f>
        <v>dimanche</v>
      </c>
      <c r="N206" s="12"/>
      <c r="O206" s="14"/>
      <c r="P206" s="12"/>
      <c r="Q206" s="15">
        <f t="shared" ref="Q206:Q269" si="18">IF(O206="",IF(WEEKDAY(K206,2)=6,3,IF(WEEKDAY(K206,2)=7,2,1)),1+O206)</f>
        <v>2</v>
      </c>
    </row>
    <row r="207" spans="1:17">
      <c r="A207" s="81"/>
      <c r="B207" s="8">
        <f t="shared" si="16"/>
        <v>42851</v>
      </c>
      <c r="C207"/>
      <c r="D207"/>
      <c r="E207"/>
      <c r="F207"/>
      <c r="G207"/>
      <c r="H207" s="80"/>
      <c r="K207" s="16">
        <f t="shared" ref="K207:K270" si="19">K206+1</f>
        <v>42807</v>
      </c>
      <c r="L207" s="12"/>
      <c r="M207" s="13" t="str">
        <f t="shared" si="17"/>
        <v>lundi</v>
      </c>
      <c r="N207" s="12"/>
      <c r="O207" s="14"/>
      <c r="P207" s="12"/>
      <c r="Q207" s="15">
        <f t="shared" si="18"/>
        <v>1</v>
      </c>
    </row>
    <row r="208" spans="1:17">
      <c r="A208" s="81"/>
      <c r="B208" s="8">
        <f t="shared" si="16"/>
        <v>42852</v>
      </c>
      <c r="C208"/>
      <c r="D208"/>
      <c r="E208"/>
      <c r="F208"/>
      <c r="G208"/>
      <c r="H208" s="80"/>
      <c r="K208" s="16">
        <f t="shared" si="19"/>
        <v>42808</v>
      </c>
      <c r="L208" s="12"/>
      <c r="M208" s="13" t="str">
        <f t="shared" si="17"/>
        <v>mardi</v>
      </c>
      <c r="N208" s="12"/>
      <c r="O208" s="14"/>
      <c r="P208" s="12"/>
      <c r="Q208" s="15">
        <f t="shared" si="18"/>
        <v>1</v>
      </c>
    </row>
    <row r="209" spans="1:17">
      <c r="A209" s="81"/>
      <c r="B209" s="8">
        <f t="shared" si="16"/>
        <v>42853</v>
      </c>
      <c r="C209"/>
      <c r="D209"/>
      <c r="E209"/>
      <c r="F209"/>
      <c r="G209"/>
      <c r="H209" s="80"/>
      <c r="K209" s="16">
        <f t="shared" si="19"/>
        <v>42809</v>
      </c>
      <c r="L209" s="12"/>
      <c r="M209" s="13" t="str">
        <f t="shared" si="17"/>
        <v>mercredi</v>
      </c>
      <c r="N209" s="12"/>
      <c r="O209" s="14"/>
      <c r="P209" s="12"/>
      <c r="Q209" s="15">
        <f t="shared" si="18"/>
        <v>1</v>
      </c>
    </row>
    <row r="210" spans="1:17">
      <c r="A210" s="81"/>
      <c r="B210" s="8">
        <f t="shared" si="16"/>
        <v>42857</v>
      </c>
      <c r="C210"/>
      <c r="D210"/>
      <c r="E210"/>
      <c r="F210"/>
      <c r="G210"/>
      <c r="H210" s="80"/>
      <c r="K210" s="16">
        <f t="shared" si="19"/>
        <v>42810</v>
      </c>
      <c r="L210" s="12"/>
      <c r="M210" s="13" t="str">
        <f t="shared" si="17"/>
        <v>jeudi</v>
      </c>
      <c r="N210" s="12"/>
      <c r="O210" s="14"/>
      <c r="P210" s="12"/>
      <c r="Q210" s="15">
        <f t="shared" si="18"/>
        <v>1</v>
      </c>
    </row>
    <row r="211" spans="1:17">
      <c r="A211" s="81"/>
      <c r="B211" s="8" t="str">
        <f t="shared" si="16"/>
        <v/>
      </c>
      <c r="C211"/>
      <c r="D211"/>
      <c r="E211"/>
      <c r="F211"/>
      <c r="G211"/>
      <c r="H211" s="80"/>
      <c r="K211" s="16">
        <f t="shared" si="19"/>
        <v>42811</v>
      </c>
      <c r="L211" s="12"/>
      <c r="M211" s="13" t="str">
        <f t="shared" si="17"/>
        <v>vendredi</v>
      </c>
      <c r="N211" s="12"/>
      <c r="O211" s="14"/>
      <c r="P211" s="12"/>
      <c r="Q211" s="15">
        <f t="shared" si="18"/>
        <v>1</v>
      </c>
    </row>
    <row r="212" spans="1:17">
      <c r="A212" s="81"/>
      <c r="B212" s="8" t="str">
        <f t="shared" si="16"/>
        <v/>
      </c>
      <c r="C212"/>
      <c r="D212"/>
      <c r="E212"/>
      <c r="F212"/>
      <c r="G212"/>
      <c r="H212" s="80"/>
      <c r="K212" s="16">
        <f t="shared" si="19"/>
        <v>42812</v>
      </c>
      <c r="L212" s="12"/>
      <c r="M212" s="13" t="str">
        <f t="shared" si="17"/>
        <v>samedi</v>
      </c>
      <c r="N212" s="12"/>
      <c r="O212" s="14">
        <v>3</v>
      </c>
      <c r="P212" s="12"/>
      <c r="Q212" s="15">
        <f t="shared" si="18"/>
        <v>4</v>
      </c>
    </row>
    <row r="213" spans="1:17">
      <c r="A213" s="81"/>
      <c r="B213" s="8" t="str">
        <f t="shared" si="16"/>
        <v/>
      </c>
      <c r="C213"/>
      <c r="D213"/>
      <c r="E213"/>
      <c r="F213"/>
      <c r="G213"/>
      <c r="H213" s="80"/>
      <c r="K213" s="16">
        <f t="shared" si="19"/>
        <v>42813</v>
      </c>
      <c r="L213" s="12"/>
      <c r="M213" s="13" t="str">
        <f t="shared" si="17"/>
        <v>dimanche</v>
      </c>
      <c r="N213" s="12"/>
      <c r="O213" s="14">
        <v>2</v>
      </c>
      <c r="P213" s="12"/>
      <c r="Q213" s="15">
        <f t="shared" si="18"/>
        <v>3</v>
      </c>
    </row>
    <row r="214" spans="1:17">
      <c r="A214" s="81"/>
      <c r="B214" s="8" t="str">
        <f t="shared" si="16"/>
        <v/>
      </c>
      <c r="C214"/>
      <c r="D214"/>
      <c r="E214"/>
      <c r="F214"/>
      <c r="G214"/>
      <c r="H214" s="80"/>
      <c r="K214" s="16">
        <f t="shared" si="19"/>
        <v>42814</v>
      </c>
      <c r="L214" s="12"/>
      <c r="M214" s="13" t="str">
        <f t="shared" si="17"/>
        <v>lundi</v>
      </c>
      <c r="N214" s="12"/>
      <c r="O214" s="14">
        <v>1</v>
      </c>
      <c r="P214" s="12"/>
      <c r="Q214" s="15">
        <f t="shared" si="18"/>
        <v>2</v>
      </c>
    </row>
    <row r="215" spans="1:17">
      <c r="A215" s="81"/>
      <c r="B215" s="8" t="str">
        <f t="shared" si="16"/>
        <v/>
      </c>
      <c r="C215"/>
      <c r="D215"/>
      <c r="E215"/>
      <c r="F215"/>
      <c r="G215"/>
      <c r="H215" s="80"/>
      <c r="K215" s="16">
        <f t="shared" si="19"/>
        <v>42815</v>
      </c>
      <c r="L215" s="12"/>
      <c r="M215" s="13" t="str">
        <f t="shared" si="17"/>
        <v>mardi</v>
      </c>
      <c r="N215" s="12"/>
      <c r="O215" s="14"/>
      <c r="P215" s="12"/>
      <c r="Q215" s="15">
        <f t="shared" si="18"/>
        <v>1</v>
      </c>
    </row>
    <row r="216" spans="1:17">
      <c r="A216" s="81"/>
      <c r="B216" s="8" t="str">
        <f t="shared" si="16"/>
        <v/>
      </c>
      <c r="C216"/>
      <c r="D216"/>
      <c r="E216"/>
      <c r="F216"/>
      <c r="G216"/>
      <c r="H216" s="80"/>
      <c r="K216" s="16">
        <f t="shared" si="19"/>
        <v>42816</v>
      </c>
      <c r="L216" s="12"/>
      <c r="M216" s="13" t="str">
        <f t="shared" si="17"/>
        <v>mercredi</v>
      </c>
      <c r="N216" s="12"/>
      <c r="O216" s="14"/>
      <c r="P216" s="12"/>
      <c r="Q216" s="15">
        <f t="shared" si="18"/>
        <v>1</v>
      </c>
    </row>
    <row r="217" spans="1:17">
      <c r="A217" s="81"/>
      <c r="B217" s="8" t="str">
        <f t="shared" si="16"/>
        <v/>
      </c>
      <c r="C217"/>
      <c r="D217"/>
      <c r="E217"/>
      <c r="F217"/>
      <c r="G217"/>
      <c r="H217" s="80"/>
      <c r="K217" s="16">
        <f t="shared" si="19"/>
        <v>42817</v>
      </c>
      <c r="L217" s="12"/>
      <c r="M217" s="13" t="str">
        <f t="shared" si="17"/>
        <v>jeudi</v>
      </c>
      <c r="N217" s="12"/>
      <c r="O217" s="14"/>
      <c r="P217" s="12"/>
      <c r="Q217" s="15">
        <f t="shared" si="18"/>
        <v>1</v>
      </c>
    </row>
    <row r="218" spans="1:17">
      <c r="A218" s="81"/>
      <c r="B218" s="8" t="str">
        <f t="shared" si="16"/>
        <v/>
      </c>
      <c r="C218"/>
      <c r="D218"/>
      <c r="E218"/>
      <c r="F218"/>
      <c r="G218"/>
      <c r="H218" s="80"/>
      <c r="K218" s="16">
        <f t="shared" si="19"/>
        <v>42818</v>
      </c>
      <c r="L218" s="12"/>
      <c r="M218" s="13" t="str">
        <f t="shared" si="17"/>
        <v>vendredi</v>
      </c>
      <c r="N218" s="12"/>
      <c r="O218" s="14"/>
      <c r="P218" s="12"/>
      <c r="Q218" s="15">
        <f t="shared" si="18"/>
        <v>1</v>
      </c>
    </row>
    <row r="219" spans="1:17">
      <c r="A219" s="81"/>
      <c r="B219" s="17" t="str">
        <f t="shared" si="16"/>
        <v/>
      </c>
      <c r="C219"/>
      <c r="D219"/>
      <c r="E219"/>
      <c r="F219"/>
      <c r="G219"/>
      <c r="H219" s="80"/>
      <c r="K219" s="16">
        <f t="shared" si="19"/>
        <v>42819</v>
      </c>
      <c r="L219" s="12"/>
      <c r="M219" s="13" t="str">
        <f t="shared" si="17"/>
        <v>samedi</v>
      </c>
      <c r="N219" s="12"/>
      <c r="O219" s="14"/>
      <c r="P219" s="12"/>
      <c r="Q219" s="15">
        <f t="shared" si="18"/>
        <v>3</v>
      </c>
    </row>
    <row r="220" spans="1:17">
      <c r="A220"/>
      <c r="B220"/>
      <c r="C220"/>
      <c r="D220"/>
      <c r="E220"/>
      <c r="F220"/>
      <c r="G220"/>
      <c r="H220" s="80"/>
      <c r="K220" s="16">
        <f t="shared" si="19"/>
        <v>42820</v>
      </c>
      <c r="L220" s="12"/>
      <c r="M220" s="13" t="str">
        <f t="shared" si="17"/>
        <v>dimanche</v>
      </c>
      <c r="N220" s="12"/>
      <c r="O220" s="14"/>
      <c r="P220" s="12"/>
      <c r="Q220" s="15">
        <f t="shared" si="18"/>
        <v>2</v>
      </c>
    </row>
    <row r="221" spans="1:17">
      <c r="A221"/>
      <c r="B221"/>
      <c r="C221"/>
      <c r="D221"/>
      <c r="E221"/>
      <c r="F221"/>
      <c r="G221"/>
      <c r="H221" s="80"/>
      <c r="K221" s="16">
        <f t="shared" si="19"/>
        <v>42821</v>
      </c>
      <c r="L221" s="12"/>
      <c r="M221" s="13" t="str">
        <f t="shared" si="17"/>
        <v>lundi</v>
      </c>
      <c r="N221" s="12"/>
      <c r="O221" s="14"/>
      <c r="P221" s="12"/>
      <c r="Q221" s="15">
        <f t="shared" si="18"/>
        <v>1</v>
      </c>
    </row>
    <row r="222" spans="1:17">
      <c r="A222"/>
      <c r="B222" s="19">
        <v>42825</v>
      </c>
      <c r="C222" s="82" t="s">
        <v>15</v>
      </c>
      <c r="D222" s="82"/>
      <c r="E222" s="20" t="str">
        <f>IF(F222="","","&lt;")</f>
        <v/>
      </c>
      <c r="F222" s="21" t="str">
        <f>IF(B222="","",IF(WEEKDAY(B222,2)=6,"Attention, c'est un samedi",IF(WEEKDAY(B222,2)=7,"Attention, c'est un dimanche",IF(VLOOKUP(B222,K$14:Q$316,5)&gt;0,"Attention, c'est un jour de congé",""))))</f>
        <v/>
      </c>
      <c r="G222"/>
      <c r="H222" s="80"/>
      <c r="K222" s="16">
        <f t="shared" si="19"/>
        <v>42822</v>
      </c>
      <c r="L222" s="12"/>
      <c r="M222" s="13" t="str">
        <f t="shared" si="17"/>
        <v>mardi</v>
      </c>
      <c r="N222" s="12"/>
      <c r="O222" s="14"/>
      <c r="P222" s="12"/>
      <c r="Q222" s="15">
        <f t="shared" si="18"/>
        <v>1</v>
      </c>
    </row>
    <row r="223" spans="1:17">
      <c r="A223"/>
      <c r="B223" s="22">
        <v>42857</v>
      </c>
      <c r="C223" s="83" t="s">
        <v>16</v>
      </c>
      <c r="D223" s="83"/>
      <c r="E223" s="20" t="str">
        <f>IF(F223="","","&lt;")</f>
        <v/>
      </c>
      <c r="F223" s="21" t="str">
        <f>IF(B223="","",IF(WEEKDAY(B223,2)=6,"Attention, c'est un samedi",IF(WEEKDAY(B223,2)=7,"Attention, c'est un dimanche",IF(VLOOKUP(B223,K$14:Q$316,5)&gt;0,"Attention, c'est un jour de congé",""))))</f>
        <v/>
      </c>
      <c r="G223"/>
      <c r="H223" s="80"/>
      <c r="K223" s="16">
        <f t="shared" si="19"/>
        <v>42823</v>
      </c>
      <c r="L223" s="12"/>
      <c r="M223" s="13" t="str">
        <f t="shared" si="17"/>
        <v>mercredi</v>
      </c>
      <c r="N223" s="12"/>
      <c r="O223" s="14"/>
      <c r="P223" s="12"/>
      <c r="Q223" s="15">
        <f t="shared" si="18"/>
        <v>1</v>
      </c>
    </row>
    <row r="224" spans="1:17">
      <c r="A224" s="23"/>
      <c r="B224" s="23"/>
      <c r="C224" s="23"/>
      <c r="D224" s="23"/>
      <c r="E224" s="23"/>
      <c r="F224" s="23"/>
      <c r="G224" s="23"/>
      <c r="H224" s="23"/>
      <c r="K224" s="16">
        <f t="shared" si="19"/>
        <v>42824</v>
      </c>
      <c r="L224" s="12"/>
      <c r="M224" s="13" t="str">
        <f t="shared" si="17"/>
        <v>jeudi</v>
      </c>
      <c r="N224" s="12"/>
      <c r="O224" s="14"/>
      <c r="P224" s="12"/>
      <c r="Q224" s="15">
        <f t="shared" si="18"/>
        <v>1</v>
      </c>
    </row>
    <row r="225" spans="1:17" ht="12.75" customHeight="1">
      <c r="A225" s="3" t="s">
        <v>0</v>
      </c>
      <c r="B225" s="5" t="str">
        <f>IF(F225="","",IF($B$1="","",$B$1))</f>
        <v>Bollaerts</v>
      </c>
      <c r="C225"/>
      <c r="D225" s="1" t="s">
        <v>1</v>
      </c>
      <c r="E225" s="1" t="s">
        <v>2</v>
      </c>
      <c r="F225" s="5" t="str">
        <f>IF(G225="","",VLOOKUP(G225,Libellés!A$3:L$136,3,0))</f>
        <v>Je respecte le matériel.</v>
      </c>
      <c r="G225" s="24">
        <v>20</v>
      </c>
      <c r="H225" s="80" t="s">
        <v>24</v>
      </c>
      <c r="K225" s="16">
        <f t="shared" si="19"/>
        <v>42825</v>
      </c>
      <c r="L225" s="12"/>
      <c r="M225" s="13" t="str">
        <f t="shared" si="17"/>
        <v>vendredi</v>
      </c>
      <c r="N225" s="12"/>
      <c r="O225" s="14"/>
      <c r="P225" s="12"/>
      <c r="Q225" s="15">
        <f t="shared" si="18"/>
        <v>1</v>
      </c>
    </row>
    <row r="226" spans="1:17">
      <c r="A226" s="3" t="s">
        <v>6</v>
      </c>
      <c r="B226" s="5" t="str">
        <f>IF(F225="","",IF($B$2="","",$B$2))</f>
        <v>Dominique</v>
      </c>
      <c r="C226"/>
      <c r="D226"/>
      <c r="E226" s="1" t="s">
        <v>7</v>
      </c>
      <c r="F226" s="5" t="str">
        <f>IF(G226="",IF(G225="","","-----"),VLOOKUP(G226,Libellés!A$3:L$136,3,0))</f>
        <v>Je respecte mon travail.</v>
      </c>
      <c r="G226" s="24">
        <v>21</v>
      </c>
      <c r="H226" s="80"/>
      <c r="K226" s="16">
        <f t="shared" si="19"/>
        <v>42826</v>
      </c>
      <c r="L226" s="12"/>
      <c r="M226" s="13" t="str">
        <f t="shared" si="17"/>
        <v>samedi</v>
      </c>
      <c r="N226" s="12"/>
      <c r="O226" s="14">
        <v>17</v>
      </c>
      <c r="P226" s="12"/>
      <c r="Q226" s="15">
        <f t="shared" si="18"/>
        <v>18</v>
      </c>
    </row>
    <row r="227" spans="1:17">
      <c r="A227" s="3" t="s">
        <v>8</v>
      </c>
      <c r="B227" s="5" t="str">
        <f>IF(F225="","",IF($B$3="","",$B$3))</f>
        <v>2F</v>
      </c>
      <c r="C227"/>
      <c r="D227"/>
      <c r="E227" s="1" t="s">
        <v>9</v>
      </c>
      <c r="F227" s="5" t="str">
        <f>IF(G227="",IF(G225="","","-----"),VLOOKUP(G227,Libellés!A$3:L$136,3,0))</f>
        <v>Je respecte le travail de l'autre.</v>
      </c>
      <c r="G227" s="24">
        <v>22</v>
      </c>
      <c r="H227" s="80"/>
      <c r="K227" s="16">
        <f t="shared" si="19"/>
        <v>42827</v>
      </c>
      <c r="L227" s="12"/>
      <c r="M227" s="13" t="str">
        <f t="shared" si="17"/>
        <v>dimanche</v>
      </c>
      <c r="N227" s="12"/>
      <c r="O227" s="14">
        <v>16</v>
      </c>
      <c r="P227" s="12"/>
      <c r="Q227" s="15">
        <f t="shared" si="18"/>
        <v>17</v>
      </c>
    </row>
    <row r="228" spans="1:17">
      <c r="A228" s="81" t="s">
        <v>10</v>
      </c>
      <c r="B228" s="7">
        <f>IF(B250="","",IF(WEEKDAY(B250,2)=6,"",IF(WEEKDAY(B250,2)=7,"",IF(VLOOKUP(B250,K$14:Q$316,5)&gt;0,"",B250))))</f>
        <v>42858</v>
      </c>
      <c r="C228"/>
      <c r="D228"/>
      <c r="E228"/>
      <c r="F228"/>
      <c r="G228"/>
      <c r="H228" s="80"/>
      <c r="K228" s="16">
        <f t="shared" si="19"/>
        <v>42828</v>
      </c>
      <c r="L228" s="12"/>
      <c r="M228" s="13" t="str">
        <f t="shared" si="17"/>
        <v>lundi</v>
      </c>
      <c r="N228" s="12"/>
      <c r="O228" s="14">
        <v>15</v>
      </c>
      <c r="P228" s="12"/>
      <c r="Q228" s="15">
        <f t="shared" si="18"/>
        <v>16</v>
      </c>
    </row>
    <row r="229" spans="1:17">
      <c r="A229" s="81"/>
      <c r="B229" s="8">
        <f t="shared" ref="B229:B247" si="20">IF(B228="","",IF(B228+1&gt;B$251,"",B228+VLOOKUP(B228+1,K$14:Q$316,7)))</f>
        <v>42859</v>
      </c>
      <c r="C229"/>
      <c r="D229"/>
      <c r="E229"/>
      <c r="F229"/>
      <c r="G229"/>
      <c r="H229" s="80"/>
      <c r="K229" s="16">
        <f t="shared" si="19"/>
        <v>42829</v>
      </c>
      <c r="L229" s="12"/>
      <c r="M229" s="13" t="str">
        <f t="shared" si="17"/>
        <v>mardi</v>
      </c>
      <c r="N229" s="12"/>
      <c r="O229" s="14">
        <v>14</v>
      </c>
      <c r="P229" s="12"/>
      <c r="Q229" s="15">
        <f t="shared" si="18"/>
        <v>15</v>
      </c>
    </row>
    <row r="230" spans="1:17">
      <c r="A230" s="81"/>
      <c r="B230" s="8">
        <f t="shared" si="20"/>
        <v>42860</v>
      </c>
      <c r="C230"/>
      <c r="D230"/>
      <c r="E230"/>
      <c r="F230"/>
      <c r="G230"/>
      <c r="H230" s="80"/>
      <c r="K230" s="16">
        <f t="shared" si="19"/>
        <v>42830</v>
      </c>
      <c r="L230" s="12"/>
      <c r="M230" s="13" t="str">
        <f t="shared" si="17"/>
        <v>mercredi</v>
      </c>
      <c r="N230" s="12"/>
      <c r="O230" s="14">
        <v>13</v>
      </c>
      <c r="P230" s="12"/>
      <c r="Q230" s="15">
        <f t="shared" si="18"/>
        <v>14</v>
      </c>
    </row>
    <row r="231" spans="1:17">
      <c r="A231" s="81"/>
      <c r="B231" s="8">
        <f t="shared" si="20"/>
        <v>42863</v>
      </c>
      <c r="C231"/>
      <c r="D231" s="9" t="s">
        <v>11</v>
      </c>
      <c r="E231"/>
      <c r="F231"/>
      <c r="G231"/>
      <c r="H231" s="80"/>
      <c r="K231" s="16">
        <f t="shared" si="19"/>
        <v>42831</v>
      </c>
      <c r="L231" s="12"/>
      <c r="M231" s="13" t="str">
        <f t="shared" si="17"/>
        <v>jeudi</v>
      </c>
      <c r="N231" s="12"/>
      <c r="O231" s="14">
        <v>12</v>
      </c>
      <c r="P231" s="12"/>
      <c r="Q231" s="15">
        <f t="shared" si="18"/>
        <v>13</v>
      </c>
    </row>
    <row r="232" spans="1:17">
      <c r="A232" s="81"/>
      <c r="B232" s="8">
        <f t="shared" si="20"/>
        <v>42864</v>
      </c>
      <c r="C232"/>
      <c r="D232"/>
      <c r="E232" s="52" t="str">
        <f>IF(G225="","","¤")</f>
        <v>¤</v>
      </c>
      <c r="F232" s="10" t="s">
        <v>164</v>
      </c>
      <c r="G232"/>
      <c r="H232" s="80"/>
      <c r="K232" s="16">
        <f t="shared" si="19"/>
        <v>42832</v>
      </c>
      <c r="L232" s="12"/>
      <c r="M232" s="13" t="str">
        <f t="shared" si="17"/>
        <v>vendredi</v>
      </c>
      <c r="N232" s="12"/>
      <c r="O232" s="14">
        <v>11</v>
      </c>
      <c r="P232" s="12"/>
      <c r="Q232" s="15">
        <f t="shared" si="18"/>
        <v>12</v>
      </c>
    </row>
    <row r="233" spans="1:17">
      <c r="A233" s="81"/>
      <c r="B233" s="8">
        <f t="shared" si="20"/>
        <v>42865</v>
      </c>
      <c r="C233"/>
      <c r="D233"/>
      <c r="E233" s="52" t="str">
        <f>IF(B250="","",IF(E250="&lt;","","¤"))</f>
        <v>¤</v>
      </c>
      <c r="F233" s="10" t="s">
        <v>165</v>
      </c>
      <c r="G233"/>
      <c r="H233" s="80"/>
      <c r="K233" s="16">
        <f t="shared" si="19"/>
        <v>42833</v>
      </c>
      <c r="L233" s="12"/>
      <c r="M233" s="13" t="str">
        <f t="shared" si="17"/>
        <v>samedi</v>
      </c>
      <c r="N233" s="12"/>
      <c r="O233" s="14">
        <v>10</v>
      </c>
      <c r="P233" s="12"/>
      <c r="Q233" s="15">
        <f t="shared" si="18"/>
        <v>11</v>
      </c>
    </row>
    <row r="234" spans="1:17">
      <c r="A234" s="81"/>
      <c r="B234" s="8">
        <f t="shared" si="20"/>
        <v>42866</v>
      </c>
      <c r="C234"/>
      <c r="D234"/>
      <c r="E234" s="52" t="str">
        <f>IF(B251="","",IF(E251="&lt;","","¤"))</f>
        <v>¤</v>
      </c>
      <c r="F234" s="10" t="s">
        <v>166</v>
      </c>
      <c r="G234"/>
      <c r="H234" s="80"/>
      <c r="K234" s="16">
        <f t="shared" si="19"/>
        <v>42834</v>
      </c>
      <c r="L234" s="12"/>
      <c r="M234" s="13" t="str">
        <f t="shared" si="17"/>
        <v>dimanche</v>
      </c>
      <c r="N234" s="12"/>
      <c r="O234" s="14">
        <v>9</v>
      </c>
      <c r="P234" s="12"/>
      <c r="Q234" s="15">
        <f t="shared" si="18"/>
        <v>10</v>
      </c>
    </row>
    <row r="235" spans="1:17">
      <c r="A235" s="81"/>
      <c r="B235" s="8">
        <f t="shared" si="20"/>
        <v>42867</v>
      </c>
      <c r="C235"/>
      <c r="D235"/>
      <c r="E235"/>
      <c r="F235"/>
      <c r="G235"/>
      <c r="H235" s="80"/>
      <c r="K235" s="16">
        <f t="shared" si="19"/>
        <v>42835</v>
      </c>
      <c r="L235" s="12"/>
      <c r="M235" s="13" t="str">
        <f t="shared" si="17"/>
        <v>lundi</v>
      </c>
      <c r="N235" s="12"/>
      <c r="O235" s="14">
        <v>8</v>
      </c>
      <c r="P235" s="12"/>
      <c r="Q235" s="15">
        <f t="shared" si="18"/>
        <v>9</v>
      </c>
    </row>
    <row r="236" spans="1:17">
      <c r="A236" s="81"/>
      <c r="B236" s="8">
        <f t="shared" si="20"/>
        <v>42870</v>
      </c>
      <c r="C236"/>
      <c r="D236"/>
      <c r="E236"/>
      <c r="F236"/>
      <c r="G236"/>
      <c r="H236" s="80"/>
      <c r="K236" s="16">
        <f t="shared" si="19"/>
        <v>42836</v>
      </c>
      <c r="L236" s="12"/>
      <c r="M236" s="13" t="str">
        <f t="shared" si="17"/>
        <v>mardi</v>
      </c>
      <c r="N236" s="12"/>
      <c r="O236" s="14">
        <v>7</v>
      </c>
      <c r="P236" s="12"/>
      <c r="Q236" s="15">
        <f t="shared" si="18"/>
        <v>8</v>
      </c>
    </row>
    <row r="237" spans="1:17">
      <c r="A237" s="81"/>
      <c r="B237" s="8">
        <f t="shared" si="20"/>
        <v>42871</v>
      </c>
      <c r="C237"/>
      <c r="D237"/>
      <c r="E237"/>
      <c r="F237"/>
      <c r="G237"/>
      <c r="H237" s="80"/>
      <c r="K237" s="16">
        <f t="shared" si="19"/>
        <v>42837</v>
      </c>
      <c r="L237" s="12"/>
      <c r="M237" s="13" t="str">
        <f t="shared" si="17"/>
        <v>mercredi</v>
      </c>
      <c r="N237" s="12"/>
      <c r="O237" s="14">
        <v>6</v>
      </c>
      <c r="P237" s="12"/>
      <c r="Q237" s="15">
        <f t="shared" si="18"/>
        <v>7</v>
      </c>
    </row>
    <row r="238" spans="1:17">
      <c r="A238" s="81"/>
      <c r="B238" s="8">
        <f t="shared" si="20"/>
        <v>42872</v>
      </c>
      <c r="C238"/>
      <c r="D238"/>
      <c r="E238"/>
      <c r="F238"/>
      <c r="G238"/>
      <c r="H238" s="80"/>
      <c r="K238" s="16">
        <f t="shared" si="19"/>
        <v>42838</v>
      </c>
      <c r="L238" s="12"/>
      <c r="M238" s="13" t="str">
        <f t="shared" si="17"/>
        <v>jeudi</v>
      </c>
      <c r="N238" s="12"/>
      <c r="O238" s="14">
        <v>5</v>
      </c>
      <c r="P238" s="12"/>
      <c r="Q238" s="15">
        <f t="shared" si="18"/>
        <v>6</v>
      </c>
    </row>
    <row r="239" spans="1:17">
      <c r="A239" s="81"/>
      <c r="B239" s="8">
        <f t="shared" si="20"/>
        <v>42873</v>
      </c>
      <c r="C239"/>
      <c r="D239"/>
      <c r="E239"/>
      <c r="F239"/>
      <c r="G239"/>
      <c r="H239" s="80"/>
      <c r="K239" s="16">
        <f t="shared" si="19"/>
        <v>42839</v>
      </c>
      <c r="L239" s="12"/>
      <c r="M239" s="13" t="str">
        <f t="shared" si="17"/>
        <v>vendredi</v>
      </c>
      <c r="N239" s="12"/>
      <c r="O239" s="14">
        <v>4</v>
      </c>
      <c r="P239" s="12"/>
      <c r="Q239" s="15">
        <f t="shared" si="18"/>
        <v>5</v>
      </c>
    </row>
    <row r="240" spans="1:17">
      <c r="A240" s="81"/>
      <c r="B240" s="8">
        <f t="shared" si="20"/>
        <v>42874</v>
      </c>
      <c r="C240"/>
      <c r="D240"/>
      <c r="E240"/>
      <c r="F240"/>
      <c r="G240"/>
      <c r="H240" s="80"/>
      <c r="K240" s="16">
        <f t="shared" si="19"/>
        <v>42840</v>
      </c>
      <c r="L240" s="12"/>
      <c r="M240" s="13" t="str">
        <f t="shared" si="17"/>
        <v>samedi</v>
      </c>
      <c r="N240" s="12"/>
      <c r="O240" s="14">
        <v>3</v>
      </c>
      <c r="P240" s="12"/>
      <c r="Q240" s="15">
        <f t="shared" si="18"/>
        <v>4</v>
      </c>
    </row>
    <row r="241" spans="1:17">
      <c r="A241" s="81"/>
      <c r="B241" s="8">
        <f t="shared" si="20"/>
        <v>42877</v>
      </c>
      <c r="C241"/>
      <c r="D241"/>
      <c r="E241"/>
      <c r="F241"/>
      <c r="G241"/>
      <c r="H241" s="80"/>
      <c r="K241" s="16">
        <f t="shared" si="19"/>
        <v>42841</v>
      </c>
      <c r="L241" s="12"/>
      <c r="M241" s="13" t="str">
        <f t="shared" si="17"/>
        <v>dimanche</v>
      </c>
      <c r="N241" s="12"/>
      <c r="O241" s="14">
        <v>2</v>
      </c>
      <c r="P241" s="12"/>
      <c r="Q241" s="15">
        <f t="shared" si="18"/>
        <v>3</v>
      </c>
    </row>
    <row r="242" spans="1:17">
      <c r="A242" s="81"/>
      <c r="B242" s="8">
        <f t="shared" si="20"/>
        <v>42878</v>
      </c>
      <c r="C242"/>
      <c r="D242"/>
      <c r="E242"/>
      <c r="F242"/>
      <c r="G242"/>
      <c r="H242" s="80"/>
      <c r="K242" s="16">
        <f t="shared" si="19"/>
        <v>42842</v>
      </c>
      <c r="L242" s="12"/>
      <c r="M242" s="13" t="str">
        <f t="shared" si="17"/>
        <v>lundi</v>
      </c>
      <c r="N242" s="12"/>
      <c r="O242" s="14">
        <v>1</v>
      </c>
      <c r="P242" s="12"/>
      <c r="Q242" s="15">
        <f t="shared" si="18"/>
        <v>2</v>
      </c>
    </row>
    <row r="243" spans="1:17">
      <c r="A243" s="81"/>
      <c r="B243" s="8">
        <f t="shared" si="20"/>
        <v>42879</v>
      </c>
      <c r="C243"/>
      <c r="D243"/>
      <c r="E243"/>
      <c r="F243"/>
      <c r="G243"/>
      <c r="H243" s="80"/>
      <c r="K243" s="16">
        <f t="shared" si="19"/>
        <v>42843</v>
      </c>
      <c r="L243" s="12"/>
      <c r="M243" s="13" t="str">
        <f t="shared" si="17"/>
        <v>mardi</v>
      </c>
      <c r="N243" s="12"/>
      <c r="O243" s="14"/>
      <c r="P243" s="12"/>
      <c r="Q243" s="15">
        <f t="shared" si="18"/>
        <v>1</v>
      </c>
    </row>
    <row r="244" spans="1:17">
      <c r="A244" s="81"/>
      <c r="B244" s="8">
        <f t="shared" si="20"/>
        <v>42881</v>
      </c>
      <c r="C244"/>
      <c r="D244"/>
      <c r="E244"/>
      <c r="F244"/>
      <c r="G244"/>
      <c r="H244" s="80"/>
      <c r="K244" s="16">
        <f t="shared" si="19"/>
        <v>42844</v>
      </c>
      <c r="L244" s="12"/>
      <c r="M244" s="13" t="str">
        <f t="shared" si="17"/>
        <v>mercredi</v>
      </c>
      <c r="N244" s="12"/>
      <c r="O244" s="14"/>
      <c r="P244" s="12"/>
      <c r="Q244" s="15">
        <f t="shared" si="18"/>
        <v>1</v>
      </c>
    </row>
    <row r="245" spans="1:17">
      <c r="A245" s="81"/>
      <c r="B245" s="8">
        <f t="shared" si="20"/>
        <v>42884</v>
      </c>
      <c r="C245"/>
      <c r="D245"/>
      <c r="E245"/>
      <c r="F245"/>
      <c r="G245"/>
      <c r="H245" s="80"/>
      <c r="K245" s="16">
        <f t="shared" si="19"/>
        <v>42845</v>
      </c>
      <c r="L245" s="12"/>
      <c r="M245" s="13" t="str">
        <f t="shared" si="17"/>
        <v>jeudi</v>
      </c>
      <c r="N245" s="12"/>
      <c r="O245" s="14"/>
      <c r="P245" s="12"/>
      <c r="Q245" s="15">
        <f t="shared" si="18"/>
        <v>1</v>
      </c>
    </row>
    <row r="246" spans="1:17">
      <c r="A246" s="81"/>
      <c r="B246" s="8">
        <f t="shared" si="20"/>
        <v>42885</v>
      </c>
      <c r="C246"/>
      <c r="D246"/>
      <c r="E246"/>
      <c r="F246"/>
      <c r="G246"/>
      <c r="H246" s="80"/>
      <c r="K246" s="16">
        <f t="shared" si="19"/>
        <v>42846</v>
      </c>
      <c r="L246" s="12"/>
      <c r="M246" s="13" t="str">
        <f t="shared" si="17"/>
        <v>vendredi</v>
      </c>
      <c r="N246" s="12"/>
      <c r="O246" s="14"/>
      <c r="P246" s="12"/>
      <c r="Q246" s="15">
        <f t="shared" si="18"/>
        <v>1</v>
      </c>
    </row>
    <row r="247" spans="1:17">
      <c r="A247" s="81"/>
      <c r="B247" s="17">
        <f t="shared" si="20"/>
        <v>42886</v>
      </c>
      <c r="C247"/>
      <c r="D247"/>
      <c r="E247"/>
      <c r="F247"/>
      <c r="G247"/>
      <c r="H247" s="80"/>
      <c r="K247" s="16">
        <f t="shared" si="19"/>
        <v>42847</v>
      </c>
      <c r="L247" s="12"/>
      <c r="M247" s="13" t="str">
        <f t="shared" si="17"/>
        <v>samedi</v>
      </c>
      <c r="N247" s="12"/>
      <c r="O247" s="14"/>
      <c r="P247" s="12"/>
      <c r="Q247" s="15">
        <f t="shared" si="18"/>
        <v>3</v>
      </c>
    </row>
    <row r="248" spans="1:17">
      <c r="A248"/>
      <c r="B248"/>
      <c r="C248"/>
      <c r="D248"/>
      <c r="E248"/>
      <c r="F248"/>
      <c r="G248"/>
      <c r="H248" s="80"/>
      <c r="K248" s="16">
        <f t="shared" si="19"/>
        <v>42848</v>
      </c>
      <c r="L248" s="12"/>
      <c r="M248" s="13" t="str">
        <f t="shared" si="17"/>
        <v>dimanche</v>
      </c>
      <c r="N248" s="12"/>
      <c r="O248" s="14"/>
      <c r="P248" s="12"/>
      <c r="Q248" s="15">
        <f t="shared" si="18"/>
        <v>2</v>
      </c>
    </row>
    <row r="249" spans="1:17">
      <c r="A249"/>
      <c r="B249"/>
      <c r="C249"/>
      <c r="D249"/>
      <c r="E249"/>
      <c r="F249"/>
      <c r="G249"/>
      <c r="H249" s="80"/>
      <c r="K249" s="16">
        <f t="shared" si="19"/>
        <v>42849</v>
      </c>
      <c r="L249" s="12"/>
      <c r="M249" s="13" t="str">
        <f t="shared" si="17"/>
        <v>lundi</v>
      </c>
      <c r="N249" s="12"/>
      <c r="O249" s="14"/>
      <c r="P249" s="12"/>
      <c r="Q249" s="15">
        <f t="shared" si="18"/>
        <v>1</v>
      </c>
    </row>
    <row r="250" spans="1:17">
      <c r="A250"/>
      <c r="B250" s="19">
        <v>42858</v>
      </c>
      <c r="C250" s="82" t="s">
        <v>15</v>
      </c>
      <c r="D250" s="82"/>
      <c r="E250" s="20" t="str">
        <f>IF(F250="","","&lt;")</f>
        <v/>
      </c>
      <c r="F250" s="21" t="str">
        <f>IF(B250="","",IF(WEEKDAY(B250,2)=6,"Attention, c'est un samedi",IF(WEEKDAY(B250,2)=7,"Attention, c'est un dimanche",IF(VLOOKUP(B250,K$14:Q$316,5)&gt;0,"Attention, c'est un jour de congé",""))))</f>
        <v/>
      </c>
      <c r="G250"/>
      <c r="H250" s="80"/>
      <c r="K250" s="16">
        <f t="shared" si="19"/>
        <v>42850</v>
      </c>
      <c r="L250" s="12"/>
      <c r="M250" s="13" t="str">
        <f t="shared" si="17"/>
        <v>mardi</v>
      </c>
      <c r="N250" s="12"/>
      <c r="O250" s="14"/>
      <c r="P250" s="12"/>
      <c r="Q250" s="15">
        <f t="shared" si="18"/>
        <v>1</v>
      </c>
    </row>
    <row r="251" spans="1:17">
      <c r="A251"/>
      <c r="B251" s="22">
        <v>42886</v>
      </c>
      <c r="C251" s="83" t="s">
        <v>16</v>
      </c>
      <c r="D251" s="83"/>
      <c r="E251" s="20" t="str">
        <f>IF(F251="","","&lt;")</f>
        <v/>
      </c>
      <c r="F251" s="21" t="str">
        <f>IF(B251="","",IF(WEEKDAY(B251,2)=6,"Attention, c'est un samedi",IF(WEEKDAY(B251,2)=7,"Attention, c'est un dimanche",IF(VLOOKUP(B251,K$14:Q$316,5)&gt;0,"Attention, c'est un jour de congé",""))))</f>
        <v/>
      </c>
      <c r="G251"/>
      <c r="H251" s="80"/>
      <c r="K251" s="16">
        <f t="shared" si="19"/>
        <v>42851</v>
      </c>
      <c r="L251" s="12"/>
      <c r="M251" s="13" t="str">
        <f t="shared" si="17"/>
        <v>mercredi</v>
      </c>
      <c r="N251" s="12"/>
      <c r="O251" s="14"/>
      <c r="P251" s="12"/>
      <c r="Q251" s="15">
        <f t="shared" si="18"/>
        <v>1</v>
      </c>
    </row>
    <row r="252" spans="1:17">
      <c r="A252" s="23"/>
      <c r="B252" s="23"/>
      <c r="C252" s="23"/>
      <c r="D252" s="23"/>
      <c r="E252" s="23"/>
      <c r="F252" s="23"/>
      <c r="G252" s="23"/>
      <c r="H252" s="23"/>
      <c r="K252" s="16">
        <f t="shared" si="19"/>
        <v>42852</v>
      </c>
      <c r="L252" s="12"/>
      <c r="M252" s="13" t="str">
        <f t="shared" si="17"/>
        <v>jeudi</v>
      </c>
      <c r="N252" s="12"/>
      <c r="O252" s="14"/>
      <c r="P252" s="12"/>
      <c r="Q252" s="15">
        <f t="shared" si="18"/>
        <v>1</v>
      </c>
    </row>
    <row r="253" spans="1:17" ht="12.75" customHeight="1">
      <c r="A253" s="3" t="s">
        <v>0</v>
      </c>
      <c r="B253" s="5" t="str">
        <f>IF(F253="","",IF($B$1="","",$B$1))</f>
        <v>Bollaerts</v>
      </c>
      <c r="C253"/>
      <c r="D253" s="1" t="s">
        <v>1</v>
      </c>
      <c r="E253" s="1" t="s">
        <v>2</v>
      </c>
      <c r="F253" s="5" t="str">
        <f>IF(G253="","",VLOOKUP(G253,Libellés!A$3:L$136,3,0))</f>
        <v>Je maitrise mes réactions à l'égard de l'autre.</v>
      </c>
      <c r="G253" s="24">
        <v>18</v>
      </c>
      <c r="H253" s="80" t="s">
        <v>25</v>
      </c>
      <c r="K253" s="16">
        <f t="shared" si="19"/>
        <v>42853</v>
      </c>
      <c r="L253" s="12"/>
      <c r="M253" s="13" t="str">
        <f t="shared" si="17"/>
        <v>vendredi</v>
      </c>
      <c r="N253" s="12"/>
      <c r="O253" s="14"/>
      <c r="P253" s="12"/>
      <c r="Q253" s="15">
        <f t="shared" si="18"/>
        <v>1</v>
      </c>
    </row>
    <row r="254" spans="1:17">
      <c r="A254" s="3" t="s">
        <v>6</v>
      </c>
      <c r="B254" s="5" t="str">
        <f>IF(F253="","",IF($B$2="","",$B$2))</f>
        <v>Dominique</v>
      </c>
      <c r="C254"/>
      <c r="D254"/>
      <c r="E254" s="1" t="s">
        <v>7</v>
      </c>
      <c r="F254" s="5" t="str">
        <f>IF(G254="",IF(G253="","","-----"),VLOOKUP(G254,Libellés!A$3:L$136,3,0))</f>
        <v>Je respecte le travail de l'autre.</v>
      </c>
      <c r="G254" s="24">
        <v>22</v>
      </c>
      <c r="H254" s="80"/>
      <c r="K254" s="16">
        <f t="shared" si="19"/>
        <v>42854</v>
      </c>
      <c r="L254" s="12"/>
      <c r="M254" s="13" t="str">
        <f t="shared" si="17"/>
        <v>samedi</v>
      </c>
      <c r="N254" s="12"/>
      <c r="O254" s="14">
        <v>3</v>
      </c>
      <c r="P254" s="12"/>
      <c r="Q254" s="15">
        <f t="shared" si="18"/>
        <v>4</v>
      </c>
    </row>
    <row r="255" spans="1:17">
      <c r="A255" s="3" t="s">
        <v>8</v>
      </c>
      <c r="B255" s="5" t="str">
        <f>IF(F253="","",IF($B$3="","",$B$3))</f>
        <v>2F</v>
      </c>
      <c r="C255"/>
      <c r="D255"/>
      <c r="E255" s="1" t="s">
        <v>9</v>
      </c>
      <c r="F255" s="5" t="str">
        <f>IF(G255="",IF(G253="","","-----"),VLOOKUP(G255,Libellés!A$3:L$136,3,0))</f>
        <v>-----</v>
      </c>
      <c r="G255" s="24"/>
      <c r="H255" s="80"/>
      <c r="K255" s="16">
        <f t="shared" si="19"/>
        <v>42855</v>
      </c>
      <c r="L255" s="12"/>
      <c r="M255" s="13" t="str">
        <f t="shared" si="17"/>
        <v>dimanche</v>
      </c>
      <c r="N255" s="12"/>
      <c r="O255" s="14">
        <v>2</v>
      </c>
      <c r="P255" s="12"/>
      <c r="Q255" s="15">
        <f t="shared" si="18"/>
        <v>3</v>
      </c>
    </row>
    <row r="256" spans="1:17">
      <c r="A256" s="81" t="s">
        <v>10</v>
      </c>
      <c r="B256" s="7">
        <f>IF(B278="","",IF(WEEKDAY(B278,2)=6,"",IF(WEEKDAY(B278,2)=7,"",IF(VLOOKUP(B278,K$14:Q$316,5)&gt;0,"",B278))))</f>
        <v>42887</v>
      </c>
      <c r="C256"/>
      <c r="D256"/>
      <c r="E256"/>
      <c r="F256"/>
      <c r="H256" s="80"/>
      <c r="K256" s="16">
        <f t="shared" si="19"/>
        <v>42856</v>
      </c>
      <c r="L256" s="12"/>
      <c r="M256" s="13" t="str">
        <f t="shared" si="17"/>
        <v>lundi</v>
      </c>
      <c r="N256" s="12"/>
      <c r="O256" s="14">
        <v>1</v>
      </c>
      <c r="P256" s="12"/>
      <c r="Q256" s="15">
        <f t="shared" si="18"/>
        <v>2</v>
      </c>
    </row>
    <row r="257" spans="1:17">
      <c r="A257" s="81"/>
      <c r="B257" s="8">
        <f t="shared" ref="B257:B275" si="21">IF(B256="","",IF(B256+1&gt;B$279,"",B256+VLOOKUP(B256+1,K$14:Q$316,7)))</f>
        <v>42888</v>
      </c>
      <c r="C257"/>
      <c r="D257"/>
      <c r="E257"/>
      <c r="F257"/>
      <c r="H257" s="80"/>
      <c r="K257" s="16">
        <f t="shared" si="19"/>
        <v>42857</v>
      </c>
      <c r="L257" s="12"/>
      <c r="M257" s="13" t="str">
        <f t="shared" si="17"/>
        <v>mardi</v>
      </c>
      <c r="N257" s="12"/>
      <c r="O257" s="14"/>
      <c r="P257" s="12"/>
      <c r="Q257" s="15">
        <f t="shared" si="18"/>
        <v>1</v>
      </c>
    </row>
    <row r="258" spans="1:17">
      <c r="A258" s="81"/>
      <c r="B258" s="8">
        <f t="shared" si="21"/>
        <v>42892</v>
      </c>
      <c r="C258"/>
      <c r="D258"/>
      <c r="E258"/>
      <c r="F258"/>
      <c r="H258" s="80"/>
      <c r="K258" s="16">
        <f t="shared" si="19"/>
        <v>42858</v>
      </c>
      <c r="L258" s="12"/>
      <c r="M258" s="13" t="str">
        <f t="shared" si="17"/>
        <v>mercredi</v>
      </c>
      <c r="N258" s="12"/>
      <c r="O258" s="14"/>
      <c r="P258" s="12"/>
      <c r="Q258" s="15">
        <f t="shared" si="18"/>
        <v>1</v>
      </c>
    </row>
    <row r="259" spans="1:17">
      <c r="A259" s="81"/>
      <c r="B259" s="8">
        <f t="shared" si="21"/>
        <v>42893</v>
      </c>
      <c r="C259"/>
      <c r="D259" s="9" t="s">
        <v>11</v>
      </c>
      <c r="E259"/>
      <c r="F259"/>
      <c r="H259" s="80"/>
      <c r="K259" s="16">
        <f t="shared" si="19"/>
        <v>42859</v>
      </c>
      <c r="L259" s="12"/>
      <c r="M259" s="13" t="str">
        <f t="shared" si="17"/>
        <v>jeudi</v>
      </c>
      <c r="N259" s="12"/>
      <c r="O259" s="14"/>
      <c r="P259" s="12"/>
      <c r="Q259" s="15">
        <f t="shared" si="18"/>
        <v>1</v>
      </c>
    </row>
    <row r="260" spans="1:17">
      <c r="A260" s="81"/>
      <c r="B260" s="8">
        <f t="shared" si="21"/>
        <v>42894</v>
      </c>
      <c r="C260"/>
      <c r="D260"/>
      <c r="E260" s="52" t="str">
        <f>IF(G253="","","¤")</f>
        <v>¤</v>
      </c>
      <c r="F260" s="10" t="s">
        <v>164</v>
      </c>
      <c r="H260" s="80"/>
      <c r="K260" s="16">
        <f t="shared" si="19"/>
        <v>42860</v>
      </c>
      <c r="L260" s="12"/>
      <c r="M260" s="13" t="str">
        <f t="shared" si="17"/>
        <v>vendredi</v>
      </c>
      <c r="N260" s="12"/>
      <c r="O260" s="14"/>
      <c r="P260" s="12"/>
      <c r="Q260" s="15">
        <f t="shared" si="18"/>
        <v>1</v>
      </c>
    </row>
    <row r="261" spans="1:17">
      <c r="A261" s="81"/>
      <c r="B261" s="8">
        <f t="shared" si="21"/>
        <v>42895</v>
      </c>
      <c r="C261"/>
      <c r="D261"/>
      <c r="E261" s="52" t="str">
        <f>IF(B278="","",IF(E278="&lt;","","¤"))</f>
        <v>¤</v>
      </c>
      <c r="F261" s="10" t="s">
        <v>165</v>
      </c>
      <c r="H261" s="80"/>
      <c r="K261" s="16">
        <f t="shared" si="19"/>
        <v>42861</v>
      </c>
      <c r="L261" s="12"/>
      <c r="M261" s="13" t="str">
        <f t="shared" si="17"/>
        <v>samedi</v>
      </c>
      <c r="N261" s="12"/>
      <c r="O261" s="14"/>
      <c r="P261" s="12"/>
      <c r="Q261" s="15">
        <f t="shared" si="18"/>
        <v>3</v>
      </c>
    </row>
    <row r="262" spans="1:17">
      <c r="A262" s="81"/>
      <c r="B262" s="8">
        <f t="shared" si="21"/>
        <v>42898</v>
      </c>
      <c r="C262"/>
      <c r="D262"/>
      <c r="E262" s="52" t="str">
        <f>IF(B279="","",IF(E279="&lt;","","¤"))</f>
        <v>¤</v>
      </c>
      <c r="F262" s="10" t="s">
        <v>166</v>
      </c>
      <c r="H262" s="80"/>
      <c r="K262" s="16">
        <f t="shared" si="19"/>
        <v>42862</v>
      </c>
      <c r="L262" s="12"/>
      <c r="M262" s="13" t="str">
        <f t="shared" si="17"/>
        <v>dimanche</v>
      </c>
      <c r="N262" s="12"/>
      <c r="O262" s="14"/>
      <c r="P262" s="12"/>
      <c r="Q262" s="15">
        <f t="shared" si="18"/>
        <v>2</v>
      </c>
    </row>
    <row r="263" spans="1:17">
      <c r="A263" s="81"/>
      <c r="B263" s="8">
        <f t="shared" si="21"/>
        <v>42899</v>
      </c>
      <c r="C263"/>
      <c r="D263"/>
      <c r="E263"/>
      <c r="F263"/>
      <c r="H263" s="80"/>
      <c r="K263" s="16">
        <f t="shared" si="19"/>
        <v>42863</v>
      </c>
      <c r="L263" s="12"/>
      <c r="M263" s="13" t="str">
        <f t="shared" si="17"/>
        <v>lundi</v>
      </c>
      <c r="N263" s="12"/>
      <c r="O263" s="14"/>
      <c r="P263" s="12"/>
      <c r="Q263" s="15">
        <f t="shared" si="18"/>
        <v>1</v>
      </c>
    </row>
    <row r="264" spans="1:17">
      <c r="A264" s="81"/>
      <c r="B264" s="8">
        <f t="shared" si="21"/>
        <v>42900</v>
      </c>
      <c r="C264"/>
      <c r="D264"/>
      <c r="E264"/>
      <c r="F264"/>
      <c r="H264" s="80"/>
      <c r="K264" s="16">
        <f t="shared" si="19"/>
        <v>42864</v>
      </c>
      <c r="L264" s="12"/>
      <c r="M264" s="13" t="str">
        <f t="shared" si="17"/>
        <v>mardi</v>
      </c>
      <c r="N264" s="12"/>
      <c r="O264" s="14"/>
      <c r="P264" s="12"/>
      <c r="Q264" s="15">
        <f t="shared" si="18"/>
        <v>1</v>
      </c>
    </row>
    <row r="265" spans="1:17">
      <c r="A265" s="81"/>
      <c r="B265" s="8">
        <f t="shared" si="21"/>
        <v>42901</v>
      </c>
      <c r="C265"/>
      <c r="D265"/>
      <c r="E265"/>
      <c r="F265"/>
      <c r="H265" s="80"/>
      <c r="K265" s="16">
        <f t="shared" si="19"/>
        <v>42865</v>
      </c>
      <c r="L265" s="12"/>
      <c r="M265" s="13" t="str">
        <f t="shared" si="17"/>
        <v>mercredi</v>
      </c>
      <c r="N265" s="12"/>
      <c r="O265" s="14"/>
      <c r="P265" s="12"/>
      <c r="Q265" s="15">
        <f t="shared" si="18"/>
        <v>1</v>
      </c>
    </row>
    <row r="266" spans="1:17">
      <c r="A266" s="81"/>
      <c r="B266" s="8">
        <f t="shared" si="21"/>
        <v>42902</v>
      </c>
      <c r="C266"/>
      <c r="D266"/>
      <c r="E266"/>
      <c r="F266"/>
      <c r="H266" s="80"/>
      <c r="K266" s="16">
        <f t="shared" si="19"/>
        <v>42866</v>
      </c>
      <c r="L266" s="12"/>
      <c r="M266" s="13" t="str">
        <f t="shared" si="17"/>
        <v>jeudi</v>
      </c>
      <c r="N266" s="12"/>
      <c r="O266" s="14"/>
      <c r="P266" s="12"/>
      <c r="Q266" s="15">
        <f t="shared" si="18"/>
        <v>1</v>
      </c>
    </row>
    <row r="267" spans="1:17">
      <c r="A267" s="81"/>
      <c r="B267" s="8">
        <f t="shared" si="21"/>
        <v>42905</v>
      </c>
      <c r="C267"/>
      <c r="D267"/>
      <c r="E267"/>
      <c r="F267"/>
      <c r="H267" s="80"/>
      <c r="K267" s="16">
        <f t="shared" si="19"/>
        <v>42867</v>
      </c>
      <c r="L267" s="12"/>
      <c r="M267" s="13" t="str">
        <f t="shared" si="17"/>
        <v>vendredi</v>
      </c>
      <c r="N267" s="12"/>
      <c r="O267" s="14"/>
      <c r="P267" s="12"/>
      <c r="Q267" s="15">
        <f t="shared" si="18"/>
        <v>1</v>
      </c>
    </row>
    <row r="268" spans="1:17">
      <c r="A268" s="81"/>
      <c r="B268" s="8">
        <f t="shared" si="21"/>
        <v>42906</v>
      </c>
      <c r="C268"/>
      <c r="D268"/>
      <c r="E268"/>
      <c r="F268"/>
      <c r="H268" s="80"/>
      <c r="K268" s="16">
        <f t="shared" si="19"/>
        <v>42868</v>
      </c>
      <c r="L268" s="12"/>
      <c r="M268" s="13" t="str">
        <f t="shared" si="17"/>
        <v>samedi</v>
      </c>
      <c r="N268" s="12"/>
      <c r="O268" s="14"/>
      <c r="P268" s="12"/>
      <c r="Q268" s="15">
        <f t="shared" si="18"/>
        <v>3</v>
      </c>
    </row>
    <row r="269" spans="1:17">
      <c r="A269" s="81"/>
      <c r="B269" s="8">
        <f t="shared" si="21"/>
        <v>42907</v>
      </c>
      <c r="C269"/>
      <c r="D269"/>
      <c r="E269"/>
      <c r="F269"/>
      <c r="H269" s="80"/>
      <c r="K269" s="16">
        <f t="shared" si="19"/>
        <v>42869</v>
      </c>
      <c r="L269" s="12"/>
      <c r="M269" s="13" t="str">
        <f t="shared" si="17"/>
        <v>dimanche</v>
      </c>
      <c r="N269" s="12"/>
      <c r="O269" s="14"/>
      <c r="P269" s="12"/>
      <c r="Q269" s="15">
        <f t="shared" si="18"/>
        <v>2</v>
      </c>
    </row>
    <row r="270" spans="1:17">
      <c r="A270" s="81"/>
      <c r="B270" s="8">
        <f t="shared" si="21"/>
        <v>42908</v>
      </c>
      <c r="C270"/>
      <c r="D270"/>
      <c r="E270"/>
      <c r="F270"/>
      <c r="H270" s="80"/>
      <c r="K270" s="16">
        <f t="shared" si="19"/>
        <v>42870</v>
      </c>
      <c r="L270" s="12"/>
      <c r="M270" s="13" t="str">
        <f t="shared" ref="M270:M316" si="22">IF(WEEKDAY(K270,2)=1,"lundi",IF(WEEKDAY(K270,2)=2,"mardi",IF(WEEKDAY(K270,2)=3,"mercredi",IF(WEEKDAY(K270,2)=4,"jeudi",IF(WEEKDAY(K270,2)=5,"vendredi",IF(WEEKDAY(K270,2)=6,"samedi","dimanche"))))))</f>
        <v>lundi</v>
      </c>
      <c r="N270" s="12"/>
      <c r="O270" s="14"/>
      <c r="P270" s="12"/>
      <c r="Q270" s="15">
        <f t="shared" ref="Q270:Q316" si="23">IF(O270="",IF(WEEKDAY(K270,2)=6,3,IF(WEEKDAY(K270,2)=7,2,1)),1+O270)</f>
        <v>1</v>
      </c>
    </row>
    <row r="271" spans="1:17">
      <c r="A271" s="81"/>
      <c r="B271" s="8" t="str">
        <f t="shared" si="21"/>
        <v/>
      </c>
      <c r="C271"/>
      <c r="D271"/>
      <c r="E271"/>
      <c r="F271"/>
      <c r="H271" s="80"/>
      <c r="K271" s="16">
        <f t="shared" ref="K271:K316" si="24">K270+1</f>
        <v>42871</v>
      </c>
      <c r="L271" s="12"/>
      <c r="M271" s="13" t="str">
        <f t="shared" si="22"/>
        <v>mardi</v>
      </c>
      <c r="N271" s="12"/>
      <c r="O271" s="14"/>
      <c r="P271" s="12"/>
      <c r="Q271" s="15">
        <f t="shared" si="23"/>
        <v>1</v>
      </c>
    </row>
    <row r="272" spans="1:17">
      <c r="A272" s="81"/>
      <c r="B272" s="8" t="str">
        <f t="shared" si="21"/>
        <v/>
      </c>
      <c r="C272"/>
      <c r="D272"/>
      <c r="E272"/>
      <c r="F272"/>
      <c r="H272" s="80"/>
      <c r="K272" s="16">
        <f t="shared" si="24"/>
        <v>42872</v>
      </c>
      <c r="L272" s="12"/>
      <c r="M272" s="13" t="str">
        <f t="shared" si="22"/>
        <v>mercredi</v>
      </c>
      <c r="N272" s="12"/>
      <c r="O272" s="14"/>
      <c r="P272" s="12"/>
      <c r="Q272" s="15">
        <f t="shared" si="23"/>
        <v>1</v>
      </c>
    </row>
    <row r="273" spans="1:17">
      <c r="A273" s="81"/>
      <c r="B273" s="8" t="str">
        <f t="shared" si="21"/>
        <v/>
      </c>
      <c r="C273"/>
      <c r="D273"/>
      <c r="E273"/>
      <c r="F273"/>
      <c r="H273" s="80"/>
      <c r="K273" s="16">
        <f t="shared" si="24"/>
        <v>42873</v>
      </c>
      <c r="L273" s="12"/>
      <c r="M273" s="13" t="str">
        <f t="shared" si="22"/>
        <v>jeudi</v>
      </c>
      <c r="N273" s="12"/>
      <c r="O273" s="14"/>
      <c r="P273" s="12"/>
      <c r="Q273" s="15">
        <f t="shared" si="23"/>
        <v>1</v>
      </c>
    </row>
    <row r="274" spans="1:17">
      <c r="A274" s="81"/>
      <c r="B274" s="8" t="str">
        <f t="shared" si="21"/>
        <v/>
      </c>
      <c r="C274"/>
      <c r="D274"/>
      <c r="E274"/>
      <c r="F274"/>
      <c r="H274" s="80"/>
      <c r="K274" s="16">
        <f t="shared" si="24"/>
        <v>42874</v>
      </c>
      <c r="L274" s="12"/>
      <c r="M274" s="13" t="str">
        <f t="shared" si="22"/>
        <v>vendredi</v>
      </c>
      <c r="N274" s="12"/>
      <c r="O274" s="14"/>
      <c r="P274" s="12"/>
      <c r="Q274" s="15">
        <f t="shared" si="23"/>
        <v>1</v>
      </c>
    </row>
    <row r="275" spans="1:17">
      <c r="A275" s="81"/>
      <c r="B275" s="17" t="str">
        <f t="shared" si="21"/>
        <v/>
      </c>
      <c r="C275"/>
      <c r="D275"/>
      <c r="E275"/>
      <c r="F275"/>
      <c r="H275" s="80"/>
      <c r="K275" s="16">
        <f t="shared" si="24"/>
        <v>42875</v>
      </c>
      <c r="L275" s="12"/>
      <c r="M275" s="13" t="str">
        <f t="shared" si="22"/>
        <v>samedi</v>
      </c>
      <c r="N275" s="12"/>
      <c r="O275" s="14"/>
      <c r="P275" s="12"/>
      <c r="Q275" s="15">
        <f t="shared" si="23"/>
        <v>3</v>
      </c>
    </row>
    <row r="276" spans="1:17">
      <c r="B276"/>
      <c r="C276"/>
      <c r="D276"/>
      <c r="E276"/>
      <c r="F276"/>
      <c r="H276" s="80"/>
      <c r="K276" s="16">
        <f t="shared" si="24"/>
        <v>42876</v>
      </c>
      <c r="L276" s="12"/>
      <c r="M276" s="13" t="str">
        <f t="shared" si="22"/>
        <v>dimanche</v>
      </c>
      <c r="N276" s="12"/>
      <c r="O276" s="14"/>
      <c r="P276" s="12"/>
      <c r="Q276" s="15">
        <f t="shared" si="23"/>
        <v>2</v>
      </c>
    </row>
    <row r="277" spans="1:17">
      <c r="B277"/>
      <c r="C277"/>
      <c r="D277"/>
      <c r="E277"/>
      <c r="F277"/>
      <c r="H277" s="80"/>
      <c r="K277" s="16">
        <f t="shared" si="24"/>
        <v>42877</v>
      </c>
      <c r="L277" s="12"/>
      <c r="M277" s="13" t="str">
        <f t="shared" si="22"/>
        <v>lundi</v>
      </c>
      <c r="N277" s="12"/>
      <c r="O277" s="14"/>
      <c r="P277" s="12"/>
      <c r="Q277" s="15">
        <f t="shared" si="23"/>
        <v>1</v>
      </c>
    </row>
    <row r="278" spans="1:17">
      <c r="B278" s="19">
        <v>42887</v>
      </c>
      <c r="C278" s="82" t="s">
        <v>15</v>
      </c>
      <c r="D278" s="82"/>
      <c r="E278" s="20" t="str">
        <f>IF(F278="","","&lt;")</f>
        <v/>
      </c>
      <c r="F278" s="21" t="str">
        <f>IF(B278="","",IF(WEEKDAY(B278,2)=6,"Attention, c'est un samedi",IF(WEEKDAY(B278,2)=7,"Attention, c'est un dimanche",IF(VLOOKUP(B278,K$14:Q$316,5)&gt;0,"Attention, c'est un jour de congé",""))))</f>
        <v/>
      </c>
      <c r="H278" s="80"/>
      <c r="K278" s="16">
        <f t="shared" si="24"/>
        <v>42878</v>
      </c>
      <c r="L278" s="12"/>
      <c r="M278" s="13" t="str">
        <f t="shared" si="22"/>
        <v>mardi</v>
      </c>
      <c r="N278" s="12"/>
      <c r="O278" s="14"/>
      <c r="P278" s="12"/>
      <c r="Q278" s="15">
        <f t="shared" si="23"/>
        <v>1</v>
      </c>
    </row>
    <row r="279" spans="1:17">
      <c r="B279" s="22">
        <v>42908</v>
      </c>
      <c r="C279" s="83" t="s">
        <v>16</v>
      </c>
      <c r="D279" s="83"/>
      <c r="E279" s="20" t="str">
        <f>IF(F279="","","&lt;")</f>
        <v/>
      </c>
      <c r="F279" s="21" t="str">
        <f>IF(B279="","",IF(WEEKDAY(B279,2)=6,"Attention, c'est un samedi",IF(WEEKDAY(B279,2)=7,"Attention, c'est un dimanche",IF(VLOOKUP(B279,K$14:Q$316,5)&gt;0,"Attention, c'est un jour de congé",""))))</f>
        <v/>
      </c>
      <c r="H279" s="80"/>
      <c r="K279" s="16">
        <f t="shared" si="24"/>
        <v>42879</v>
      </c>
      <c r="L279" s="12"/>
      <c r="M279" s="13" t="str">
        <f t="shared" si="22"/>
        <v>mercredi</v>
      </c>
      <c r="N279" s="12"/>
      <c r="O279" s="14"/>
      <c r="P279" s="12"/>
      <c r="Q279" s="15">
        <f t="shared" si="23"/>
        <v>1</v>
      </c>
    </row>
    <row r="280" spans="1:17">
      <c r="K280" s="16">
        <f t="shared" si="24"/>
        <v>42880</v>
      </c>
      <c r="L280" s="12"/>
      <c r="M280" s="13" t="str">
        <f t="shared" si="22"/>
        <v>jeudi</v>
      </c>
      <c r="N280" s="12"/>
      <c r="O280" s="14">
        <v>1</v>
      </c>
      <c r="P280" s="12"/>
      <c r="Q280" s="15">
        <f t="shared" si="23"/>
        <v>2</v>
      </c>
    </row>
    <row r="281" spans="1:17">
      <c r="K281" s="16">
        <f t="shared" si="24"/>
        <v>42881</v>
      </c>
      <c r="L281" s="12"/>
      <c r="M281" s="13" t="str">
        <f t="shared" si="22"/>
        <v>vendredi</v>
      </c>
      <c r="N281" s="12"/>
      <c r="O281" s="14"/>
      <c r="P281" s="12"/>
      <c r="Q281" s="15">
        <f t="shared" si="23"/>
        <v>1</v>
      </c>
    </row>
    <row r="282" spans="1:17">
      <c r="K282" s="16">
        <f t="shared" si="24"/>
        <v>42882</v>
      </c>
      <c r="L282" s="12"/>
      <c r="M282" s="13" t="str">
        <f t="shared" si="22"/>
        <v>samedi</v>
      </c>
      <c r="N282" s="12"/>
      <c r="O282" s="14"/>
      <c r="P282" s="12"/>
      <c r="Q282" s="15">
        <f t="shared" si="23"/>
        <v>3</v>
      </c>
    </row>
    <row r="283" spans="1:17">
      <c r="K283" s="16">
        <f t="shared" si="24"/>
        <v>42883</v>
      </c>
      <c r="L283" s="12"/>
      <c r="M283" s="13" t="str">
        <f t="shared" si="22"/>
        <v>dimanche</v>
      </c>
      <c r="N283" s="12"/>
      <c r="O283" s="14"/>
      <c r="P283" s="12"/>
      <c r="Q283" s="15">
        <f t="shared" si="23"/>
        <v>2</v>
      </c>
    </row>
    <row r="284" spans="1:17">
      <c r="K284" s="16">
        <f t="shared" si="24"/>
        <v>42884</v>
      </c>
      <c r="L284" s="12"/>
      <c r="M284" s="13" t="str">
        <f t="shared" si="22"/>
        <v>lundi</v>
      </c>
      <c r="N284" s="12"/>
      <c r="O284" s="14"/>
      <c r="P284" s="12"/>
      <c r="Q284" s="15">
        <f t="shared" si="23"/>
        <v>1</v>
      </c>
    </row>
    <row r="285" spans="1:17">
      <c r="K285" s="16">
        <f t="shared" si="24"/>
        <v>42885</v>
      </c>
      <c r="L285" s="12"/>
      <c r="M285" s="13" t="str">
        <f t="shared" si="22"/>
        <v>mardi</v>
      </c>
      <c r="N285" s="12"/>
      <c r="O285" s="14"/>
      <c r="P285" s="12"/>
      <c r="Q285" s="15">
        <f t="shared" si="23"/>
        <v>1</v>
      </c>
    </row>
    <row r="286" spans="1:17">
      <c r="K286" s="16">
        <f t="shared" si="24"/>
        <v>42886</v>
      </c>
      <c r="L286" s="12"/>
      <c r="M286" s="13" t="str">
        <f t="shared" si="22"/>
        <v>mercredi</v>
      </c>
      <c r="N286" s="12"/>
      <c r="O286" s="14"/>
      <c r="P286" s="12"/>
      <c r="Q286" s="15">
        <f t="shared" si="23"/>
        <v>1</v>
      </c>
    </row>
    <row r="287" spans="1:17">
      <c r="K287" s="16">
        <f t="shared" si="24"/>
        <v>42887</v>
      </c>
      <c r="L287" s="12"/>
      <c r="M287" s="13" t="str">
        <f t="shared" si="22"/>
        <v>jeudi</v>
      </c>
      <c r="N287" s="12"/>
      <c r="O287" s="14"/>
      <c r="P287" s="12"/>
      <c r="Q287" s="15">
        <f t="shared" si="23"/>
        <v>1</v>
      </c>
    </row>
    <row r="288" spans="1:17">
      <c r="K288" s="16">
        <f t="shared" si="24"/>
        <v>42888</v>
      </c>
      <c r="L288" s="12"/>
      <c r="M288" s="13" t="str">
        <f t="shared" si="22"/>
        <v>vendredi</v>
      </c>
      <c r="N288" s="12"/>
      <c r="O288" s="14"/>
      <c r="P288" s="12"/>
      <c r="Q288" s="15">
        <f t="shared" si="23"/>
        <v>1</v>
      </c>
    </row>
    <row r="289" spans="11:17">
      <c r="K289" s="16">
        <f t="shared" si="24"/>
        <v>42889</v>
      </c>
      <c r="L289" s="12"/>
      <c r="M289" s="13" t="str">
        <f t="shared" si="22"/>
        <v>samedi</v>
      </c>
      <c r="N289" s="12"/>
      <c r="O289" s="14">
        <v>3</v>
      </c>
      <c r="P289" s="12"/>
      <c r="Q289" s="15">
        <f t="shared" si="23"/>
        <v>4</v>
      </c>
    </row>
    <row r="290" spans="11:17">
      <c r="K290" s="16">
        <f t="shared" si="24"/>
        <v>42890</v>
      </c>
      <c r="L290" s="12"/>
      <c r="M290" s="13" t="str">
        <f t="shared" si="22"/>
        <v>dimanche</v>
      </c>
      <c r="N290" s="12"/>
      <c r="O290" s="14">
        <v>2</v>
      </c>
      <c r="P290" s="12"/>
      <c r="Q290" s="15">
        <f t="shared" si="23"/>
        <v>3</v>
      </c>
    </row>
    <row r="291" spans="11:17">
      <c r="K291" s="16">
        <f t="shared" si="24"/>
        <v>42891</v>
      </c>
      <c r="L291" s="12"/>
      <c r="M291" s="13" t="str">
        <f t="shared" si="22"/>
        <v>lundi</v>
      </c>
      <c r="N291" s="12"/>
      <c r="O291" s="14">
        <v>1</v>
      </c>
      <c r="P291" s="12"/>
      <c r="Q291" s="15">
        <f t="shared" si="23"/>
        <v>2</v>
      </c>
    </row>
    <row r="292" spans="11:17">
      <c r="K292" s="16">
        <f t="shared" si="24"/>
        <v>42892</v>
      </c>
      <c r="L292" s="12"/>
      <c r="M292" s="13" t="str">
        <f t="shared" si="22"/>
        <v>mardi</v>
      </c>
      <c r="N292" s="12"/>
      <c r="O292" s="14"/>
      <c r="P292" s="12"/>
      <c r="Q292" s="15">
        <f t="shared" si="23"/>
        <v>1</v>
      </c>
    </row>
    <row r="293" spans="11:17">
      <c r="K293" s="16">
        <f t="shared" si="24"/>
        <v>42893</v>
      </c>
      <c r="L293" s="12"/>
      <c r="M293" s="13" t="str">
        <f t="shared" si="22"/>
        <v>mercredi</v>
      </c>
      <c r="N293" s="12"/>
      <c r="O293" s="14"/>
      <c r="P293" s="12"/>
      <c r="Q293" s="15">
        <f t="shared" si="23"/>
        <v>1</v>
      </c>
    </row>
    <row r="294" spans="11:17">
      <c r="K294" s="16">
        <f t="shared" si="24"/>
        <v>42894</v>
      </c>
      <c r="L294" s="12"/>
      <c r="M294" s="13" t="str">
        <f t="shared" si="22"/>
        <v>jeudi</v>
      </c>
      <c r="N294" s="12"/>
      <c r="O294" s="14"/>
      <c r="P294" s="12"/>
      <c r="Q294" s="15">
        <f t="shared" si="23"/>
        <v>1</v>
      </c>
    </row>
    <row r="295" spans="11:17">
      <c r="K295" s="16">
        <f t="shared" si="24"/>
        <v>42895</v>
      </c>
      <c r="L295" s="12"/>
      <c r="M295" s="13" t="str">
        <f t="shared" si="22"/>
        <v>vendredi</v>
      </c>
      <c r="N295" s="12"/>
      <c r="O295" s="14"/>
      <c r="P295" s="12"/>
      <c r="Q295" s="15">
        <f t="shared" si="23"/>
        <v>1</v>
      </c>
    </row>
    <row r="296" spans="11:17">
      <c r="K296" s="16">
        <f t="shared" si="24"/>
        <v>42896</v>
      </c>
      <c r="L296" s="12"/>
      <c r="M296" s="13" t="str">
        <f t="shared" si="22"/>
        <v>samedi</v>
      </c>
      <c r="N296" s="12"/>
      <c r="O296" s="14"/>
      <c r="P296" s="12"/>
      <c r="Q296" s="15">
        <f t="shared" si="23"/>
        <v>3</v>
      </c>
    </row>
    <row r="297" spans="11:17">
      <c r="K297" s="16">
        <f t="shared" si="24"/>
        <v>42897</v>
      </c>
      <c r="L297" s="12"/>
      <c r="M297" s="13" t="str">
        <f t="shared" si="22"/>
        <v>dimanche</v>
      </c>
      <c r="N297" s="12"/>
      <c r="O297" s="14"/>
      <c r="P297" s="12"/>
      <c r="Q297" s="15">
        <f t="shared" si="23"/>
        <v>2</v>
      </c>
    </row>
    <row r="298" spans="11:17">
      <c r="K298" s="16">
        <f t="shared" si="24"/>
        <v>42898</v>
      </c>
      <c r="L298" s="12"/>
      <c r="M298" s="13" t="str">
        <f t="shared" si="22"/>
        <v>lundi</v>
      </c>
      <c r="N298" s="12"/>
      <c r="O298" s="14"/>
      <c r="P298" s="12"/>
      <c r="Q298" s="15">
        <f t="shared" si="23"/>
        <v>1</v>
      </c>
    </row>
    <row r="299" spans="11:17">
      <c r="K299" s="16">
        <f t="shared" si="24"/>
        <v>42899</v>
      </c>
      <c r="L299" s="12"/>
      <c r="M299" s="13" t="str">
        <f t="shared" si="22"/>
        <v>mardi</v>
      </c>
      <c r="N299" s="12"/>
      <c r="O299" s="14"/>
      <c r="P299" s="12"/>
      <c r="Q299" s="15">
        <f t="shared" si="23"/>
        <v>1</v>
      </c>
    </row>
    <row r="300" spans="11:17">
      <c r="K300" s="16">
        <f t="shared" si="24"/>
        <v>42900</v>
      </c>
      <c r="L300" s="12"/>
      <c r="M300" s="13" t="str">
        <f t="shared" si="22"/>
        <v>mercredi</v>
      </c>
      <c r="N300" s="12"/>
      <c r="O300" s="14"/>
      <c r="P300" s="12"/>
      <c r="Q300" s="15">
        <f t="shared" si="23"/>
        <v>1</v>
      </c>
    </row>
    <row r="301" spans="11:17">
      <c r="K301" s="16">
        <f t="shared" si="24"/>
        <v>42901</v>
      </c>
      <c r="L301" s="12"/>
      <c r="M301" s="13" t="str">
        <f t="shared" si="22"/>
        <v>jeudi</v>
      </c>
      <c r="N301" s="12"/>
      <c r="O301" s="14"/>
      <c r="P301" s="12"/>
      <c r="Q301" s="15">
        <f t="shared" si="23"/>
        <v>1</v>
      </c>
    </row>
    <row r="302" spans="11:17">
      <c r="K302" s="16">
        <f t="shared" si="24"/>
        <v>42902</v>
      </c>
      <c r="L302" s="12"/>
      <c r="M302" s="13" t="str">
        <f t="shared" si="22"/>
        <v>vendredi</v>
      </c>
      <c r="N302" s="12"/>
      <c r="O302" s="14"/>
      <c r="P302" s="12"/>
      <c r="Q302" s="15">
        <f t="shared" si="23"/>
        <v>1</v>
      </c>
    </row>
    <row r="303" spans="11:17">
      <c r="K303" s="16">
        <f t="shared" si="24"/>
        <v>42903</v>
      </c>
      <c r="L303" s="12"/>
      <c r="M303" s="13" t="str">
        <f t="shared" si="22"/>
        <v>samedi</v>
      </c>
      <c r="N303" s="12"/>
      <c r="O303" s="14"/>
      <c r="P303" s="12"/>
      <c r="Q303" s="15">
        <f t="shared" si="23"/>
        <v>3</v>
      </c>
    </row>
    <row r="304" spans="11:17">
      <c r="K304" s="16">
        <f t="shared" si="24"/>
        <v>42904</v>
      </c>
      <c r="L304" s="12"/>
      <c r="M304" s="13" t="str">
        <f t="shared" si="22"/>
        <v>dimanche</v>
      </c>
      <c r="N304" s="12"/>
      <c r="O304" s="14"/>
      <c r="P304" s="12"/>
      <c r="Q304" s="15">
        <f t="shared" si="23"/>
        <v>2</v>
      </c>
    </row>
    <row r="305" spans="11:1025">
      <c r="K305" s="16">
        <f t="shared" si="24"/>
        <v>42905</v>
      </c>
      <c r="L305" s="12"/>
      <c r="M305" s="13" t="str">
        <f t="shared" si="22"/>
        <v>lundi</v>
      </c>
      <c r="N305" s="12"/>
      <c r="O305" s="14"/>
      <c r="P305" s="12"/>
      <c r="Q305" s="15">
        <f t="shared" si="23"/>
        <v>1</v>
      </c>
    </row>
    <row r="306" spans="11:1025">
      <c r="K306" s="16">
        <f t="shared" si="24"/>
        <v>42906</v>
      </c>
      <c r="L306" s="12"/>
      <c r="M306" s="13" t="str">
        <f t="shared" si="22"/>
        <v>mardi</v>
      </c>
      <c r="N306" s="12"/>
      <c r="O306" s="14"/>
      <c r="P306" s="12"/>
      <c r="Q306" s="15">
        <f t="shared" si="23"/>
        <v>1</v>
      </c>
    </row>
    <row r="307" spans="11:1025">
      <c r="K307" s="16">
        <f t="shared" si="24"/>
        <v>42907</v>
      </c>
      <c r="L307" s="12"/>
      <c r="M307" s="13" t="str">
        <f t="shared" si="22"/>
        <v>mercredi</v>
      </c>
      <c r="N307" s="12"/>
      <c r="O307" s="14"/>
      <c r="P307" s="12"/>
      <c r="Q307" s="15">
        <f t="shared" si="23"/>
        <v>1</v>
      </c>
    </row>
    <row r="308" spans="11:1025">
      <c r="K308" s="16">
        <f t="shared" si="24"/>
        <v>42908</v>
      </c>
      <c r="L308" s="12"/>
      <c r="M308" s="13" t="str">
        <f t="shared" si="22"/>
        <v>jeudi</v>
      </c>
      <c r="N308" s="12"/>
      <c r="O308" s="14"/>
      <c r="P308" s="12"/>
      <c r="Q308" s="15">
        <f t="shared" si="23"/>
        <v>1</v>
      </c>
    </row>
    <row r="309" spans="11:1025">
      <c r="K309" s="16">
        <f t="shared" si="24"/>
        <v>42909</v>
      </c>
      <c r="L309" s="12"/>
      <c r="M309" s="13" t="str">
        <f t="shared" si="22"/>
        <v>vendredi</v>
      </c>
      <c r="N309" s="12"/>
      <c r="O309" s="14">
        <v>8</v>
      </c>
      <c r="P309" s="12"/>
      <c r="Q309" s="15">
        <f t="shared" si="23"/>
        <v>9</v>
      </c>
    </row>
    <row r="310" spans="11:1025">
      <c r="K310" s="16">
        <f t="shared" si="24"/>
        <v>42910</v>
      </c>
      <c r="L310" s="12"/>
      <c r="M310" s="13" t="str">
        <f t="shared" si="22"/>
        <v>samedi</v>
      </c>
      <c r="N310" s="12"/>
      <c r="O310" s="14">
        <v>7</v>
      </c>
      <c r="P310" s="12"/>
      <c r="Q310" s="15">
        <f t="shared" si="23"/>
        <v>8</v>
      </c>
    </row>
    <row r="311" spans="11:1025">
      <c r="K311" s="16">
        <f t="shared" si="24"/>
        <v>42911</v>
      </c>
      <c r="L311" s="12"/>
      <c r="M311" s="13" t="str">
        <f t="shared" si="22"/>
        <v>dimanche</v>
      </c>
      <c r="N311" s="12"/>
      <c r="O311" s="14">
        <v>6</v>
      </c>
      <c r="P311" s="12"/>
      <c r="Q311" s="15">
        <f t="shared" si="23"/>
        <v>7</v>
      </c>
    </row>
    <row r="312" spans="11:1025">
      <c r="K312" s="16">
        <f t="shared" si="24"/>
        <v>42912</v>
      </c>
      <c r="L312" s="12"/>
      <c r="M312" s="13" t="str">
        <f t="shared" si="22"/>
        <v>lundi</v>
      </c>
      <c r="N312" s="12"/>
      <c r="O312" s="14">
        <v>5</v>
      </c>
      <c r="P312" s="12"/>
      <c r="Q312" s="15">
        <f t="shared" si="23"/>
        <v>6</v>
      </c>
    </row>
    <row r="313" spans="11:1025">
      <c r="K313" s="16">
        <f t="shared" si="24"/>
        <v>42913</v>
      </c>
      <c r="L313" s="12"/>
      <c r="M313" s="13" t="str">
        <f t="shared" si="22"/>
        <v>mardi</v>
      </c>
      <c r="N313" s="12"/>
      <c r="O313" s="14">
        <v>4</v>
      </c>
      <c r="P313" s="12"/>
      <c r="Q313" s="15">
        <f t="shared" si="23"/>
        <v>5</v>
      </c>
    </row>
    <row r="314" spans="11:1025">
      <c r="K314" s="16">
        <f t="shared" si="24"/>
        <v>42914</v>
      </c>
      <c r="L314" s="12"/>
      <c r="M314" s="13" t="str">
        <f t="shared" si="22"/>
        <v>mercredi</v>
      </c>
      <c r="N314" s="12"/>
      <c r="O314" s="14">
        <v>3</v>
      </c>
      <c r="P314" s="12"/>
      <c r="Q314" s="15">
        <f t="shared" si="23"/>
        <v>4</v>
      </c>
    </row>
    <row r="315" spans="11:1025">
      <c r="K315" s="16">
        <f t="shared" si="24"/>
        <v>42915</v>
      </c>
      <c r="L315" s="12"/>
      <c r="M315" s="13" t="str">
        <f t="shared" si="22"/>
        <v>jeudi</v>
      </c>
      <c r="N315" s="12"/>
      <c r="O315" s="14">
        <v>2</v>
      </c>
      <c r="P315" s="12"/>
      <c r="Q315" s="15">
        <f t="shared" si="23"/>
        <v>3</v>
      </c>
    </row>
    <row r="316" spans="11:1025">
      <c r="K316" s="16">
        <f t="shared" si="24"/>
        <v>42916</v>
      </c>
      <c r="L316" s="12"/>
      <c r="M316" s="13" t="str">
        <f t="shared" si="22"/>
        <v>vendredi</v>
      </c>
      <c r="N316" s="12"/>
      <c r="O316" s="14">
        <v>1</v>
      </c>
      <c r="P316" s="12"/>
      <c r="Q316" s="15">
        <f t="shared" si="23"/>
        <v>2</v>
      </c>
    </row>
    <row r="317" spans="11:1025">
      <c r="O317" s="1"/>
      <c r="AME317"/>
      <c r="AMF317"/>
      <c r="AMG317"/>
      <c r="AMH317"/>
      <c r="AMI317"/>
      <c r="AMJ317"/>
      <c r="AMK317"/>
    </row>
  </sheetData>
  <sheetProtection password="CAC3" sheet="1" objects="1" scenarios="1"/>
  <mergeCells count="43">
    <mergeCell ref="H1:H27"/>
    <mergeCell ref="K1:K12"/>
    <mergeCell ref="M1:M12"/>
    <mergeCell ref="O1:O12"/>
    <mergeCell ref="A4:A23"/>
    <mergeCell ref="C26:D26"/>
    <mergeCell ref="C27:D27"/>
    <mergeCell ref="H29:H55"/>
    <mergeCell ref="A32:A51"/>
    <mergeCell ref="C54:D54"/>
    <mergeCell ref="C55:D55"/>
    <mergeCell ref="H57:H83"/>
    <mergeCell ref="A60:A79"/>
    <mergeCell ref="C82:D82"/>
    <mergeCell ref="C83:D83"/>
    <mergeCell ref="H85:H111"/>
    <mergeCell ref="A88:A107"/>
    <mergeCell ref="C110:D110"/>
    <mergeCell ref="C111:D111"/>
    <mergeCell ref="H113:H139"/>
    <mergeCell ref="A116:A135"/>
    <mergeCell ref="C138:D138"/>
    <mergeCell ref="C139:D139"/>
    <mergeCell ref="H141:H167"/>
    <mergeCell ref="A144:A163"/>
    <mergeCell ref="C166:D166"/>
    <mergeCell ref="C167:D167"/>
    <mergeCell ref="H169:H195"/>
    <mergeCell ref="A172:A191"/>
    <mergeCell ref="C194:D194"/>
    <mergeCell ref="C195:D195"/>
    <mergeCell ref="H253:H279"/>
    <mergeCell ref="A256:A275"/>
    <mergeCell ref="C278:D278"/>
    <mergeCell ref="C279:D279"/>
    <mergeCell ref="H197:H223"/>
    <mergeCell ref="A200:A219"/>
    <mergeCell ref="C222:D222"/>
    <mergeCell ref="C223:D223"/>
    <mergeCell ref="H225:H251"/>
    <mergeCell ref="A228:A247"/>
    <mergeCell ref="C250:D250"/>
    <mergeCell ref="C251:D251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L200"/>
  <sheetViews>
    <sheetView showGridLines="0" zoomScaleNormal="100" workbookViewId="0">
      <pane ySplit="4" topLeftCell="A5" activePane="bottomLeft" state="frozen"/>
      <selection pane="bottomLeft" activeCell="A5" sqref="A5:F5"/>
    </sheetView>
  </sheetViews>
  <sheetFormatPr baseColWidth="10" defaultColWidth="9.140625" defaultRowHeight="19.5"/>
  <cols>
    <col min="1" max="1" width="9.140625" style="25"/>
    <col min="2" max="2" width="8" style="25" customWidth="1"/>
    <col min="3" max="6" width="9.140625" style="25"/>
    <col min="7" max="7" width="9.28515625" style="25" customWidth="1"/>
    <col min="8" max="8" width="9.140625" style="25"/>
    <col min="9" max="9" width="5.42578125" style="25" customWidth="1"/>
    <col min="10" max="10" width="9.140625" style="25" customWidth="1"/>
    <col min="11" max="11" width="0.140625" style="25" customWidth="1"/>
    <col min="12" max="12" width="9.140625" style="25"/>
    <col min="13" max="13" width="8" style="25" customWidth="1"/>
    <col min="14" max="17" width="9.140625" style="25"/>
    <col min="18" max="18" width="9.28515625" style="25" customWidth="1"/>
    <col min="19" max="19" width="9.140625" style="25"/>
    <col min="20" max="20" width="5.42578125" style="25" customWidth="1"/>
    <col min="21" max="21" width="9.140625" style="25" customWidth="1"/>
    <col min="22" max="22" width="0.140625" style="25" customWidth="1"/>
    <col min="23" max="23" width="9.140625" style="25"/>
    <col min="24" max="24" width="8" style="25" customWidth="1"/>
    <col min="25" max="28" width="9.140625" style="25"/>
    <col min="29" max="29" width="9.28515625" style="25" customWidth="1"/>
    <col min="30" max="30" width="9.140625" style="25"/>
    <col min="31" max="31" width="5.42578125" style="25" customWidth="1"/>
    <col min="32" max="32" width="9.140625" style="25" customWidth="1"/>
    <col min="33" max="33" width="0.140625" style="25" customWidth="1"/>
    <col min="34" max="34" width="9.140625" style="25"/>
    <col min="35" max="35" width="8" style="25" customWidth="1"/>
    <col min="36" max="39" width="9.140625" style="25"/>
    <col min="40" max="40" width="9.28515625" style="25" customWidth="1"/>
    <col min="41" max="41" width="9.140625" style="25"/>
    <col min="42" max="42" width="5.42578125" style="25" customWidth="1"/>
    <col min="43" max="43" width="9.140625" style="25" customWidth="1"/>
    <col min="44" max="44" width="0.140625" style="25" customWidth="1"/>
    <col min="45" max="45" width="9.140625" style="25"/>
    <col min="46" max="46" width="8" style="25" customWidth="1"/>
    <col min="47" max="50" width="9.140625" style="25"/>
    <col min="51" max="51" width="9.28515625" style="25" customWidth="1"/>
    <col min="52" max="52" width="9.140625" style="25"/>
    <col min="53" max="53" width="5.42578125" style="25" customWidth="1"/>
    <col min="54" max="54" width="9.140625" style="25" customWidth="1"/>
    <col min="55" max="55" width="0.140625" style="25" customWidth="1"/>
    <col min="56" max="56" width="9.140625" style="25"/>
    <col min="57" max="57" width="8" style="25" customWidth="1"/>
    <col min="58" max="61" width="9.140625" style="25"/>
    <col min="62" max="62" width="9.28515625" style="25" customWidth="1"/>
    <col min="63" max="63" width="9.140625" style="25"/>
    <col min="64" max="64" width="5.42578125" style="25" customWidth="1"/>
    <col min="65" max="65" width="9.140625" style="25" customWidth="1"/>
    <col min="66" max="66" width="0.140625" style="25" customWidth="1"/>
    <col min="67" max="67" width="9.140625" style="25"/>
    <col min="68" max="68" width="8" style="25" customWidth="1"/>
    <col min="69" max="72" width="9.140625" style="25"/>
    <col min="73" max="73" width="9.28515625" style="25" customWidth="1"/>
    <col min="74" max="74" width="9.140625" style="25"/>
    <col min="75" max="75" width="5.42578125" style="25" customWidth="1"/>
    <col min="76" max="76" width="9.140625" style="25" customWidth="1"/>
    <col min="77" max="77" width="0.140625" style="25" customWidth="1"/>
    <col min="78" max="78" width="9.140625" style="25"/>
    <col min="79" max="79" width="8" style="25" customWidth="1"/>
    <col min="80" max="83" width="9.140625" style="25"/>
    <col min="84" max="84" width="9.28515625" style="25" customWidth="1"/>
    <col min="85" max="85" width="9.140625" style="25"/>
    <col min="86" max="86" width="5.42578125" style="25" customWidth="1"/>
    <col min="87" max="87" width="9.140625" style="25" customWidth="1"/>
    <col min="88" max="88" width="0.140625" style="25" customWidth="1"/>
    <col min="89" max="89" width="9.140625" style="25"/>
    <col min="90" max="90" width="8" style="25" customWidth="1"/>
    <col min="91" max="94" width="9.140625" style="25"/>
    <col min="95" max="95" width="9.28515625" style="25" customWidth="1"/>
    <col min="96" max="96" width="9.140625" style="25"/>
    <col min="97" max="97" width="5.42578125" style="25" customWidth="1"/>
    <col min="98" max="98" width="9.140625" style="25" customWidth="1"/>
    <col min="99" max="99" width="0.140625" style="25" customWidth="1"/>
    <col min="100" max="100" width="9.140625" style="25"/>
    <col min="101" max="101" width="8" style="25" customWidth="1"/>
    <col min="102" max="105" width="9.140625" style="25"/>
    <col min="106" max="106" width="9.28515625" style="25" customWidth="1"/>
    <col min="107" max="107" width="9.140625" style="25"/>
    <col min="108" max="108" width="5.42578125" style="25" customWidth="1"/>
    <col min="109" max="109" width="9.140625" style="25" customWidth="1"/>
    <col min="110" max="110" width="0.140625" style="25" customWidth="1"/>
    <col min="111" max="947" width="9.140625" style="25"/>
    <col min="948" max="16384" width="9.140625" style="1"/>
  </cols>
  <sheetData>
    <row r="1" spans="1:948" s="25" customFormat="1" ht="45">
      <c r="A1" s="109" t="s">
        <v>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 t="s">
        <v>17</v>
      </c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 t="s">
        <v>18</v>
      </c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 t="s">
        <v>19</v>
      </c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 t="s">
        <v>20</v>
      </c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 t="s">
        <v>21</v>
      </c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 t="s">
        <v>22</v>
      </c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 t="s">
        <v>23</v>
      </c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 t="s">
        <v>24</v>
      </c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 t="s">
        <v>25</v>
      </c>
      <c r="CW1" s="110"/>
      <c r="CX1" s="110"/>
      <c r="CY1" s="110"/>
      <c r="CZ1" s="110"/>
      <c r="DA1" s="110"/>
      <c r="DB1" s="110"/>
      <c r="DC1" s="110"/>
      <c r="DD1" s="110"/>
      <c r="DE1" s="110"/>
      <c r="DF1" s="111"/>
      <c r="AJL1" s="1"/>
    </row>
    <row r="2" spans="1:948" s="25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AJL2" s="1"/>
    </row>
    <row r="3" spans="1:948" s="25" customFormat="1" ht="25.5" customHeight="1">
      <c r="A3" s="85" t="str">
        <f>IF(Paramètres!B4="","",IF(COUNTIF(Paramètres!B4:B23,"")&gt;14,"Page 2",CONCATENATE("Pages 2 à ",5-ROUNDDOWN((COUNTIF(Paramètres!B4:B23,"")/5),0))))</f>
        <v>Pages 2 à 5</v>
      </c>
      <c r="B3" s="85"/>
      <c r="C3" s="85"/>
      <c r="D3" s="85"/>
      <c r="E3" s="85"/>
      <c r="F3" s="85"/>
      <c r="G3" s="85"/>
      <c r="H3" s="85"/>
      <c r="I3" s="85"/>
      <c r="J3" s="85"/>
      <c r="K3" s="72"/>
      <c r="L3" s="85" t="str">
        <f>IF(Paramètres!B32="","",IF(COUNTIF(Paramètres!B32:B51,"")&gt;14,"Page 7",CONCATENATE("Pages 7 à ",10-ROUNDDOWN((COUNTIF(Paramètres!B32:B51,"")/5),0))))</f>
        <v>Pages 7 à 10</v>
      </c>
      <c r="M3" s="85"/>
      <c r="N3" s="85"/>
      <c r="O3" s="85"/>
      <c r="P3" s="85"/>
      <c r="Q3" s="85"/>
      <c r="R3" s="85"/>
      <c r="S3" s="85"/>
      <c r="T3" s="85"/>
      <c r="U3" s="85"/>
      <c r="V3" s="72"/>
      <c r="W3" s="85" t="str">
        <f>IF(Paramètres!B60="","",IF(COUNTIF(Paramètres!B60:B79,"")&gt;14,"Page 12",CONCATENATE("Pages 12 à ",15-ROUNDDOWN((COUNTIF(Paramètres!B60:B79,"")/5),0))))</f>
        <v>Page 12</v>
      </c>
      <c r="X3" s="85"/>
      <c r="Y3" s="85"/>
      <c r="Z3" s="85"/>
      <c r="AA3" s="85"/>
      <c r="AB3" s="85"/>
      <c r="AC3" s="85"/>
      <c r="AD3" s="85"/>
      <c r="AE3" s="85"/>
      <c r="AF3" s="85"/>
      <c r="AG3" s="72"/>
      <c r="AH3" s="85" t="str">
        <f>IF(Paramètres!B88="","",IF(COUNTIF(Paramètres!B88:B107,"")&gt;14,"Page 17",CONCATENATE("Pages 17 à ",20-ROUNDDOWN((COUNTIF(Paramètres!B88:B107,"")/5),0))))</f>
        <v>Pages 17 à 19</v>
      </c>
      <c r="AI3" s="85"/>
      <c r="AJ3" s="85"/>
      <c r="AK3" s="85"/>
      <c r="AL3" s="85"/>
      <c r="AM3" s="85"/>
      <c r="AN3" s="85"/>
      <c r="AO3" s="85"/>
      <c r="AP3" s="85"/>
      <c r="AQ3" s="85"/>
      <c r="AR3" s="72"/>
      <c r="AS3" s="85" t="str">
        <f>IF(Paramètres!B116="","",IF(COUNTIF(Paramètres!B116:B135,"")&gt;14,"Page 22",CONCATENATE("Pages 22 à ",25-ROUNDDOWN((COUNTIF(Paramètres!B116:B135,"")/5),0))))</f>
        <v>Pages 22 à 25</v>
      </c>
      <c r="AT3" s="85"/>
      <c r="AU3" s="85"/>
      <c r="AV3" s="85"/>
      <c r="AW3" s="85"/>
      <c r="AX3" s="85"/>
      <c r="AY3" s="85"/>
      <c r="AZ3" s="85"/>
      <c r="BA3" s="85"/>
      <c r="BB3" s="85"/>
      <c r="BC3" s="72"/>
      <c r="BD3" s="85" t="str">
        <f>IF(Paramètres!B144="","",IF(COUNTIF(Paramètres!B144:B163,"")&gt;14,"Page 27",CONCATENATE("Pages 27 à ",30-ROUNDDOWN((COUNTIF(Paramètres!B144:B163,"")/5),0))))</f>
        <v>Pages 27 à 30</v>
      </c>
      <c r="BE3" s="85"/>
      <c r="BF3" s="85"/>
      <c r="BG3" s="85"/>
      <c r="BH3" s="85"/>
      <c r="BI3" s="85"/>
      <c r="BJ3" s="85"/>
      <c r="BK3" s="85"/>
      <c r="BL3" s="85"/>
      <c r="BM3" s="85"/>
      <c r="BN3" s="72"/>
      <c r="BO3" s="85" t="str">
        <f>IF(Paramètres!B172="","",IF(COUNTIF(Paramètres!B172:B191,"")&gt;14,"Page 32",CONCATENATE("Pages 32 à ",35-ROUNDDOWN((COUNTIF(Paramètres!B172:B191,"")/5),0))))</f>
        <v>Pages 32 à 35</v>
      </c>
      <c r="BP3" s="85"/>
      <c r="BQ3" s="85"/>
      <c r="BR3" s="85"/>
      <c r="BS3" s="85"/>
      <c r="BT3" s="85"/>
      <c r="BU3" s="85"/>
      <c r="BV3" s="85"/>
      <c r="BW3" s="85"/>
      <c r="BX3" s="85"/>
      <c r="BY3" s="72"/>
      <c r="BZ3" s="85" t="str">
        <f>IF(Paramètres!B200="","",IF(COUNTIF(Paramètres!B200:B219,"")&gt;14,"Page 37",CONCATENATE("Pages 37 à ",40-ROUNDDOWN((COUNTIF(Paramètres!B200:B219,"")/5),0))))</f>
        <v>Pages 37 à 39</v>
      </c>
      <c r="CA3" s="85"/>
      <c r="CB3" s="85"/>
      <c r="CC3" s="85"/>
      <c r="CD3" s="85"/>
      <c r="CE3" s="85"/>
      <c r="CF3" s="85"/>
      <c r="CG3" s="85"/>
      <c r="CH3" s="85"/>
      <c r="CI3" s="85"/>
      <c r="CJ3" s="72"/>
      <c r="CK3" s="85" t="str">
        <f>IF(Paramètres!B228="","",IF(COUNTIF(Paramètres!B228:B247,"")&gt;14,"Page 42",CONCATENATE("Pages 42 à ",45-ROUNDDOWN((COUNTIF(Paramètres!B228:B247,"")/5),0))))</f>
        <v>Pages 42 à 45</v>
      </c>
      <c r="CL3" s="85"/>
      <c r="CM3" s="85"/>
      <c r="CN3" s="85"/>
      <c r="CO3" s="85"/>
      <c r="CP3" s="85"/>
      <c r="CQ3" s="85"/>
      <c r="CR3" s="85"/>
      <c r="CS3" s="85"/>
      <c r="CT3" s="85"/>
      <c r="CU3" s="72"/>
      <c r="CV3" s="85" t="str">
        <f>IF(Paramètres!B256="","",IF(COUNTIF(Paramètres!B256:B275,"")&gt;14,"Page 47",CONCATENATE("Pages 47 à ",50-ROUNDDOWN((COUNTIF(Paramètres!B256:B275,"")/5),0))))</f>
        <v>Pages 47 à 49</v>
      </c>
      <c r="CW3" s="85"/>
      <c r="CX3" s="85"/>
      <c r="CY3" s="85"/>
      <c r="CZ3" s="85"/>
      <c r="DA3" s="85"/>
      <c r="DB3" s="85"/>
      <c r="DC3" s="85"/>
      <c r="DD3" s="85"/>
      <c r="DE3" s="85"/>
      <c r="DF3" s="72"/>
      <c r="AGQ3" s="1"/>
    </row>
    <row r="4" spans="1:948" s="25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AJL4" s="1"/>
    </row>
    <row r="5" spans="1:948" s="25" customFormat="1" ht="19.5" customHeight="1">
      <c r="A5" s="105" t="str">
        <f>CONCATENATE(Paramètres!$B$1," ",Paramètres!$B$2,"     (",Paramètres!$B$3,")")</f>
        <v>Bollaerts Dominique     (2F)</v>
      </c>
      <c r="B5" s="106"/>
      <c r="C5" s="106"/>
      <c r="D5" s="106"/>
      <c r="E5" s="106"/>
      <c r="F5" s="107"/>
      <c r="G5" s="103" t="str">
        <f>IF(A$15=".","Contrat 1",CONCATENATE("Contrat 1   -   page 1/",ROUNDUP((20-COUNTIF(A$15:A$200,"."))/5,0)))</f>
        <v>Contrat 1   -   page 1/4</v>
      </c>
      <c r="H5" s="104"/>
      <c r="I5" s="104"/>
      <c r="J5" s="104"/>
      <c r="K5" s="61"/>
      <c r="L5" s="105" t="str">
        <f>CONCATENATE(Paramètres!$B$29," ",Paramètres!$B$30,"     (",Paramètres!$B$31,")")</f>
        <v>Bollaerts Dominique     (2F)</v>
      </c>
      <c r="M5" s="106"/>
      <c r="N5" s="106"/>
      <c r="O5" s="106"/>
      <c r="P5" s="106"/>
      <c r="Q5" s="107"/>
      <c r="R5" s="103" t="str">
        <f>IF(L$15=".","Contrat 2",CONCATENATE("Contrat 2   -   page 1/",ROUNDUP((20-COUNTIF(L$15:L$200,"."))/5,0)))</f>
        <v>Contrat 2   -   page 1/4</v>
      </c>
      <c r="S5" s="104"/>
      <c r="T5" s="104"/>
      <c r="U5" s="104"/>
      <c r="V5" s="61"/>
      <c r="W5" s="105" t="str">
        <f>CONCATENATE(Paramètres!$B$57," ",Paramètres!$B$58,"     (",Paramètres!$B$59,")")</f>
        <v>Bollaerts Dominique     (2F)</v>
      </c>
      <c r="X5" s="106"/>
      <c r="Y5" s="106"/>
      <c r="Z5" s="106"/>
      <c r="AA5" s="106"/>
      <c r="AB5" s="107"/>
      <c r="AC5" s="103" t="str">
        <f>IF(W$15=".","Contrat 3",CONCATENATE("Contrat 3   -   page 1/",ROUNDUP((20-COUNTIF(W$15:W$200,"."))/5,0)))</f>
        <v>Contrat 3   -   page 1/1</v>
      </c>
      <c r="AD5" s="104"/>
      <c r="AE5" s="104"/>
      <c r="AF5" s="104"/>
      <c r="AG5" s="61"/>
      <c r="AH5" s="105" t="str">
        <f>CONCATENATE(Paramètres!$B$85," ",Paramètres!$B$86,"     (",Paramètres!$B$87,")")</f>
        <v>Bollaerts Dominique     (2F)</v>
      </c>
      <c r="AI5" s="106"/>
      <c r="AJ5" s="106"/>
      <c r="AK5" s="106"/>
      <c r="AL5" s="106"/>
      <c r="AM5" s="107"/>
      <c r="AN5" s="103" t="str">
        <f>IF(AH$15=".","Contrat 4",CONCATENATE("Contrat 4   -   page 1/",ROUNDUP((20-COUNTIF(AH$15:AH$200,"."))/5,0)))</f>
        <v>Contrat 4   -   page 1/3</v>
      </c>
      <c r="AO5" s="104"/>
      <c r="AP5" s="104"/>
      <c r="AQ5" s="104"/>
      <c r="AR5" s="61"/>
      <c r="AS5" s="105" t="str">
        <f>CONCATENATE(Paramètres!$B$113," ",Paramètres!$B$114,"     (",Paramètres!$B$115,")")</f>
        <v>Bollaerts Dominique     (2F)</v>
      </c>
      <c r="AT5" s="106"/>
      <c r="AU5" s="106"/>
      <c r="AV5" s="106"/>
      <c r="AW5" s="106"/>
      <c r="AX5" s="107"/>
      <c r="AY5" s="103" t="str">
        <f>IF(AS$15=".","Contrat 5",CONCATENATE("Contrat 5   -   page 1/",ROUNDUP((20-COUNTIF(AS$15:AS$200,"."))/5,0)))</f>
        <v>Contrat 5   -   page 1/4</v>
      </c>
      <c r="AZ5" s="104"/>
      <c r="BA5" s="104"/>
      <c r="BB5" s="104"/>
      <c r="BC5" s="61"/>
      <c r="BD5" s="105" t="str">
        <f>CONCATENATE(Paramètres!$B$141," ",Paramètres!$B$142,"     (",Paramètres!$B$143,")")</f>
        <v>Bollaerts Dominique     (2F)</v>
      </c>
      <c r="BE5" s="106"/>
      <c r="BF5" s="106"/>
      <c r="BG5" s="106"/>
      <c r="BH5" s="106"/>
      <c r="BI5" s="107"/>
      <c r="BJ5" s="103" t="str">
        <f>IF(BD$15=".","Contrat 6",CONCATENATE("Contrat 6   -   page 1/",ROUNDUP((20-COUNTIF(BD$15:BD$200,"."))/5,0)))</f>
        <v>Contrat 6   -   page 1/4</v>
      </c>
      <c r="BK5" s="104"/>
      <c r="BL5" s="104"/>
      <c r="BM5" s="104"/>
      <c r="BN5" s="61"/>
      <c r="BO5" s="105" t="str">
        <f>CONCATENATE(Paramètres!$B$169," ",Paramètres!$B$170,"     (",Paramètres!$B$171,")")</f>
        <v>Bollaerts Dominique     (2F)</v>
      </c>
      <c r="BP5" s="106"/>
      <c r="BQ5" s="106"/>
      <c r="BR5" s="106"/>
      <c r="BS5" s="106"/>
      <c r="BT5" s="107"/>
      <c r="BU5" s="103" t="str">
        <f>IF(BO$15=".","Contrat 7",CONCATENATE("Contrat 7   -   page 1/",ROUNDUP((20-COUNTIF(BO$15:BO$200,"."))/5,0)))</f>
        <v>Contrat 7   -   page 1/4</v>
      </c>
      <c r="BV5" s="104"/>
      <c r="BW5" s="104"/>
      <c r="BX5" s="104"/>
      <c r="BY5" s="61"/>
      <c r="BZ5" s="105" t="str">
        <f>CONCATENATE(Paramètres!$B$197," ",Paramètres!$B$198,"     (",Paramètres!$B$199,")")</f>
        <v>Bollaerts Dominique     (2F)</v>
      </c>
      <c r="CA5" s="106"/>
      <c r="CB5" s="106"/>
      <c r="CC5" s="106"/>
      <c r="CD5" s="106"/>
      <c r="CE5" s="107"/>
      <c r="CF5" s="103" t="str">
        <f>IF(BZ$15=".","Contrat 8",CONCATENATE("Contrat 8   -   page 1/",ROUNDUP((20-COUNTIF(BZ$15:BZ$200,"."))/5,0)))</f>
        <v>Contrat 8   -   page 1/3</v>
      </c>
      <c r="CG5" s="104"/>
      <c r="CH5" s="104"/>
      <c r="CI5" s="104"/>
      <c r="CJ5" s="61"/>
      <c r="CK5" s="105" t="str">
        <f>CONCATENATE(Paramètres!$B$225," ",Paramètres!$B$226,"     (",Paramètres!$B$227,")")</f>
        <v>Bollaerts Dominique     (2F)</v>
      </c>
      <c r="CL5" s="106"/>
      <c r="CM5" s="106"/>
      <c r="CN5" s="106"/>
      <c r="CO5" s="106"/>
      <c r="CP5" s="107"/>
      <c r="CQ5" s="103" t="str">
        <f>IF(CK$15=".","Contrat 9",CONCATENATE("Contrat 9   -   page 1/",ROUNDUP((20-COUNTIF(CK$15:CK$200,"."))/5,0)))</f>
        <v>Contrat 9   -   page 1/4</v>
      </c>
      <c r="CR5" s="104"/>
      <c r="CS5" s="104"/>
      <c r="CT5" s="104"/>
      <c r="CU5" s="61"/>
      <c r="CV5" s="105" t="str">
        <f>CONCATENATE(Paramètres!$B$253," ",Paramètres!$B$254,"     (",Paramètres!$B$255,")")</f>
        <v>Bollaerts Dominique     (2F)</v>
      </c>
      <c r="CW5" s="106"/>
      <c r="CX5" s="106"/>
      <c r="CY5" s="106"/>
      <c r="CZ5" s="106"/>
      <c r="DA5" s="107"/>
      <c r="DB5" s="103" t="str">
        <f>IF(CV$15=".","Contrat 10",CONCATENATE("Contrat 10   -   page 1/",ROUNDUP((20-COUNTIF(CV$15:CV$200,"."))/5,0)))</f>
        <v>Contrat 10   -   page 1/3</v>
      </c>
      <c r="DC5" s="104"/>
      <c r="DD5" s="104"/>
      <c r="DE5" s="104"/>
      <c r="DF5" s="61"/>
    </row>
    <row r="6" spans="1:948" s="25" customFormat="1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</row>
    <row r="7" spans="1:948" s="25" customFormat="1" ht="24" customHeight="1">
      <c r="A7" s="56" t="str">
        <f>IF(Paramètres!$G$1="","","Comp. 1")</f>
        <v>Comp. 1</v>
      </c>
      <c r="B7" s="108" t="str">
        <f>Paramètres!$F$1</f>
        <v>Je respecte les consignes écrites ou orales.</v>
      </c>
      <c r="C7" s="108"/>
      <c r="D7" s="108"/>
      <c r="E7" s="108"/>
      <c r="F7" s="108"/>
      <c r="G7" s="108"/>
      <c r="H7" s="108"/>
      <c r="I7" s="108"/>
      <c r="J7" s="108"/>
      <c r="K7" s="63"/>
      <c r="L7" s="56" t="str">
        <f>IF(Paramètres!$G$29="","","Comp. 1")</f>
        <v>Comp. 1</v>
      </c>
      <c r="M7" s="108" t="str">
        <f>Paramètres!$F$29</f>
        <v>Je respecte les consignes écrites ou orales.</v>
      </c>
      <c r="N7" s="108"/>
      <c r="O7" s="108"/>
      <c r="P7" s="108"/>
      <c r="Q7" s="108"/>
      <c r="R7" s="108"/>
      <c r="S7" s="108"/>
      <c r="T7" s="108"/>
      <c r="U7" s="108"/>
      <c r="V7" s="63"/>
      <c r="W7" s="56" t="str">
        <f>IF(Paramètres!$G$57="","","Comp. 1")</f>
        <v>Comp. 1</v>
      </c>
      <c r="X7" s="108" t="str">
        <f>Paramètres!$F$57</f>
        <v>Je participe activement aux différents cours.</v>
      </c>
      <c r="Y7" s="108"/>
      <c r="Z7" s="108"/>
      <c r="AA7" s="108"/>
      <c r="AB7" s="108"/>
      <c r="AC7" s="108"/>
      <c r="AD7" s="108"/>
      <c r="AE7" s="108"/>
      <c r="AF7" s="108"/>
      <c r="AG7" s="63"/>
      <c r="AH7" s="56" t="str">
        <f>IF(Paramètres!$G$85="","","Comp. 1")</f>
        <v>Comp. 1</v>
      </c>
      <c r="AI7" s="108" t="str">
        <f>Paramètres!$F$85</f>
        <v>Je respecte le règlement de l'atelier.</v>
      </c>
      <c r="AJ7" s="108"/>
      <c r="AK7" s="108"/>
      <c r="AL7" s="108"/>
      <c r="AM7" s="108"/>
      <c r="AN7" s="108"/>
      <c r="AO7" s="108"/>
      <c r="AP7" s="108"/>
      <c r="AQ7" s="108"/>
      <c r="AR7" s="63"/>
      <c r="AS7" s="56" t="str">
        <f>IF(Paramètres!$G$113="","","Comp. 1")</f>
        <v>Comp. 1</v>
      </c>
      <c r="AT7" s="108" t="str">
        <f>Paramètres!$F$113</f>
        <v>Je réponds avec précision à une question posée (je fais des phrases complètes).</v>
      </c>
      <c r="AU7" s="108"/>
      <c r="AV7" s="108"/>
      <c r="AW7" s="108"/>
      <c r="AX7" s="108"/>
      <c r="AY7" s="108"/>
      <c r="AZ7" s="108"/>
      <c r="BA7" s="108"/>
      <c r="BB7" s="108"/>
      <c r="BC7" s="63"/>
      <c r="BD7" s="56" t="str">
        <f>IF(Paramètres!$G$141="","","Comp. 1")</f>
        <v>Comp. 1</v>
      </c>
      <c r="BE7" s="108" t="str">
        <f>Paramètres!$F$141</f>
        <v>Je me tiens correctement sur ma chaise.</v>
      </c>
      <c r="BF7" s="108"/>
      <c r="BG7" s="108"/>
      <c r="BH7" s="108"/>
      <c r="BI7" s="108"/>
      <c r="BJ7" s="108"/>
      <c r="BK7" s="108"/>
      <c r="BL7" s="108"/>
      <c r="BM7" s="108"/>
      <c r="BN7" s="63"/>
      <c r="BO7" s="56" t="str">
        <f>IF(Paramètres!$G$169="","","Comp. 1")</f>
        <v>Comp. 1</v>
      </c>
      <c r="BP7" s="108" t="str">
        <f>Paramètres!$F$169</f>
        <v>Je respecte les règles du jeu.</v>
      </c>
      <c r="BQ7" s="108"/>
      <c r="BR7" s="108"/>
      <c r="BS7" s="108"/>
      <c r="BT7" s="108"/>
      <c r="BU7" s="108"/>
      <c r="BV7" s="108"/>
      <c r="BW7" s="108"/>
      <c r="BX7" s="108"/>
      <c r="BY7" s="63"/>
      <c r="BZ7" s="56" t="str">
        <f>IF(Paramètres!$G$197="","","Comp. 1")</f>
        <v>Comp. 1</v>
      </c>
      <c r="CA7" s="108" t="str">
        <f>Paramètres!$F$197</f>
        <v>Je suis particulièrement attentif lorsque le professeur donne une consigne.</v>
      </c>
      <c r="CB7" s="108"/>
      <c r="CC7" s="108"/>
      <c r="CD7" s="108"/>
      <c r="CE7" s="108"/>
      <c r="CF7" s="108"/>
      <c r="CG7" s="108"/>
      <c r="CH7" s="108"/>
      <c r="CI7" s="108"/>
      <c r="CJ7" s="63"/>
      <c r="CK7" s="56" t="str">
        <f>IF(Paramètres!$G$225="","","Comp. 1")</f>
        <v>Comp. 1</v>
      </c>
      <c r="CL7" s="108" t="str">
        <f>Paramètres!$F$225</f>
        <v>Je respecte le matériel.</v>
      </c>
      <c r="CM7" s="108"/>
      <c r="CN7" s="108"/>
      <c r="CO7" s="108"/>
      <c r="CP7" s="108"/>
      <c r="CQ7" s="108"/>
      <c r="CR7" s="108"/>
      <c r="CS7" s="108"/>
      <c r="CT7" s="108"/>
      <c r="CU7" s="63"/>
      <c r="CV7" s="56" t="str">
        <f>IF(Paramètres!$G$253="","","Comp. 1")</f>
        <v>Comp. 1</v>
      </c>
      <c r="CW7" s="108" t="str">
        <f>Paramètres!$F$253</f>
        <v>Je maitrise mes réactions à l'égard de l'autre.</v>
      </c>
      <c r="CX7" s="108"/>
      <c r="CY7" s="108"/>
      <c r="CZ7" s="108"/>
      <c r="DA7" s="108"/>
      <c r="DB7" s="108"/>
      <c r="DC7" s="108"/>
      <c r="DD7" s="108"/>
      <c r="DE7" s="108"/>
      <c r="DF7" s="63"/>
    </row>
    <row r="8" spans="1:948" s="25" customFormat="1" ht="24" customHeight="1">
      <c r="A8" s="56" t="str">
        <f>IF(Paramètres!$G$1="","","Comp. 2")</f>
        <v>Comp. 2</v>
      </c>
      <c r="B8" s="108" t="str">
        <f>Paramètres!$F$2</f>
        <v>Je respecte les consignes de sécurité.</v>
      </c>
      <c r="C8" s="108"/>
      <c r="D8" s="108"/>
      <c r="E8" s="108"/>
      <c r="F8" s="108"/>
      <c r="G8" s="108"/>
      <c r="H8" s="108"/>
      <c r="I8" s="108"/>
      <c r="J8" s="108"/>
      <c r="K8" s="63"/>
      <c r="L8" s="56" t="str">
        <f>IF(Paramètres!$G$29="","","Comp. 2")</f>
        <v>Comp. 2</v>
      </c>
      <c r="M8" s="108" t="str">
        <f>Paramètres!$F$30</f>
        <v>Je respecte les consignes de sécurité.</v>
      </c>
      <c r="N8" s="108"/>
      <c r="O8" s="108"/>
      <c r="P8" s="108"/>
      <c r="Q8" s="108"/>
      <c r="R8" s="108"/>
      <c r="S8" s="108"/>
      <c r="T8" s="108"/>
      <c r="U8" s="108"/>
      <c r="V8" s="63"/>
      <c r="W8" s="56" t="str">
        <f>IF(Paramètres!$G$57="","","Comp. 2")</f>
        <v>Comp. 2</v>
      </c>
      <c r="X8" s="108" t="str">
        <f>Paramètres!$F$58</f>
        <v>-----</v>
      </c>
      <c r="Y8" s="108"/>
      <c r="Z8" s="108"/>
      <c r="AA8" s="108"/>
      <c r="AB8" s="108"/>
      <c r="AC8" s="108"/>
      <c r="AD8" s="108"/>
      <c r="AE8" s="108"/>
      <c r="AF8" s="108"/>
      <c r="AG8" s="63"/>
      <c r="AH8" s="56" t="str">
        <f>IF(Paramètres!$G$85="","","Comp. 2")</f>
        <v>Comp. 2</v>
      </c>
      <c r="AI8" s="108" t="str">
        <f>Paramètres!$F$86</f>
        <v>J'écoute ou je lis la consigne jusqu'au bout avant de commencer à travailler.</v>
      </c>
      <c r="AJ8" s="108"/>
      <c r="AK8" s="108"/>
      <c r="AL8" s="108"/>
      <c r="AM8" s="108"/>
      <c r="AN8" s="108"/>
      <c r="AO8" s="108"/>
      <c r="AP8" s="108"/>
      <c r="AQ8" s="108"/>
      <c r="AR8" s="63"/>
      <c r="AS8" s="56" t="str">
        <f>IF(Paramètres!$G$113="","","Comp. 2")</f>
        <v>Comp. 2</v>
      </c>
      <c r="AT8" s="108" t="str">
        <f>Paramètres!$F$114</f>
        <v>Je respecte les consignes de sécurité.</v>
      </c>
      <c r="AU8" s="108"/>
      <c r="AV8" s="108"/>
      <c r="AW8" s="108"/>
      <c r="AX8" s="108"/>
      <c r="AY8" s="108"/>
      <c r="AZ8" s="108"/>
      <c r="BA8" s="108"/>
      <c r="BB8" s="108"/>
      <c r="BC8" s="63"/>
      <c r="BD8" s="56" t="str">
        <f>IF(Paramètres!$G$141="","","Comp. 2")</f>
        <v>Comp. 2</v>
      </c>
      <c r="BE8" s="108" t="str">
        <f>Paramètres!$F$142</f>
        <v>Je trie mes déchets.</v>
      </c>
      <c r="BF8" s="108"/>
      <c r="BG8" s="108"/>
      <c r="BH8" s="108"/>
      <c r="BI8" s="108"/>
      <c r="BJ8" s="108"/>
      <c r="BK8" s="108"/>
      <c r="BL8" s="108"/>
      <c r="BM8" s="108"/>
      <c r="BN8" s="63"/>
      <c r="BO8" s="56" t="str">
        <f>IF(Paramètres!$G$169="","","Comp. 2")</f>
        <v>Comp. 2</v>
      </c>
      <c r="BP8" s="108" t="str">
        <f>Paramètres!$F$170</f>
        <v>Je respecte le règlement de l'école.</v>
      </c>
      <c r="BQ8" s="108"/>
      <c r="BR8" s="108"/>
      <c r="BS8" s="108"/>
      <c r="BT8" s="108"/>
      <c r="BU8" s="108"/>
      <c r="BV8" s="108"/>
      <c r="BW8" s="108"/>
      <c r="BX8" s="108"/>
      <c r="BY8" s="63"/>
      <c r="BZ8" s="56" t="str">
        <f>IF(Paramètres!$G$197="","","Comp. 2")</f>
        <v>Comp. 2</v>
      </c>
      <c r="CA8" s="108" t="str">
        <f>Paramètres!$F$198</f>
        <v>Je fais ce que le professeur me demande même si je n'en ai pas envie ou si j'éprouve des difficultés.</v>
      </c>
      <c r="CB8" s="108"/>
      <c r="CC8" s="108"/>
      <c r="CD8" s="108"/>
      <c r="CE8" s="108"/>
      <c r="CF8" s="108"/>
      <c r="CG8" s="108"/>
      <c r="CH8" s="108"/>
      <c r="CI8" s="108"/>
      <c r="CJ8" s="63"/>
      <c r="CK8" s="56" t="str">
        <f>IF(Paramètres!$G$225="","","Comp. 2")</f>
        <v>Comp. 2</v>
      </c>
      <c r="CL8" s="108" t="str">
        <f>Paramètres!$F$226</f>
        <v>Je respecte mon travail.</v>
      </c>
      <c r="CM8" s="108"/>
      <c r="CN8" s="108"/>
      <c r="CO8" s="108"/>
      <c r="CP8" s="108"/>
      <c r="CQ8" s="108"/>
      <c r="CR8" s="108"/>
      <c r="CS8" s="108"/>
      <c r="CT8" s="108"/>
      <c r="CU8" s="63"/>
      <c r="CV8" s="56" t="str">
        <f>IF(Paramètres!$G$253="","","Comp. 2")</f>
        <v>Comp. 2</v>
      </c>
      <c r="CW8" s="108" t="str">
        <f>Paramètres!$F$254</f>
        <v>Je respecte le travail de l'autre.</v>
      </c>
      <c r="CX8" s="108"/>
      <c r="CY8" s="108"/>
      <c r="CZ8" s="108"/>
      <c r="DA8" s="108"/>
      <c r="DB8" s="108"/>
      <c r="DC8" s="108"/>
      <c r="DD8" s="108"/>
      <c r="DE8" s="108"/>
      <c r="DF8" s="63"/>
    </row>
    <row r="9" spans="1:948" s="25" customFormat="1" ht="24" customHeight="1">
      <c r="A9" s="56" t="str">
        <f>IF(Paramètres!$G$1="","","Comp. 3")</f>
        <v>Comp. 3</v>
      </c>
      <c r="B9" s="108" t="str">
        <f>Paramètres!$F$3</f>
        <v>Je respecte les consignes de travail.</v>
      </c>
      <c r="C9" s="108"/>
      <c r="D9" s="108"/>
      <c r="E9" s="108"/>
      <c r="F9" s="108"/>
      <c r="G9" s="108"/>
      <c r="H9" s="108"/>
      <c r="I9" s="108"/>
      <c r="J9" s="108"/>
      <c r="K9" s="63"/>
      <c r="L9" s="56" t="str">
        <f>IF(Paramètres!$G$29="","","Comp. 3")</f>
        <v>Comp. 3</v>
      </c>
      <c r="M9" s="108" t="str">
        <f>Paramètres!$F$31</f>
        <v>Je respecte les consignes de travail.</v>
      </c>
      <c r="N9" s="108"/>
      <c r="O9" s="108"/>
      <c r="P9" s="108"/>
      <c r="Q9" s="108"/>
      <c r="R9" s="108"/>
      <c r="S9" s="108"/>
      <c r="T9" s="108"/>
      <c r="U9" s="108"/>
      <c r="V9" s="63"/>
      <c r="W9" s="56" t="str">
        <f>IF(Paramètres!$G$57="","","Comp. 3")</f>
        <v>Comp. 3</v>
      </c>
      <c r="X9" s="108" t="str">
        <f>Paramètres!$F$59</f>
        <v>-----</v>
      </c>
      <c r="Y9" s="108"/>
      <c r="Z9" s="108"/>
      <c r="AA9" s="108"/>
      <c r="AB9" s="108"/>
      <c r="AC9" s="108"/>
      <c r="AD9" s="108"/>
      <c r="AE9" s="108"/>
      <c r="AF9" s="108"/>
      <c r="AG9" s="63"/>
      <c r="AH9" s="56" t="str">
        <f>IF(Paramètres!$G$85="","","Comp. 3")</f>
        <v>Comp. 3</v>
      </c>
      <c r="AI9" s="108" t="str">
        <f>Paramètres!$F$87</f>
        <v>J'écoute ou je lis la consigne jusqu'au bout avant de poser une question.</v>
      </c>
      <c r="AJ9" s="108"/>
      <c r="AK9" s="108"/>
      <c r="AL9" s="108"/>
      <c r="AM9" s="108"/>
      <c r="AN9" s="108"/>
      <c r="AO9" s="108"/>
      <c r="AP9" s="108"/>
      <c r="AQ9" s="108"/>
      <c r="AR9" s="63"/>
      <c r="AS9" s="56" t="str">
        <f>IF(Paramètres!$G$113="","","Comp. 3")</f>
        <v>Comp. 3</v>
      </c>
      <c r="AT9" s="108" t="str">
        <f>Paramètres!$F$115</f>
        <v>Je réalise les travaux demandés dans chaque cours.</v>
      </c>
      <c r="AU9" s="108"/>
      <c r="AV9" s="108"/>
      <c r="AW9" s="108"/>
      <c r="AX9" s="108"/>
      <c r="AY9" s="108"/>
      <c r="AZ9" s="108"/>
      <c r="BA9" s="108"/>
      <c r="BB9" s="108"/>
      <c r="BC9" s="63"/>
      <c r="BD9" s="56" t="str">
        <f>IF(Paramètres!$G$141="","","Comp. 3")</f>
        <v>Comp. 3</v>
      </c>
      <c r="BE9" s="108" t="str">
        <f>Paramètres!$F$143</f>
        <v>Je respecte les lieux d'activités et de travail hors école.</v>
      </c>
      <c r="BF9" s="108"/>
      <c r="BG9" s="108"/>
      <c r="BH9" s="108"/>
      <c r="BI9" s="108"/>
      <c r="BJ9" s="108"/>
      <c r="BK9" s="108"/>
      <c r="BL9" s="108"/>
      <c r="BM9" s="108"/>
      <c r="BN9" s="63"/>
      <c r="BO9" s="56" t="str">
        <f>IF(Paramètres!$G$169="","","Comp. 3")</f>
        <v>Comp. 3</v>
      </c>
      <c r="BP9" s="108" t="str">
        <f>Paramètres!$F$171</f>
        <v>J'accepte les remarques et les sanctions sans les remettre en cause.</v>
      </c>
      <c r="BQ9" s="108"/>
      <c r="BR9" s="108"/>
      <c r="BS9" s="108"/>
      <c r="BT9" s="108"/>
      <c r="BU9" s="108"/>
      <c r="BV9" s="108"/>
      <c r="BW9" s="108"/>
      <c r="BX9" s="108"/>
      <c r="BY9" s="63"/>
      <c r="BZ9" s="56" t="str">
        <f>IF(Paramètres!$G$197="","","Comp. 3")</f>
        <v>Comp. 3</v>
      </c>
      <c r="CA9" s="108" t="str">
        <f>Paramètres!$F$199</f>
        <v>Je respecte mes condisciples (mots et gestes).</v>
      </c>
      <c r="CB9" s="108"/>
      <c r="CC9" s="108"/>
      <c r="CD9" s="108"/>
      <c r="CE9" s="108"/>
      <c r="CF9" s="108"/>
      <c r="CG9" s="108"/>
      <c r="CH9" s="108"/>
      <c r="CI9" s="108"/>
      <c r="CJ9" s="63"/>
      <c r="CK9" s="56" t="str">
        <f>IF(Paramètres!$G$225="","","Comp. 3")</f>
        <v>Comp. 3</v>
      </c>
      <c r="CL9" s="108" t="str">
        <f>Paramètres!$F$227</f>
        <v>Je respecte le travail de l'autre.</v>
      </c>
      <c r="CM9" s="108"/>
      <c r="CN9" s="108"/>
      <c r="CO9" s="108"/>
      <c r="CP9" s="108"/>
      <c r="CQ9" s="108"/>
      <c r="CR9" s="108"/>
      <c r="CS9" s="108"/>
      <c r="CT9" s="108"/>
      <c r="CU9" s="63"/>
      <c r="CV9" s="56" t="str">
        <f>IF(Paramètres!$G$253="","","Comp. 3")</f>
        <v>Comp. 3</v>
      </c>
      <c r="CW9" s="108" t="str">
        <f>Paramètres!$F$255</f>
        <v>-----</v>
      </c>
      <c r="CX9" s="108"/>
      <c r="CY9" s="108"/>
      <c r="CZ9" s="108"/>
      <c r="DA9" s="108"/>
      <c r="DB9" s="108"/>
      <c r="DC9" s="108"/>
      <c r="DD9" s="108"/>
      <c r="DE9" s="108"/>
      <c r="DF9" s="63"/>
    </row>
    <row r="10" spans="1:948" s="25" customFormat="1" ht="12" customHeight="1">
      <c r="B10" s="73"/>
      <c r="C10" s="57"/>
      <c r="D10" s="55"/>
      <c r="E10" s="55"/>
      <c r="F10" s="1"/>
      <c r="G10" s="1"/>
      <c r="H10" s="1"/>
      <c r="I10" s="1"/>
      <c r="J10" s="1"/>
      <c r="K10" s="1"/>
      <c r="M10" s="73"/>
      <c r="N10" s="57"/>
      <c r="O10" s="55"/>
      <c r="P10" s="55"/>
      <c r="Q10" s="1"/>
      <c r="R10" s="1"/>
      <c r="S10" s="1"/>
      <c r="T10" s="1"/>
      <c r="U10" s="1"/>
      <c r="V10" s="1"/>
      <c r="X10" s="73"/>
      <c r="Y10" s="57"/>
      <c r="Z10" s="55"/>
      <c r="AA10" s="55"/>
      <c r="AB10" s="1"/>
      <c r="AC10" s="1"/>
      <c r="AD10" s="1"/>
      <c r="AE10" s="1"/>
      <c r="AF10" s="1"/>
      <c r="AG10" s="1"/>
      <c r="AI10" s="73"/>
      <c r="AJ10" s="57"/>
      <c r="AK10" s="55"/>
      <c r="AL10" s="55"/>
      <c r="AM10" s="1"/>
      <c r="AN10" s="1"/>
      <c r="AO10" s="1"/>
      <c r="AP10" s="1"/>
      <c r="AQ10" s="1"/>
      <c r="AR10" s="1"/>
      <c r="AT10" s="73"/>
      <c r="AU10" s="57"/>
      <c r="AV10" s="55"/>
      <c r="AW10" s="55"/>
      <c r="AX10" s="1"/>
      <c r="AY10" s="1"/>
      <c r="AZ10" s="1"/>
      <c r="BA10" s="1"/>
      <c r="BB10" s="1"/>
      <c r="BC10" s="1"/>
      <c r="BE10" s="73"/>
      <c r="BF10" s="57"/>
      <c r="BG10" s="55"/>
      <c r="BH10" s="55"/>
      <c r="BI10" s="1"/>
      <c r="BJ10" s="1"/>
      <c r="BK10" s="1"/>
      <c r="BL10" s="1"/>
      <c r="BM10" s="1"/>
      <c r="BN10" s="1"/>
      <c r="BP10" s="73"/>
      <c r="BQ10" s="57"/>
      <c r="BR10" s="55"/>
      <c r="BS10" s="55"/>
      <c r="BT10" s="1"/>
      <c r="BU10" s="1"/>
      <c r="BV10" s="1"/>
      <c r="BW10" s="1"/>
      <c r="BX10" s="1"/>
      <c r="BY10" s="1"/>
      <c r="CA10" s="73"/>
      <c r="CB10" s="57"/>
      <c r="CC10" s="55"/>
      <c r="CD10" s="55"/>
      <c r="CE10" s="1"/>
      <c r="CF10" s="1"/>
      <c r="CG10" s="1"/>
      <c r="CH10" s="1"/>
      <c r="CI10" s="1"/>
      <c r="CJ10" s="1"/>
      <c r="CL10" s="73"/>
      <c r="CM10" s="57"/>
      <c r="CN10" s="55"/>
      <c r="CO10" s="55"/>
      <c r="CP10" s="1"/>
      <c r="CQ10" s="1"/>
      <c r="CR10" s="1"/>
      <c r="CS10" s="1"/>
      <c r="CT10" s="1"/>
      <c r="CU10" s="1"/>
      <c r="CW10" s="73"/>
      <c r="CX10" s="57"/>
      <c r="CY10" s="55"/>
      <c r="CZ10" s="55"/>
      <c r="DA10" s="1"/>
      <c r="DB10" s="1"/>
      <c r="DC10" s="1"/>
      <c r="DD10" s="1"/>
      <c r="DE10" s="1"/>
      <c r="DF10" s="1"/>
    </row>
    <row r="11" spans="1:948" s="25" customFormat="1" ht="13.5" customHeight="1">
      <c r="A11" s="98" t="s">
        <v>30</v>
      </c>
      <c r="B11" s="98"/>
      <c r="C11" s="99"/>
      <c r="D11" s="64" t="s">
        <v>31</v>
      </c>
      <c r="E11" s="64" t="s">
        <v>32</v>
      </c>
      <c r="F11" s="64" t="s">
        <v>33</v>
      </c>
      <c r="G11" s="64" t="s">
        <v>34</v>
      </c>
      <c r="H11" s="64" t="s">
        <v>36</v>
      </c>
      <c r="I11" s="58"/>
      <c r="J11" s="58"/>
      <c r="K11" s="58"/>
      <c r="L11" s="98" t="s">
        <v>30</v>
      </c>
      <c r="M11" s="98"/>
      <c r="N11" s="99"/>
      <c r="O11" s="64" t="s">
        <v>31</v>
      </c>
      <c r="P11" s="64" t="s">
        <v>32</v>
      </c>
      <c r="Q11" s="64" t="s">
        <v>33</v>
      </c>
      <c r="R11" s="64" t="s">
        <v>34</v>
      </c>
      <c r="S11" s="64" t="s">
        <v>36</v>
      </c>
      <c r="T11" s="58"/>
      <c r="U11" s="58"/>
      <c r="V11" s="58"/>
      <c r="W11" s="98" t="s">
        <v>30</v>
      </c>
      <c r="X11" s="98"/>
      <c r="Y11" s="99"/>
      <c r="Z11" s="64" t="s">
        <v>31</v>
      </c>
      <c r="AA11" s="64" t="s">
        <v>32</v>
      </c>
      <c r="AB11" s="64" t="s">
        <v>33</v>
      </c>
      <c r="AC11" s="64" t="s">
        <v>34</v>
      </c>
      <c r="AD11" s="64" t="s">
        <v>36</v>
      </c>
      <c r="AE11" s="58"/>
      <c r="AF11" s="58"/>
      <c r="AG11" s="58"/>
      <c r="AH11" s="98" t="s">
        <v>30</v>
      </c>
      <c r="AI11" s="98"/>
      <c r="AJ11" s="99"/>
      <c r="AK11" s="64" t="s">
        <v>31</v>
      </c>
      <c r="AL11" s="64" t="s">
        <v>32</v>
      </c>
      <c r="AM11" s="64" t="s">
        <v>33</v>
      </c>
      <c r="AN11" s="64" t="s">
        <v>34</v>
      </c>
      <c r="AO11" s="64" t="s">
        <v>36</v>
      </c>
      <c r="AP11" s="58"/>
      <c r="AQ11" s="58"/>
      <c r="AR11" s="58"/>
      <c r="AS11" s="98" t="s">
        <v>30</v>
      </c>
      <c r="AT11" s="98"/>
      <c r="AU11" s="99"/>
      <c r="AV11" s="64" t="s">
        <v>31</v>
      </c>
      <c r="AW11" s="64" t="s">
        <v>32</v>
      </c>
      <c r="AX11" s="64" t="s">
        <v>33</v>
      </c>
      <c r="AY11" s="64" t="s">
        <v>34</v>
      </c>
      <c r="AZ11" s="64" t="s">
        <v>36</v>
      </c>
      <c r="BA11" s="58"/>
      <c r="BB11" s="58"/>
      <c r="BC11" s="58"/>
      <c r="BD11" s="98" t="s">
        <v>30</v>
      </c>
      <c r="BE11" s="98"/>
      <c r="BF11" s="99"/>
      <c r="BG11" s="64" t="s">
        <v>31</v>
      </c>
      <c r="BH11" s="64" t="s">
        <v>32</v>
      </c>
      <c r="BI11" s="64" t="s">
        <v>33</v>
      </c>
      <c r="BJ11" s="64" t="s">
        <v>34</v>
      </c>
      <c r="BK11" s="64" t="s">
        <v>36</v>
      </c>
      <c r="BL11" s="58"/>
      <c r="BM11" s="58"/>
      <c r="BN11" s="58"/>
      <c r="BO11" s="98" t="s">
        <v>30</v>
      </c>
      <c r="BP11" s="98"/>
      <c r="BQ11" s="99"/>
      <c r="BR11" s="64" t="s">
        <v>31</v>
      </c>
      <c r="BS11" s="64" t="s">
        <v>32</v>
      </c>
      <c r="BT11" s="64" t="s">
        <v>33</v>
      </c>
      <c r="BU11" s="64" t="s">
        <v>34</v>
      </c>
      <c r="BV11" s="64" t="s">
        <v>36</v>
      </c>
      <c r="BW11" s="58"/>
      <c r="BX11" s="58"/>
      <c r="BY11" s="58"/>
      <c r="BZ11" s="98" t="s">
        <v>30</v>
      </c>
      <c r="CA11" s="98"/>
      <c r="CB11" s="99"/>
      <c r="CC11" s="64" t="s">
        <v>31</v>
      </c>
      <c r="CD11" s="64" t="s">
        <v>32</v>
      </c>
      <c r="CE11" s="64" t="s">
        <v>33</v>
      </c>
      <c r="CF11" s="64" t="s">
        <v>34</v>
      </c>
      <c r="CG11" s="64" t="s">
        <v>36</v>
      </c>
      <c r="CH11" s="58"/>
      <c r="CI11" s="58"/>
      <c r="CJ11" s="58"/>
      <c r="CK11" s="98" t="s">
        <v>30</v>
      </c>
      <c r="CL11" s="98"/>
      <c r="CM11" s="99"/>
      <c r="CN11" s="64" t="s">
        <v>31</v>
      </c>
      <c r="CO11" s="64" t="s">
        <v>32</v>
      </c>
      <c r="CP11" s="64" t="s">
        <v>33</v>
      </c>
      <c r="CQ11" s="64" t="s">
        <v>34</v>
      </c>
      <c r="CR11" s="64" t="s">
        <v>36</v>
      </c>
      <c r="CS11" s="58"/>
      <c r="CT11" s="58"/>
      <c r="CU11" s="58"/>
      <c r="CV11" s="98" t="s">
        <v>30</v>
      </c>
      <c r="CW11" s="98"/>
      <c r="CX11" s="99"/>
      <c r="CY11" s="64" t="s">
        <v>31</v>
      </c>
      <c r="CZ11" s="64" t="s">
        <v>32</v>
      </c>
      <c r="DA11" s="64" t="s">
        <v>33</v>
      </c>
      <c r="DB11" s="64" t="s">
        <v>34</v>
      </c>
      <c r="DC11" s="64" t="s">
        <v>36</v>
      </c>
      <c r="DD11" s="58"/>
      <c r="DE11" s="58"/>
      <c r="DF11" s="58"/>
    </row>
    <row r="12" spans="1:948" s="25" customFormat="1" ht="7.5" customHeight="1" thickBot="1">
      <c r="B12" s="1"/>
      <c r="C12" s="1"/>
      <c r="D12" s="1"/>
      <c r="E12" s="1"/>
      <c r="F12" s="1"/>
      <c r="G12" s="1"/>
      <c r="H12" s="1"/>
      <c r="I12" s="1"/>
      <c r="J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W12" s="1"/>
      <c r="CX12" s="1"/>
      <c r="CY12" s="1"/>
      <c r="CZ12" s="1"/>
      <c r="DA12" s="1"/>
      <c r="DB12" s="1"/>
      <c r="DC12" s="1"/>
      <c r="DD12" s="1"/>
      <c r="DE12" s="1"/>
      <c r="DF12" s="1"/>
    </row>
    <row r="13" spans="1:948" s="25" customFormat="1" ht="30" customHeight="1" thickBot="1">
      <c r="A13" s="69"/>
      <c r="B13" s="70" t="s">
        <v>26</v>
      </c>
      <c r="C13" s="71" t="s">
        <v>174</v>
      </c>
      <c r="D13" s="71" t="s">
        <v>175</v>
      </c>
      <c r="E13" s="71" t="s">
        <v>176</v>
      </c>
      <c r="F13" s="100" t="s">
        <v>177</v>
      </c>
      <c r="G13" s="101"/>
      <c r="H13" s="101"/>
      <c r="I13" s="101"/>
      <c r="J13" s="102"/>
      <c r="K13" s="58"/>
      <c r="L13" s="69"/>
      <c r="M13" s="70" t="s">
        <v>26</v>
      </c>
      <c r="N13" s="71" t="s">
        <v>174</v>
      </c>
      <c r="O13" s="71" t="s">
        <v>175</v>
      </c>
      <c r="P13" s="71" t="s">
        <v>176</v>
      </c>
      <c r="Q13" s="100" t="s">
        <v>177</v>
      </c>
      <c r="R13" s="101"/>
      <c r="S13" s="101"/>
      <c r="T13" s="101"/>
      <c r="U13" s="102"/>
      <c r="V13" s="58"/>
      <c r="W13" s="69"/>
      <c r="X13" s="70" t="s">
        <v>26</v>
      </c>
      <c r="Y13" s="71" t="s">
        <v>174</v>
      </c>
      <c r="Z13" s="71" t="s">
        <v>175</v>
      </c>
      <c r="AA13" s="71" t="s">
        <v>176</v>
      </c>
      <c r="AB13" s="100" t="s">
        <v>177</v>
      </c>
      <c r="AC13" s="101"/>
      <c r="AD13" s="101"/>
      <c r="AE13" s="101"/>
      <c r="AF13" s="102"/>
      <c r="AG13" s="58"/>
      <c r="AH13" s="69"/>
      <c r="AI13" s="70" t="s">
        <v>26</v>
      </c>
      <c r="AJ13" s="71" t="s">
        <v>174</v>
      </c>
      <c r="AK13" s="71" t="s">
        <v>175</v>
      </c>
      <c r="AL13" s="71" t="s">
        <v>176</v>
      </c>
      <c r="AM13" s="100" t="s">
        <v>177</v>
      </c>
      <c r="AN13" s="101"/>
      <c r="AO13" s="101"/>
      <c r="AP13" s="101"/>
      <c r="AQ13" s="102"/>
      <c r="AR13" s="58"/>
      <c r="AS13" s="69"/>
      <c r="AT13" s="70" t="s">
        <v>26</v>
      </c>
      <c r="AU13" s="71" t="s">
        <v>174</v>
      </c>
      <c r="AV13" s="71" t="s">
        <v>175</v>
      </c>
      <c r="AW13" s="71" t="s">
        <v>176</v>
      </c>
      <c r="AX13" s="100" t="s">
        <v>177</v>
      </c>
      <c r="AY13" s="101"/>
      <c r="AZ13" s="101"/>
      <c r="BA13" s="101"/>
      <c r="BB13" s="102"/>
      <c r="BC13" s="58"/>
      <c r="BD13" s="69"/>
      <c r="BE13" s="70" t="s">
        <v>26</v>
      </c>
      <c r="BF13" s="71" t="s">
        <v>174</v>
      </c>
      <c r="BG13" s="71" t="s">
        <v>175</v>
      </c>
      <c r="BH13" s="71" t="s">
        <v>176</v>
      </c>
      <c r="BI13" s="100" t="s">
        <v>177</v>
      </c>
      <c r="BJ13" s="101"/>
      <c r="BK13" s="101"/>
      <c r="BL13" s="101"/>
      <c r="BM13" s="102"/>
      <c r="BN13" s="58"/>
      <c r="BO13" s="69"/>
      <c r="BP13" s="70" t="s">
        <v>26</v>
      </c>
      <c r="BQ13" s="71" t="s">
        <v>174</v>
      </c>
      <c r="BR13" s="71" t="s">
        <v>175</v>
      </c>
      <c r="BS13" s="71" t="s">
        <v>176</v>
      </c>
      <c r="BT13" s="100" t="s">
        <v>177</v>
      </c>
      <c r="BU13" s="101"/>
      <c r="BV13" s="101"/>
      <c r="BW13" s="101"/>
      <c r="BX13" s="102"/>
      <c r="BY13" s="58"/>
      <c r="BZ13" s="69"/>
      <c r="CA13" s="70" t="s">
        <v>26</v>
      </c>
      <c r="CB13" s="71" t="s">
        <v>174</v>
      </c>
      <c r="CC13" s="71" t="s">
        <v>175</v>
      </c>
      <c r="CD13" s="71" t="s">
        <v>176</v>
      </c>
      <c r="CE13" s="100" t="s">
        <v>177</v>
      </c>
      <c r="CF13" s="101"/>
      <c r="CG13" s="101"/>
      <c r="CH13" s="101"/>
      <c r="CI13" s="102"/>
      <c r="CJ13" s="58"/>
      <c r="CK13" s="69"/>
      <c r="CL13" s="70" t="s">
        <v>26</v>
      </c>
      <c r="CM13" s="71" t="s">
        <v>174</v>
      </c>
      <c r="CN13" s="71" t="s">
        <v>175</v>
      </c>
      <c r="CO13" s="71" t="s">
        <v>176</v>
      </c>
      <c r="CP13" s="100" t="s">
        <v>177</v>
      </c>
      <c r="CQ13" s="101"/>
      <c r="CR13" s="101"/>
      <c r="CS13" s="101"/>
      <c r="CT13" s="102"/>
      <c r="CU13" s="58"/>
      <c r="CV13" s="69"/>
      <c r="CW13" s="70" t="s">
        <v>26</v>
      </c>
      <c r="CX13" s="71" t="s">
        <v>174</v>
      </c>
      <c r="CY13" s="71" t="s">
        <v>175</v>
      </c>
      <c r="CZ13" s="71" t="s">
        <v>176</v>
      </c>
      <c r="DA13" s="100" t="s">
        <v>177</v>
      </c>
      <c r="DB13" s="101"/>
      <c r="DC13" s="101"/>
      <c r="DD13" s="101"/>
      <c r="DE13" s="102"/>
      <c r="DF13" s="58"/>
    </row>
    <row r="14" spans="1:948" s="25" customFormat="1" ht="7.5" customHeight="1" thickBot="1">
      <c r="A14" s="68"/>
      <c r="B14" s="62"/>
      <c r="C14" s="62"/>
      <c r="D14" s="62"/>
      <c r="E14" s="62"/>
      <c r="F14" s="62"/>
      <c r="G14" s="62"/>
      <c r="H14" s="62"/>
      <c r="I14" s="62"/>
      <c r="J14" s="62"/>
      <c r="K14" s="58"/>
      <c r="L14" s="68"/>
      <c r="M14" s="62"/>
      <c r="N14" s="62"/>
      <c r="O14" s="62"/>
      <c r="P14" s="62"/>
      <c r="Q14" s="62"/>
      <c r="R14" s="62"/>
      <c r="S14" s="62"/>
      <c r="T14" s="62"/>
      <c r="U14" s="62"/>
      <c r="V14" s="58"/>
      <c r="W14" s="68"/>
      <c r="X14" s="62"/>
      <c r="Y14" s="62"/>
      <c r="Z14" s="62"/>
      <c r="AA14" s="62"/>
      <c r="AB14" s="62"/>
      <c r="AC14" s="62"/>
      <c r="AD14" s="62"/>
      <c r="AE14" s="62"/>
      <c r="AF14" s="62"/>
      <c r="AG14" s="58"/>
      <c r="AH14" s="68"/>
      <c r="AI14" s="62"/>
      <c r="AJ14" s="62"/>
      <c r="AK14" s="62"/>
      <c r="AL14" s="62"/>
      <c r="AM14" s="62"/>
      <c r="AN14" s="62"/>
      <c r="AO14" s="62"/>
      <c r="AP14" s="62"/>
      <c r="AQ14" s="62"/>
      <c r="AR14" s="58"/>
      <c r="AS14" s="68"/>
      <c r="AT14" s="62"/>
      <c r="AU14" s="62"/>
      <c r="AV14" s="62"/>
      <c r="AW14" s="62"/>
      <c r="AX14" s="62"/>
      <c r="AY14" s="62"/>
      <c r="AZ14" s="62"/>
      <c r="BA14" s="62"/>
      <c r="BB14" s="62"/>
      <c r="BC14" s="58"/>
      <c r="BD14" s="68"/>
      <c r="BE14" s="62"/>
      <c r="BF14" s="62"/>
      <c r="BG14" s="62"/>
      <c r="BH14" s="62"/>
      <c r="BI14" s="62"/>
      <c r="BJ14" s="62"/>
      <c r="BK14" s="62"/>
      <c r="BL14" s="62"/>
      <c r="BM14" s="62"/>
      <c r="BN14" s="58"/>
      <c r="BO14" s="68"/>
      <c r="BP14" s="62"/>
      <c r="BQ14" s="62"/>
      <c r="BR14" s="62"/>
      <c r="BS14" s="62"/>
      <c r="BT14" s="62"/>
      <c r="BU14" s="62"/>
      <c r="BV14" s="62"/>
      <c r="BW14" s="62"/>
      <c r="BX14" s="62"/>
      <c r="BY14" s="58"/>
      <c r="BZ14" s="68"/>
      <c r="CA14" s="62"/>
      <c r="CB14" s="62"/>
      <c r="CC14" s="62"/>
      <c r="CD14" s="62"/>
      <c r="CE14" s="62"/>
      <c r="CF14" s="62"/>
      <c r="CG14" s="62"/>
      <c r="CH14" s="62"/>
      <c r="CI14" s="62"/>
      <c r="CJ14" s="58"/>
      <c r="CK14" s="68"/>
      <c r="CL14" s="62"/>
      <c r="CM14" s="62"/>
      <c r="CN14" s="62"/>
      <c r="CO14" s="62"/>
      <c r="CP14" s="62"/>
      <c r="CQ14" s="62"/>
      <c r="CR14" s="62"/>
      <c r="CS14" s="62"/>
      <c r="CT14" s="62"/>
      <c r="CU14" s="58"/>
      <c r="CV14" s="68"/>
      <c r="CW14" s="62"/>
      <c r="CX14" s="62"/>
      <c r="CY14" s="62"/>
      <c r="CZ14" s="62"/>
      <c r="DA14" s="62"/>
      <c r="DB14" s="62"/>
      <c r="DC14" s="62"/>
      <c r="DD14" s="62"/>
      <c r="DE14" s="62"/>
      <c r="DF14" s="58"/>
    </row>
    <row r="15" spans="1:948" s="25" customFormat="1" ht="16.5" customHeight="1">
      <c r="A15" s="92">
        <f>IF(Paramètres!$B$4="",".",Paramètres!$B$4)</f>
        <v>42614</v>
      </c>
      <c r="B15" s="65">
        <v>1</v>
      </c>
      <c r="C15" s="66" t="s">
        <v>182</v>
      </c>
      <c r="D15" s="67"/>
      <c r="E15" s="67"/>
      <c r="F15" s="95"/>
      <c r="G15" s="96"/>
      <c r="H15" s="96"/>
      <c r="I15" s="96"/>
      <c r="J15" s="97"/>
      <c r="K15" s="74"/>
      <c r="L15" s="92">
        <f>IF(Paramètres!$B$32="",".",Paramètres!$B$32)</f>
        <v>42646</v>
      </c>
      <c r="M15" s="65">
        <v>1</v>
      </c>
      <c r="N15" s="66"/>
      <c r="O15" s="67"/>
      <c r="P15" s="67"/>
      <c r="Q15" s="95"/>
      <c r="R15" s="96"/>
      <c r="S15" s="96"/>
      <c r="T15" s="96"/>
      <c r="U15" s="97"/>
      <c r="V15" s="74"/>
      <c r="W15" s="92">
        <f>IF(Paramètres!$B$60="",".",Paramètres!$B$60)</f>
        <v>42682</v>
      </c>
      <c r="X15" s="65">
        <v>1</v>
      </c>
      <c r="Y15" s="66"/>
      <c r="Z15" s="67"/>
      <c r="AA15" s="67"/>
      <c r="AB15" s="95"/>
      <c r="AC15" s="96"/>
      <c r="AD15" s="96"/>
      <c r="AE15" s="96"/>
      <c r="AF15" s="97"/>
      <c r="AG15" s="74"/>
      <c r="AH15" s="92">
        <f>IF(Paramètres!$B$88="",".",Paramètres!$B$88)</f>
        <v>42705</v>
      </c>
      <c r="AI15" s="65">
        <v>1</v>
      </c>
      <c r="AJ15" s="66"/>
      <c r="AK15" s="67"/>
      <c r="AL15" s="67"/>
      <c r="AM15" s="95"/>
      <c r="AN15" s="96"/>
      <c r="AO15" s="96"/>
      <c r="AP15" s="96"/>
      <c r="AQ15" s="97"/>
      <c r="AR15" s="74"/>
      <c r="AS15" s="92">
        <f>IF(Paramètres!$B$116="",".",Paramètres!$B$116)</f>
        <v>42744</v>
      </c>
      <c r="AT15" s="65">
        <v>1</v>
      </c>
      <c r="AU15" s="66"/>
      <c r="AV15" s="67"/>
      <c r="AW15" s="67"/>
      <c r="AX15" s="95"/>
      <c r="AY15" s="96"/>
      <c r="AZ15" s="96"/>
      <c r="BA15" s="96"/>
      <c r="BB15" s="97"/>
      <c r="BC15" s="74"/>
      <c r="BD15" s="92">
        <f>IF(Paramètres!$B$144="",".",Paramètres!$B$144)</f>
        <v>42767</v>
      </c>
      <c r="BE15" s="65">
        <v>1</v>
      </c>
      <c r="BF15" s="66"/>
      <c r="BG15" s="67"/>
      <c r="BH15" s="67"/>
      <c r="BI15" s="95"/>
      <c r="BJ15" s="96"/>
      <c r="BK15" s="96"/>
      <c r="BL15" s="96"/>
      <c r="BM15" s="97"/>
      <c r="BN15" s="74"/>
      <c r="BO15" s="92">
        <f>IF(Paramètres!$B$172="",".",Paramètres!$B$172)</f>
        <v>42801</v>
      </c>
      <c r="BP15" s="65">
        <v>1</v>
      </c>
      <c r="BQ15" s="66"/>
      <c r="BR15" s="67"/>
      <c r="BS15" s="67"/>
      <c r="BT15" s="95"/>
      <c r="BU15" s="96"/>
      <c r="BV15" s="96"/>
      <c r="BW15" s="96"/>
      <c r="BX15" s="97"/>
      <c r="BY15" s="74"/>
      <c r="BZ15" s="92">
        <f>IF(Paramètres!$B$200="",".",Paramètres!$B$200)</f>
        <v>42825</v>
      </c>
      <c r="CA15" s="65">
        <v>1</v>
      </c>
      <c r="CB15" s="66"/>
      <c r="CC15" s="67"/>
      <c r="CD15" s="67"/>
      <c r="CE15" s="95"/>
      <c r="CF15" s="96"/>
      <c r="CG15" s="96"/>
      <c r="CH15" s="96"/>
      <c r="CI15" s="97"/>
      <c r="CJ15" s="74"/>
      <c r="CK15" s="92">
        <f>IF(Paramètres!$B$228="",".",Paramètres!$B$228)</f>
        <v>42858</v>
      </c>
      <c r="CL15" s="65">
        <v>1</v>
      </c>
      <c r="CM15" s="66"/>
      <c r="CN15" s="67"/>
      <c r="CO15" s="67"/>
      <c r="CP15" s="95"/>
      <c r="CQ15" s="96"/>
      <c r="CR15" s="96"/>
      <c r="CS15" s="96"/>
      <c r="CT15" s="97"/>
      <c r="CU15" s="74"/>
      <c r="CV15" s="92">
        <f>IF(Paramètres!$B$256="",".",Paramètres!$B$256)</f>
        <v>42887</v>
      </c>
      <c r="CW15" s="65">
        <v>1</v>
      </c>
      <c r="CX15" s="66" t="s">
        <v>182</v>
      </c>
      <c r="CY15" s="67"/>
      <c r="CZ15" s="67"/>
      <c r="DA15" s="95"/>
      <c r="DB15" s="96"/>
      <c r="DC15" s="96"/>
      <c r="DD15" s="96"/>
      <c r="DE15" s="97"/>
      <c r="DF15" s="74"/>
    </row>
    <row r="16" spans="1:948" s="25" customFormat="1" ht="16.5" customHeight="1">
      <c r="A16" s="93"/>
      <c r="B16" s="59">
        <v>2</v>
      </c>
      <c r="C16" s="26"/>
      <c r="D16" s="26"/>
      <c r="E16" s="26"/>
      <c r="F16" s="86"/>
      <c r="G16" s="87"/>
      <c r="H16" s="87"/>
      <c r="I16" s="87"/>
      <c r="J16" s="88"/>
      <c r="K16" s="75"/>
      <c r="L16" s="93"/>
      <c r="M16" s="59">
        <v>2</v>
      </c>
      <c r="N16" s="26"/>
      <c r="O16" s="26"/>
      <c r="P16" s="26"/>
      <c r="Q16" s="86"/>
      <c r="R16" s="87"/>
      <c r="S16" s="87"/>
      <c r="T16" s="87"/>
      <c r="U16" s="88"/>
      <c r="V16" s="75"/>
      <c r="W16" s="93"/>
      <c r="X16" s="59">
        <v>2</v>
      </c>
      <c r="Y16" s="26"/>
      <c r="Z16" s="26"/>
      <c r="AA16" s="26"/>
      <c r="AB16" s="86"/>
      <c r="AC16" s="87"/>
      <c r="AD16" s="87"/>
      <c r="AE16" s="87"/>
      <c r="AF16" s="88"/>
      <c r="AG16" s="75"/>
      <c r="AH16" s="93"/>
      <c r="AI16" s="59">
        <v>2</v>
      </c>
      <c r="AJ16" s="26"/>
      <c r="AK16" s="26"/>
      <c r="AL16" s="26"/>
      <c r="AM16" s="86"/>
      <c r="AN16" s="87"/>
      <c r="AO16" s="87"/>
      <c r="AP16" s="87"/>
      <c r="AQ16" s="88"/>
      <c r="AR16" s="75"/>
      <c r="AS16" s="93"/>
      <c r="AT16" s="59">
        <v>2</v>
      </c>
      <c r="AU16" s="26"/>
      <c r="AV16" s="26"/>
      <c r="AW16" s="26"/>
      <c r="AX16" s="86"/>
      <c r="AY16" s="87"/>
      <c r="AZ16" s="87"/>
      <c r="BA16" s="87"/>
      <c r="BB16" s="88"/>
      <c r="BC16" s="75"/>
      <c r="BD16" s="93"/>
      <c r="BE16" s="59">
        <v>2</v>
      </c>
      <c r="BF16" s="26"/>
      <c r="BG16" s="26"/>
      <c r="BH16" s="26"/>
      <c r="BI16" s="86"/>
      <c r="BJ16" s="87"/>
      <c r="BK16" s="87"/>
      <c r="BL16" s="87"/>
      <c r="BM16" s="88"/>
      <c r="BN16" s="75"/>
      <c r="BO16" s="93"/>
      <c r="BP16" s="59">
        <v>2</v>
      </c>
      <c r="BQ16" s="26"/>
      <c r="BR16" s="26"/>
      <c r="BS16" s="26"/>
      <c r="BT16" s="86"/>
      <c r="BU16" s="87"/>
      <c r="BV16" s="87"/>
      <c r="BW16" s="87"/>
      <c r="BX16" s="88"/>
      <c r="BY16" s="75"/>
      <c r="BZ16" s="93"/>
      <c r="CA16" s="59">
        <v>2</v>
      </c>
      <c r="CB16" s="26"/>
      <c r="CC16" s="26"/>
      <c r="CD16" s="26"/>
      <c r="CE16" s="86"/>
      <c r="CF16" s="87"/>
      <c r="CG16" s="87"/>
      <c r="CH16" s="87"/>
      <c r="CI16" s="88"/>
      <c r="CJ16" s="75"/>
      <c r="CK16" s="93"/>
      <c r="CL16" s="59">
        <v>2</v>
      </c>
      <c r="CM16" s="26"/>
      <c r="CN16" s="26"/>
      <c r="CO16" s="26"/>
      <c r="CP16" s="86"/>
      <c r="CQ16" s="87"/>
      <c r="CR16" s="87"/>
      <c r="CS16" s="87"/>
      <c r="CT16" s="88"/>
      <c r="CU16" s="75"/>
      <c r="CV16" s="93"/>
      <c r="CW16" s="59">
        <v>2</v>
      </c>
      <c r="CX16" s="26"/>
      <c r="CY16" s="26"/>
      <c r="CZ16" s="26"/>
      <c r="DA16" s="86"/>
      <c r="DB16" s="87"/>
      <c r="DC16" s="87"/>
      <c r="DD16" s="87"/>
      <c r="DE16" s="88"/>
      <c r="DF16" s="75"/>
    </row>
    <row r="17" spans="1:110" s="25" customFormat="1" ht="16.5" customHeight="1">
      <c r="A17" s="93"/>
      <c r="B17" s="59">
        <v>3</v>
      </c>
      <c r="C17" s="26"/>
      <c r="D17" s="26"/>
      <c r="E17" s="26"/>
      <c r="F17" s="86"/>
      <c r="G17" s="87"/>
      <c r="H17" s="87"/>
      <c r="I17" s="87"/>
      <c r="J17" s="88"/>
      <c r="K17" s="75"/>
      <c r="L17" s="93"/>
      <c r="M17" s="59">
        <v>3</v>
      </c>
      <c r="N17" s="26"/>
      <c r="O17" s="26"/>
      <c r="P17" s="26"/>
      <c r="Q17" s="86"/>
      <c r="R17" s="87"/>
      <c r="S17" s="87"/>
      <c r="T17" s="87"/>
      <c r="U17" s="88"/>
      <c r="V17" s="75"/>
      <c r="W17" s="93"/>
      <c r="X17" s="59">
        <v>3</v>
      </c>
      <c r="Y17" s="26"/>
      <c r="Z17" s="26"/>
      <c r="AA17" s="26"/>
      <c r="AB17" s="86"/>
      <c r="AC17" s="87"/>
      <c r="AD17" s="87"/>
      <c r="AE17" s="87"/>
      <c r="AF17" s="88"/>
      <c r="AG17" s="75"/>
      <c r="AH17" s="93"/>
      <c r="AI17" s="59">
        <v>3</v>
      </c>
      <c r="AJ17" s="26"/>
      <c r="AK17" s="26"/>
      <c r="AL17" s="26"/>
      <c r="AM17" s="86"/>
      <c r="AN17" s="87"/>
      <c r="AO17" s="87"/>
      <c r="AP17" s="87"/>
      <c r="AQ17" s="88"/>
      <c r="AR17" s="75"/>
      <c r="AS17" s="93"/>
      <c r="AT17" s="59">
        <v>3</v>
      </c>
      <c r="AU17" s="26"/>
      <c r="AV17" s="26"/>
      <c r="AW17" s="26"/>
      <c r="AX17" s="86"/>
      <c r="AY17" s="87"/>
      <c r="AZ17" s="87"/>
      <c r="BA17" s="87"/>
      <c r="BB17" s="88"/>
      <c r="BC17" s="75"/>
      <c r="BD17" s="93"/>
      <c r="BE17" s="59">
        <v>3</v>
      </c>
      <c r="BF17" s="26"/>
      <c r="BG17" s="26"/>
      <c r="BH17" s="26"/>
      <c r="BI17" s="86"/>
      <c r="BJ17" s="87"/>
      <c r="BK17" s="87"/>
      <c r="BL17" s="87"/>
      <c r="BM17" s="88"/>
      <c r="BN17" s="75"/>
      <c r="BO17" s="93"/>
      <c r="BP17" s="59">
        <v>3</v>
      </c>
      <c r="BQ17" s="26"/>
      <c r="BR17" s="26"/>
      <c r="BS17" s="26"/>
      <c r="BT17" s="86"/>
      <c r="BU17" s="87"/>
      <c r="BV17" s="87"/>
      <c r="BW17" s="87"/>
      <c r="BX17" s="88"/>
      <c r="BY17" s="75"/>
      <c r="BZ17" s="93"/>
      <c r="CA17" s="59">
        <v>3</v>
      </c>
      <c r="CB17" s="26"/>
      <c r="CC17" s="26"/>
      <c r="CD17" s="26"/>
      <c r="CE17" s="86"/>
      <c r="CF17" s="87"/>
      <c r="CG17" s="87"/>
      <c r="CH17" s="87"/>
      <c r="CI17" s="88"/>
      <c r="CJ17" s="75"/>
      <c r="CK17" s="93"/>
      <c r="CL17" s="59">
        <v>3</v>
      </c>
      <c r="CM17" s="26"/>
      <c r="CN17" s="26"/>
      <c r="CO17" s="26"/>
      <c r="CP17" s="86"/>
      <c r="CQ17" s="87"/>
      <c r="CR17" s="87"/>
      <c r="CS17" s="87"/>
      <c r="CT17" s="88"/>
      <c r="CU17" s="75"/>
      <c r="CV17" s="93"/>
      <c r="CW17" s="59">
        <v>3</v>
      </c>
      <c r="CX17" s="26"/>
      <c r="CY17" s="26"/>
      <c r="CZ17" s="26"/>
      <c r="DA17" s="86"/>
      <c r="DB17" s="87"/>
      <c r="DC17" s="87"/>
      <c r="DD17" s="87"/>
      <c r="DE17" s="88"/>
      <c r="DF17" s="75"/>
    </row>
    <row r="18" spans="1:110" s="25" customFormat="1" ht="16.5" customHeight="1">
      <c r="A18" s="93"/>
      <c r="B18" s="59">
        <v>4</v>
      </c>
      <c r="C18" s="26"/>
      <c r="D18" s="26"/>
      <c r="E18" s="26"/>
      <c r="F18" s="86"/>
      <c r="G18" s="87"/>
      <c r="H18" s="87"/>
      <c r="I18" s="87"/>
      <c r="J18" s="88"/>
      <c r="K18" s="75"/>
      <c r="L18" s="93"/>
      <c r="M18" s="59">
        <v>4</v>
      </c>
      <c r="N18" s="26"/>
      <c r="O18" s="26"/>
      <c r="P18" s="26"/>
      <c r="Q18" s="86"/>
      <c r="R18" s="87"/>
      <c r="S18" s="87"/>
      <c r="T18" s="87"/>
      <c r="U18" s="88"/>
      <c r="V18" s="75"/>
      <c r="W18" s="93"/>
      <c r="X18" s="59">
        <v>4</v>
      </c>
      <c r="Y18" s="26"/>
      <c r="Z18" s="26"/>
      <c r="AA18" s="26"/>
      <c r="AB18" s="86"/>
      <c r="AC18" s="87"/>
      <c r="AD18" s="87"/>
      <c r="AE18" s="87"/>
      <c r="AF18" s="88"/>
      <c r="AG18" s="75"/>
      <c r="AH18" s="93"/>
      <c r="AI18" s="59">
        <v>4</v>
      </c>
      <c r="AJ18" s="26"/>
      <c r="AK18" s="26"/>
      <c r="AL18" s="26"/>
      <c r="AM18" s="86"/>
      <c r="AN18" s="87"/>
      <c r="AO18" s="87"/>
      <c r="AP18" s="87"/>
      <c r="AQ18" s="88"/>
      <c r="AR18" s="75"/>
      <c r="AS18" s="93"/>
      <c r="AT18" s="59">
        <v>4</v>
      </c>
      <c r="AU18" s="26"/>
      <c r="AV18" s="26"/>
      <c r="AW18" s="26"/>
      <c r="AX18" s="86"/>
      <c r="AY18" s="87"/>
      <c r="AZ18" s="87"/>
      <c r="BA18" s="87"/>
      <c r="BB18" s="88"/>
      <c r="BC18" s="75"/>
      <c r="BD18" s="93"/>
      <c r="BE18" s="59">
        <v>4</v>
      </c>
      <c r="BF18" s="26"/>
      <c r="BG18" s="26"/>
      <c r="BH18" s="26"/>
      <c r="BI18" s="86"/>
      <c r="BJ18" s="87"/>
      <c r="BK18" s="87"/>
      <c r="BL18" s="87"/>
      <c r="BM18" s="88"/>
      <c r="BN18" s="75"/>
      <c r="BO18" s="93"/>
      <c r="BP18" s="59">
        <v>4</v>
      </c>
      <c r="BQ18" s="26"/>
      <c r="BR18" s="26"/>
      <c r="BS18" s="26"/>
      <c r="BT18" s="86"/>
      <c r="BU18" s="87"/>
      <c r="BV18" s="87"/>
      <c r="BW18" s="87"/>
      <c r="BX18" s="88"/>
      <c r="BY18" s="75"/>
      <c r="BZ18" s="93"/>
      <c r="CA18" s="59">
        <v>4</v>
      </c>
      <c r="CB18" s="26"/>
      <c r="CC18" s="26"/>
      <c r="CD18" s="26"/>
      <c r="CE18" s="86"/>
      <c r="CF18" s="87"/>
      <c r="CG18" s="87"/>
      <c r="CH18" s="87"/>
      <c r="CI18" s="88"/>
      <c r="CJ18" s="75"/>
      <c r="CK18" s="93"/>
      <c r="CL18" s="59">
        <v>4</v>
      </c>
      <c r="CM18" s="26"/>
      <c r="CN18" s="26"/>
      <c r="CO18" s="26"/>
      <c r="CP18" s="86"/>
      <c r="CQ18" s="87"/>
      <c r="CR18" s="87"/>
      <c r="CS18" s="87"/>
      <c r="CT18" s="88"/>
      <c r="CU18" s="75"/>
      <c r="CV18" s="93"/>
      <c r="CW18" s="59">
        <v>4</v>
      </c>
      <c r="CX18" s="26"/>
      <c r="CY18" s="26"/>
      <c r="CZ18" s="26"/>
      <c r="DA18" s="86"/>
      <c r="DB18" s="87"/>
      <c r="DC18" s="87"/>
      <c r="DD18" s="87"/>
      <c r="DE18" s="88"/>
      <c r="DF18" s="75"/>
    </row>
    <row r="19" spans="1:110" s="25" customFormat="1" ht="16.5" customHeight="1">
      <c r="A19" s="93"/>
      <c r="B19" s="59" t="s">
        <v>35</v>
      </c>
      <c r="C19" s="26"/>
      <c r="D19" s="26"/>
      <c r="E19" s="26"/>
      <c r="F19" s="86"/>
      <c r="G19" s="87"/>
      <c r="H19" s="87"/>
      <c r="I19" s="87"/>
      <c r="J19" s="88"/>
      <c r="K19" s="75"/>
      <c r="L19" s="93"/>
      <c r="M19" s="59" t="s">
        <v>35</v>
      </c>
      <c r="N19" s="26"/>
      <c r="O19" s="26"/>
      <c r="P19" s="26"/>
      <c r="Q19" s="86"/>
      <c r="R19" s="87"/>
      <c r="S19" s="87"/>
      <c r="T19" s="87"/>
      <c r="U19" s="88"/>
      <c r="V19" s="75"/>
      <c r="W19" s="93"/>
      <c r="X19" s="59" t="s">
        <v>35</v>
      </c>
      <c r="Y19" s="26"/>
      <c r="Z19" s="26"/>
      <c r="AA19" s="26"/>
      <c r="AB19" s="86"/>
      <c r="AC19" s="87"/>
      <c r="AD19" s="87"/>
      <c r="AE19" s="87"/>
      <c r="AF19" s="88"/>
      <c r="AG19" s="75"/>
      <c r="AH19" s="93"/>
      <c r="AI19" s="59" t="s">
        <v>35</v>
      </c>
      <c r="AJ19" s="26"/>
      <c r="AK19" s="26"/>
      <c r="AL19" s="26"/>
      <c r="AM19" s="86"/>
      <c r="AN19" s="87"/>
      <c r="AO19" s="87"/>
      <c r="AP19" s="87"/>
      <c r="AQ19" s="88"/>
      <c r="AR19" s="75"/>
      <c r="AS19" s="93"/>
      <c r="AT19" s="59" t="s">
        <v>35</v>
      </c>
      <c r="AU19" s="26"/>
      <c r="AV19" s="26"/>
      <c r="AW19" s="26"/>
      <c r="AX19" s="86"/>
      <c r="AY19" s="87"/>
      <c r="AZ19" s="87"/>
      <c r="BA19" s="87"/>
      <c r="BB19" s="88"/>
      <c r="BC19" s="75"/>
      <c r="BD19" s="93"/>
      <c r="BE19" s="59" t="s">
        <v>35</v>
      </c>
      <c r="BF19" s="26"/>
      <c r="BG19" s="26"/>
      <c r="BH19" s="26"/>
      <c r="BI19" s="86"/>
      <c r="BJ19" s="87"/>
      <c r="BK19" s="87"/>
      <c r="BL19" s="87"/>
      <c r="BM19" s="88"/>
      <c r="BN19" s="75"/>
      <c r="BO19" s="93"/>
      <c r="BP19" s="59" t="s">
        <v>35</v>
      </c>
      <c r="BQ19" s="26"/>
      <c r="BR19" s="26"/>
      <c r="BS19" s="26"/>
      <c r="BT19" s="86"/>
      <c r="BU19" s="87"/>
      <c r="BV19" s="87"/>
      <c r="BW19" s="87"/>
      <c r="BX19" s="88"/>
      <c r="BY19" s="75"/>
      <c r="BZ19" s="93"/>
      <c r="CA19" s="59" t="s">
        <v>35</v>
      </c>
      <c r="CB19" s="26"/>
      <c r="CC19" s="26"/>
      <c r="CD19" s="26"/>
      <c r="CE19" s="86"/>
      <c r="CF19" s="87"/>
      <c r="CG19" s="87"/>
      <c r="CH19" s="87"/>
      <c r="CI19" s="88"/>
      <c r="CJ19" s="75"/>
      <c r="CK19" s="93"/>
      <c r="CL19" s="59" t="s">
        <v>35</v>
      </c>
      <c r="CM19" s="26"/>
      <c r="CN19" s="26"/>
      <c r="CO19" s="26"/>
      <c r="CP19" s="86"/>
      <c r="CQ19" s="87"/>
      <c r="CR19" s="87"/>
      <c r="CS19" s="87"/>
      <c r="CT19" s="88"/>
      <c r="CU19" s="75"/>
      <c r="CV19" s="93"/>
      <c r="CW19" s="59" t="s">
        <v>35</v>
      </c>
      <c r="CX19" s="26"/>
      <c r="CY19" s="26"/>
      <c r="CZ19" s="26"/>
      <c r="DA19" s="86"/>
      <c r="DB19" s="87"/>
      <c r="DC19" s="87"/>
      <c r="DD19" s="87"/>
      <c r="DE19" s="88"/>
      <c r="DF19" s="75"/>
    </row>
    <row r="20" spans="1:110" s="25" customFormat="1" ht="16.5" customHeight="1">
      <c r="A20" s="93"/>
      <c r="B20" s="59">
        <v>7</v>
      </c>
      <c r="C20" s="26"/>
      <c r="D20" s="26"/>
      <c r="E20" s="26"/>
      <c r="F20" s="86"/>
      <c r="G20" s="87"/>
      <c r="H20" s="87"/>
      <c r="I20" s="87"/>
      <c r="J20" s="88"/>
      <c r="K20" s="75"/>
      <c r="L20" s="93"/>
      <c r="M20" s="59">
        <v>7</v>
      </c>
      <c r="N20" s="26"/>
      <c r="O20" s="26"/>
      <c r="P20" s="26"/>
      <c r="Q20" s="86"/>
      <c r="R20" s="87"/>
      <c r="S20" s="87"/>
      <c r="T20" s="87"/>
      <c r="U20" s="88"/>
      <c r="V20" s="75"/>
      <c r="W20" s="93"/>
      <c r="X20" s="59">
        <v>7</v>
      </c>
      <c r="Y20" s="26"/>
      <c r="Z20" s="26"/>
      <c r="AA20" s="26"/>
      <c r="AB20" s="86"/>
      <c r="AC20" s="87"/>
      <c r="AD20" s="87"/>
      <c r="AE20" s="87"/>
      <c r="AF20" s="88"/>
      <c r="AG20" s="75"/>
      <c r="AH20" s="93"/>
      <c r="AI20" s="59">
        <v>7</v>
      </c>
      <c r="AJ20" s="26"/>
      <c r="AK20" s="26"/>
      <c r="AL20" s="26"/>
      <c r="AM20" s="86"/>
      <c r="AN20" s="87"/>
      <c r="AO20" s="87"/>
      <c r="AP20" s="87"/>
      <c r="AQ20" s="88"/>
      <c r="AR20" s="75"/>
      <c r="AS20" s="93"/>
      <c r="AT20" s="59">
        <v>7</v>
      </c>
      <c r="AU20" s="26"/>
      <c r="AV20" s="26"/>
      <c r="AW20" s="26"/>
      <c r="AX20" s="86"/>
      <c r="AY20" s="87"/>
      <c r="AZ20" s="87"/>
      <c r="BA20" s="87"/>
      <c r="BB20" s="88"/>
      <c r="BC20" s="75"/>
      <c r="BD20" s="93"/>
      <c r="BE20" s="59">
        <v>7</v>
      </c>
      <c r="BF20" s="26"/>
      <c r="BG20" s="26"/>
      <c r="BH20" s="26"/>
      <c r="BI20" s="86"/>
      <c r="BJ20" s="87"/>
      <c r="BK20" s="87"/>
      <c r="BL20" s="87"/>
      <c r="BM20" s="88"/>
      <c r="BN20" s="75"/>
      <c r="BO20" s="93"/>
      <c r="BP20" s="59">
        <v>7</v>
      </c>
      <c r="BQ20" s="26"/>
      <c r="BR20" s="26"/>
      <c r="BS20" s="26"/>
      <c r="BT20" s="86"/>
      <c r="BU20" s="87"/>
      <c r="BV20" s="87"/>
      <c r="BW20" s="87"/>
      <c r="BX20" s="88"/>
      <c r="BY20" s="75"/>
      <c r="BZ20" s="93"/>
      <c r="CA20" s="59">
        <v>7</v>
      </c>
      <c r="CB20" s="26"/>
      <c r="CC20" s="26"/>
      <c r="CD20" s="26"/>
      <c r="CE20" s="86"/>
      <c r="CF20" s="87"/>
      <c r="CG20" s="87"/>
      <c r="CH20" s="87"/>
      <c r="CI20" s="88"/>
      <c r="CJ20" s="75"/>
      <c r="CK20" s="93"/>
      <c r="CL20" s="59">
        <v>7</v>
      </c>
      <c r="CM20" s="26"/>
      <c r="CN20" s="26"/>
      <c r="CO20" s="26"/>
      <c r="CP20" s="86"/>
      <c r="CQ20" s="87"/>
      <c r="CR20" s="87"/>
      <c r="CS20" s="87"/>
      <c r="CT20" s="88"/>
      <c r="CU20" s="75"/>
      <c r="CV20" s="93"/>
      <c r="CW20" s="59">
        <v>7</v>
      </c>
      <c r="CX20" s="26"/>
      <c r="CY20" s="26"/>
      <c r="CZ20" s="26"/>
      <c r="DA20" s="86"/>
      <c r="DB20" s="87"/>
      <c r="DC20" s="87"/>
      <c r="DD20" s="87"/>
      <c r="DE20" s="88"/>
      <c r="DF20" s="75"/>
    </row>
    <row r="21" spans="1:110" s="25" customFormat="1" ht="16.5" customHeight="1" thickBot="1">
      <c r="A21" s="94"/>
      <c r="B21" s="60">
        <v>8</v>
      </c>
      <c r="C21" s="27"/>
      <c r="D21" s="27"/>
      <c r="E21" s="27"/>
      <c r="F21" s="89"/>
      <c r="G21" s="90"/>
      <c r="H21" s="90"/>
      <c r="I21" s="90"/>
      <c r="J21" s="91"/>
      <c r="K21" s="76"/>
      <c r="L21" s="94"/>
      <c r="M21" s="60">
        <v>8</v>
      </c>
      <c r="N21" s="27"/>
      <c r="O21" s="27"/>
      <c r="P21" s="27"/>
      <c r="Q21" s="89"/>
      <c r="R21" s="90"/>
      <c r="S21" s="90"/>
      <c r="T21" s="90"/>
      <c r="U21" s="91"/>
      <c r="V21" s="76"/>
      <c r="W21" s="94"/>
      <c r="X21" s="60">
        <v>8</v>
      </c>
      <c r="Y21" s="27"/>
      <c r="Z21" s="27"/>
      <c r="AA21" s="27"/>
      <c r="AB21" s="89"/>
      <c r="AC21" s="90"/>
      <c r="AD21" s="90"/>
      <c r="AE21" s="90"/>
      <c r="AF21" s="91"/>
      <c r="AG21" s="76"/>
      <c r="AH21" s="94"/>
      <c r="AI21" s="60">
        <v>8</v>
      </c>
      <c r="AJ21" s="27"/>
      <c r="AK21" s="27"/>
      <c r="AL21" s="27"/>
      <c r="AM21" s="89"/>
      <c r="AN21" s="90"/>
      <c r="AO21" s="90"/>
      <c r="AP21" s="90"/>
      <c r="AQ21" s="91"/>
      <c r="AR21" s="76"/>
      <c r="AS21" s="94"/>
      <c r="AT21" s="60">
        <v>8</v>
      </c>
      <c r="AU21" s="27"/>
      <c r="AV21" s="27"/>
      <c r="AW21" s="27"/>
      <c r="AX21" s="89"/>
      <c r="AY21" s="90"/>
      <c r="AZ21" s="90"/>
      <c r="BA21" s="90"/>
      <c r="BB21" s="91"/>
      <c r="BC21" s="76"/>
      <c r="BD21" s="94"/>
      <c r="BE21" s="60">
        <v>8</v>
      </c>
      <c r="BF21" s="27"/>
      <c r="BG21" s="27"/>
      <c r="BH21" s="27"/>
      <c r="BI21" s="89"/>
      <c r="BJ21" s="90"/>
      <c r="BK21" s="90"/>
      <c r="BL21" s="90"/>
      <c r="BM21" s="91"/>
      <c r="BN21" s="76"/>
      <c r="BO21" s="94"/>
      <c r="BP21" s="60">
        <v>8</v>
      </c>
      <c r="BQ21" s="27"/>
      <c r="BR21" s="27"/>
      <c r="BS21" s="27"/>
      <c r="BT21" s="89"/>
      <c r="BU21" s="90"/>
      <c r="BV21" s="90"/>
      <c r="BW21" s="90"/>
      <c r="BX21" s="91"/>
      <c r="BY21" s="76"/>
      <c r="BZ21" s="94"/>
      <c r="CA21" s="60">
        <v>8</v>
      </c>
      <c r="CB21" s="27"/>
      <c r="CC21" s="27"/>
      <c r="CD21" s="27"/>
      <c r="CE21" s="89"/>
      <c r="CF21" s="90"/>
      <c r="CG21" s="90"/>
      <c r="CH21" s="90"/>
      <c r="CI21" s="91"/>
      <c r="CJ21" s="76"/>
      <c r="CK21" s="94"/>
      <c r="CL21" s="60">
        <v>8</v>
      </c>
      <c r="CM21" s="27"/>
      <c r="CN21" s="27"/>
      <c r="CO21" s="27"/>
      <c r="CP21" s="89"/>
      <c r="CQ21" s="90"/>
      <c r="CR21" s="90"/>
      <c r="CS21" s="90"/>
      <c r="CT21" s="91"/>
      <c r="CU21" s="76"/>
      <c r="CV21" s="94"/>
      <c r="CW21" s="60">
        <v>8</v>
      </c>
      <c r="CX21" s="27"/>
      <c r="CY21" s="27"/>
      <c r="CZ21" s="27"/>
      <c r="DA21" s="89"/>
      <c r="DB21" s="90"/>
      <c r="DC21" s="90"/>
      <c r="DD21" s="90"/>
      <c r="DE21" s="91"/>
      <c r="DF21" s="76"/>
    </row>
    <row r="22" spans="1:110" s="25" customFormat="1" ht="7.5" customHeight="1" thickBot="1">
      <c r="B22" s="1"/>
      <c r="C22" s="1"/>
      <c r="D22" s="1"/>
      <c r="E22" s="1"/>
      <c r="F22" s="1"/>
      <c r="G22" s="1"/>
      <c r="H22" s="28"/>
      <c r="I22" s="28"/>
      <c r="J22" s="28"/>
      <c r="K22" s="28"/>
      <c r="M22" s="1"/>
      <c r="N22" s="1"/>
      <c r="O22" s="1"/>
      <c r="P22" s="1"/>
      <c r="Q22" s="1"/>
      <c r="R22" s="1"/>
      <c r="S22" s="28"/>
      <c r="T22" s="28"/>
      <c r="U22" s="28"/>
      <c r="V22" s="28"/>
      <c r="X22" s="1"/>
      <c r="Y22" s="1"/>
      <c r="Z22" s="1"/>
      <c r="AA22" s="1"/>
      <c r="AB22" s="1"/>
      <c r="AC22" s="1"/>
      <c r="AD22" s="28"/>
      <c r="AE22" s="28"/>
      <c r="AF22" s="28"/>
      <c r="AG22" s="28"/>
      <c r="AI22" s="1"/>
      <c r="AJ22" s="1"/>
      <c r="AK22" s="1"/>
      <c r="AL22" s="1"/>
      <c r="AM22" s="1"/>
      <c r="AN22" s="1"/>
      <c r="AO22" s="28"/>
      <c r="AP22" s="28"/>
      <c r="AQ22" s="28"/>
      <c r="AR22" s="28"/>
      <c r="AT22" s="1"/>
      <c r="AU22" s="1"/>
      <c r="AV22" s="1"/>
      <c r="AW22" s="1"/>
      <c r="AX22" s="1"/>
      <c r="AY22" s="1"/>
      <c r="AZ22" s="28"/>
      <c r="BA22" s="28"/>
      <c r="BB22" s="28"/>
      <c r="BC22" s="28"/>
      <c r="BE22" s="1"/>
      <c r="BF22" s="1"/>
      <c r="BG22" s="1"/>
      <c r="BH22" s="1"/>
      <c r="BI22" s="1"/>
      <c r="BJ22" s="1"/>
      <c r="BK22" s="28"/>
      <c r="BL22" s="28"/>
      <c r="BM22" s="28"/>
      <c r="BN22" s="28"/>
      <c r="BP22" s="1"/>
      <c r="BQ22" s="1"/>
      <c r="BR22" s="1"/>
      <c r="BS22" s="1"/>
      <c r="BT22" s="1"/>
      <c r="BU22" s="1"/>
      <c r="BV22" s="28"/>
      <c r="BW22" s="28"/>
      <c r="BX22" s="28"/>
      <c r="BY22" s="28"/>
      <c r="CA22" s="1"/>
      <c r="CB22" s="1"/>
      <c r="CC22" s="1"/>
      <c r="CD22" s="1"/>
      <c r="CE22" s="1"/>
      <c r="CF22" s="1"/>
      <c r="CG22" s="28"/>
      <c r="CH22" s="28"/>
      <c r="CI22" s="28"/>
      <c r="CJ22" s="28"/>
      <c r="CL22" s="1"/>
      <c r="CM22" s="1"/>
      <c r="CN22" s="1"/>
      <c r="CO22" s="1"/>
      <c r="CP22" s="1"/>
      <c r="CQ22" s="1"/>
      <c r="CR22" s="28"/>
      <c r="CS22" s="28"/>
      <c r="CT22" s="28"/>
      <c r="CU22" s="28"/>
      <c r="CW22" s="1"/>
      <c r="CX22" s="1"/>
      <c r="CY22" s="1"/>
      <c r="CZ22" s="1"/>
      <c r="DA22" s="1"/>
      <c r="DB22" s="1"/>
      <c r="DC22" s="28"/>
      <c r="DD22" s="28"/>
      <c r="DE22" s="28"/>
      <c r="DF22" s="28"/>
    </row>
    <row r="23" spans="1:110" s="25" customFormat="1" ht="16.5" customHeight="1">
      <c r="A23" s="92">
        <f>IF(Paramètres!$B$5="",".",Paramètres!$B$5)</f>
        <v>42615</v>
      </c>
      <c r="B23" s="65">
        <v>1</v>
      </c>
      <c r="C23" s="66" t="s">
        <v>180</v>
      </c>
      <c r="D23" s="67" t="s">
        <v>179</v>
      </c>
      <c r="E23" s="67" t="s">
        <v>181</v>
      </c>
      <c r="F23" s="95"/>
      <c r="G23" s="96"/>
      <c r="H23" s="96"/>
      <c r="I23" s="96"/>
      <c r="J23" s="97"/>
      <c r="K23" s="74"/>
      <c r="L23" s="92">
        <f>IF(Paramètres!$B$33="",".",Paramètres!$B$33)</f>
        <v>42647</v>
      </c>
      <c r="M23" s="65">
        <v>1</v>
      </c>
      <c r="N23" s="66"/>
      <c r="O23" s="67"/>
      <c r="P23" s="67"/>
      <c r="Q23" s="95"/>
      <c r="R23" s="96"/>
      <c r="S23" s="96"/>
      <c r="T23" s="96"/>
      <c r="U23" s="97"/>
      <c r="V23" s="74"/>
      <c r="W23" s="92">
        <f>IF(Paramètres!$B$61="",".",Paramètres!$B$61)</f>
        <v>42683</v>
      </c>
      <c r="X23" s="65">
        <v>1</v>
      </c>
      <c r="Y23" s="66"/>
      <c r="Z23" s="67"/>
      <c r="AA23" s="67"/>
      <c r="AB23" s="95"/>
      <c r="AC23" s="96"/>
      <c r="AD23" s="96"/>
      <c r="AE23" s="96"/>
      <c r="AF23" s="97"/>
      <c r="AG23" s="74"/>
      <c r="AH23" s="92">
        <f>IF(Paramètres!$B$89="",".",Paramètres!$B$89)</f>
        <v>42706</v>
      </c>
      <c r="AI23" s="65">
        <v>1</v>
      </c>
      <c r="AJ23" s="66"/>
      <c r="AK23" s="67"/>
      <c r="AL23" s="67"/>
      <c r="AM23" s="95"/>
      <c r="AN23" s="96"/>
      <c r="AO23" s="96"/>
      <c r="AP23" s="96"/>
      <c r="AQ23" s="97"/>
      <c r="AR23" s="74"/>
      <c r="AS23" s="92">
        <f>IF(Paramètres!$B$117="",".",Paramètres!$B$117)</f>
        <v>42745</v>
      </c>
      <c r="AT23" s="65">
        <v>1</v>
      </c>
      <c r="AU23" s="66"/>
      <c r="AV23" s="67"/>
      <c r="AW23" s="67"/>
      <c r="AX23" s="95"/>
      <c r="AY23" s="96"/>
      <c r="AZ23" s="96"/>
      <c r="BA23" s="96"/>
      <c r="BB23" s="97"/>
      <c r="BC23" s="74"/>
      <c r="BD23" s="92">
        <f>IF(Paramètres!$B$145="",".",Paramètres!$B$145)</f>
        <v>42768</v>
      </c>
      <c r="BE23" s="65">
        <v>1</v>
      </c>
      <c r="BF23" s="66"/>
      <c r="BG23" s="67"/>
      <c r="BH23" s="67"/>
      <c r="BI23" s="95"/>
      <c r="BJ23" s="96"/>
      <c r="BK23" s="96"/>
      <c r="BL23" s="96"/>
      <c r="BM23" s="97"/>
      <c r="BN23" s="74"/>
      <c r="BO23" s="92">
        <f>IF(Paramètres!$B$173="",".",Paramètres!$B$173)</f>
        <v>42802</v>
      </c>
      <c r="BP23" s="65">
        <v>1</v>
      </c>
      <c r="BQ23" s="66"/>
      <c r="BR23" s="67"/>
      <c r="BS23" s="67"/>
      <c r="BT23" s="95"/>
      <c r="BU23" s="96"/>
      <c r="BV23" s="96"/>
      <c r="BW23" s="96"/>
      <c r="BX23" s="97"/>
      <c r="BY23" s="74"/>
      <c r="BZ23" s="92">
        <f>IF(Paramètres!$B$201="",".",Paramètres!$B$201)</f>
        <v>42843</v>
      </c>
      <c r="CA23" s="65">
        <v>1</v>
      </c>
      <c r="CB23" s="66"/>
      <c r="CC23" s="67"/>
      <c r="CD23" s="67"/>
      <c r="CE23" s="95"/>
      <c r="CF23" s="96"/>
      <c r="CG23" s="96"/>
      <c r="CH23" s="96"/>
      <c r="CI23" s="97"/>
      <c r="CJ23" s="74"/>
      <c r="CK23" s="92">
        <f>IF(Paramètres!$B$229="",".",Paramètres!$B$229)</f>
        <v>42859</v>
      </c>
      <c r="CL23" s="65">
        <v>1</v>
      </c>
      <c r="CM23" s="66"/>
      <c r="CN23" s="67"/>
      <c r="CO23" s="67"/>
      <c r="CP23" s="95"/>
      <c r="CQ23" s="96"/>
      <c r="CR23" s="96"/>
      <c r="CS23" s="96"/>
      <c r="CT23" s="97"/>
      <c r="CU23" s="74"/>
      <c r="CV23" s="92">
        <f>IF(Paramètres!$B$257="",".",Paramètres!$B$257)</f>
        <v>42888</v>
      </c>
      <c r="CW23" s="65">
        <v>1</v>
      </c>
      <c r="CX23" s="66" t="s">
        <v>173</v>
      </c>
      <c r="CY23" s="67"/>
      <c r="CZ23" s="67"/>
      <c r="DA23" s="95"/>
      <c r="DB23" s="96"/>
      <c r="DC23" s="96"/>
      <c r="DD23" s="96"/>
      <c r="DE23" s="97"/>
      <c r="DF23" s="74"/>
    </row>
    <row r="24" spans="1:110" s="25" customFormat="1" ht="16.5" customHeight="1">
      <c r="A24" s="93"/>
      <c r="B24" s="59">
        <v>2</v>
      </c>
      <c r="C24" s="26" t="s">
        <v>180</v>
      </c>
      <c r="D24" s="26" t="s">
        <v>179</v>
      </c>
      <c r="E24" s="26" t="s">
        <v>181</v>
      </c>
      <c r="F24" s="86"/>
      <c r="G24" s="87"/>
      <c r="H24" s="87"/>
      <c r="I24" s="87"/>
      <c r="J24" s="88"/>
      <c r="K24" s="75"/>
      <c r="L24" s="93"/>
      <c r="M24" s="59">
        <v>2</v>
      </c>
      <c r="N24" s="26"/>
      <c r="O24" s="26"/>
      <c r="P24" s="26"/>
      <c r="Q24" s="86"/>
      <c r="R24" s="87"/>
      <c r="S24" s="87"/>
      <c r="T24" s="87"/>
      <c r="U24" s="88"/>
      <c r="V24" s="75"/>
      <c r="W24" s="93"/>
      <c r="X24" s="59">
        <v>2</v>
      </c>
      <c r="Y24" s="26"/>
      <c r="Z24" s="26"/>
      <c r="AA24" s="26"/>
      <c r="AB24" s="86"/>
      <c r="AC24" s="87"/>
      <c r="AD24" s="87"/>
      <c r="AE24" s="87"/>
      <c r="AF24" s="88"/>
      <c r="AG24" s="75"/>
      <c r="AH24" s="93"/>
      <c r="AI24" s="59">
        <v>2</v>
      </c>
      <c r="AJ24" s="26"/>
      <c r="AK24" s="26"/>
      <c r="AL24" s="26"/>
      <c r="AM24" s="86"/>
      <c r="AN24" s="87"/>
      <c r="AO24" s="87"/>
      <c r="AP24" s="87"/>
      <c r="AQ24" s="88"/>
      <c r="AR24" s="75"/>
      <c r="AS24" s="93"/>
      <c r="AT24" s="59">
        <v>2</v>
      </c>
      <c r="AU24" s="26"/>
      <c r="AV24" s="26"/>
      <c r="AW24" s="26"/>
      <c r="AX24" s="86"/>
      <c r="AY24" s="87"/>
      <c r="AZ24" s="87"/>
      <c r="BA24" s="87"/>
      <c r="BB24" s="88"/>
      <c r="BC24" s="75"/>
      <c r="BD24" s="93"/>
      <c r="BE24" s="59">
        <v>2</v>
      </c>
      <c r="BF24" s="26"/>
      <c r="BG24" s="26"/>
      <c r="BH24" s="26"/>
      <c r="BI24" s="86"/>
      <c r="BJ24" s="87"/>
      <c r="BK24" s="87"/>
      <c r="BL24" s="87"/>
      <c r="BM24" s="88"/>
      <c r="BN24" s="75"/>
      <c r="BO24" s="93"/>
      <c r="BP24" s="59">
        <v>2</v>
      </c>
      <c r="BQ24" s="26"/>
      <c r="BR24" s="26"/>
      <c r="BS24" s="26"/>
      <c r="BT24" s="86"/>
      <c r="BU24" s="87"/>
      <c r="BV24" s="87"/>
      <c r="BW24" s="87"/>
      <c r="BX24" s="88"/>
      <c r="BY24" s="75"/>
      <c r="BZ24" s="93"/>
      <c r="CA24" s="59">
        <v>2</v>
      </c>
      <c r="CB24" s="26"/>
      <c r="CC24" s="26"/>
      <c r="CD24" s="26"/>
      <c r="CE24" s="86"/>
      <c r="CF24" s="87"/>
      <c r="CG24" s="87"/>
      <c r="CH24" s="87"/>
      <c r="CI24" s="88"/>
      <c r="CJ24" s="75"/>
      <c r="CK24" s="93"/>
      <c r="CL24" s="59">
        <v>2</v>
      </c>
      <c r="CM24" s="26"/>
      <c r="CN24" s="26"/>
      <c r="CO24" s="26"/>
      <c r="CP24" s="86"/>
      <c r="CQ24" s="87"/>
      <c r="CR24" s="87"/>
      <c r="CS24" s="87"/>
      <c r="CT24" s="88"/>
      <c r="CU24" s="75"/>
      <c r="CV24" s="93"/>
      <c r="CW24" s="59">
        <v>2</v>
      </c>
      <c r="CX24" s="26"/>
      <c r="CY24" s="26"/>
      <c r="CZ24" s="26"/>
      <c r="DA24" s="86"/>
      <c r="DB24" s="87"/>
      <c r="DC24" s="87"/>
      <c r="DD24" s="87"/>
      <c r="DE24" s="88"/>
      <c r="DF24" s="75"/>
    </row>
    <row r="25" spans="1:110" s="25" customFormat="1" ht="16.5" customHeight="1">
      <c r="A25" s="93"/>
      <c r="B25" s="59">
        <v>3</v>
      </c>
      <c r="C25" s="26" t="s">
        <v>180</v>
      </c>
      <c r="D25" s="26" t="s">
        <v>179</v>
      </c>
      <c r="E25" s="26" t="s">
        <v>181</v>
      </c>
      <c r="F25" s="86"/>
      <c r="G25" s="87"/>
      <c r="H25" s="87"/>
      <c r="I25" s="87"/>
      <c r="J25" s="88"/>
      <c r="K25" s="75"/>
      <c r="L25" s="93"/>
      <c r="M25" s="59">
        <v>3</v>
      </c>
      <c r="N25" s="26"/>
      <c r="O25" s="26"/>
      <c r="P25" s="26"/>
      <c r="Q25" s="86"/>
      <c r="R25" s="87"/>
      <c r="S25" s="87"/>
      <c r="T25" s="87"/>
      <c r="U25" s="88"/>
      <c r="V25" s="75"/>
      <c r="W25" s="93"/>
      <c r="X25" s="59">
        <v>3</v>
      </c>
      <c r="Y25" s="26"/>
      <c r="Z25" s="26"/>
      <c r="AA25" s="26"/>
      <c r="AB25" s="86"/>
      <c r="AC25" s="87"/>
      <c r="AD25" s="87"/>
      <c r="AE25" s="87"/>
      <c r="AF25" s="88"/>
      <c r="AG25" s="75"/>
      <c r="AH25" s="93"/>
      <c r="AI25" s="59">
        <v>3</v>
      </c>
      <c r="AJ25" s="26"/>
      <c r="AK25" s="26"/>
      <c r="AL25" s="26"/>
      <c r="AM25" s="86"/>
      <c r="AN25" s="87"/>
      <c r="AO25" s="87"/>
      <c r="AP25" s="87"/>
      <c r="AQ25" s="88"/>
      <c r="AR25" s="75"/>
      <c r="AS25" s="93"/>
      <c r="AT25" s="59">
        <v>3</v>
      </c>
      <c r="AU25" s="26"/>
      <c r="AV25" s="26"/>
      <c r="AW25" s="26"/>
      <c r="AX25" s="86"/>
      <c r="AY25" s="87"/>
      <c r="AZ25" s="87"/>
      <c r="BA25" s="87"/>
      <c r="BB25" s="88"/>
      <c r="BC25" s="75"/>
      <c r="BD25" s="93"/>
      <c r="BE25" s="59">
        <v>3</v>
      </c>
      <c r="BF25" s="26"/>
      <c r="BG25" s="26"/>
      <c r="BH25" s="26"/>
      <c r="BI25" s="86"/>
      <c r="BJ25" s="87"/>
      <c r="BK25" s="87"/>
      <c r="BL25" s="87"/>
      <c r="BM25" s="88"/>
      <c r="BN25" s="75"/>
      <c r="BO25" s="93"/>
      <c r="BP25" s="59">
        <v>3</v>
      </c>
      <c r="BQ25" s="26"/>
      <c r="BR25" s="26"/>
      <c r="BS25" s="26"/>
      <c r="BT25" s="86"/>
      <c r="BU25" s="87"/>
      <c r="BV25" s="87"/>
      <c r="BW25" s="87"/>
      <c r="BX25" s="88"/>
      <c r="BY25" s="75"/>
      <c r="BZ25" s="93"/>
      <c r="CA25" s="59">
        <v>3</v>
      </c>
      <c r="CB25" s="26"/>
      <c r="CC25" s="26"/>
      <c r="CD25" s="26"/>
      <c r="CE25" s="86"/>
      <c r="CF25" s="87"/>
      <c r="CG25" s="87"/>
      <c r="CH25" s="87"/>
      <c r="CI25" s="88"/>
      <c r="CJ25" s="75"/>
      <c r="CK25" s="93"/>
      <c r="CL25" s="59">
        <v>3</v>
      </c>
      <c r="CM25" s="26"/>
      <c r="CN25" s="26"/>
      <c r="CO25" s="26"/>
      <c r="CP25" s="86"/>
      <c r="CQ25" s="87"/>
      <c r="CR25" s="87"/>
      <c r="CS25" s="87"/>
      <c r="CT25" s="88"/>
      <c r="CU25" s="75"/>
      <c r="CV25" s="93"/>
      <c r="CW25" s="59">
        <v>3</v>
      </c>
      <c r="CX25" s="26"/>
      <c r="CY25" s="26"/>
      <c r="CZ25" s="26"/>
      <c r="DA25" s="86"/>
      <c r="DB25" s="87"/>
      <c r="DC25" s="87"/>
      <c r="DD25" s="87"/>
      <c r="DE25" s="88"/>
      <c r="DF25" s="75"/>
    </row>
    <row r="26" spans="1:110" s="25" customFormat="1" ht="16.5" customHeight="1">
      <c r="A26" s="93"/>
      <c r="B26" s="59">
        <v>4</v>
      </c>
      <c r="C26" s="26" t="s">
        <v>180</v>
      </c>
      <c r="D26" s="26" t="s">
        <v>179</v>
      </c>
      <c r="E26" s="26" t="s">
        <v>181</v>
      </c>
      <c r="F26" s="86"/>
      <c r="G26" s="87"/>
      <c r="H26" s="87"/>
      <c r="I26" s="87"/>
      <c r="J26" s="88"/>
      <c r="K26" s="75"/>
      <c r="L26" s="93"/>
      <c r="M26" s="59">
        <v>4</v>
      </c>
      <c r="N26" s="26"/>
      <c r="O26" s="26"/>
      <c r="P26" s="26"/>
      <c r="Q26" s="86"/>
      <c r="R26" s="87"/>
      <c r="S26" s="87"/>
      <c r="T26" s="87"/>
      <c r="U26" s="88"/>
      <c r="V26" s="75"/>
      <c r="W26" s="93"/>
      <c r="X26" s="59">
        <v>4</v>
      </c>
      <c r="Y26" s="26"/>
      <c r="Z26" s="26"/>
      <c r="AA26" s="26"/>
      <c r="AB26" s="86"/>
      <c r="AC26" s="87"/>
      <c r="AD26" s="87"/>
      <c r="AE26" s="87"/>
      <c r="AF26" s="88"/>
      <c r="AG26" s="75"/>
      <c r="AH26" s="93"/>
      <c r="AI26" s="59">
        <v>4</v>
      </c>
      <c r="AJ26" s="26"/>
      <c r="AK26" s="26"/>
      <c r="AL26" s="26"/>
      <c r="AM26" s="86"/>
      <c r="AN26" s="87"/>
      <c r="AO26" s="87"/>
      <c r="AP26" s="87"/>
      <c r="AQ26" s="88"/>
      <c r="AR26" s="75"/>
      <c r="AS26" s="93"/>
      <c r="AT26" s="59">
        <v>4</v>
      </c>
      <c r="AU26" s="26"/>
      <c r="AV26" s="26"/>
      <c r="AW26" s="26"/>
      <c r="AX26" s="86"/>
      <c r="AY26" s="87"/>
      <c r="AZ26" s="87"/>
      <c r="BA26" s="87"/>
      <c r="BB26" s="88"/>
      <c r="BC26" s="75"/>
      <c r="BD26" s="93"/>
      <c r="BE26" s="59">
        <v>4</v>
      </c>
      <c r="BF26" s="26"/>
      <c r="BG26" s="26"/>
      <c r="BH26" s="26"/>
      <c r="BI26" s="86"/>
      <c r="BJ26" s="87"/>
      <c r="BK26" s="87"/>
      <c r="BL26" s="87"/>
      <c r="BM26" s="88"/>
      <c r="BN26" s="75"/>
      <c r="BO26" s="93"/>
      <c r="BP26" s="59">
        <v>4</v>
      </c>
      <c r="BQ26" s="26"/>
      <c r="BR26" s="26"/>
      <c r="BS26" s="26"/>
      <c r="BT26" s="86"/>
      <c r="BU26" s="87"/>
      <c r="BV26" s="87"/>
      <c r="BW26" s="87"/>
      <c r="BX26" s="88"/>
      <c r="BY26" s="75"/>
      <c r="BZ26" s="93"/>
      <c r="CA26" s="59">
        <v>4</v>
      </c>
      <c r="CB26" s="26"/>
      <c r="CC26" s="26"/>
      <c r="CD26" s="26"/>
      <c r="CE26" s="86"/>
      <c r="CF26" s="87"/>
      <c r="CG26" s="87"/>
      <c r="CH26" s="87"/>
      <c r="CI26" s="88"/>
      <c r="CJ26" s="75"/>
      <c r="CK26" s="93"/>
      <c r="CL26" s="59">
        <v>4</v>
      </c>
      <c r="CM26" s="26"/>
      <c r="CN26" s="26"/>
      <c r="CO26" s="26"/>
      <c r="CP26" s="86"/>
      <c r="CQ26" s="87"/>
      <c r="CR26" s="87"/>
      <c r="CS26" s="87"/>
      <c r="CT26" s="88"/>
      <c r="CU26" s="75"/>
      <c r="CV26" s="93"/>
      <c r="CW26" s="59">
        <v>4</v>
      </c>
      <c r="CX26" s="26"/>
      <c r="CY26" s="26"/>
      <c r="CZ26" s="26"/>
      <c r="DA26" s="86"/>
      <c r="DB26" s="87"/>
      <c r="DC26" s="87"/>
      <c r="DD26" s="87"/>
      <c r="DE26" s="88"/>
      <c r="DF26" s="75"/>
    </row>
    <row r="27" spans="1:110" s="25" customFormat="1" ht="16.5" customHeight="1">
      <c r="A27" s="93"/>
      <c r="B27" s="59" t="s">
        <v>35</v>
      </c>
      <c r="C27" s="26" t="s">
        <v>180</v>
      </c>
      <c r="D27" s="26" t="s">
        <v>179</v>
      </c>
      <c r="E27" s="26" t="s">
        <v>181</v>
      </c>
      <c r="F27" s="86"/>
      <c r="G27" s="87"/>
      <c r="H27" s="87"/>
      <c r="I27" s="87"/>
      <c r="J27" s="88"/>
      <c r="K27" s="75"/>
      <c r="L27" s="93"/>
      <c r="M27" s="59" t="s">
        <v>35</v>
      </c>
      <c r="N27" s="26"/>
      <c r="O27" s="26"/>
      <c r="P27" s="26"/>
      <c r="Q27" s="86"/>
      <c r="R27" s="87"/>
      <c r="S27" s="87"/>
      <c r="T27" s="87"/>
      <c r="U27" s="88"/>
      <c r="V27" s="75"/>
      <c r="W27" s="93"/>
      <c r="X27" s="59" t="s">
        <v>35</v>
      </c>
      <c r="Y27" s="26"/>
      <c r="Z27" s="26"/>
      <c r="AA27" s="26"/>
      <c r="AB27" s="86"/>
      <c r="AC27" s="87"/>
      <c r="AD27" s="87"/>
      <c r="AE27" s="87"/>
      <c r="AF27" s="88"/>
      <c r="AG27" s="75"/>
      <c r="AH27" s="93"/>
      <c r="AI27" s="59" t="s">
        <v>35</v>
      </c>
      <c r="AJ27" s="26"/>
      <c r="AK27" s="26"/>
      <c r="AL27" s="26"/>
      <c r="AM27" s="86"/>
      <c r="AN27" s="87"/>
      <c r="AO27" s="87"/>
      <c r="AP27" s="87"/>
      <c r="AQ27" s="88"/>
      <c r="AR27" s="75"/>
      <c r="AS27" s="93"/>
      <c r="AT27" s="59" t="s">
        <v>35</v>
      </c>
      <c r="AU27" s="26"/>
      <c r="AV27" s="26"/>
      <c r="AW27" s="26"/>
      <c r="AX27" s="86"/>
      <c r="AY27" s="87"/>
      <c r="AZ27" s="87"/>
      <c r="BA27" s="87"/>
      <c r="BB27" s="88"/>
      <c r="BC27" s="75"/>
      <c r="BD27" s="93"/>
      <c r="BE27" s="59" t="s">
        <v>35</v>
      </c>
      <c r="BF27" s="26"/>
      <c r="BG27" s="26"/>
      <c r="BH27" s="26"/>
      <c r="BI27" s="86"/>
      <c r="BJ27" s="87"/>
      <c r="BK27" s="87"/>
      <c r="BL27" s="87"/>
      <c r="BM27" s="88"/>
      <c r="BN27" s="75"/>
      <c r="BO27" s="93"/>
      <c r="BP27" s="59" t="s">
        <v>35</v>
      </c>
      <c r="BQ27" s="26"/>
      <c r="BR27" s="26"/>
      <c r="BS27" s="26"/>
      <c r="BT27" s="86"/>
      <c r="BU27" s="87"/>
      <c r="BV27" s="87"/>
      <c r="BW27" s="87"/>
      <c r="BX27" s="88"/>
      <c r="BY27" s="75"/>
      <c r="BZ27" s="93"/>
      <c r="CA27" s="59" t="s">
        <v>35</v>
      </c>
      <c r="CB27" s="26"/>
      <c r="CC27" s="26"/>
      <c r="CD27" s="26"/>
      <c r="CE27" s="86"/>
      <c r="CF27" s="87"/>
      <c r="CG27" s="87"/>
      <c r="CH27" s="87"/>
      <c r="CI27" s="88"/>
      <c r="CJ27" s="75"/>
      <c r="CK27" s="93"/>
      <c r="CL27" s="59" t="s">
        <v>35</v>
      </c>
      <c r="CM27" s="26"/>
      <c r="CN27" s="26"/>
      <c r="CO27" s="26"/>
      <c r="CP27" s="86"/>
      <c r="CQ27" s="87"/>
      <c r="CR27" s="87"/>
      <c r="CS27" s="87"/>
      <c r="CT27" s="88"/>
      <c r="CU27" s="75"/>
      <c r="CV27" s="93"/>
      <c r="CW27" s="59" t="s">
        <v>35</v>
      </c>
      <c r="CX27" s="26"/>
      <c r="CY27" s="26"/>
      <c r="CZ27" s="26"/>
      <c r="DA27" s="86"/>
      <c r="DB27" s="87"/>
      <c r="DC27" s="87"/>
      <c r="DD27" s="87"/>
      <c r="DE27" s="88"/>
      <c r="DF27" s="75"/>
    </row>
    <row r="28" spans="1:110" s="25" customFormat="1" ht="16.5" customHeight="1">
      <c r="A28" s="93"/>
      <c r="B28" s="59">
        <v>7</v>
      </c>
      <c r="C28" s="26" t="s">
        <v>180</v>
      </c>
      <c r="D28" s="26" t="s">
        <v>179</v>
      </c>
      <c r="E28" s="26" t="s">
        <v>181</v>
      </c>
      <c r="F28" s="86"/>
      <c r="G28" s="87"/>
      <c r="H28" s="87"/>
      <c r="I28" s="87"/>
      <c r="J28" s="88"/>
      <c r="K28" s="75"/>
      <c r="L28" s="93"/>
      <c r="M28" s="59">
        <v>7</v>
      </c>
      <c r="N28" s="26"/>
      <c r="O28" s="26"/>
      <c r="P28" s="26"/>
      <c r="Q28" s="86"/>
      <c r="R28" s="87"/>
      <c r="S28" s="87"/>
      <c r="T28" s="87"/>
      <c r="U28" s="88"/>
      <c r="V28" s="75"/>
      <c r="W28" s="93"/>
      <c r="X28" s="59">
        <v>7</v>
      </c>
      <c r="Y28" s="26"/>
      <c r="Z28" s="26"/>
      <c r="AA28" s="26"/>
      <c r="AB28" s="86"/>
      <c r="AC28" s="87"/>
      <c r="AD28" s="87"/>
      <c r="AE28" s="87"/>
      <c r="AF28" s="88"/>
      <c r="AG28" s="75"/>
      <c r="AH28" s="93"/>
      <c r="AI28" s="59">
        <v>7</v>
      </c>
      <c r="AJ28" s="26"/>
      <c r="AK28" s="26"/>
      <c r="AL28" s="26"/>
      <c r="AM28" s="86"/>
      <c r="AN28" s="87"/>
      <c r="AO28" s="87"/>
      <c r="AP28" s="87"/>
      <c r="AQ28" s="88"/>
      <c r="AR28" s="75"/>
      <c r="AS28" s="93"/>
      <c r="AT28" s="59">
        <v>7</v>
      </c>
      <c r="AU28" s="26"/>
      <c r="AV28" s="26"/>
      <c r="AW28" s="26"/>
      <c r="AX28" s="86"/>
      <c r="AY28" s="87"/>
      <c r="AZ28" s="87"/>
      <c r="BA28" s="87"/>
      <c r="BB28" s="88"/>
      <c r="BC28" s="75"/>
      <c r="BD28" s="93"/>
      <c r="BE28" s="59">
        <v>7</v>
      </c>
      <c r="BF28" s="26"/>
      <c r="BG28" s="26"/>
      <c r="BH28" s="26"/>
      <c r="BI28" s="86"/>
      <c r="BJ28" s="87"/>
      <c r="BK28" s="87"/>
      <c r="BL28" s="87"/>
      <c r="BM28" s="88"/>
      <c r="BN28" s="75"/>
      <c r="BO28" s="93"/>
      <c r="BP28" s="59">
        <v>7</v>
      </c>
      <c r="BQ28" s="26"/>
      <c r="BR28" s="26"/>
      <c r="BS28" s="26"/>
      <c r="BT28" s="86"/>
      <c r="BU28" s="87"/>
      <c r="BV28" s="87"/>
      <c r="BW28" s="87"/>
      <c r="BX28" s="88"/>
      <c r="BY28" s="75"/>
      <c r="BZ28" s="93"/>
      <c r="CA28" s="59">
        <v>7</v>
      </c>
      <c r="CB28" s="26"/>
      <c r="CC28" s="26"/>
      <c r="CD28" s="26"/>
      <c r="CE28" s="86"/>
      <c r="CF28" s="87"/>
      <c r="CG28" s="87"/>
      <c r="CH28" s="87"/>
      <c r="CI28" s="88"/>
      <c r="CJ28" s="75"/>
      <c r="CK28" s="93"/>
      <c r="CL28" s="59">
        <v>7</v>
      </c>
      <c r="CM28" s="26"/>
      <c r="CN28" s="26"/>
      <c r="CO28" s="26"/>
      <c r="CP28" s="86"/>
      <c r="CQ28" s="87"/>
      <c r="CR28" s="87"/>
      <c r="CS28" s="87"/>
      <c r="CT28" s="88"/>
      <c r="CU28" s="75"/>
      <c r="CV28" s="93"/>
      <c r="CW28" s="59">
        <v>7</v>
      </c>
      <c r="CX28" s="26"/>
      <c r="CY28" s="26"/>
      <c r="CZ28" s="26"/>
      <c r="DA28" s="86"/>
      <c r="DB28" s="87"/>
      <c r="DC28" s="87"/>
      <c r="DD28" s="87"/>
      <c r="DE28" s="88"/>
      <c r="DF28" s="75"/>
    </row>
    <row r="29" spans="1:110" s="25" customFormat="1" ht="16.5" customHeight="1" thickBot="1">
      <c r="A29" s="94"/>
      <c r="B29" s="60">
        <v>8</v>
      </c>
      <c r="C29" s="27" t="s">
        <v>180</v>
      </c>
      <c r="D29" s="27" t="s">
        <v>179</v>
      </c>
      <c r="E29" s="27" t="s">
        <v>181</v>
      </c>
      <c r="F29" s="89"/>
      <c r="G29" s="90"/>
      <c r="H29" s="90"/>
      <c r="I29" s="90"/>
      <c r="J29" s="91"/>
      <c r="K29" s="76"/>
      <c r="L29" s="94"/>
      <c r="M29" s="60">
        <v>8</v>
      </c>
      <c r="N29" s="27"/>
      <c r="O29" s="27"/>
      <c r="P29" s="27"/>
      <c r="Q29" s="89"/>
      <c r="R29" s="90"/>
      <c r="S29" s="90"/>
      <c r="T29" s="90"/>
      <c r="U29" s="91"/>
      <c r="V29" s="76"/>
      <c r="W29" s="94"/>
      <c r="X29" s="60">
        <v>8</v>
      </c>
      <c r="Y29" s="27"/>
      <c r="Z29" s="27"/>
      <c r="AA29" s="27"/>
      <c r="AB29" s="89"/>
      <c r="AC29" s="90"/>
      <c r="AD29" s="90"/>
      <c r="AE29" s="90"/>
      <c r="AF29" s="91"/>
      <c r="AG29" s="76"/>
      <c r="AH29" s="94"/>
      <c r="AI29" s="60">
        <v>8</v>
      </c>
      <c r="AJ29" s="27"/>
      <c r="AK29" s="27"/>
      <c r="AL29" s="27"/>
      <c r="AM29" s="89"/>
      <c r="AN29" s="90"/>
      <c r="AO29" s="90"/>
      <c r="AP29" s="90"/>
      <c r="AQ29" s="91"/>
      <c r="AR29" s="76"/>
      <c r="AS29" s="94"/>
      <c r="AT29" s="60">
        <v>8</v>
      </c>
      <c r="AU29" s="27"/>
      <c r="AV29" s="27"/>
      <c r="AW29" s="27"/>
      <c r="AX29" s="89"/>
      <c r="AY29" s="90"/>
      <c r="AZ29" s="90"/>
      <c r="BA29" s="90"/>
      <c r="BB29" s="91"/>
      <c r="BC29" s="76"/>
      <c r="BD29" s="94"/>
      <c r="BE29" s="60">
        <v>8</v>
      </c>
      <c r="BF29" s="27"/>
      <c r="BG29" s="27"/>
      <c r="BH29" s="27"/>
      <c r="BI29" s="89"/>
      <c r="BJ29" s="90"/>
      <c r="BK29" s="90"/>
      <c r="BL29" s="90"/>
      <c r="BM29" s="91"/>
      <c r="BN29" s="76"/>
      <c r="BO29" s="94"/>
      <c r="BP29" s="60">
        <v>8</v>
      </c>
      <c r="BQ29" s="27"/>
      <c r="BR29" s="27"/>
      <c r="BS29" s="27"/>
      <c r="BT29" s="89"/>
      <c r="BU29" s="90"/>
      <c r="BV29" s="90"/>
      <c r="BW29" s="90"/>
      <c r="BX29" s="91"/>
      <c r="BY29" s="76"/>
      <c r="BZ29" s="94"/>
      <c r="CA29" s="60">
        <v>8</v>
      </c>
      <c r="CB29" s="27"/>
      <c r="CC29" s="27"/>
      <c r="CD29" s="27"/>
      <c r="CE29" s="89"/>
      <c r="CF29" s="90"/>
      <c r="CG29" s="90"/>
      <c r="CH29" s="90"/>
      <c r="CI29" s="91"/>
      <c r="CJ29" s="76"/>
      <c r="CK29" s="94"/>
      <c r="CL29" s="60">
        <v>8</v>
      </c>
      <c r="CM29" s="27"/>
      <c r="CN29" s="27"/>
      <c r="CO29" s="27"/>
      <c r="CP29" s="89"/>
      <c r="CQ29" s="90"/>
      <c r="CR29" s="90"/>
      <c r="CS29" s="90"/>
      <c r="CT29" s="91"/>
      <c r="CU29" s="76"/>
      <c r="CV29" s="94"/>
      <c r="CW29" s="60">
        <v>8</v>
      </c>
      <c r="CX29" s="27"/>
      <c r="CY29" s="27"/>
      <c r="CZ29" s="27"/>
      <c r="DA29" s="89"/>
      <c r="DB29" s="90"/>
      <c r="DC29" s="90"/>
      <c r="DD29" s="90"/>
      <c r="DE29" s="91"/>
      <c r="DF29" s="76"/>
    </row>
    <row r="30" spans="1:110" s="25" customFormat="1" ht="7.5" customHeight="1" thickBot="1">
      <c r="B30" s="1"/>
      <c r="C30" s="1"/>
      <c r="D30" s="1"/>
      <c r="E30" s="1"/>
      <c r="F30" s="1"/>
      <c r="G30" s="1"/>
      <c r="H30" s="28"/>
      <c r="I30" s="28"/>
      <c r="J30" s="28"/>
      <c r="K30" s="28"/>
      <c r="M30" s="1"/>
      <c r="N30" s="1"/>
      <c r="O30" s="1"/>
      <c r="P30" s="1"/>
      <c r="Q30" s="1"/>
      <c r="R30" s="1"/>
      <c r="S30" s="28"/>
      <c r="T30" s="28"/>
      <c r="U30" s="28"/>
      <c r="V30" s="28"/>
      <c r="X30" s="1"/>
      <c r="Y30" s="1"/>
      <c r="Z30" s="1"/>
      <c r="AA30" s="1"/>
      <c r="AB30" s="1"/>
      <c r="AC30" s="1"/>
      <c r="AD30" s="28"/>
      <c r="AE30" s="28"/>
      <c r="AF30" s="28"/>
      <c r="AG30" s="28"/>
      <c r="AI30" s="1"/>
      <c r="AJ30" s="1"/>
      <c r="AK30" s="1"/>
      <c r="AL30" s="1"/>
      <c r="AM30" s="1"/>
      <c r="AN30" s="1"/>
      <c r="AO30" s="28"/>
      <c r="AP30" s="28"/>
      <c r="AQ30" s="28"/>
      <c r="AR30" s="28"/>
      <c r="AT30" s="1"/>
      <c r="AU30" s="1"/>
      <c r="AV30" s="1"/>
      <c r="AW30" s="1"/>
      <c r="AX30" s="1"/>
      <c r="AY30" s="1"/>
      <c r="AZ30" s="28"/>
      <c r="BA30" s="28"/>
      <c r="BB30" s="28"/>
      <c r="BC30" s="28"/>
      <c r="BE30" s="1"/>
      <c r="BF30" s="1"/>
      <c r="BG30" s="1"/>
      <c r="BH30" s="1"/>
      <c r="BI30" s="1"/>
      <c r="BJ30" s="1"/>
      <c r="BK30" s="28"/>
      <c r="BL30" s="28"/>
      <c r="BM30" s="28"/>
      <c r="BN30" s="28"/>
      <c r="BP30" s="1"/>
      <c r="BQ30" s="1"/>
      <c r="BR30" s="1"/>
      <c r="BS30" s="1"/>
      <c r="BT30" s="1"/>
      <c r="BU30" s="1"/>
      <c r="BV30" s="28"/>
      <c r="BW30" s="28"/>
      <c r="BX30" s="28"/>
      <c r="BY30" s="28"/>
      <c r="CA30" s="1"/>
      <c r="CB30" s="1"/>
      <c r="CC30" s="1"/>
      <c r="CD30" s="1"/>
      <c r="CE30" s="1"/>
      <c r="CF30" s="1"/>
      <c r="CG30" s="28"/>
      <c r="CH30" s="28"/>
      <c r="CI30" s="28"/>
      <c r="CJ30" s="28"/>
      <c r="CL30" s="1"/>
      <c r="CM30" s="1"/>
      <c r="CN30" s="1"/>
      <c r="CO30" s="1"/>
      <c r="CP30" s="1"/>
      <c r="CQ30" s="1"/>
      <c r="CR30" s="28"/>
      <c r="CS30" s="28"/>
      <c r="CT30" s="28"/>
      <c r="CU30" s="28"/>
      <c r="CW30" s="1"/>
      <c r="CX30" s="1"/>
      <c r="CY30" s="1"/>
      <c r="CZ30" s="1"/>
      <c r="DA30" s="1"/>
      <c r="DB30" s="1"/>
      <c r="DC30" s="28"/>
      <c r="DD30" s="28"/>
      <c r="DE30" s="28"/>
      <c r="DF30" s="28"/>
    </row>
    <row r="31" spans="1:110" s="25" customFormat="1" ht="16.5" customHeight="1">
      <c r="A31" s="92">
        <f>IF(Paramètres!$B$6="",".",Paramètres!$B$6)</f>
        <v>42618</v>
      </c>
      <c r="B31" s="65">
        <v>1</v>
      </c>
      <c r="C31" s="66" t="s">
        <v>179</v>
      </c>
      <c r="D31" s="67" t="s">
        <v>178</v>
      </c>
      <c r="E31" s="67" t="s">
        <v>169</v>
      </c>
      <c r="F31" s="95"/>
      <c r="G31" s="96"/>
      <c r="H31" s="96"/>
      <c r="I31" s="96"/>
      <c r="J31" s="97"/>
      <c r="K31" s="74"/>
      <c r="L31" s="92">
        <f>IF(Paramètres!$B$34="",".",Paramètres!$B$34)</f>
        <v>42648</v>
      </c>
      <c r="M31" s="65">
        <v>1</v>
      </c>
      <c r="N31" s="66"/>
      <c r="O31" s="67"/>
      <c r="P31" s="67"/>
      <c r="Q31" s="95"/>
      <c r="R31" s="96"/>
      <c r="S31" s="96"/>
      <c r="T31" s="96"/>
      <c r="U31" s="97"/>
      <c r="V31" s="74"/>
      <c r="W31" s="92">
        <f>IF(Paramètres!$B$62="",".",Paramètres!$B$62)</f>
        <v>42684</v>
      </c>
      <c r="X31" s="65">
        <v>1</v>
      </c>
      <c r="Y31" s="66"/>
      <c r="Z31" s="67"/>
      <c r="AA31" s="67"/>
      <c r="AB31" s="95"/>
      <c r="AC31" s="96"/>
      <c r="AD31" s="96"/>
      <c r="AE31" s="96"/>
      <c r="AF31" s="97"/>
      <c r="AG31" s="74"/>
      <c r="AH31" s="92">
        <f>IF(Paramètres!$B$90="",".",Paramètres!$B$90)</f>
        <v>42709</v>
      </c>
      <c r="AI31" s="65">
        <v>1</v>
      </c>
      <c r="AJ31" s="66"/>
      <c r="AK31" s="67"/>
      <c r="AL31" s="67"/>
      <c r="AM31" s="95"/>
      <c r="AN31" s="96"/>
      <c r="AO31" s="96"/>
      <c r="AP31" s="96"/>
      <c r="AQ31" s="97"/>
      <c r="AR31" s="74"/>
      <c r="AS31" s="92">
        <f>IF(Paramètres!$B$118="",".",Paramètres!$B$118)</f>
        <v>42746</v>
      </c>
      <c r="AT31" s="65">
        <v>1</v>
      </c>
      <c r="AU31" s="66"/>
      <c r="AV31" s="67"/>
      <c r="AW31" s="67"/>
      <c r="AX31" s="95"/>
      <c r="AY31" s="96"/>
      <c r="AZ31" s="96"/>
      <c r="BA31" s="96"/>
      <c r="BB31" s="97"/>
      <c r="BC31" s="74"/>
      <c r="BD31" s="92">
        <f>IF(Paramètres!$B$146="",".",Paramètres!$B$146)</f>
        <v>42769</v>
      </c>
      <c r="BE31" s="65">
        <v>1</v>
      </c>
      <c r="BF31" s="66"/>
      <c r="BG31" s="67"/>
      <c r="BH31" s="67"/>
      <c r="BI31" s="95"/>
      <c r="BJ31" s="96"/>
      <c r="BK31" s="96"/>
      <c r="BL31" s="96"/>
      <c r="BM31" s="97"/>
      <c r="BN31" s="74"/>
      <c r="BO31" s="92">
        <f>IF(Paramètres!$B$174="",".",Paramètres!$B$174)</f>
        <v>42803</v>
      </c>
      <c r="BP31" s="65">
        <v>1</v>
      </c>
      <c r="BQ31" s="66"/>
      <c r="BR31" s="67"/>
      <c r="BS31" s="67"/>
      <c r="BT31" s="95"/>
      <c r="BU31" s="96"/>
      <c r="BV31" s="96"/>
      <c r="BW31" s="96"/>
      <c r="BX31" s="97"/>
      <c r="BY31" s="74"/>
      <c r="BZ31" s="92">
        <f>IF(Paramètres!$B$202="",".",Paramètres!$B$202)</f>
        <v>42844</v>
      </c>
      <c r="CA31" s="65">
        <v>1</v>
      </c>
      <c r="CB31" s="66"/>
      <c r="CC31" s="67"/>
      <c r="CD31" s="67"/>
      <c r="CE31" s="95"/>
      <c r="CF31" s="96"/>
      <c r="CG31" s="96"/>
      <c r="CH31" s="96"/>
      <c r="CI31" s="97"/>
      <c r="CJ31" s="74"/>
      <c r="CK31" s="92">
        <f>IF(Paramètres!$B$230="",".",Paramètres!$B$230)</f>
        <v>42860</v>
      </c>
      <c r="CL31" s="65">
        <v>1</v>
      </c>
      <c r="CM31" s="66"/>
      <c r="CN31" s="67"/>
      <c r="CO31" s="67"/>
      <c r="CP31" s="95"/>
      <c r="CQ31" s="96"/>
      <c r="CR31" s="96"/>
      <c r="CS31" s="96"/>
      <c r="CT31" s="97"/>
      <c r="CU31" s="74"/>
      <c r="CV31" s="92">
        <f>IF(Paramètres!$B$258="",".",Paramètres!$B$258)</f>
        <v>42892</v>
      </c>
      <c r="CW31" s="65">
        <v>1</v>
      </c>
      <c r="CX31" s="66"/>
      <c r="CY31" s="67"/>
      <c r="CZ31" s="67"/>
      <c r="DA31" s="95"/>
      <c r="DB31" s="96"/>
      <c r="DC31" s="96"/>
      <c r="DD31" s="96"/>
      <c r="DE31" s="97"/>
      <c r="DF31" s="74"/>
    </row>
    <row r="32" spans="1:110" s="25" customFormat="1" ht="16.5" customHeight="1">
      <c r="A32" s="93"/>
      <c r="B32" s="59">
        <v>2</v>
      </c>
      <c r="C32" s="26" t="s">
        <v>179</v>
      </c>
      <c r="D32" s="26" t="s">
        <v>178</v>
      </c>
      <c r="E32" s="26" t="s">
        <v>169</v>
      </c>
      <c r="F32" s="86"/>
      <c r="G32" s="87"/>
      <c r="H32" s="87"/>
      <c r="I32" s="87"/>
      <c r="J32" s="88"/>
      <c r="K32" s="75"/>
      <c r="L32" s="93"/>
      <c r="M32" s="59">
        <v>2</v>
      </c>
      <c r="N32" s="26"/>
      <c r="O32" s="26"/>
      <c r="P32" s="26"/>
      <c r="Q32" s="86"/>
      <c r="R32" s="87"/>
      <c r="S32" s="87"/>
      <c r="T32" s="87"/>
      <c r="U32" s="88"/>
      <c r="V32" s="75"/>
      <c r="W32" s="93"/>
      <c r="X32" s="59">
        <v>2</v>
      </c>
      <c r="Y32" s="26"/>
      <c r="Z32" s="26"/>
      <c r="AA32" s="26"/>
      <c r="AB32" s="86"/>
      <c r="AC32" s="87"/>
      <c r="AD32" s="87"/>
      <c r="AE32" s="87"/>
      <c r="AF32" s="88"/>
      <c r="AG32" s="75"/>
      <c r="AH32" s="93"/>
      <c r="AI32" s="59">
        <v>2</v>
      </c>
      <c r="AJ32" s="26"/>
      <c r="AK32" s="26"/>
      <c r="AL32" s="26"/>
      <c r="AM32" s="86"/>
      <c r="AN32" s="87"/>
      <c r="AO32" s="87"/>
      <c r="AP32" s="87"/>
      <c r="AQ32" s="88"/>
      <c r="AR32" s="75"/>
      <c r="AS32" s="93"/>
      <c r="AT32" s="59">
        <v>2</v>
      </c>
      <c r="AU32" s="26"/>
      <c r="AV32" s="26"/>
      <c r="AW32" s="26"/>
      <c r="AX32" s="86"/>
      <c r="AY32" s="87"/>
      <c r="AZ32" s="87"/>
      <c r="BA32" s="87"/>
      <c r="BB32" s="88"/>
      <c r="BC32" s="75"/>
      <c r="BD32" s="93"/>
      <c r="BE32" s="59">
        <v>2</v>
      </c>
      <c r="BF32" s="26"/>
      <c r="BG32" s="26"/>
      <c r="BH32" s="26"/>
      <c r="BI32" s="86"/>
      <c r="BJ32" s="87"/>
      <c r="BK32" s="87"/>
      <c r="BL32" s="87"/>
      <c r="BM32" s="88"/>
      <c r="BN32" s="75"/>
      <c r="BO32" s="93"/>
      <c r="BP32" s="59">
        <v>2</v>
      </c>
      <c r="BQ32" s="26"/>
      <c r="BR32" s="26"/>
      <c r="BS32" s="26"/>
      <c r="BT32" s="86"/>
      <c r="BU32" s="87"/>
      <c r="BV32" s="87"/>
      <c r="BW32" s="87"/>
      <c r="BX32" s="88"/>
      <c r="BY32" s="75"/>
      <c r="BZ32" s="93"/>
      <c r="CA32" s="59">
        <v>2</v>
      </c>
      <c r="CB32" s="26"/>
      <c r="CC32" s="26"/>
      <c r="CD32" s="26"/>
      <c r="CE32" s="86"/>
      <c r="CF32" s="87"/>
      <c r="CG32" s="87"/>
      <c r="CH32" s="87"/>
      <c r="CI32" s="88"/>
      <c r="CJ32" s="75"/>
      <c r="CK32" s="93"/>
      <c r="CL32" s="59">
        <v>2</v>
      </c>
      <c r="CM32" s="26"/>
      <c r="CN32" s="26"/>
      <c r="CO32" s="26"/>
      <c r="CP32" s="86"/>
      <c r="CQ32" s="87"/>
      <c r="CR32" s="87"/>
      <c r="CS32" s="87"/>
      <c r="CT32" s="88"/>
      <c r="CU32" s="75"/>
      <c r="CV32" s="93"/>
      <c r="CW32" s="59">
        <v>2</v>
      </c>
      <c r="CX32" s="26"/>
      <c r="CY32" s="26"/>
      <c r="CZ32" s="26"/>
      <c r="DA32" s="86"/>
      <c r="DB32" s="87"/>
      <c r="DC32" s="87"/>
      <c r="DD32" s="87"/>
      <c r="DE32" s="88"/>
      <c r="DF32" s="75"/>
    </row>
    <row r="33" spans="1:110" s="25" customFormat="1" ht="16.5" customHeight="1">
      <c r="A33" s="93"/>
      <c r="B33" s="59">
        <v>3</v>
      </c>
      <c r="C33" s="26" t="s">
        <v>179</v>
      </c>
      <c r="D33" s="26" t="s">
        <v>178</v>
      </c>
      <c r="E33" s="26" t="s">
        <v>169</v>
      </c>
      <c r="F33" s="86"/>
      <c r="G33" s="87"/>
      <c r="H33" s="87"/>
      <c r="I33" s="87"/>
      <c r="J33" s="88"/>
      <c r="K33" s="75"/>
      <c r="L33" s="93"/>
      <c r="M33" s="59">
        <v>3</v>
      </c>
      <c r="N33" s="26"/>
      <c r="O33" s="26"/>
      <c r="P33" s="26"/>
      <c r="Q33" s="86"/>
      <c r="R33" s="87"/>
      <c r="S33" s="87"/>
      <c r="T33" s="87"/>
      <c r="U33" s="88"/>
      <c r="V33" s="75"/>
      <c r="W33" s="93"/>
      <c r="X33" s="59">
        <v>3</v>
      </c>
      <c r="Y33" s="26"/>
      <c r="Z33" s="26"/>
      <c r="AA33" s="26"/>
      <c r="AB33" s="86"/>
      <c r="AC33" s="87"/>
      <c r="AD33" s="87"/>
      <c r="AE33" s="87"/>
      <c r="AF33" s="88"/>
      <c r="AG33" s="75"/>
      <c r="AH33" s="93"/>
      <c r="AI33" s="59">
        <v>3</v>
      </c>
      <c r="AJ33" s="26"/>
      <c r="AK33" s="26"/>
      <c r="AL33" s="26"/>
      <c r="AM33" s="86"/>
      <c r="AN33" s="87"/>
      <c r="AO33" s="87"/>
      <c r="AP33" s="87"/>
      <c r="AQ33" s="88"/>
      <c r="AR33" s="75"/>
      <c r="AS33" s="93"/>
      <c r="AT33" s="59">
        <v>3</v>
      </c>
      <c r="AU33" s="26"/>
      <c r="AV33" s="26"/>
      <c r="AW33" s="26"/>
      <c r="AX33" s="86"/>
      <c r="AY33" s="87"/>
      <c r="AZ33" s="87"/>
      <c r="BA33" s="87"/>
      <c r="BB33" s="88"/>
      <c r="BC33" s="75"/>
      <c r="BD33" s="93"/>
      <c r="BE33" s="59">
        <v>3</v>
      </c>
      <c r="BF33" s="26"/>
      <c r="BG33" s="26"/>
      <c r="BH33" s="26"/>
      <c r="BI33" s="86"/>
      <c r="BJ33" s="87"/>
      <c r="BK33" s="87"/>
      <c r="BL33" s="87"/>
      <c r="BM33" s="88"/>
      <c r="BN33" s="75"/>
      <c r="BO33" s="93"/>
      <c r="BP33" s="59">
        <v>3</v>
      </c>
      <c r="BQ33" s="26"/>
      <c r="BR33" s="26"/>
      <c r="BS33" s="26"/>
      <c r="BT33" s="86"/>
      <c r="BU33" s="87"/>
      <c r="BV33" s="87"/>
      <c r="BW33" s="87"/>
      <c r="BX33" s="88"/>
      <c r="BY33" s="75"/>
      <c r="BZ33" s="93"/>
      <c r="CA33" s="59">
        <v>3</v>
      </c>
      <c r="CB33" s="26"/>
      <c r="CC33" s="26"/>
      <c r="CD33" s="26"/>
      <c r="CE33" s="86"/>
      <c r="CF33" s="87"/>
      <c r="CG33" s="87"/>
      <c r="CH33" s="87"/>
      <c r="CI33" s="88"/>
      <c r="CJ33" s="75"/>
      <c r="CK33" s="93"/>
      <c r="CL33" s="59">
        <v>3</v>
      </c>
      <c r="CM33" s="26"/>
      <c r="CN33" s="26"/>
      <c r="CO33" s="26"/>
      <c r="CP33" s="86"/>
      <c r="CQ33" s="87"/>
      <c r="CR33" s="87"/>
      <c r="CS33" s="87"/>
      <c r="CT33" s="88"/>
      <c r="CU33" s="75"/>
      <c r="CV33" s="93"/>
      <c r="CW33" s="59">
        <v>3</v>
      </c>
      <c r="CX33" s="26"/>
      <c r="CY33" s="26"/>
      <c r="CZ33" s="26"/>
      <c r="DA33" s="86"/>
      <c r="DB33" s="87"/>
      <c r="DC33" s="87"/>
      <c r="DD33" s="87"/>
      <c r="DE33" s="88"/>
      <c r="DF33" s="75"/>
    </row>
    <row r="34" spans="1:110" s="25" customFormat="1" ht="16.5" customHeight="1">
      <c r="A34" s="93"/>
      <c r="B34" s="59">
        <v>4</v>
      </c>
      <c r="C34" s="26" t="s">
        <v>179</v>
      </c>
      <c r="D34" s="26" t="s">
        <v>178</v>
      </c>
      <c r="E34" s="26" t="s">
        <v>169</v>
      </c>
      <c r="F34" s="86"/>
      <c r="G34" s="87"/>
      <c r="H34" s="87"/>
      <c r="I34" s="87"/>
      <c r="J34" s="88"/>
      <c r="K34" s="75"/>
      <c r="L34" s="93"/>
      <c r="M34" s="59">
        <v>4</v>
      </c>
      <c r="N34" s="26"/>
      <c r="O34" s="26"/>
      <c r="P34" s="26"/>
      <c r="Q34" s="86"/>
      <c r="R34" s="87"/>
      <c r="S34" s="87"/>
      <c r="T34" s="87"/>
      <c r="U34" s="88"/>
      <c r="V34" s="75"/>
      <c r="W34" s="93"/>
      <c r="X34" s="59">
        <v>4</v>
      </c>
      <c r="Y34" s="26"/>
      <c r="Z34" s="26"/>
      <c r="AA34" s="26"/>
      <c r="AB34" s="86"/>
      <c r="AC34" s="87"/>
      <c r="AD34" s="87"/>
      <c r="AE34" s="87"/>
      <c r="AF34" s="88"/>
      <c r="AG34" s="75"/>
      <c r="AH34" s="93"/>
      <c r="AI34" s="59">
        <v>4</v>
      </c>
      <c r="AJ34" s="26"/>
      <c r="AK34" s="26"/>
      <c r="AL34" s="26"/>
      <c r="AM34" s="86"/>
      <c r="AN34" s="87"/>
      <c r="AO34" s="87"/>
      <c r="AP34" s="87"/>
      <c r="AQ34" s="88"/>
      <c r="AR34" s="75"/>
      <c r="AS34" s="93"/>
      <c r="AT34" s="59">
        <v>4</v>
      </c>
      <c r="AU34" s="26"/>
      <c r="AV34" s="26"/>
      <c r="AW34" s="26"/>
      <c r="AX34" s="86"/>
      <c r="AY34" s="87"/>
      <c r="AZ34" s="87"/>
      <c r="BA34" s="87"/>
      <c r="BB34" s="88"/>
      <c r="BC34" s="75"/>
      <c r="BD34" s="93"/>
      <c r="BE34" s="59">
        <v>4</v>
      </c>
      <c r="BF34" s="26"/>
      <c r="BG34" s="26"/>
      <c r="BH34" s="26"/>
      <c r="BI34" s="86"/>
      <c r="BJ34" s="87"/>
      <c r="BK34" s="87"/>
      <c r="BL34" s="87"/>
      <c r="BM34" s="88"/>
      <c r="BN34" s="75"/>
      <c r="BO34" s="93"/>
      <c r="BP34" s="59">
        <v>4</v>
      </c>
      <c r="BQ34" s="26"/>
      <c r="BR34" s="26"/>
      <c r="BS34" s="26"/>
      <c r="BT34" s="86"/>
      <c r="BU34" s="87"/>
      <c r="BV34" s="87"/>
      <c r="BW34" s="87"/>
      <c r="BX34" s="88"/>
      <c r="BY34" s="75"/>
      <c r="BZ34" s="93"/>
      <c r="CA34" s="59">
        <v>4</v>
      </c>
      <c r="CB34" s="26"/>
      <c r="CC34" s="26"/>
      <c r="CD34" s="26"/>
      <c r="CE34" s="86"/>
      <c r="CF34" s="87"/>
      <c r="CG34" s="87"/>
      <c r="CH34" s="87"/>
      <c r="CI34" s="88"/>
      <c r="CJ34" s="75"/>
      <c r="CK34" s="93"/>
      <c r="CL34" s="59">
        <v>4</v>
      </c>
      <c r="CM34" s="26"/>
      <c r="CN34" s="26"/>
      <c r="CO34" s="26"/>
      <c r="CP34" s="86"/>
      <c r="CQ34" s="87"/>
      <c r="CR34" s="87"/>
      <c r="CS34" s="87"/>
      <c r="CT34" s="88"/>
      <c r="CU34" s="75"/>
      <c r="CV34" s="93"/>
      <c r="CW34" s="59">
        <v>4</v>
      </c>
      <c r="CX34" s="26"/>
      <c r="CY34" s="26"/>
      <c r="CZ34" s="26"/>
      <c r="DA34" s="86"/>
      <c r="DB34" s="87"/>
      <c r="DC34" s="87"/>
      <c r="DD34" s="87"/>
      <c r="DE34" s="88"/>
      <c r="DF34" s="75"/>
    </row>
    <row r="35" spans="1:110" s="25" customFormat="1" ht="16.5" customHeight="1">
      <c r="A35" s="93"/>
      <c r="B35" s="59" t="s">
        <v>35</v>
      </c>
      <c r="C35" s="26" t="s">
        <v>179</v>
      </c>
      <c r="D35" s="26" t="s">
        <v>178</v>
      </c>
      <c r="E35" s="26" t="s">
        <v>169</v>
      </c>
      <c r="F35" s="86"/>
      <c r="G35" s="87"/>
      <c r="H35" s="87"/>
      <c r="I35" s="87"/>
      <c r="J35" s="88"/>
      <c r="K35" s="75"/>
      <c r="L35" s="93"/>
      <c r="M35" s="59" t="s">
        <v>35</v>
      </c>
      <c r="N35" s="26"/>
      <c r="O35" s="26"/>
      <c r="P35" s="26"/>
      <c r="Q35" s="86"/>
      <c r="R35" s="87"/>
      <c r="S35" s="87"/>
      <c r="T35" s="87"/>
      <c r="U35" s="88"/>
      <c r="V35" s="75"/>
      <c r="W35" s="93"/>
      <c r="X35" s="59" t="s">
        <v>35</v>
      </c>
      <c r="Y35" s="26"/>
      <c r="Z35" s="26"/>
      <c r="AA35" s="26"/>
      <c r="AB35" s="86"/>
      <c r="AC35" s="87"/>
      <c r="AD35" s="87"/>
      <c r="AE35" s="87"/>
      <c r="AF35" s="88"/>
      <c r="AG35" s="75"/>
      <c r="AH35" s="93"/>
      <c r="AI35" s="59" t="s">
        <v>35</v>
      </c>
      <c r="AJ35" s="26"/>
      <c r="AK35" s="26"/>
      <c r="AL35" s="26"/>
      <c r="AM35" s="86"/>
      <c r="AN35" s="87"/>
      <c r="AO35" s="87"/>
      <c r="AP35" s="87"/>
      <c r="AQ35" s="88"/>
      <c r="AR35" s="75"/>
      <c r="AS35" s="93"/>
      <c r="AT35" s="59" t="s">
        <v>35</v>
      </c>
      <c r="AU35" s="26"/>
      <c r="AV35" s="26"/>
      <c r="AW35" s="26"/>
      <c r="AX35" s="86"/>
      <c r="AY35" s="87"/>
      <c r="AZ35" s="87"/>
      <c r="BA35" s="87"/>
      <c r="BB35" s="88"/>
      <c r="BC35" s="75"/>
      <c r="BD35" s="93"/>
      <c r="BE35" s="59" t="s">
        <v>35</v>
      </c>
      <c r="BF35" s="26"/>
      <c r="BG35" s="26"/>
      <c r="BH35" s="26"/>
      <c r="BI35" s="86"/>
      <c r="BJ35" s="87"/>
      <c r="BK35" s="87"/>
      <c r="BL35" s="87"/>
      <c r="BM35" s="88"/>
      <c r="BN35" s="75"/>
      <c r="BO35" s="93"/>
      <c r="BP35" s="59" t="s">
        <v>35</v>
      </c>
      <c r="BQ35" s="26"/>
      <c r="BR35" s="26"/>
      <c r="BS35" s="26"/>
      <c r="BT35" s="86"/>
      <c r="BU35" s="87"/>
      <c r="BV35" s="87"/>
      <c r="BW35" s="87"/>
      <c r="BX35" s="88"/>
      <c r="BY35" s="75"/>
      <c r="BZ35" s="93"/>
      <c r="CA35" s="59" t="s">
        <v>35</v>
      </c>
      <c r="CB35" s="26"/>
      <c r="CC35" s="26"/>
      <c r="CD35" s="26"/>
      <c r="CE35" s="86"/>
      <c r="CF35" s="87"/>
      <c r="CG35" s="87"/>
      <c r="CH35" s="87"/>
      <c r="CI35" s="88"/>
      <c r="CJ35" s="75"/>
      <c r="CK35" s="93"/>
      <c r="CL35" s="59" t="s">
        <v>35</v>
      </c>
      <c r="CM35" s="26"/>
      <c r="CN35" s="26"/>
      <c r="CO35" s="26"/>
      <c r="CP35" s="86"/>
      <c r="CQ35" s="87"/>
      <c r="CR35" s="87"/>
      <c r="CS35" s="87"/>
      <c r="CT35" s="88"/>
      <c r="CU35" s="75"/>
      <c r="CV35" s="93"/>
      <c r="CW35" s="59" t="s">
        <v>35</v>
      </c>
      <c r="CX35" s="26"/>
      <c r="CY35" s="26"/>
      <c r="CZ35" s="26"/>
      <c r="DA35" s="86"/>
      <c r="DB35" s="87"/>
      <c r="DC35" s="87"/>
      <c r="DD35" s="87"/>
      <c r="DE35" s="88"/>
      <c r="DF35" s="75"/>
    </row>
    <row r="36" spans="1:110" s="25" customFormat="1" ht="16.5" customHeight="1">
      <c r="A36" s="93"/>
      <c r="B36" s="59">
        <v>7</v>
      </c>
      <c r="C36" s="26" t="s">
        <v>179</v>
      </c>
      <c r="D36" s="26" t="s">
        <v>178</v>
      </c>
      <c r="E36" s="26" t="s">
        <v>169</v>
      </c>
      <c r="F36" s="86"/>
      <c r="G36" s="87"/>
      <c r="H36" s="87"/>
      <c r="I36" s="87"/>
      <c r="J36" s="88"/>
      <c r="K36" s="75"/>
      <c r="L36" s="93"/>
      <c r="M36" s="59">
        <v>7</v>
      </c>
      <c r="N36" s="26"/>
      <c r="O36" s="26"/>
      <c r="P36" s="26"/>
      <c r="Q36" s="86"/>
      <c r="R36" s="87"/>
      <c r="S36" s="87"/>
      <c r="T36" s="87"/>
      <c r="U36" s="88"/>
      <c r="V36" s="75"/>
      <c r="W36" s="93"/>
      <c r="X36" s="59">
        <v>7</v>
      </c>
      <c r="Y36" s="26"/>
      <c r="Z36" s="26"/>
      <c r="AA36" s="26"/>
      <c r="AB36" s="86"/>
      <c r="AC36" s="87"/>
      <c r="AD36" s="87"/>
      <c r="AE36" s="87"/>
      <c r="AF36" s="88"/>
      <c r="AG36" s="75"/>
      <c r="AH36" s="93"/>
      <c r="AI36" s="59">
        <v>7</v>
      </c>
      <c r="AJ36" s="26"/>
      <c r="AK36" s="26"/>
      <c r="AL36" s="26"/>
      <c r="AM36" s="86"/>
      <c r="AN36" s="87"/>
      <c r="AO36" s="87"/>
      <c r="AP36" s="87"/>
      <c r="AQ36" s="88"/>
      <c r="AR36" s="75"/>
      <c r="AS36" s="93"/>
      <c r="AT36" s="59">
        <v>7</v>
      </c>
      <c r="AU36" s="26"/>
      <c r="AV36" s="26"/>
      <c r="AW36" s="26"/>
      <c r="AX36" s="86"/>
      <c r="AY36" s="87"/>
      <c r="AZ36" s="87"/>
      <c r="BA36" s="87"/>
      <c r="BB36" s="88"/>
      <c r="BC36" s="75"/>
      <c r="BD36" s="93"/>
      <c r="BE36" s="59">
        <v>7</v>
      </c>
      <c r="BF36" s="26"/>
      <c r="BG36" s="26"/>
      <c r="BH36" s="26"/>
      <c r="BI36" s="86"/>
      <c r="BJ36" s="87"/>
      <c r="BK36" s="87"/>
      <c r="BL36" s="87"/>
      <c r="BM36" s="88"/>
      <c r="BN36" s="75"/>
      <c r="BO36" s="93"/>
      <c r="BP36" s="59">
        <v>7</v>
      </c>
      <c r="BQ36" s="26"/>
      <c r="BR36" s="26"/>
      <c r="BS36" s="26"/>
      <c r="BT36" s="86"/>
      <c r="BU36" s="87"/>
      <c r="BV36" s="87"/>
      <c r="BW36" s="87"/>
      <c r="BX36" s="88"/>
      <c r="BY36" s="75"/>
      <c r="BZ36" s="93"/>
      <c r="CA36" s="59">
        <v>7</v>
      </c>
      <c r="CB36" s="26"/>
      <c r="CC36" s="26"/>
      <c r="CD36" s="26"/>
      <c r="CE36" s="86"/>
      <c r="CF36" s="87"/>
      <c r="CG36" s="87"/>
      <c r="CH36" s="87"/>
      <c r="CI36" s="88"/>
      <c r="CJ36" s="75"/>
      <c r="CK36" s="93"/>
      <c r="CL36" s="59">
        <v>7</v>
      </c>
      <c r="CM36" s="26"/>
      <c r="CN36" s="26"/>
      <c r="CO36" s="26"/>
      <c r="CP36" s="86"/>
      <c r="CQ36" s="87"/>
      <c r="CR36" s="87"/>
      <c r="CS36" s="87"/>
      <c r="CT36" s="88"/>
      <c r="CU36" s="75"/>
      <c r="CV36" s="93"/>
      <c r="CW36" s="59">
        <v>7</v>
      </c>
      <c r="CX36" s="26"/>
      <c r="CY36" s="26"/>
      <c r="CZ36" s="26"/>
      <c r="DA36" s="86"/>
      <c r="DB36" s="87"/>
      <c r="DC36" s="87"/>
      <c r="DD36" s="87"/>
      <c r="DE36" s="88"/>
      <c r="DF36" s="75"/>
    </row>
    <row r="37" spans="1:110" s="25" customFormat="1" ht="16.5" customHeight="1" thickBot="1">
      <c r="A37" s="94"/>
      <c r="B37" s="60">
        <v>8</v>
      </c>
      <c r="C37" s="27" t="s">
        <v>179</v>
      </c>
      <c r="D37" s="27" t="s">
        <v>178</v>
      </c>
      <c r="E37" s="27" t="s">
        <v>169</v>
      </c>
      <c r="F37" s="89"/>
      <c r="G37" s="90"/>
      <c r="H37" s="90"/>
      <c r="I37" s="90"/>
      <c r="J37" s="91"/>
      <c r="K37" s="76"/>
      <c r="L37" s="94"/>
      <c r="M37" s="60">
        <v>8</v>
      </c>
      <c r="N37" s="27"/>
      <c r="O37" s="27"/>
      <c r="P37" s="27"/>
      <c r="Q37" s="89"/>
      <c r="R37" s="90"/>
      <c r="S37" s="90"/>
      <c r="T37" s="90"/>
      <c r="U37" s="91"/>
      <c r="V37" s="76"/>
      <c r="W37" s="94"/>
      <c r="X37" s="60">
        <v>8</v>
      </c>
      <c r="Y37" s="27"/>
      <c r="Z37" s="27"/>
      <c r="AA37" s="27"/>
      <c r="AB37" s="89"/>
      <c r="AC37" s="90"/>
      <c r="AD37" s="90"/>
      <c r="AE37" s="90"/>
      <c r="AF37" s="91"/>
      <c r="AG37" s="76"/>
      <c r="AH37" s="94"/>
      <c r="AI37" s="60">
        <v>8</v>
      </c>
      <c r="AJ37" s="27"/>
      <c r="AK37" s="27"/>
      <c r="AL37" s="27"/>
      <c r="AM37" s="89"/>
      <c r="AN37" s="90"/>
      <c r="AO37" s="90"/>
      <c r="AP37" s="90"/>
      <c r="AQ37" s="91"/>
      <c r="AR37" s="76"/>
      <c r="AS37" s="94"/>
      <c r="AT37" s="60">
        <v>8</v>
      </c>
      <c r="AU37" s="27"/>
      <c r="AV37" s="27"/>
      <c r="AW37" s="27"/>
      <c r="AX37" s="89"/>
      <c r="AY37" s="90"/>
      <c r="AZ37" s="90"/>
      <c r="BA37" s="90"/>
      <c r="BB37" s="91"/>
      <c r="BC37" s="76"/>
      <c r="BD37" s="94"/>
      <c r="BE37" s="60">
        <v>8</v>
      </c>
      <c r="BF37" s="27"/>
      <c r="BG37" s="27"/>
      <c r="BH37" s="27"/>
      <c r="BI37" s="89"/>
      <c r="BJ37" s="90"/>
      <c r="BK37" s="90"/>
      <c r="BL37" s="90"/>
      <c r="BM37" s="91"/>
      <c r="BN37" s="76"/>
      <c r="BO37" s="94"/>
      <c r="BP37" s="60">
        <v>8</v>
      </c>
      <c r="BQ37" s="27"/>
      <c r="BR37" s="27"/>
      <c r="BS37" s="27"/>
      <c r="BT37" s="89"/>
      <c r="BU37" s="90"/>
      <c r="BV37" s="90"/>
      <c r="BW37" s="90"/>
      <c r="BX37" s="91"/>
      <c r="BY37" s="76"/>
      <c r="BZ37" s="94"/>
      <c r="CA37" s="60">
        <v>8</v>
      </c>
      <c r="CB37" s="27"/>
      <c r="CC37" s="27"/>
      <c r="CD37" s="27"/>
      <c r="CE37" s="89"/>
      <c r="CF37" s="90"/>
      <c r="CG37" s="90"/>
      <c r="CH37" s="90"/>
      <c r="CI37" s="91"/>
      <c r="CJ37" s="76"/>
      <c r="CK37" s="94"/>
      <c r="CL37" s="60">
        <v>8</v>
      </c>
      <c r="CM37" s="27"/>
      <c r="CN37" s="27"/>
      <c r="CO37" s="27"/>
      <c r="CP37" s="89"/>
      <c r="CQ37" s="90"/>
      <c r="CR37" s="90"/>
      <c r="CS37" s="90"/>
      <c r="CT37" s="91"/>
      <c r="CU37" s="76"/>
      <c r="CV37" s="94"/>
      <c r="CW37" s="60">
        <v>8</v>
      </c>
      <c r="CX37" s="27"/>
      <c r="CY37" s="27"/>
      <c r="CZ37" s="27"/>
      <c r="DA37" s="89"/>
      <c r="DB37" s="90"/>
      <c r="DC37" s="90"/>
      <c r="DD37" s="90"/>
      <c r="DE37" s="91"/>
      <c r="DF37" s="76"/>
    </row>
    <row r="38" spans="1:110" s="25" customFormat="1" ht="7.5" customHeight="1" thickBot="1">
      <c r="B38" s="1"/>
      <c r="C38" s="1"/>
      <c r="D38" s="1"/>
      <c r="E38" s="1"/>
      <c r="F38" s="1"/>
      <c r="G38" s="1"/>
      <c r="H38" s="28"/>
      <c r="I38" s="28"/>
      <c r="J38" s="28"/>
      <c r="K38" s="28"/>
      <c r="M38" s="1"/>
      <c r="N38" s="1"/>
      <c r="O38" s="1"/>
      <c r="P38" s="1"/>
      <c r="Q38" s="1"/>
      <c r="R38" s="1"/>
      <c r="S38" s="28"/>
      <c r="T38" s="28"/>
      <c r="U38" s="28"/>
      <c r="V38" s="28"/>
      <c r="X38" s="1"/>
      <c r="Y38" s="1"/>
      <c r="Z38" s="1"/>
      <c r="AA38" s="1"/>
      <c r="AB38" s="1"/>
      <c r="AC38" s="1"/>
      <c r="AD38" s="28"/>
      <c r="AE38" s="28"/>
      <c r="AF38" s="28"/>
      <c r="AG38" s="28"/>
      <c r="AI38" s="1"/>
      <c r="AJ38" s="1"/>
      <c r="AK38" s="1"/>
      <c r="AL38" s="1"/>
      <c r="AM38" s="1"/>
      <c r="AN38" s="1"/>
      <c r="AO38" s="28"/>
      <c r="AP38" s="28"/>
      <c r="AQ38" s="28"/>
      <c r="AR38" s="28"/>
      <c r="AT38" s="1"/>
      <c r="AU38" s="1"/>
      <c r="AV38" s="1"/>
      <c r="AW38" s="1"/>
      <c r="AX38" s="1"/>
      <c r="AY38" s="1"/>
      <c r="AZ38" s="28"/>
      <c r="BA38" s="28"/>
      <c r="BB38" s="28"/>
      <c r="BC38" s="28"/>
      <c r="BE38" s="1"/>
      <c r="BF38" s="1"/>
      <c r="BG38" s="1"/>
      <c r="BH38" s="1"/>
      <c r="BI38" s="1"/>
      <c r="BJ38" s="1"/>
      <c r="BK38" s="28"/>
      <c r="BL38" s="28"/>
      <c r="BM38" s="28"/>
      <c r="BN38" s="28"/>
      <c r="BP38" s="1"/>
      <c r="BQ38" s="1"/>
      <c r="BR38" s="1"/>
      <c r="BS38" s="1"/>
      <c r="BT38" s="1"/>
      <c r="BU38" s="1"/>
      <c r="BV38" s="28"/>
      <c r="BW38" s="28"/>
      <c r="BX38" s="28"/>
      <c r="BY38" s="28"/>
      <c r="CA38" s="1"/>
      <c r="CB38" s="1"/>
      <c r="CC38" s="1"/>
      <c r="CD38" s="1"/>
      <c r="CE38" s="1"/>
      <c r="CF38" s="1"/>
      <c r="CG38" s="28"/>
      <c r="CH38" s="28"/>
      <c r="CI38" s="28"/>
      <c r="CJ38" s="28"/>
      <c r="CL38" s="1"/>
      <c r="CM38" s="1"/>
      <c r="CN38" s="1"/>
      <c r="CO38" s="1"/>
      <c r="CP38" s="1"/>
      <c r="CQ38" s="1"/>
      <c r="CR38" s="28"/>
      <c r="CS38" s="28"/>
      <c r="CT38" s="28"/>
      <c r="CU38" s="28"/>
      <c r="CW38" s="1"/>
      <c r="CX38" s="1"/>
      <c r="CY38" s="1"/>
      <c r="CZ38" s="1"/>
      <c r="DA38" s="1"/>
      <c r="DB38" s="1"/>
      <c r="DC38" s="28"/>
      <c r="DD38" s="28"/>
      <c r="DE38" s="28"/>
      <c r="DF38" s="28"/>
    </row>
    <row r="39" spans="1:110" s="25" customFormat="1" ht="16.5" customHeight="1">
      <c r="A39" s="92">
        <f>IF(Paramètres!$B$7="",".",Paramètres!$B$7)</f>
        <v>42619</v>
      </c>
      <c r="B39" s="65">
        <v>1</v>
      </c>
      <c r="C39" s="66" t="s">
        <v>181</v>
      </c>
      <c r="D39" s="67"/>
      <c r="E39" s="67"/>
      <c r="F39" s="95"/>
      <c r="G39" s="96"/>
      <c r="H39" s="96"/>
      <c r="I39" s="96"/>
      <c r="J39" s="97"/>
      <c r="K39" s="74"/>
      <c r="L39" s="92">
        <f>IF(Paramètres!$B$35="",".",Paramètres!$B$35)</f>
        <v>42649</v>
      </c>
      <c r="M39" s="65">
        <v>1</v>
      </c>
      <c r="N39" s="66"/>
      <c r="O39" s="67"/>
      <c r="P39" s="67"/>
      <c r="Q39" s="95"/>
      <c r="R39" s="96"/>
      <c r="S39" s="96"/>
      <c r="T39" s="96"/>
      <c r="U39" s="97"/>
      <c r="V39" s="74"/>
      <c r="W39" s="92">
        <f>IF(Paramètres!$B$63="",".",Paramètres!$B$63)</f>
        <v>42688</v>
      </c>
      <c r="X39" s="65">
        <v>1</v>
      </c>
      <c r="Y39" s="66"/>
      <c r="Z39" s="67"/>
      <c r="AA39" s="67"/>
      <c r="AB39" s="95"/>
      <c r="AC39" s="96"/>
      <c r="AD39" s="96"/>
      <c r="AE39" s="96"/>
      <c r="AF39" s="97"/>
      <c r="AG39" s="74"/>
      <c r="AH39" s="92">
        <f>IF(Paramètres!$B$91="",".",Paramètres!$B$91)</f>
        <v>42710</v>
      </c>
      <c r="AI39" s="65">
        <v>1</v>
      </c>
      <c r="AJ39" s="66"/>
      <c r="AK39" s="67"/>
      <c r="AL39" s="67"/>
      <c r="AM39" s="95"/>
      <c r="AN39" s="96"/>
      <c r="AO39" s="96"/>
      <c r="AP39" s="96"/>
      <c r="AQ39" s="97"/>
      <c r="AR39" s="74"/>
      <c r="AS39" s="92">
        <f>IF(Paramètres!$B$119="",".",Paramètres!$B$119)</f>
        <v>42747</v>
      </c>
      <c r="AT39" s="65">
        <v>1</v>
      </c>
      <c r="AU39" s="66"/>
      <c r="AV39" s="67"/>
      <c r="AW39" s="67"/>
      <c r="AX39" s="95"/>
      <c r="AY39" s="96"/>
      <c r="AZ39" s="96"/>
      <c r="BA39" s="96"/>
      <c r="BB39" s="97"/>
      <c r="BC39" s="74"/>
      <c r="BD39" s="92">
        <f>IF(Paramètres!$B$147="",".",Paramètres!$B$147)</f>
        <v>42772</v>
      </c>
      <c r="BE39" s="65">
        <v>1</v>
      </c>
      <c r="BF39" s="66"/>
      <c r="BG39" s="67"/>
      <c r="BH39" s="67"/>
      <c r="BI39" s="95"/>
      <c r="BJ39" s="96"/>
      <c r="BK39" s="96"/>
      <c r="BL39" s="96"/>
      <c r="BM39" s="97"/>
      <c r="BN39" s="74"/>
      <c r="BO39" s="92">
        <f>IF(Paramètres!$B$175="",".",Paramètres!$B$175)</f>
        <v>42804</v>
      </c>
      <c r="BP39" s="65">
        <v>1</v>
      </c>
      <c r="BQ39" s="66"/>
      <c r="BR39" s="67"/>
      <c r="BS39" s="67"/>
      <c r="BT39" s="95"/>
      <c r="BU39" s="96"/>
      <c r="BV39" s="96"/>
      <c r="BW39" s="96"/>
      <c r="BX39" s="97"/>
      <c r="BY39" s="74"/>
      <c r="BZ39" s="92">
        <f>IF(Paramètres!$B$203="",".",Paramètres!$B$203)</f>
        <v>42845</v>
      </c>
      <c r="CA39" s="65">
        <v>1</v>
      </c>
      <c r="CB39" s="66"/>
      <c r="CC39" s="67"/>
      <c r="CD39" s="67"/>
      <c r="CE39" s="95"/>
      <c r="CF39" s="96"/>
      <c r="CG39" s="96"/>
      <c r="CH39" s="96"/>
      <c r="CI39" s="97"/>
      <c r="CJ39" s="74"/>
      <c r="CK39" s="92">
        <f>IF(Paramètres!$B$231="",".",Paramètres!$B$231)</f>
        <v>42863</v>
      </c>
      <c r="CL39" s="65">
        <v>1</v>
      </c>
      <c r="CM39" s="66"/>
      <c r="CN39" s="67"/>
      <c r="CO39" s="67"/>
      <c r="CP39" s="95"/>
      <c r="CQ39" s="96"/>
      <c r="CR39" s="96"/>
      <c r="CS39" s="96"/>
      <c r="CT39" s="97"/>
      <c r="CU39" s="74"/>
      <c r="CV39" s="92">
        <f>IF(Paramètres!$B$259="",".",Paramètres!$B$259)</f>
        <v>42893</v>
      </c>
      <c r="CW39" s="65">
        <v>1</v>
      </c>
      <c r="CX39" s="66"/>
      <c r="CY39" s="67"/>
      <c r="CZ39" s="67"/>
      <c r="DA39" s="95"/>
      <c r="DB39" s="96"/>
      <c r="DC39" s="96"/>
      <c r="DD39" s="96"/>
      <c r="DE39" s="97"/>
      <c r="DF39" s="74"/>
    </row>
    <row r="40" spans="1:110" s="25" customFormat="1" ht="16.5" customHeight="1">
      <c r="A40" s="93"/>
      <c r="B40" s="59">
        <v>2</v>
      </c>
      <c r="C40" s="26" t="s">
        <v>181</v>
      </c>
      <c r="D40" s="26"/>
      <c r="E40" s="26"/>
      <c r="F40" s="86"/>
      <c r="G40" s="87"/>
      <c r="H40" s="87"/>
      <c r="I40" s="87"/>
      <c r="J40" s="88"/>
      <c r="K40" s="75"/>
      <c r="L40" s="93"/>
      <c r="M40" s="59">
        <v>2</v>
      </c>
      <c r="N40" s="26"/>
      <c r="O40" s="26"/>
      <c r="P40" s="26"/>
      <c r="Q40" s="86"/>
      <c r="R40" s="87"/>
      <c r="S40" s="87"/>
      <c r="T40" s="87"/>
      <c r="U40" s="88"/>
      <c r="V40" s="75"/>
      <c r="W40" s="93"/>
      <c r="X40" s="59">
        <v>2</v>
      </c>
      <c r="Y40" s="26"/>
      <c r="Z40" s="26"/>
      <c r="AA40" s="26"/>
      <c r="AB40" s="86"/>
      <c r="AC40" s="87"/>
      <c r="AD40" s="87"/>
      <c r="AE40" s="87"/>
      <c r="AF40" s="88"/>
      <c r="AG40" s="75"/>
      <c r="AH40" s="93"/>
      <c r="AI40" s="59">
        <v>2</v>
      </c>
      <c r="AJ40" s="26"/>
      <c r="AK40" s="26"/>
      <c r="AL40" s="26"/>
      <c r="AM40" s="86"/>
      <c r="AN40" s="87"/>
      <c r="AO40" s="87"/>
      <c r="AP40" s="87"/>
      <c r="AQ40" s="88"/>
      <c r="AR40" s="75"/>
      <c r="AS40" s="93"/>
      <c r="AT40" s="59">
        <v>2</v>
      </c>
      <c r="AU40" s="26"/>
      <c r="AV40" s="26"/>
      <c r="AW40" s="26"/>
      <c r="AX40" s="86"/>
      <c r="AY40" s="87"/>
      <c r="AZ40" s="87"/>
      <c r="BA40" s="87"/>
      <c r="BB40" s="88"/>
      <c r="BC40" s="75"/>
      <c r="BD40" s="93"/>
      <c r="BE40" s="59">
        <v>2</v>
      </c>
      <c r="BF40" s="26"/>
      <c r="BG40" s="26"/>
      <c r="BH40" s="26"/>
      <c r="BI40" s="86"/>
      <c r="BJ40" s="87"/>
      <c r="BK40" s="87"/>
      <c r="BL40" s="87"/>
      <c r="BM40" s="88"/>
      <c r="BN40" s="75"/>
      <c r="BO40" s="93"/>
      <c r="BP40" s="59">
        <v>2</v>
      </c>
      <c r="BQ40" s="26"/>
      <c r="BR40" s="26"/>
      <c r="BS40" s="26"/>
      <c r="BT40" s="86"/>
      <c r="BU40" s="87"/>
      <c r="BV40" s="87"/>
      <c r="BW40" s="87"/>
      <c r="BX40" s="88"/>
      <c r="BY40" s="75"/>
      <c r="BZ40" s="93"/>
      <c r="CA40" s="59">
        <v>2</v>
      </c>
      <c r="CB40" s="26"/>
      <c r="CC40" s="26"/>
      <c r="CD40" s="26"/>
      <c r="CE40" s="86"/>
      <c r="CF40" s="87"/>
      <c r="CG40" s="87"/>
      <c r="CH40" s="87"/>
      <c r="CI40" s="88"/>
      <c r="CJ40" s="75"/>
      <c r="CK40" s="93"/>
      <c r="CL40" s="59">
        <v>2</v>
      </c>
      <c r="CM40" s="26"/>
      <c r="CN40" s="26"/>
      <c r="CO40" s="26"/>
      <c r="CP40" s="86"/>
      <c r="CQ40" s="87"/>
      <c r="CR40" s="87"/>
      <c r="CS40" s="87"/>
      <c r="CT40" s="88"/>
      <c r="CU40" s="75"/>
      <c r="CV40" s="93"/>
      <c r="CW40" s="59">
        <v>2</v>
      </c>
      <c r="CX40" s="26"/>
      <c r="CY40" s="26"/>
      <c r="CZ40" s="26"/>
      <c r="DA40" s="86"/>
      <c r="DB40" s="87"/>
      <c r="DC40" s="87"/>
      <c r="DD40" s="87"/>
      <c r="DE40" s="88"/>
      <c r="DF40" s="75"/>
    </row>
    <row r="41" spans="1:110" s="25" customFormat="1" ht="16.5" customHeight="1">
      <c r="A41" s="93"/>
      <c r="B41" s="59">
        <v>3</v>
      </c>
      <c r="C41" s="26" t="s">
        <v>181</v>
      </c>
      <c r="D41" s="26"/>
      <c r="E41" s="26"/>
      <c r="F41" s="86"/>
      <c r="G41" s="87"/>
      <c r="H41" s="87"/>
      <c r="I41" s="87"/>
      <c r="J41" s="88"/>
      <c r="K41" s="75"/>
      <c r="L41" s="93"/>
      <c r="M41" s="59">
        <v>3</v>
      </c>
      <c r="N41" s="26"/>
      <c r="O41" s="26"/>
      <c r="P41" s="26"/>
      <c r="Q41" s="86"/>
      <c r="R41" s="87"/>
      <c r="S41" s="87"/>
      <c r="T41" s="87"/>
      <c r="U41" s="88"/>
      <c r="V41" s="75"/>
      <c r="W41" s="93"/>
      <c r="X41" s="59">
        <v>3</v>
      </c>
      <c r="Y41" s="26"/>
      <c r="Z41" s="26"/>
      <c r="AA41" s="26"/>
      <c r="AB41" s="86"/>
      <c r="AC41" s="87"/>
      <c r="AD41" s="87"/>
      <c r="AE41" s="87"/>
      <c r="AF41" s="88"/>
      <c r="AG41" s="75"/>
      <c r="AH41" s="93"/>
      <c r="AI41" s="59">
        <v>3</v>
      </c>
      <c r="AJ41" s="26"/>
      <c r="AK41" s="26"/>
      <c r="AL41" s="26"/>
      <c r="AM41" s="86"/>
      <c r="AN41" s="87"/>
      <c r="AO41" s="87"/>
      <c r="AP41" s="87"/>
      <c r="AQ41" s="88"/>
      <c r="AR41" s="75"/>
      <c r="AS41" s="93"/>
      <c r="AT41" s="59">
        <v>3</v>
      </c>
      <c r="AU41" s="26"/>
      <c r="AV41" s="26"/>
      <c r="AW41" s="26"/>
      <c r="AX41" s="86"/>
      <c r="AY41" s="87"/>
      <c r="AZ41" s="87"/>
      <c r="BA41" s="87"/>
      <c r="BB41" s="88"/>
      <c r="BC41" s="75"/>
      <c r="BD41" s="93"/>
      <c r="BE41" s="59">
        <v>3</v>
      </c>
      <c r="BF41" s="26"/>
      <c r="BG41" s="26"/>
      <c r="BH41" s="26"/>
      <c r="BI41" s="86"/>
      <c r="BJ41" s="87"/>
      <c r="BK41" s="87"/>
      <c r="BL41" s="87"/>
      <c r="BM41" s="88"/>
      <c r="BN41" s="75"/>
      <c r="BO41" s="93"/>
      <c r="BP41" s="59">
        <v>3</v>
      </c>
      <c r="BQ41" s="26"/>
      <c r="BR41" s="26"/>
      <c r="BS41" s="26"/>
      <c r="BT41" s="86"/>
      <c r="BU41" s="87"/>
      <c r="BV41" s="87"/>
      <c r="BW41" s="87"/>
      <c r="BX41" s="88"/>
      <c r="BY41" s="75"/>
      <c r="BZ41" s="93"/>
      <c r="CA41" s="59">
        <v>3</v>
      </c>
      <c r="CB41" s="26"/>
      <c r="CC41" s="26"/>
      <c r="CD41" s="26"/>
      <c r="CE41" s="86"/>
      <c r="CF41" s="87"/>
      <c r="CG41" s="87"/>
      <c r="CH41" s="87"/>
      <c r="CI41" s="88"/>
      <c r="CJ41" s="75"/>
      <c r="CK41" s="93"/>
      <c r="CL41" s="59">
        <v>3</v>
      </c>
      <c r="CM41" s="26"/>
      <c r="CN41" s="26"/>
      <c r="CO41" s="26"/>
      <c r="CP41" s="86"/>
      <c r="CQ41" s="87"/>
      <c r="CR41" s="87"/>
      <c r="CS41" s="87"/>
      <c r="CT41" s="88"/>
      <c r="CU41" s="75"/>
      <c r="CV41" s="93"/>
      <c r="CW41" s="59">
        <v>3</v>
      </c>
      <c r="CX41" s="26"/>
      <c r="CY41" s="26"/>
      <c r="CZ41" s="26"/>
      <c r="DA41" s="86"/>
      <c r="DB41" s="87"/>
      <c r="DC41" s="87"/>
      <c r="DD41" s="87"/>
      <c r="DE41" s="88"/>
      <c r="DF41" s="75"/>
    </row>
    <row r="42" spans="1:110" s="25" customFormat="1" ht="16.5" customHeight="1">
      <c r="A42" s="93"/>
      <c r="B42" s="59">
        <v>4</v>
      </c>
      <c r="C42" s="26" t="s">
        <v>181</v>
      </c>
      <c r="D42" s="26"/>
      <c r="E42" s="26"/>
      <c r="F42" s="86"/>
      <c r="G42" s="87"/>
      <c r="H42" s="87"/>
      <c r="I42" s="87"/>
      <c r="J42" s="88"/>
      <c r="K42" s="75"/>
      <c r="L42" s="93"/>
      <c r="M42" s="59">
        <v>4</v>
      </c>
      <c r="N42" s="26"/>
      <c r="O42" s="26"/>
      <c r="P42" s="26"/>
      <c r="Q42" s="86"/>
      <c r="R42" s="87"/>
      <c r="S42" s="87"/>
      <c r="T42" s="87"/>
      <c r="U42" s="88"/>
      <c r="V42" s="75"/>
      <c r="W42" s="93"/>
      <c r="X42" s="59">
        <v>4</v>
      </c>
      <c r="Y42" s="26"/>
      <c r="Z42" s="26"/>
      <c r="AA42" s="26"/>
      <c r="AB42" s="86"/>
      <c r="AC42" s="87"/>
      <c r="AD42" s="87"/>
      <c r="AE42" s="87"/>
      <c r="AF42" s="88"/>
      <c r="AG42" s="75"/>
      <c r="AH42" s="93"/>
      <c r="AI42" s="59">
        <v>4</v>
      </c>
      <c r="AJ42" s="26"/>
      <c r="AK42" s="26"/>
      <c r="AL42" s="26"/>
      <c r="AM42" s="86"/>
      <c r="AN42" s="87"/>
      <c r="AO42" s="87"/>
      <c r="AP42" s="87"/>
      <c r="AQ42" s="88"/>
      <c r="AR42" s="75"/>
      <c r="AS42" s="93"/>
      <c r="AT42" s="59">
        <v>4</v>
      </c>
      <c r="AU42" s="26"/>
      <c r="AV42" s="26"/>
      <c r="AW42" s="26"/>
      <c r="AX42" s="86"/>
      <c r="AY42" s="87"/>
      <c r="AZ42" s="87"/>
      <c r="BA42" s="87"/>
      <c r="BB42" s="88"/>
      <c r="BC42" s="75"/>
      <c r="BD42" s="93"/>
      <c r="BE42" s="59">
        <v>4</v>
      </c>
      <c r="BF42" s="26"/>
      <c r="BG42" s="26"/>
      <c r="BH42" s="26"/>
      <c r="BI42" s="86"/>
      <c r="BJ42" s="87"/>
      <c r="BK42" s="87"/>
      <c r="BL42" s="87"/>
      <c r="BM42" s="88"/>
      <c r="BN42" s="75"/>
      <c r="BO42" s="93"/>
      <c r="BP42" s="59">
        <v>4</v>
      </c>
      <c r="BQ42" s="26"/>
      <c r="BR42" s="26"/>
      <c r="BS42" s="26"/>
      <c r="BT42" s="86"/>
      <c r="BU42" s="87"/>
      <c r="BV42" s="87"/>
      <c r="BW42" s="87"/>
      <c r="BX42" s="88"/>
      <c r="BY42" s="75"/>
      <c r="BZ42" s="93"/>
      <c r="CA42" s="59">
        <v>4</v>
      </c>
      <c r="CB42" s="26"/>
      <c r="CC42" s="26"/>
      <c r="CD42" s="26"/>
      <c r="CE42" s="86"/>
      <c r="CF42" s="87"/>
      <c r="CG42" s="87"/>
      <c r="CH42" s="87"/>
      <c r="CI42" s="88"/>
      <c r="CJ42" s="75"/>
      <c r="CK42" s="93"/>
      <c r="CL42" s="59">
        <v>4</v>
      </c>
      <c r="CM42" s="26"/>
      <c r="CN42" s="26"/>
      <c r="CO42" s="26"/>
      <c r="CP42" s="86"/>
      <c r="CQ42" s="87"/>
      <c r="CR42" s="87"/>
      <c r="CS42" s="87"/>
      <c r="CT42" s="88"/>
      <c r="CU42" s="75"/>
      <c r="CV42" s="93"/>
      <c r="CW42" s="59">
        <v>4</v>
      </c>
      <c r="CX42" s="26"/>
      <c r="CY42" s="26"/>
      <c r="CZ42" s="26"/>
      <c r="DA42" s="86"/>
      <c r="DB42" s="87"/>
      <c r="DC42" s="87"/>
      <c r="DD42" s="87"/>
      <c r="DE42" s="88"/>
      <c r="DF42" s="75"/>
    </row>
    <row r="43" spans="1:110" s="25" customFormat="1" ht="16.5" customHeight="1">
      <c r="A43" s="93"/>
      <c r="B43" s="59" t="s">
        <v>35</v>
      </c>
      <c r="C43" s="26" t="s">
        <v>181</v>
      </c>
      <c r="D43" s="26"/>
      <c r="E43" s="26"/>
      <c r="F43" s="86"/>
      <c r="G43" s="87"/>
      <c r="H43" s="87"/>
      <c r="I43" s="87"/>
      <c r="J43" s="88"/>
      <c r="K43" s="75"/>
      <c r="L43" s="93"/>
      <c r="M43" s="59" t="s">
        <v>35</v>
      </c>
      <c r="N43" s="26"/>
      <c r="O43" s="26"/>
      <c r="P43" s="26"/>
      <c r="Q43" s="86"/>
      <c r="R43" s="87"/>
      <c r="S43" s="87"/>
      <c r="T43" s="87"/>
      <c r="U43" s="88"/>
      <c r="V43" s="75"/>
      <c r="W43" s="93"/>
      <c r="X43" s="59" t="s">
        <v>35</v>
      </c>
      <c r="Y43" s="26"/>
      <c r="Z43" s="26"/>
      <c r="AA43" s="26"/>
      <c r="AB43" s="86"/>
      <c r="AC43" s="87"/>
      <c r="AD43" s="87"/>
      <c r="AE43" s="87"/>
      <c r="AF43" s="88"/>
      <c r="AG43" s="75"/>
      <c r="AH43" s="93"/>
      <c r="AI43" s="59" t="s">
        <v>35</v>
      </c>
      <c r="AJ43" s="26"/>
      <c r="AK43" s="26"/>
      <c r="AL43" s="26"/>
      <c r="AM43" s="86"/>
      <c r="AN43" s="87"/>
      <c r="AO43" s="87"/>
      <c r="AP43" s="87"/>
      <c r="AQ43" s="88"/>
      <c r="AR43" s="75"/>
      <c r="AS43" s="93"/>
      <c r="AT43" s="59" t="s">
        <v>35</v>
      </c>
      <c r="AU43" s="26"/>
      <c r="AV43" s="26"/>
      <c r="AW43" s="26"/>
      <c r="AX43" s="86"/>
      <c r="AY43" s="87"/>
      <c r="AZ43" s="87"/>
      <c r="BA43" s="87"/>
      <c r="BB43" s="88"/>
      <c r="BC43" s="75"/>
      <c r="BD43" s="93"/>
      <c r="BE43" s="59" t="s">
        <v>35</v>
      </c>
      <c r="BF43" s="26"/>
      <c r="BG43" s="26"/>
      <c r="BH43" s="26"/>
      <c r="BI43" s="86"/>
      <c r="BJ43" s="87"/>
      <c r="BK43" s="87"/>
      <c r="BL43" s="87"/>
      <c r="BM43" s="88"/>
      <c r="BN43" s="75"/>
      <c r="BO43" s="93"/>
      <c r="BP43" s="59" t="s">
        <v>35</v>
      </c>
      <c r="BQ43" s="26"/>
      <c r="BR43" s="26"/>
      <c r="BS43" s="26"/>
      <c r="BT43" s="86"/>
      <c r="BU43" s="87"/>
      <c r="BV43" s="87"/>
      <c r="BW43" s="87"/>
      <c r="BX43" s="88"/>
      <c r="BY43" s="75"/>
      <c r="BZ43" s="93"/>
      <c r="CA43" s="59" t="s">
        <v>35</v>
      </c>
      <c r="CB43" s="26"/>
      <c r="CC43" s="26"/>
      <c r="CD43" s="26"/>
      <c r="CE43" s="86"/>
      <c r="CF43" s="87"/>
      <c r="CG43" s="87"/>
      <c r="CH43" s="87"/>
      <c r="CI43" s="88"/>
      <c r="CJ43" s="75"/>
      <c r="CK43" s="93"/>
      <c r="CL43" s="59" t="s">
        <v>35</v>
      </c>
      <c r="CM43" s="26"/>
      <c r="CN43" s="26"/>
      <c r="CO43" s="26"/>
      <c r="CP43" s="86"/>
      <c r="CQ43" s="87"/>
      <c r="CR43" s="87"/>
      <c r="CS43" s="87"/>
      <c r="CT43" s="88"/>
      <c r="CU43" s="75"/>
      <c r="CV43" s="93"/>
      <c r="CW43" s="59" t="s">
        <v>35</v>
      </c>
      <c r="CX43" s="26"/>
      <c r="CY43" s="26"/>
      <c r="CZ43" s="26"/>
      <c r="DA43" s="86"/>
      <c r="DB43" s="87"/>
      <c r="DC43" s="87"/>
      <c r="DD43" s="87"/>
      <c r="DE43" s="88"/>
      <c r="DF43" s="75"/>
    </row>
    <row r="44" spans="1:110" s="25" customFormat="1" ht="16.5" customHeight="1">
      <c r="A44" s="93"/>
      <c r="B44" s="59">
        <v>7</v>
      </c>
      <c r="C44" s="26" t="s">
        <v>181</v>
      </c>
      <c r="D44" s="26"/>
      <c r="E44" s="26"/>
      <c r="F44" s="86"/>
      <c r="G44" s="87"/>
      <c r="H44" s="87"/>
      <c r="I44" s="87"/>
      <c r="J44" s="88"/>
      <c r="K44" s="75"/>
      <c r="L44" s="93"/>
      <c r="M44" s="59">
        <v>7</v>
      </c>
      <c r="N44" s="26"/>
      <c r="O44" s="26"/>
      <c r="P44" s="26"/>
      <c r="Q44" s="86"/>
      <c r="R44" s="87"/>
      <c r="S44" s="87"/>
      <c r="T44" s="87"/>
      <c r="U44" s="88"/>
      <c r="V44" s="75"/>
      <c r="W44" s="93"/>
      <c r="X44" s="59">
        <v>7</v>
      </c>
      <c r="Y44" s="26"/>
      <c r="Z44" s="26"/>
      <c r="AA44" s="26"/>
      <c r="AB44" s="86"/>
      <c r="AC44" s="87"/>
      <c r="AD44" s="87"/>
      <c r="AE44" s="87"/>
      <c r="AF44" s="88"/>
      <c r="AG44" s="75"/>
      <c r="AH44" s="93"/>
      <c r="AI44" s="59">
        <v>7</v>
      </c>
      <c r="AJ44" s="26"/>
      <c r="AK44" s="26"/>
      <c r="AL44" s="26"/>
      <c r="AM44" s="86"/>
      <c r="AN44" s="87"/>
      <c r="AO44" s="87"/>
      <c r="AP44" s="87"/>
      <c r="AQ44" s="88"/>
      <c r="AR44" s="75"/>
      <c r="AS44" s="93"/>
      <c r="AT44" s="59">
        <v>7</v>
      </c>
      <c r="AU44" s="26"/>
      <c r="AV44" s="26"/>
      <c r="AW44" s="26"/>
      <c r="AX44" s="86"/>
      <c r="AY44" s="87"/>
      <c r="AZ44" s="87"/>
      <c r="BA44" s="87"/>
      <c r="BB44" s="88"/>
      <c r="BC44" s="75"/>
      <c r="BD44" s="93"/>
      <c r="BE44" s="59">
        <v>7</v>
      </c>
      <c r="BF44" s="26"/>
      <c r="BG44" s="26"/>
      <c r="BH44" s="26"/>
      <c r="BI44" s="86"/>
      <c r="BJ44" s="87"/>
      <c r="BK44" s="87"/>
      <c r="BL44" s="87"/>
      <c r="BM44" s="88"/>
      <c r="BN44" s="75"/>
      <c r="BO44" s="93"/>
      <c r="BP44" s="59">
        <v>7</v>
      </c>
      <c r="BQ44" s="26"/>
      <c r="BR44" s="26"/>
      <c r="BS44" s="26"/>
      <c r="BT44" s="86"/>
      <c r="BU44" s="87"/>
      <c r="BV44" s="87"/>
      <c r="BW44" s="87"/>
      <c r="BX44" s="88"/>
      <c r="BY44" s="75"/>
      <c r="BZ44" s="93"/>
      <c r="CA44" s="59">
        <v>7</v>
      </c>
      <c r="CB44" s="26"/>
      <c r="CC44" s="26"/>
      <c r="CD44" s="26"/>
      <c r="CE44" s="86"/>
      <c r="CF44" s="87"/>
      <c r="CG44" s="87"/>
      <c r="CH44" s="87"/>
      <c r="CI44" s="88"/>
      <c r="CJ44" s="75"/>
      <c r="CK44" s="93"/>
      <c r="CL44" s="59">
        <v>7</v>
      </c>
      <c r="CM44" s="26"/>
      <c r="CN44" s="26"/>
      <c r="CO44" s="26"/>
      <c r="CP44" s="86"/>
      <c r="CQ44" s="87"/>
      <c r="CR44" s="87"/>
      <c r="CS44" s="87"/>
      <c r="CT44" s="88"/>
      <c r="CU44" s="75"/>
      <c r="CV44" s="93"/>
      <c r="CW44" s="59">
        <v>7</v>
      </c>
      <c r="CX44" s="26"/>
      <c r="CY44" s="26"/>
      <c r="CZ44" s="26"/>
      <c r="DA44" s="86"/>
      <c r="DB44" s="87"/>
      <c r="DC44" s="87"/>
      <c r="DD44" s="87"/>
      <c r="DE44" s="88"/>
      <c r="DF44" s="75"/>
    </row>
    <row r="45" spans="1:110" s="25" customFormat="1" ht="16.5" customHeight="1" thickBot="1">
      <c r="A45" s="94"/>
      <c r="B45" s="60">
        <v>8</v>
      </c>
      <c r="C45" s="27" t="s">
        <v>181</v>
      </c>
      <c r="D45" s="27"/>
      <c r="E45" s="27"/>
      <c r="F45" s="89"/>
      <c r="G45" s="90"/>
      <c r="H45" s="90"/>
      <c r="I45" s="90"/>
      <c r="J45" s="91"/>
      <c r="K45" s="76"/>
      <c r="L45" s="94"/>
      <c r="M45" s="60">
        <v>8</v>
      </c>
      <c r="N45" s="27"/>
      <c r="O45" s="27"/>
      <c r="P45" s="27"/>
      <c r="Q45" s="89"/>
      <c r="R45" s="90"/>
      <c r="S45" s="90"/>
      <c r="T45" s="90"/>
      <c r="U45" s="91"/>
      <c r="V45" s="76"/>
      <c r="W45" s="94"/>
      <c r="X45" s="60">
        <v>8</v>
      </c>
      <c r="Y45" s="27"/>
      <c r="Z45" s="27"/>
      <c r="AA45" s="27"/>
      <c r="AB45" s="89"/>
      <c r="AC45" s="90"/>
      <c r="AD45" s="90"/>
      <c r="AE45" s="90"/>
      <c r="AF45" s="91"/>
      <c r="AG45" s="76"/>
      <c r="AH45" s="94"/>
      <c r="AI45" s="60">
        <v>8</v>
      </c>
      <c r="AJ45" s="27"/>
      <c r="AK45" s="27"/>
      <c r="AL45" s="27"/>
      <c r="AM45" s="89"/>
      <c r="AN45" s="90"/>
      <c r="AO45" s="90"/>
      <c r="AP45" s="90"/>
      <c r="AQ45" s="91"/>
      <c r="AR45" s="76"/>
      <c r="AS45" s="94"/>
      <c r="AT45" s="60">
        <v>8</v>
      </c>
      <c r="AU45" s="27"/>
      <c r="AV45" s="27"/>
      <c r="AW45" s="27"/>
      <c r="AX45" s="89"/>
      <c r="AY45" s="90"/>
      <c r="AZ45" s="90"/>
      <c r="BA45" s="90"/>
      <c r="BB45" s="91"/>
      <c r="BC45" s="76"/>
      <c r="BD45" s="94"/>
      <c r="BE45" s="60">
        <v>8</v>
      </c>
      <c r="BF45" s="27"/>
      <c r="BG45" s="27"/>
      <c r="BH45" s="27"/>
      <c r="BI45" s="89"/>
      <c r="BJ45" s="90"/>
      <c r="BK45" s="90"/>
      <c r="BL45" s="90"/>
      <c r="BM45" s="91"/>
      <c r="BN45" s="76"/>
      <c r="BO45" s="94"/>
      <c r="BP45" s="60">
        <v>8</v>
      </c>
      <c r="BQ45" s="27"/>
      <c r="BR45" s="27"/>
      <c r="BS45" s="27"/>
      <c r="BT45" s="89"/>
      <c r="BU45" s="90"/>
      <c r="BV45" s="90"/>
      <c r="BW45" s="90"/>
      <c r="BX45" s="91"/>
      <c r="BY45" s="76"/>
      <c r="BZ45" s="94"/>
      <c r="CA45" s="60">
        <v>8</v>
      </c>
      <c r="CB45" s="27"/>
      <c r="CC45" s="27"/>
      <c r="CD45" s="27"/>
      <c r="CE45" s="89"/>
      <c r="CF45" s="90"/>
      <c r="CG45" s="90"/>
      <c r="CH45" s="90"/>
      <c r="CI45" s="91"/>
      <c r="CJ45" s="76"/>
      <c r="CK45" s="94"/>
      <c r="CL45" s="60">
        <v>8</v>
      </c>
      <c r="CM45" s="27"/>
      <c r="CN45" s="27"/>
      <c r="CO45" s="27"/>
      <c r="CP45" s="89"/>
      <c r="CQ45" s="90"/>
      <c r="CR45" s="90"/>
      <c r="CS45" s="90"/>
      <c r="CT45" s="91"/>
      <c r="CU45" s="76"/>
      <c r="CV45" s="94"/>
      <c r="CW45" s="60">
        <v>8</v>
      </c>
      <c r="CX45" s="27"/>
      <c r="CY45" s="27"/>
      <c r="CZ45" s="27"/>
      <c r="DA45" s="89"/>
      <c r="DB45" s="90"/>
      <c r="DC45" s="90"/>
      <c r="DD45" s="90"/>
      <c r="DE45" s="91"/>
      <c r="DF45" s="76"/>
    </row>
    <row r="46" spans="1:110" s="25" customFormat="1" ht="7.5" customHeight="1" thickBot="1">
      <c r="B46" s="1"/>
      <c r="C46" s="1"/>
      <c r="D46" s="1"/>
      <c r="E46" s="1"/>
      <c r="F46" s="1"/>
      <c r="G46" s="1"/>
      <c r="H46" s="28"/>
      <c r="I46" s="28"/>
      <c r="J46" s="28"/>
      <c r="K46" s="28"/>
      <c r="M46" s="1"/>
      <c r="N46" s="1"/>
      <c r="O46" s="1"/>
      <c r="P46" s="1"/>
      <c r="Q46" s="1"/>
      <c r="R46" s="1"/>
      <c r="S46" s="28"/>
      <c r="T46" s="28"/>
      <c r="U46" s="28"/>
      <c r="V46" s="28"/>
      <c r="X46" s="1"/>
      <c r="Y46" s="1"/>
      <c r="Z46" s="1"/>
      <c r="AA46" s="1"/>
      <c r="AB46" s="1"/>
      <c r="AC46" s="1"/>
      <c r="AD46" s="28"/>
      <c r="AE46" s="28"/>
      <c r="AF46" s="28"/>
      <c r="AG46" s="28"/>
      <c r="AI46" s="1"/>
      <c r="AJ46" s="1"/>
      <c r="AK46" s="1"/>
      <c r="AL46" s="1"/>
      <c r="AM46" s="1"/>
      <c r="AN46" s="1"/>
      <c r="AO46" s="28"/>
      <c r="AP46" s="28"/>
      <c r="AQ46" s="28"/>
      <c r="AR46" s="28"/>
      <c r="AT46" s="1"/>
      <c r="AU46" s="1"/>
      <c r="AV46" s="1"/>
      <c r="AW46" s="1"/>
      <c r="AX46" s="1"/>
      <c r="AY46" s="1"/>
      <c r="AZ46" s="28"/>
      <c r="BA46" s="28"/>
      <c r="BB46" s="28"/>
      <c r="BC46" s="28"/>
      <c r="BE46" s="1"/>
      <c r="BF46" s="1"/>
      <c r="BG46" s="1"/>
      <c r="BH46" s="1"/>
      <c r="BI46" s="1"/>
      <c r="BJ46" s="1"/>
      <c r="BK46" s="28"/>
      <c r="BL46" s="28"/>
      <c r="BM46" s="28"/>
      <c r="BN46" s="28"/>
      <c r="BP46" s="1"/>
      <c r="BQ46" s="1"/>
      <c r="BR46" s="1"/>
      <c r="BS46" s="1"/>
      <c r="BT46" s="1"/>
      <c r="BU46" s="1"/>
      <c r="BV46" s="28"/>
      <c r="BW46" s="28"/>
      <c r="BX46" s="28"/>
      <c r="BY46" s="28"/>
      <c r="CA46" s="1"/>
      <c r="CB46" s="1"/>
      <c r="CC46" s="1"/>
      <c r="CD46" s="1"/>
      <c r="CE46" s="1"/>
      <c r="CF46" s="1"/>
      <c r="CG46" s="28"/>
      <c r="CH46" s="28"/>
      <c r="CI46" s="28"/>
      <c r="CJ46" s="28"/>
      <c r="CL46" s="1"/>
      <c r="CM46" s="1"/>
      <c r="CN46" s="1"/>
      <c r="CO46" s="1"/>
      <c r="CP46" s="1"/>
      <c r="CQ46" s="1"/>
      <c r="CR46" s="28"/>
      <c r="CS46" s="28"/>
      <c r="CT46" s="28"/>
      <c r="CU46" s="28"/>
      <c r="CW46" s="1"/>
      <c r="CX46" s="1"/>
      <c r="CY46" s="1"/>
      <c r="CZ46" s="1"/>
      <c r="DA46" s="1"/>
      <c r="DB46" s="1"/>
      <c r="DC46" s="28"/>
      <c r="DD46" s="28"/>
      <c r="DE46" s="28"/>
      <c r="DF46" s="28"/>
    </row>
    <row r="47" spans="1:110" s="25" customFormat="1" ht="16.5" customHeight="1">
      <c r="A47" s="92">
        <f>IF(Paramètres!$B$8="",".",Paramètres!$B$8)</f>
        <v>42620</v>
      </c>
      <c r="B47" s="65">
        <v>1</v>
      </c>
      <c r="C47" s="66" t="s">
        <v>178</v>
      </c>
      <c r="D47" s="67"/>
      <c r="E47" s="67"/>
      <c r="F47" s="95"/>
      <c r="G47" s="96"/>
      <c r="H47" s="96"/>
      <c r="I47" s="96"/>
      <c r="J47" s="97"/>
      <c r="K47" s="74"/>
      <c r="L47" s="92">
        <f>IF(Paramètres!$B$36="",".",Paramètres!$B$36)</f>
        <v>42650</v>
      </c>
      <c r="M47" s="65">
        <v>1</v>
      </c>
      <c r="N47" s="66"/>
      <c r="O47" s="67"/>
      <c r="P47" s="67"/>
      <c r="Q47" s="95"/>
      <c r="R47" s="96"/>
      <c r="S47" s="96"/>
      <c r="T47" s="96"/>
      <c r="U47" s="97"/>
      <c r="V47" s="74"/>
      <c r="W47" s="92" t="str">
        <f>IF(Paramètres!$B$64="",".",Paramètres!$B$64)</f>
        <v>.</v>
      </c>
      <c r="X47" s="65">
        <v>1</v>
      </c>
      <c r="Y47" s="66"/>
      <c r="Z47" s="67"/>
      <c r="AA47" s="67"/>
      <c r="AB47" s="95"/>
      <c r="AC47" s="96"/>
      <c r="AD47" s="96"/>
      <c r="AE47" s="96"/>
      <c r="AF47" s="97"/>
      <c r="AG47" s="74"/>
      <c r="AH47" s="92">
        <f>IF(Paramètres!$B$92="",".",Paramètres!$B$92)</f>
        <v>42711</v>
      </c>
      <c r="AI47" s="65">
        <v>1</v>
      </c>
      <c r="AJ47" s="66"/>
      <c r="AK47" s="67"/>
      <c r="AL47" s="67"/>
      <c r="AM47" s="95"/>
      <c r="AN47" s="96"/>
      <c r="AO47" s="96"/>
      <c r="AP47" s="96"/>
      <c r="AQ47" s="97"/>
      <c r="AR47" s="74"/>
      <c r="AS47" s="92">
        <f>IF(Paramètres!$B$120="",".",Paramètres!$B$120)</f>
        <v>42748</v>
      </c>
      <c r="AT47" s="65">
        <v>1</v>
      </c>
      <c r="AU47" s="66"/>
      <c r="AV47" s="67"/>
      <c r="AW47" s="67"/>
      <c r="AX47" s="95"/>
      <c r="AY47" s="96"/>
      <c r="AZ47" s="96"/>
      <c r="BA47" s="96"/>
      <c r="BB47" s="97"/>
      <c r="BC47" s="74"/>
      <c r="BD47" s="92">
        <f>IF(Paramètres!$B$148="",".",Paramètres!$B$148)</f>
        <v>42773</v>
      </c>
      <c r="BE47" s="65">
        <v>1</v>
      </c>
      <c r="BF47" s="66"/>
      <c r="BG47" s="67"/>
      <c r="BH47" s="67"/>
      <c r="BI47" s="95"/>
      <c r="BJ47" s="96"/>
      <c r="BK47" s="96"/>
      <c r="BL47" s="96"/>
      <c r="BM47" s="97"/>
      <c r="BN47" s="74"/>
      <c r="BO47" s="92">
        <f>IF(Paramètres!$B$176="",".",Paramètres!$B$176)</f>
        <v>42807</v>
      </c>
      <c r="BP47" s="65">
        <v>1</v>
      </c>
      <c r="BQ47" s="66"/>
      <c r="BR47" s="67"/>
      <c r="BS47" s="67"/>
      <c r="BT47" s="95"/>
      <c r="BU47" s="96"/>
      <c r="BV47" s="96"/>
      <c r="BW47" s="96"/>
      <c r="BX47" s="97"/>
      <c r="BY47" s="74"/>
      <c r="BZ47" s="92">
        <f>IF(Paramètres!$B$204="",".",Paramètres!$B$204)</f>
        <v>42846</v>
      </c>
      <c r="CA47" s="65">
        <v>1</v>
      </c>
      <c r="CB47" s="66"/>
      <c r="CC47" s="67"/>
      <c r="CD47" s="67"/>
      <c r="CE47" s="95"/>
      <c r="CF47" s="96"/>
      <c r="CG47" s="96"/>
      <c r="CH47" s="96"/>
      <c r="CI47" s="97"/>
      <c r="CJ47" s="74"/>
      <c r="CK47" s="92">
        <f>IF(Paramètres!$B$232="",".",Paramètres!$B$232)</f>
        <v>42864</v>
      </c>
      <c r="CL47" s="65">
        <v>1</v>
      </c>
      <c r="CM47" s="66"/>
      <c r="CN47" s="67"/>
      <c r="CO47" s="67"/>
      <c r="CP47" s="95"/>
      <c r="CQ47" s="96"/>
      <c r="CR47" s="96"/>
      <c r="CS47" s="96"/>
      <c r="CT47" s="97"/>
      <c r="CU47" s="74"/>
      <c r="CV47" s="92">
        <f>IF(Paramètres!$B$260="",".",Paramètres!$B$260)</f>
        <v>42894</v>
      </c>
      <c r="CW47" s="65">
        <v>1</v>
      </c>
      <c r="CX47" s="66"/>
      <c r="CY47" s="67"/>
      <c r="CZ47" s="67"/>
      <c r="DA47" s="95"/>
      <c r="DB47" s="96"/>
      <c r="DC47" s="96"/>
      <c r="DD47" s="96"/>
      <c r="DE47" s="97"/>
      <c r="DF47" s="74"/>
    </row>
    <row r="48" spans="1:110" s="25" customFormat="1" ht="16.5" customHeight="1">
      <c r="A48" s="93"/>
      <c r="B48" s="59">
        <v>2</v>
      </c>
      <c r="C48" s="26" t="s">
        <v>178</v>
      </c>
      <c r="D48" s="26"/>
      <c r="E48" s="26"/>
      <c r="F48" s="86"/>
      <c r="G48" s="87"/>
      <c r="H48" s="87"/>
      <c r="I48" s="87"/>
      <c r="J48" s="88"/>
      <c r="K48" s="75"/>
      <c r="L48" s="93"/>
      <c r="M48" s="59">
        <v>2</v>
      </c>
      <c r="N48" s="26"/>
      <c r="O48" s="26"/>
      <c r="P48" s="26"/>
      <c r="Q48" s="86"/>
      <c r="R48" s="87"/>
      <c r="S48" s="87"/>
      <c r="T48" s="87"/>
      <c r="U48" s="88"/>
      <c r="V48" s="75"/>
      <c r="W48" s="93"/>
      <c r="X48" s="59">
        <v>2</v>
      </c>
      <c r="Y48" s="26"/>
      <c r="Z48" s="26"/>
      <c r="AA48" s="26"/>
      <c r="AB48" s="86"/>
      <c r="AC48" s="87"/>
      <c r="AD48" s="87"/>
      <c r="AE48" s="87"/>
      <c r="AF48" s="88"/>
      <c r="AG48" s="75"/>
      <c r="AH48" s="93"/>
      <c r="AI48" s="59">
        <v>2</v>
      </c>
      <c r="AJ48" s="26"/>
      <c r="AK48" s="26"/>
      <c r="AL48" s="26"/>
      <c r="AM48" s="86"/>
      <c r="AN48" s="87"/>
      <c r="AO48" s="87"/>
      <c r="AP48" s="87"/>
      <c r="AQ48" s="88"/>
      <c r="AR48" s="75"/>
      <c r="AS48" s="93"/>
      <c r="AT48" s="59">
        <v>2</v>
      </c>
      <c r="AU48" s="26"/>
      <c r="AV48" s="26"/>
      <c r="AW48" s="26"/>
      <c r="AX48" s="86"/>
      <c r="AY48" s="87"/>
      <c r="AZ48" s="87"/>
      <c r="BA48" s="87"/>
      <c r="BB48" s="88"/>
      <c r="BC48" s="75"/>
      <c r="BD48" s="93"/>
      <c r="BE48" s="59">
        <v>2</v>
      </c>
      <c r="BF48" s="26"/>
      <c r="BG48" s="26"/>
      <c r="BH48" s="26"/>
      <c r="BI48" s="86"/>
      <c r="BJ48" s="87"/>
      <c r="BK48" s="87"/>
      <c r="BL48" s="87"/>
      <c r="BM48" s="88"/>
      <c r="BN48" s="75"/>
      <c r="BO48" s="93"/>
      <c r="BP48" s="59">
        <v>2</v>
      </c>
      <c r="BQ48" s="26"/>
      <c r="BR48" s="26"/>
      <c r="BS48" s="26"/>
      <c r="BT48" s="86"/>
      <c r="BU48" s="87"/>
      <c r="BV48" s="87"/>
      <c r="BW48" s="87"/>
      <c r="BX48" s="88"/>
      <c r="BY48" s="75"/>
      <c r="BZ48" s="93"/>
      <c r="CA48" s="59">
        <v>2</v>
      </c>
      <c r="CB48" s="26"/>
      <c r="CC48" s="26"/>
      <c r="CD48" s="26"/>
      <c r="CE48" s="86"/>
      <c r="CF48" s="87"/>
      <c r="CG48" s="87"/>
      <c r="CH48" s="87"/>
      <c r="CI48" s="88"/>
      <c r="CJ48" s="75"/>
      <c r="CK48" s="93"/>
      <c r="CL48" s="59">
        <v>2</v>
      </c>
      <c r="CM48" s="26"/>
      <c r="CN48" s="26"/>
      <c r="CO48" s="26"/>
      <c r="CP48" s="86"/>
      <c r="CQ48" s="87"/>
      <c r="CR48" s="87"/>
      <c r="CS48" s="87"/>
      <c r="CT48" s="88"/>
      <c r="CU48" s="75"/>
      <c r="CV48" s="93"/>
      <c r="CW48" s="59">
        <v>2</v>
      </c>
      <c r="CX48" s="26"/>
      <c r="CY48" s="26"/>
      <c r="CZ48" s="26"/>
      <c r="DA48" s="86"/>
      <c r="DB48" s="87"/>
      <c r="DC48" s="87"/>
      <c r="DD48" s="87"/>
      <c r="DE48" s="88"/>
      <c r="DF48" s="75"/>
    </row>
    <row r="49" spans="1:110" s="25" customFormat="1" ht="16.5" customHeight="1">
      <c r="A49" s="93"/>
      <c r="B49" s="59">
        <v>3</v>
      </c>
      <c r="C49" s="26" t="s">
        <v>178</v>
      </c>
      <c r="D49" s="26"/>
      <c r="E49" s="26"/>
      <c r="F49" s="86"/>
      <c r="G49" s="87"/>
      <c r="H49" s="87"/>
      <c r="I49" s="87"/>
      <c r="J49" s="88"/>
      <c r="K49" s="75"/>
      <c r="L49" s="93"/>
      <c r="M49" s="59">
        <v>3</v>
      </c>
      <c r="N49" s="26"/>
      <c r="O49" s="26"/>
      <c r="P49" s="26"/>
      <c r="Q49" s="86"/>
      <c r="R49" s="87"/>
      <c r="S49" s="87"/>
      <c r="T49" s="87"/>
      <c r="U49" s="88"/>
      <c r="V49" s="75"/>
      <c r="W49" s="93"/>
      <c r="X49" s="59">
        <v>3</v>
      </c>
      <c r="Y49" s="26"/>
      <c r="Z49" s="26"/>
      <c r="AA49" s="26"/>
      <c r="AB49" s="86"/>
      <c r="AC49" s="87"/>
      <c r="AD49" s="87"/>
      <c r="AE49" s="87"/>
      <c r="AF49" s="88"/>
      <c r="AG49" s="75"/>
      <c r="AH49" s="93"/>
      <c r="AI49" s="59">
        <v>3</v>
      </c>
      <c r="AJ49" s="26"/>
      <c r="AK49" s="26"/>
      <c r="AL49" s="26"/>
      <c r="AM49" s="86"/>
      <c r="AN49" s="87"/>
      <c r="AO49" s="87"/>
      <c r="AP49" s="87"/>
      <c r="AQ49" s="88"/>
      <c r="AR49" s="75"/>
      <c r="AS49" s="93"/>
      <c r="AT49" s="59">
        <v>3</v>
      </c>
      <c r="AU49" s="26"/>
      <c r="AV49" s="26"/>
      <c r="AW49" s="26"/>
      <c r="AX49" s="86"/>
      <c r="AY49" s="87"/>
      <c r="AZ49" s="87"/>
      <c r="BA49" s="87"/>
      <c r="BB49" s="88"/>
      <c r="BC49" s="75"/>
      <c r="BD49" s="93"/>
      <c r="BE49" s="59">
        <v>3</v>
      </c>
      <c r="BF49" s="26"/>
      <c r="BG49" s="26"/>
      <c r="BH49" s="26"/>
      <c r="BI49" s="86"/>
      <c r="BJ49" s="87"/>
      <c r="BK49" s="87"/>
      <c r="BL49" s="87"/>
      <c r="BM49" s="88"/>
      <c r="BN49" s="75"/>
      <c r="BO49" s="93"/>
      <c r="BP49" s="59">
        <v>3</v>
      </c>
      <c r="BQ49" s="26"/>
      <c r="BR49" s="26"/>
      <c r="BS49" s="26"/>
      <c r="BT49" s="86"/>
      <c r="BU49" s="87"/>
      <c r="BV49" s="87"/>
      <c r="BW49" s="87"/>
      <c r="BX49" s="88"/>
      <c r="BY49" s="75"/>
      <c r="BZ49" s="93"/>
      <c r="CA49" s="59">
        <v>3</v>
      </c>
      <c r="CB49" s="26"/>
      <c r="CC49" s="26"/>
      <c r="CD49" s="26"/>
      <c r="CE49" s="86"/>
      <c r="CF49" s="87"/>
      <c r="CG49" s="87"/>
      <c r="CH49" s="87"/>
      <c r="CI49" s="88"/>
      <c r="CJ49" s="75"/>
      <c r="CK49" s="93"/>
      <c r="CL49" s="59">
        <v>3</v>
      </c>
      <c r="CM49" s="26"/>
      <c r="CN49" s="26"/>
      <c r="CO49" s="26"/>
      <c r="CP49" s="86"/>
      <c r="CQ49" s="87"/>
      <c r="CR49" s="87"/>
      <c r="CS49" s="87"/>
      <c r="CT49" s="88"/>
      <c r="CU49" s="75"/>
      <c r="CV49" s="93"/>
      <c r="CW49" s="59">
        <v>3</v>
      </c>
      <c r="CX49" s="26"/>
      <c r="CY49" s="26"/>
      <c r="CZ49" s="26"/>
      <c r="DA49" s="86"/>
      <c r="DB49" s="87"/>
      <c r="DC49" s="87"/>
      <c r="DD49" s="87"/>
      <c r="DE49" s="88"/>
      <c r="DF49" s="75"/>
    </row>
    <row r="50" spans="1:110" s="25" customFormat="1" ht="16.5" customHeight="1">
      <c r="A50" s="93"/>
      <c r="B50" s="59">
        <v>4</v>
      </c>
      <c r="C50" s="26" t="s">
        <v>178</v>
      </c>
      <c r="D50" s="26"/>
      <c r="E50" s="26"/>
      <c r="F50" s="86"/>
      <c r="G50" s="87"/>
      <c r="H50" s="87"/>
      <c r="I50" s="87"/>
      <c r="J50" s="88"/>
      <c r="K50" s="75"/>
      <c r="L50" s="93"/>
      <c r="M50" s="59">
        <v>4</v>
      </c>
      <c r="N50" s="26"/>
      <c r="O50" s="26"/>
      <c r="P50" s="26"/>
      <c r="Q50" s="86"/>
      <c r="R50" s="87"/>
      <c r="S50" s="87"/>
      <c r="T50" s="87"/>
      <c r="U50" s="88"/>
      <c r="V50" s="75"/>
      <c r="W50" s="93"/>
      <c r="X50" s="59">
        <v>4</v>
      </c>
      <c r="Y50" s="26"/>
      <c r="Z50" s="26"/>
      <c r="AA50" s="26"/>
      <c r="AB50" s="86"/>
      <c r="AC50" s="87"/>
      <c r="AD50" s="87"/>
      <c r="AE50" s="87"/>
      <c r="AF50" s="88"/>
      <c r="AG50" s="75"/>
      <c r="AH50" s="93"/>
      <c r="AI50" s="59">
        <v>4</v>
      </c>
      <c r="AJ50" s="26"/>
      <c r="AK50" s="26"/>
      <c r="AL50" s="26"/>
      <c r="AM50" s="86"/>
      <c r="AN50" s="87"/>
      <c r="AO50" s="87"/>
      <c r="AP50" s="87"/>
      <c r="AQ50" s="88"/>
      <c r="AR50" s="75"/>
      <c r="AS50" s="93"/>
      <c r="AT50" s="59">
        <v>4</v>
      </c>
      <c r="AU50" s="26"/>
      <c r="AV50" s="26"/>
      <c r="AW50" s="26"/>
      <c r="AX50" s="86"/>
      <c r="AY50" s="87"/>
      <c r="AZ50" s="87"/>
      <c r="BA50" s="87"/>
      <c r="BB50" s="88"/>
      <c r="BC50" s="75"/>
      <c r="BD50" s="93"/>
      <c r="BE50" s="59">
        <v>4</v>
      </c>
      <c r="BF50" s="26"/>
      <c r="BG50" s="26"/>
      <c r="BH50" s="26"/>
      <c r="BI50" s="86"/>
      <c r="BJ50" s="87"/>
      <c r="BK50" s="87"/>
      <c r="BL50" s="87"/>
      <c r="BM50" s="88"/>
      <c r="BN50" s="75"/>
      <c r="BO50" s="93"/>
      <c r="BP50" s="59">
        <v>4</v>
      </c>
      <c r="BQ50" s="26"/>
      <c r="BR50" s="26"/>
      <c r="BS50" s="26"/>
      <c r="BT50" s="86"/>
      <c r="BU50" s="87"/>
      <c r="BV50" s="87"/>
      <c r="BW50" s="87"/>
      <c r="BX50" s="88"/>
      <c r="BY50" s="75"/>
      <c r="BZ50" s="93"/>
      <c r="CA50" s="59">
        <v>4</v>
      </c>
      <c r="CB50" s="26"/>
      <c r="CC50" s="26"/>
      <c r="CD50" s="26"/>
      <c r="CE50" s="86"/>
      <c r="CF50" s="87"/>
      <c r="CG50" s="87"/>
      <c r="CH50" s="87"/>
      <c r="CI50" s="88"/>
      <c r="CJ50" s="75"/>
      <c r="CK50" s="93"/>
      <c r="CL50" s="59">
        <v>4</v>
      </c>
      <c r="CM50" s="26"/>
      <c r="CN50" s="26"/>
      <c r="CO50" s="26"/>
      <c r="CP50" s="86"/>
      <c r="CQ50" s="87"/>
      <c r="CR50" s="87"/>
      <c r="CS50" s="87"/>
      <c r="CT50" s="88"/>
      <c r="CU50" s="75"/>
      <c r="CV50" s="93"/>
      <c r="CW50" s="59">
        <v>4</v>
      </c>
      <c r="CX50" s="26"/>
      <c r="CY50" s="26"/>
      <c r="CZ50" s="26"/>
      <c r="DA50" s="86"/>
      <c r="DB50" s="87"/>
      <c r="DC50" s="87"/>
      <c r="DD50" s="87"/>
      <c r="DE50" s="88"/>
      <c r="DF50" s="75"/>
    </row>
    <row r="51" spans="1:110" s="25" customFormat="1" ht="16.5" customHeight="1">
      <c r="A51" s="93"/>
      <c r="B51" s="59" t="s">
        <v>35</v>
      </c>
      <c r="C51" s="26" t="s">
        <v>178</v>
      </c>
      <c r="D51" s="26"/>
      <c r="E51" s="26"/>
      <c r="F51" s="86"/>
      <c r="G51" s="87"/>
      <c r="H51" s="87"/>
      <c r="I51" s="87"/>
      <c r="J51" s="88"/>
      <c r="K51" s="75"/>
      <c r="L51" s="93"/>
      <c r="M51" s="59" t="s">
        <v>35</v>
      </c>
      <c r="N51" s="26"/>
      <c r="O51" s="26"/>
      <c r="P51" s="26"/>
      <c r="Q51" s="86"/>
      <c r="R51" s="87"/>
      <c r="S51" s="87"/>
      <c r="T51" s="87"/>
      <c r="U51" s="88"/>
      <c r="V51" s="75"/>
      <c r="W51" s="93"/>
      <c r="X51" s="59" t="s">
        <v>35</v>
      </c>
      <c r="Y51" s="26"/>
      <c r="Z51" s="26"/>
      <c r="AA51" s="26"/>
      <c r="AB51" s="86"/>
      <c r="AC51" s="87"/>
      <c r="AD51" s="87"/>
      <c r="AE51" s="87"/>
      <c r="AF51" s="88"/>
      <c r="AG51" s="75"/>
      <c r="AH51" s="93"/>
      <c r="AI51" s="59" t="s">
        <v>35</v>
      </c>
      <c r="AJ51" s="26"/>
      <c r="AK51" s="26"/>
      <c r="AL51" s="26"/>
      <c r="AM51" s="86"/>
      <c r="AN51" s="87"/>
      <c r="AO51" s="87"/>
      <c r="AP51" s="87"/>
      <c r="AQ51" s="88"/>
      <c r="AR51" s="75"/>
      <c r="AS51" s="93"/>
      <c r="AT51" s="59" t="s">
        <v>35</v>
      </c>
      <c r="AU51" s="26"/>
      <c r="AV51" s="26"/>
      <c r="AW51" s="26"/>
      <c r="AX51" s="86"/>
      <c r="AY51" s="87"/>
      <c r="AZ51" s="87"/>
      <c r="BA51" s="87"/>
      <c r="BB51" s="88"/>
      <c r="BC51" s="75"/>
      <c r="BD51" s="93"/>
      <c r="BE51" s="59" t="s">
        <v>35</v>
      </c>
      <c r="BF51" s="26"/>
      <c r="BG51" s="26"/>
      <c r="BH51" s="26"/>
      <c r="BI51" s="86"/>
      <c r="BJ51" s="87"/>
      <c r="BK51" s="87"/>
      <c r="BL51" s="87"/>
      <c r="BM51" s="88"/>
      <c r="BN51" s="75"/>
      <c r="BO51" s="93"/>
      <c r="BP51" s="59" t="s">
        <v>35</v>
      </c>
      <c r="BQ51" s="26"/>
      <c r="BR51" s="26"/>
      <c r="BS51" s="26"/>
      <c r="BT51" s="86"/>
      <c r="BU51" s="87"/>
      <c r="BV51" s="87"/>
      <c r="BW51" s="87"/>
      <c r="BX51" s="88"/>
      <c r="BY51" s="75"/>
      <c r="BZ51" s="93"/>
      <c r="CA51" s="59" t="s">
        <v>35</v>
      </c>
      <c r="CB51" s="26"/>
      <c r="CC51" s="26"/>
      <c r="CD51" s="26"/>
      <c r="CE51" s="86"/>
      <c r="CF51" s="87"/>
      <c r="CG51" s="87"/>
      <c r="CH51" s="87"/>
      <c r="CI51" s="88"/>
      <c r="CJ51" s="75"/>
      <c r="CK51" s="93"/>
      <c r="CL51" s="59" t="s">
        <v>35</v>
      </c>
      <c r="CM51" s="26"/>
      <c r="CN51" s="26"/>
      <c r="CO51" s="26"/>
      <c r="CP51" s="86"/>
      <c r="CQ51" s="87"/>
      <c r="CR51" s="87"/>
      <c r="CS51" s="87"/>
      <c r="CT51" s="88"/>
      <c r="CU51" s="75"/>
      <c r="CV51" s="93"/>
      <c r="CW51" s="59" t="s">
        <v>35</v>
      </c>
      <c r="CX51" s="26"/>
      <c r="CY51" s="26"/>
      <c r="CZ51" s="26"/>
      <c r="DA51" s="86"/>
      <c r="DB51" s="87"/>
      <c r="DC51" s="87"/>
      <c r="DD51" s="87"/>
      <c r="DE51" s="88"/>
      <c r="DF51" s="75"/>
    </row>
    <row r="52" spans="1:110" s="25" customFormat="1" ht="16.5" customHeight="1">
      <c r="A52" s="93"/>
      <c r="B52" s="59">
        <v>7</v>
      </c>
      <c r="C52" s="26" t="s">
        <v>178</v>
      </c>
      <c r="D52" s="26"/>
      <c r="E52" s="26"/>
      <c r="F52" s="86"/>
      <c r="G52" s="87"/>
      <c r="H52" s="87"/>
      <c r="I52" s="87"/>
      <c r="J52" s="88"/>
      <c r="K52" s="75"/>
      <c r="L52" s="93"/>
      <c r="M52" s="59">
        <v>7</v>
      </c>
      <c r="N52" s="26"/>
      <c r="O52" s="26"/>
      <c r="P52" s="26"/>
      <c r="Q52" s="86"/>
      <c r="R52" s="87"/>
      <c r="S52" s="87"/>
      <c r="T52" s="87"/>
      <c r="U52" s="88"/>
      <c r="V52" s="75"/>
      <c r="W52" s="93"/>
      <c r="X52" s="59">
        <v>7</v>
      </c>
      <c r="Y52" s="26"/>
      <c r="Z52" s="26"/>
      <c r="AA52" s="26"/>
      <c r="AB52" s="86"/>
      <c r="AC52" s="87"/>
      <c r="AD52" s="87"/>
      <c r="AE52" s="87"/>
      <c r="AF52" s="88"/>
      <c r="AG52" s="75"/>
      <c r="AH52" s="93"/>
      <c r="AI52" s="59">
        <v>7</v>
      </c>
      <c r="AJ52" s="26"/>
      <c r="AK52" s="26"/>
      <c r="AL52" s="26"/>
      <c r="AM52" s="86"/>
      <c r="AN52" s="87"/>
      <c r="AO52" s="87"/>
      <c r="AP52" s="87"/>
      <c r="AQ52" s="88"/>
      <c r="AR52" s="75"/>
      <c r="AS52" s="93"/>
      <c r="AT52" s="59">
        <v>7</v>
      </c>
      <c r="AU52" s="26"/>
      <c r="AV52" s="26"/>
      <c r="AW52" s="26"/>
      <c r="AX52" s="86"/>
      <c r="AY52" s="87"/>
      <c r="AZ52" s="87"/>
      <c r="BA52" s="87"/>
      <c r="BB52" s="88"/>
      <c r="BC52" s="75"/>
      <c r="BD52" s="93"/>
      <c r="BE52" s="59">
        <v>7</v>
      </c>
      <c r="BF52" s="26"/>
      <c r="BG52" s="26"/>
      <c r="BH52" s="26"/>
      <c r="BI52" s="86"/>
      <c r="BJ52" s="87"/>
      <c r="BK52" s="87"/>
      <c r="BL52" s="87"/>
      <c r="BM52" s="88"/>
      <c r="BN52" s="75"/>
      <c r="BO52" s="93"/>
      <c r="BP52" s="59">
        <v>7</v>
      </c>
      <c r="BQ52" s="26"/>
      <c r="BR52" s="26"/>
      <c r="BS52" s="26"/>
      <c r="BT52" s="86"/>
      <c r="BU52" s="87"/>
      <c r="BV52" s="87"/>
      <c r="BW52" s="87"/>
      <c r="BX52" s="88"/>
      <c r="BY52" s="75"/>
      <c r="BZ52" s="93"/>
      <c r="CA52" s="59">
        <v>7</v>
      </c>
      <c r="CB52" s="26"/>
      <c r="CC52" s="26"/>
      <c r="CD52" s="26"/>
      <c r="CE52" s="86"/>
      <c r="CF52" s="87"/>
      <c r="CG52" s="87"/>
      <c r="CH52" s="87"/>
      <c r="CI52" s="88"/>
      <c r="CJ52" s="75"/>
      <c r="CK52" s="93"/>
      <c r="CL52" s="59">
        <v>7</v>
      </c>
      <c r="CM52" s="26"/>
      <c r="CN52" s="26"/>
      <c r="CO52" s="26"/>
      <c r="CP52" s="86"/>
      <c r="CQ52" s="87"/>
      <c r="CR52" s="87"/>
      <c r="CS52" s="87"/>
      <c r="CT52" s="88"/>
      <c r="CU52" s="75"/>
      <c r="CV52" s="93"/>
      <c r="CW52" s="59">
        <v>7</v>
      </c>
      <c r="CX52" s="26"/>
      <c r="CY52" s="26"/>
      <c r="CZ52" s="26"/>
      <c r="DA52" s="86"/>
      <c r="DB52" s="87"/>
      <c r="DC52" s="87"/>
      <c r="DD52" s="87"/>
      <c r="DE52" s="88"/>
      <c r="DF52" s="75"/>
    </row>
    <row r="53" spans="1:110" s="25" customFormat="1" ht="16.5" customHeight="1" thickBot="1">
      <c r="A53" s="94"/>
      <c r="B53" s="60">
        <v>8</v>
      </c>
      <c r="C53" s="27" t="s">
        <v>178</v>
      </c>
      <c r="D53" s="27"/>
      <c r="E53" s="27"/>
      <c r="F53" s="89"/>
      <c r="G53" s="90"/>
      <c r="H53" s="90"/>
      <c r="I53" s="90"/>
      <c r="J53" s="91"/>
      <c r="K53" s="76"/>
      <c r="L53" s="94"/>
      <c r="M53" s="60">
        <v>8</v>
      </c>
      <c r="N53" s="27"/>
      <c r="O53" s="27"/>
      <c r="P53" s="27"/>
      <c r="Q53" s="89"/>
      <c r="R53" s="90"/>
      <c r="S53" s="90"/>
      <c r="T53" s="90"/>
      <c r="U53" s="91"/>
      <c r="V53" s="76"/>
      <c r="W53" s="94"/>
      <c r="X53" s="60">
        <v>8</v>
      </c>
      <c r="Y53" s="27"/>
      <c r="Z53" s="27"/>
      <c r="AA53" s="27"/>
      <c r="AB53" s="89"/>
      <c r="AC53" s="90"/>
      <c r="AD53" s="90"/>
      <c r="AE53" s="90"/>
      <c r="AF53" s="91"/>
      <c r="AG53" s="76"/>
      <c r="AH53" s="94"/>
      <c r="AI53" s="60">
        <v>8</v>
      </c>
      <c r="AJ53" s="27"/>
      <c r="AK53" s="27"/>
      <c r="AL53" s="27"/>
      <c r="AM53" s="89"/>
      <c r="AN53" s="90"/>
      <c r="AO53" s="90"/>
      <c r="AP53" s="90"/>
      <c r="AQ53" s="91"/>
      <c r="AR53" s="76"/>
      <c r="AS53" s="94"/>
      <c r="AT53" s="60">
        <v>8</v>
      </c>
      <c r="AU53" s="27"/>
      <c r="AV53" s="27"/>
      <c r="AW53" s="27"/>
      <c r="AX53" s="89"/>
      <c r="AY53" s="90"/>
      <c r="AZ53" s="90"/>
      <c r="BA53" s="90"/>
      <c r="BB53" s="91"/>
      <c r="BC53" s="76"/>
      <c r="BD53" s="94"/>
      <c r="BE53" s="60">
        <v>8</v>
      </c>
      <c r="BF53" s="27"/>
      <c r="BG53" s="27"/>
      <c r="BH53" s="27"/>
      <c r="BI53" s="89"/>
      <c r="BJ53" s="90"/>
      <c r="BK53" s="90"/>
      <c r="BL53" s="90"/>
      <c r="BM53" s="91"/>
      <c r="BN53" s="76"/>
      <c r="BO53" s="94"/>
      <c r="BP53" s="60">
        <v>8</v>
      </c>
      <c r="BQ53" s="27"/>
      <c r="BR53" s="27"/>
      <c r="BS53" s="27"/>
      <c r="BT53" s="89"/>
      <c r="BU53" s="90"/>
      <c r="BV53" s="90"/>
      <c r="BW53" s="90"/>
      <c r="BX53" s="91"/>
      <c r="BY53" s="76"/>
      <c r="BZ53" s="94"/>
      <c r="CA53" s="60">
        <v>8</v>
      </c>
      <c r="CB53" s="27"/>
      <c r="CC53" s="27"/>
      <c r="CD53" s="27"/>
      <c r="CE53" s="89"/>
      <c r="CF53" s="90"/>
      <c r="CG53" s="90"/>
      <c r="CH53" s="90"/>
      <c r="CI53" s="91"/>
      <c r="CJ53" s="76"/>
      <c r="CK53" s="94"/>
      <c r="CL53" s="60">
        <v>8</v>
      </c>
      <c r="CM53" s="27"/>
      <c r="CN53" s="27"/>
      <c r="CO53" s="27"/>
      <c r="CP53" s="89"/>
      <c r="CQ53" s="90"/>
      <c r="CR53" s="90"/>
      <c r="CS53" s="90"/>
      <c r="CT53" s="91"/>
      <c r="CU53" s="76"/>
      <c r="CV53" s="94"/>
      <c r="CW53" s="60">
        <v>8</v>
      </c>
      <c r="CX53" s="27"/>
      <c r="CY53" s="27"/>
      <c r="CZ53" s="27"/>
      <c r="DA53" s="89"/>
      <c r="DB53" s="90"/>
      <c r="DC53" s="90"/>
      <c r="DD53" s="90"/>
      <c r="DE53" s="91"/>
      <c r="DF53" s="76"/>
    </row>
    <row r="54" spans="1:110" s="25" customFormat="1" ht="19.5" customHeight="1">
      <c r="A54" s="105" t="str">
        <f>CONCATENATE(Paramètres!$B$1," ",Paramètres!$B$2,"     (",Paramètres!$B$3,")")</f>
        <v>Bollaerts Dominique     (2F)</v>
      </c>
      <c r="B54" s="106"/>
      <c r="C54" s="106"/>
      <c r="D54" s="106"/>
      <c r="E54" s="106"/>
      <c r="F54" s="107"/>
      <c r="G54" s="103" t="str">
        <f>IF(A$15=".","Contrat 1",CONCATENATE("Contrat 1   -   page 2/",ROUNDUP((20-COUNTIF(A$15:A$200,"."))/5,0)))</f>
        <v>Contrat 1   -   page 2/4</v>
      </c>
      <c r="H54" s="104"/>
      <c r="I54" s="104"/>
      <c r="J54" s="104"/>
      <c r="K54" s="61"/>
      <c r="L54" s="105" t="str">
        <f>CONCATENATE(Paramètres!$B$29," ",Paramètres!$B$30,"     (",Paramètres!$B$31,")")</f>
        <v>Bollaerts Dominique     (2F)</v>
      </c>
      <c r="M54" s="106"/>
      <c r="N54" s="106"/>
      <c r="O54" s="106"/>
      <c r="P54" s="106"/>
      <c r="Q54" s="107"/>
      <c r="R54" s="103" t="str">
        <f>IF(L$15=".","Contrat 2",CONCATENATE("Contrat 2   -   page 2/",ROUNDUP((20-COUNTIF(L$15:L$200,"."))/5,0)))</f>
        <v>Contrat 2   -   page 2/4</v>
      </c>
      <c r="S54" s="104"/>
      <c r="T54" s="104"/>
      <c r="U54" s="104"/>
      <c r="V54" s="61"/>
      <c r="W54" s="105" t="str">
        <f>CONCATENATE(Paramètres!$B$57," ",Paramètres!$B$58,"     (",Paramètres!$B$59,")")</f>
        <v>Bollaerts Dominique     (2F)</v>
      </c>
      <c r="X54" s="106"/>
      <c r="Y54" s="106"/>
      <c r="Z54" s="106"/>
      <c r="AA54" s="106"/>
      <c r="AB54" s="107"/>
      <c r="AC54" s="103" t="str">
        <f>IF(W$15=".","Contrat 3",CONCATENATE("Contrat 3   -   page 2/",ROUNDUP((20-COUNTIF(W$15:W$200,"."))/5,0)))</f>
        <v>Contrat 3   -   page 2/1</v>
      </c>
      <c r="AD54" s="104"/>
      <c r="AE54" s="104"/>
      <c r="AF54" s="104"/>
      <c r="AG54" s="61"/>
      <c r="AH54" s="105" t="str">
        <f>CONCATENATE(Paramètres!$B$85," ",Paramètres!$B$86,"     (",Paramètres!$B$87,")")</f>
        <v>Bollaerts Dominique     (2F)</v>
      </c>
      <c r="AI54" s="106"/>
      <c r="AJ54" s="106"/>
      <c r="AK54" s="106"/>
      <c r="AL54" s="106"/>
      <c r="AM54" s="107"/>
      <c r="AN54" s="103" t="str">
        <f>IF(AH$15=".","Contrat 4",CONCATENATE("Contrat 4   -   page 2/",ROUNDUP((20-COUNTIF(AH$15:AH$200,"."))/5,0)))</f>
        <v>Contrat 4   -   page 2/3</v>
      </c>
      <c r="AO54" s="104"/>
      <c r="AP54" s="104"/>
      <c r="AQ54" s="104"/>
      <c r="AR54" s="61"/>
      <c r="AS54" s="105" t="str">
        <f>CONCATENATE(Paramètres!$B$113," ",Paramètres!$B$114,"     (",Paramètres!$B$115,")")</f>
        <v>Bollaerts Dominique     (2F)</v>
      </c>
      <c r="AT54" s="106"/>
      <c r="AU54" s="106"/>
      <c r="AV54" s="106"/>
      <c r="AW54" s="106"/>
      <c r="AX54" s="107"/>
      <c r="AY54" s="103" t="str">
        <f>IF(AS$15=".","Contrat 5",CONCATENATE("Contrat 5   -   page 2/",ROUNDUP((20-COUNTIF(AS$15:AS$200,"."))/5,0)))</f>
        <v>Contrat 5   -   page 2/4</v>
      </c>
      <c r="AZ54" s="104"/>
      <c r="BA54" s="104"/>
      <c r="BB54" s="104"/>
      <c r="BC54" s="61"/>
      <c r="BD54" s="105" t="str">
        <f>CONCATENATE(Paramètres!$B$141," ",Paramètres!$B$142,"     (",Paramètres!$B$143,")")</f>
        <v>Bollaerts Dominique     (2F)</v>
      </c>
      <c r="BE54" s="106"/>
      <c r="BF54" s="106"/>
      <c r="BG54" s="106"/>
      <c r="BH54" s="106"/>
      <c r="BI54" s="107"/>
      <c r="BJ54" s="103" t="str">
        <f>IF(BD$15=".","Contrat 6",CONCATENATE("Contrat 6   -   page 2/",ROUNDUP((20-COUNTIF(BD$15:BD$200,"."))/5,0)))</f>
        <v>Contrat 6   -   page 2/4</v>
      </c>
      <c r="BK54" s="104"/>
      <c r="BL54" s="104"/>
      <c r="BM54" s="104"/>
      <c r="BN54" s="61"/>
      <c r="BO54" s="105" t="str">
        <f>CONCATENATE(Paramètres!$B$169," ",Paramètres!$B$170,"     (",Paramètres!$B$171,")")</f>
        <v>Bollaerts Dominique     (2F)</v>
      </c>
      <c r="BP54" s="106"/>
      <c r="BQ54" s="106"/>
      <c r="BR54" s="106"/>
      <c r="BS54" s="106"/>
      <c r="BT54" s="107"/>
      <c r="BU54" s="103" t="str">
        <f>IF(BO$15=".","Contrat 7",CONCATENATE("Contrat 7   -   page 2/",ROUNDUP((20-COUNTIF(BO$15:BO$200,"."))/5,0)))</f>
        <v>Contrat 7   -   page 2/4</v>
      </c>
      <c r="BV54" s="104"/>
      <c r="BW54" s="104"/>
      <c r="BX54" s="104"/>
      <c r="BY54" s="61"/>
      <c r="BZ54" s="105" t="str">
        <f>CONCATENATE(Paramètres!$B$197," ",Paramètres!$B$198,"     (",Paramètres!$B$199,")")</f>
        <v>Bollaerts Dominique     (2F)</v>
      </c>
      <c r="CA54" s="106"/>
      <c r="CB54" s="106"/>
      <c r="CC54" s="106"/>
      <c r="CD54" s="106"/>
      <c r="CE54" s="107"/>
      <c r="CF54" s="103" t="str">
        <f>IF(BZ$15=".","Contrat 8",CONCATENATE("Contrat 8   -   page 2/",ROUNDUP((20-COUNTIF(BZ$15:BZ$200,"."))/5,0)))</f>
        <v>Contrat 8   -   page 2/3</v>
      </c>
      <c r="CG54" s="104"/>
      <c r="CH54" s="104"/>
      <c r="CI54" s="104"/>
      <c r="CJ54" s="61"/>
      <c r="CK54" s="105" t="str">
        <f>CONCATENATE(Paramètres!$B$225," ",Paramètres!$B$226,"     (",Paramètres!$B$227,")")</f>
        <v>Bollaerts Dominique     (2F)</v>
      </c>
      <c r="CL54" s="106"/>
      <c r="CM54" s="106"/>
      <c r="CN54" s="106"/>
      <c r="CO54" s="106"/>
      <c r="CP54" s="107"/>
      <c r="CQ54" s="103" t="str">
        <f>IF(CK$15=".","Contrat 9",CONCATENATE("Contrat 9   -   page 2/",ROUNDUP((20-COUNTIF(CK$15:CK$200,"."))/5,0)))</f>
        <v>Contrat 9   -   page 2/4</v>
      </c>
      <c r="CR54" s="104"/>
      <c r="CS54" s="104"/>
      <c r="CT54" s="104"/>
      <c r="CU54" s="61"/>
      <c r="CV54" s="105" t="str">
        <f>CONCATENATE(Paramètres!$B$253," ",Paramètres!$B$254,"     (",Paramètres!$B$255,")")</f>
        <v>Bollaerts Dominique     (2F)</v>
      </c>
      <c r="CW54" s="106"/>
      <c r="CX54" s="106"/>
      <c r="CY54" s="106"/>
      <c r="CZ54" s="106"/>
      <c r="DA54" s="107"/>
      <c r="DB54" s="103" t="str">
        <f>IF(CV$15=".","Contrat 10",CONCATENATE("Contrat 10   -   page 2/",ROUNDUP((20-COUNTIF(CV$15:CV$200,"."))/5,0)))</f>
        <v>Contrat 10   -   page 2/3</v>
      </c>
      <c r="DC54" s="104"/>
      <c r="DD54" s="104"/>
      <c r="DE54" s="104"/>
      <c r="DF54" s="61"/>
    </row>
    <row r="55" spans="1:110" s="25" customFormat="1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</row>
    <row r="56" spans="1:110" s="25" customFormat="1" ht="24" customHeight="1">
      <c r="A56" s="56" t="str">
        <f>IF(Paramètres!$G$1="","","Comp. 1")</f>
        <v>Comp. 1</v>
      </c>
      <c r="B56" s="108" t="str">
        <f>Paramètres!$F$1</f>
        <v>Je respecte les consignes écrites ou orales.</v>
      </c>
      <c r="C56" s="108"/>
      <c r="D56" s="108"/>
      <c r="E56" s="108"/>
      <c r="F56" s="108"/>
      <c r="G56" s="108"/>
      <c r="H56" s="108"/>
      <c r="I56" s="108"/>
      <c r="J56" s="108"/>
      <c r="K56" s="63"/>
      <c r="L56" s="56" t="str">
        <f>IF(Paramètres!$G$29="","","Comp. 1")</f>
        <v>Comp. 1</v>
      </c>
      <c r="M56" s="108" t="str">
        <f>Paramètres!$F$29</f>
        <v>Je respecte les consignes écrites ou orales.</v>
      </c>
      <c r="N56" s="108"/>
      <c r="O56" s="108"/>
      <c r="P56" s="108"/>
      <c r="Q56" s="108"/>
      <c r="R56" s="108"/>
      <c r="S56" s="108"/>
      <c r="T56" s="108"/>
      <c r="U56" s="108"/>
      <c r="V56" s="63"/>
      <c r="W56" s="56" t="str">
        <f>IF(Paramètres!$G$57="","","Comp. 1")</f>
        <v>Comp. 1</v>
      </c>
      <c r="X56" s="108" t="str">
        <f>Paramètres!$F$57</f>
        <v>Je participe activement aux différents cours.</v>
      </c>
      <c r="Y56" s="108"/>
      <c r="Z56" s="108"/>
      <c r="AA56" s="108"/>
      <c r="AB56" s="108"/>
      <c r="AC56" s="108"/>
      <c r="AD56" s="108"/>
      <c r="AE56" s="108"/>
      <c r="AF56" s="108"/>
      <c r="AG56" s="63"/>
      <c r="AH56" s="56" t="str">
        <f>IF(Paramètres!$G$85="","","Comp. 1")</f>
        <v>Comp. 1</v>
      </c>
      <c r="AI56" s="108" t="str">
        <f>Paramètres!$F$85</f>
        <v>Je respecte le règlement de l'atelier.</v>
      </c>
      <c r="AJ56" s="108"/>
      <c r="AK56" s="108"/>
      <c r="AL56" s="108"/>
      <c r="AM56" s="108"/>
      <c r="AN56" s="108"/>
      <c r="AO56" s="108"/>
      <c r="AP56" s="108"/>
      <c r="AQ56" s="108"/>
      <c r="AR56" s="63"/>
      <c r="AS56" s="56" t="str">
        <f>IF(Paramètres!$G$113="","","Comp. 1")</f>
        <v>Comp. 1</v>
      </c>
      <c r="AT56" s="108" t="str">
        <f>Paramètres!$F$113</f>
        <v>Je réponds avec précision à une question posée (je fais des phrases complètes).</v>
      </c>
      <c r="AU56" s="108"/>
      <c r="AV56" s="108"/>
      <c r="AW56" s="108"/>
      <c r="AX56" s="108"/>
      <c r="AY56" s="108"/>
      <c r="AZ56" s="108"/>
      <c r="BA56" s="108"/>
      <c r="BB56" s="108"/>
      <c r="BC56" s="63"/>
      <c r="BD56" s="56" t="str">
        <f>IF(Paramètres!$G$141="","","Comp. 1")</f>
        <v>Comp. 1</v>
      </c>
      <c r="BE56" s="108" t="str">
        <f>Paramètres!$F$141</f>
        <v>Je me tiens correctement sur ma chaise.</v>
      </c>
      <c r="BF56" s="108"/>
      <c r="BG56" s="108"/>
      <c r="BH56" s="108"/>
      <c r="BI56" s="108"/>
      <c r="BJ56" s="108"/>
      <c r="BK56" s="108"/>
      <c r="BL56" s="108"/>
      <c r="BM56" s="108"/>
      <c r="BN56" s="63"/>
      <c r="BO56" s="56" t="str">
        <f>IF(Paramètres!$G$169="","","Comp. 1")</f>
        <v>Comp. 1</v>
      </c>
      <c r="BP56" s="108" t="str">
        <f>Paramètres!$F$169</f>
        <v>Je respecte les règles du jeu.</v>
      </c>
      <c r="BQ56" s="108"/>
      <c r="BR56" s="108"/>
      <c r="BS56" s="108"/>
      <c r="BT56" s="108"/>
      <c r="BU56" s="108"/>
      <c r="BV56" s="108"/>
      <c r="BW56" s="108"/>
      <c r="BX56" s="108"/>
      <c r="BY56" s="63"/>
      <c r="BZ56" s="56" t="str">
        <f>IF(Paramètres!$G$197="","","Comp. 1")</f>
        <v>Comp. 1</v>
      </c>
      <c r="CA56" s="108" t="str">
        <f>Paramètres!$F$197</f>
        <v>Je suis particulièrement attentif lorsque le professeur donne une consigne.</v>
      </c>
      <c r="CB56" s="108"/>
      <c r="CC56" s="108"/>
      <c r="CD56" s="108"/>
      <c r="CE56" s="108"/>
      <c r="CF56" s="108"/>
      <c r="CG56" s="108"/>
      <c r="CH56" s="108"/>
      <c r="CI56" s="108"/>
      <c r="CJ56" s="63"/>
      <c r="CK56" s="56" t="str">
        <f>IF(Paramètres!$G$225="","","Comp. 1")</f>
        <v>Comp. 1</v>
      </c>
      <c r="CL56" s="108" t="str">
        <f>Paramètres!$F$225</f>
        <v>Je respecte le matériel.</v>
      </c>
      <c r="CM56" s="108"/>
      <c r="CN56" s="108"/>
      <c r="CO56" s="108"/>
      <c r="CP56" s="108"/>
      <c r="CQ56" s="108"/>
      <c r="CR56" s="108"/>
      <c r="CS56" s="108"/>
      <c r="CT56" s="108"/>
      <c r="CU56" s="63"/>
      <c r="CV56" s="56" t="str">
        <f>IF(Paramètres!$G$253="","","Comp. 1")</f>
        <v>Comp. 1</v>
      </c>
      <c r="CW56" s="108" t="str">
        <f>Paramètres!$F$253</f>
        <v>Je maitrise mes réactions à l'égard de l'autre.</v>
      </c>
      <c r="CX56" s="108"/>
      <c r="CY56" s="108"/>
      <c r="CZ56" s="108"/>
      <c r="DA56" s="108"/>
      <c r="DB56" s="108"/>
      <c r="DC56" s="108"/>
      <c r="DD56" s="108"/>
      <c r="DE56" s="108"/>
      <c r="DF56" s="63"/>
    </row>
    <row r="57" spans="1:110" s="25" customFormat="1" ht="24" customHeight="1">
      <c r="A57" s="56" t="str">
        <f>IF(Paramètres!$G$1="","","Comp. 2")</f>
        <v>Comp. 2</v>
      </c>
      <c r="B57" s="108" t="str">
        <f>Paramètres!$F$2</f>
        <v>Je respecte les consignes de sécurité.</v>
      </c>
      <c r="C57" s="108"/>
      <c r="D57" s="108"/>
      <c r="E57" s="108"/>
      <c r="F57" s="108"/>
      <c r="G57" s="108"/>
      <c r="H57" s="108"/>
      <c r="I57" s="108"/>
      <c r="J57" s="108"/>
      <c r="K57" s="63"/>
      <c r="L57" s="56" t="str">
        <f>IF(Paramètres!$G$29="","","Comp. 2")</f>
        <v>Comp. 2</v>
      </c>
      <c r="M57" s="108" t="str">
        <f>Paramètres!$F$30</f>
        <v>Je respecte les consignes de sécurité.</v>
      </c>
      <c r="N57" s="108"/>
      <c r="O57" s="108"/>
      <c r="P57" s="108"/>
      <c r="Q57" s="108"/>
      <c r="R57" s="108"/>
      <c r="S57" s="108"/>
      <c r="T57" s="108"/>
      <c r="U57" s="108"/>
      <c r="V57" s="63"/>
      <c r="W57" s="56" t="str">
        <f>IF(Paramètres!$G$57="","","Comp. 2")</f>
        <v>Comp. 2</v>
      </c>
      <c r="X57" s="108" t="str">
        <f>Paramètres!$F$58</f>
        <v>-----</v>
      </c>
      <c r="Y57" s="108"/>
      <c r="Z57" s="108"/>
      <c r="AA57" s="108"/>
      <c r="AB57" s="108"/>
      <c r="AC57" s="108"/>
      <c r="AD57" s="108"/>
      <c r="AE57" s="108"/>
      <c r="AF57" s="108"/>
      <c r="AG57" s="63"/>
      <c r="AH57" s="56" t="str">
        <f>IF(Paramètres!$G$85="","","Comp. 2")</f>
        <v>Comp. 2</v>
      </c>
      <c r="AI57" s="108" t="str">
        <f>Paramètres!$F$86</f>
        <v>J'écoute ou je lis la consigne jusqu'au bout avant de commencer à travailler.</v>
      </c>
      <c r="AJ57" s="108"/>
      <c r="AK57" s="108"/>
      <c r="AL57" s="108"/>
      <c r="AM57" s="108"/>
      <c r="AN57" s="108"/>
      <c r="AO57" s="108"/>
      <c r="AP57" s="108"/>
      <c r="AQ57" s="108"/>
      <c r="AR57" s="63"/>
      <c r="AS57" s="56" t="str">
        <f>IF(Paramètres!$G$113="","","Comp. 2")</f>
        <v>Comp. 2</v>
      </c>
      <c r="AT57" s="108" t="str">
        <f>Paramètres!$F$114</f>
        <v>Je respecte les consignes de sécurité.</v>
      </c>
      <c r="AU57" s="108"/>
      <c r="AV57" s="108"/>
      <c r="AW57" s="108"/>
      <c r="AX57" s="108"/>
      <c r="AY57" s="108"/>
      <c r="AZ57" s="108"/>
      <c r="BA57" s="108"/>
      <c r="BB57" s="108"/>
      <c r="BC57" s="63"/>
      <c r="BD57" s="56" t="str">
        <f>IF(Paramètres!$G$141="","","Comp. 2")</f>
        <v>Comp. 2</v>
      </c>
      <c r="BE57" s="108" t="str">
        <f>Paramètres!$F$142</f>
        <v>Je trie mes déchets.</v>
      </c>
      <c r="BF57" s="108"/>
      <c r="BG57" s="108"/>
      <c r="BH57" s="108"/>
      <c r="BI57" s="108"/>
      <c r="BJ57" s="108"/>
      <c r="BK57" s="108"/>
      <c r="BL57" s="108"/>
      <c r="BM57" s="108"/>
      <c r="BN57" s="63"/>
      <c r="BO57" s="56" t="str">
        <f>IF(Paramètres!$G$169="","","Comp. 2")</f>
        <v>Comp. 2</v>
      </c>
      <c r="BP57" s="108" t="str">
        <f>Paramètres!$F$170</f>
        <v>Je respecte le règlement de l'école.</v>
      </c>
      <c r="BQ57" s="108"/>
      <c r="BR57" s="108"/>
      <c r="BS57" s="108"/>
      <c r="BT57" s="108"/>
      <c r="BU57" s="108"/>
      <c r="BV57" s="108"/>
      <c r="BW57" s="108"/>
      <c r="BX57" s="108"/>
      <c r="BY57" s="63"/>
      <c r="BZ57" s="56" t="str">
        <f>IF(Paramètres!$G$197="","","Comp. 2")</f>
        <v>Comp. 2</v>
      </c>
      <c r="CA57" s="108" t="str">
        <f>Paramètres!$F$198</f>
        <v>Je fais ce que le professeur me demande même si je n'en ai pas envie ou si j'éprouve des difficultés.</v>
      </c>
      <c r="CB57" s="108"/>
      <c r="CC57" s="108"/>
      <c r="CD57" s="108"/>
      <c r="CE57" s="108"/>
      <c r="CF57" s="108"/>
      <c r="CG57" s="108"/>
      <c r="CH57" s="108"/>
      <c r="CI57" s="108"/>
      <c r="CJ57" s="63"/>
      <c r="CK57" s="56" t="str">
        <f>IF(Paramètres!$G$225="","","Comp. 2")</f>
        <v>Comp. 2</v>
      </c>
      <c r="CL57" s="108" t="str">
        <f>Paramètres!$F$226</f>
        <v>Je respecte mon travail.</v>
      </c>
      <c r="CM57" s="108"/>
      <c r="CN57" s="108"/>
      <c r="CO57" s="108"/>
      <c r="CP57" s="108"/>
      <c r="CQ57" s="108"/>
      <c r="CR57" s="108"/>
      <c r="CS57" s="108"/>
      <c r="CT57" s="108"/>
      <c r="CU57" s="63"/>
      <c r="CV57" s="56" t="str">
        <f>IF(Paramètres!$G$253="","","Comp. 2")</f>
        <v>Comp. 2</v>
      </c>
      <c r="CW57" s="108" t="str">
        <f>Paramètres!$F$254</f>
        <v>Je respecte le travail de l'autre.</v>
      </c>
      <c r="CX57" s="108"/>
      <c r="CY57" s="108"/>
      <c r="CZ57" s="108"/>
      <c r="DA57" s="108"/>
      <c r="DB57" s="108"/>
      <c r="DC57" s="108"/>
      <c r="DD57" s="108"/>
      <c r="DE57" s="108"/>
      <c r="DF57" s="63"/>
    </row>
    <row r="58" spans="1:110" s="25" customFormat="1" ht="24" customHeight="1">
      <c r="A58" s="56" t="str">
        <f>IF(Paramètres!$G$1="","","Comp. 3")</f>
        <v>Comp. 3</v>
      </c>
      <c r="B58" s="108" t="str">
        <f>Paramètres!$F$3</f>
        <v>Je respecte les consignes de travail.</v>
      </c>
      <c r="C58" s="108"/>
      <c r="D58" s="108"/>
      <c r="E58" s="108"/>
      <c r="F58" s="108"/>
      <c r="G58" s="108"/>
      <c r="H58" s="108"/>
      <c r="I58" s="108"/>
      <c r="J58" s="108"/>
      <c r="K58" s="63"/>
      <c r="L58" s="56" t="str">
        <f>IF(Paramètres!$G$29="","","Comp. 3")</f>
        <v>Comp. 3</v>
      </c>
      <c r="M58" s="108" t="str">
        <f>Paramètres!$F$31</f>
        <v>Je respecte les consignes de travail.</v>
      </c>
      <c r="N58" s="108"/>
      <c r="O58" s="108"/>
      <c r="P58" s="108"/>
      <c r="Q58" s="108"/>
      <c r="R58" s="108"/>
      <c r="S58" s="108"/>
      <c r="T58" s="108"/>
      <c r="U58" s="108"/>
      <c r="V58" s="63"/>
      <c r="W58" s="56" t="str">
        <f>IF(Paramètres!$G$57="","","Comp. 3")</f>
        <v>Comp. 3</v>
      </c>
      <c r="X58" s="108" t="str">
        <f>Paramètres!$F$59</f>
        <v>-----</v>
      </c>
      <c r="Y58" s="108"/>
      <c r="Z58" s="108"/>
      <c r="AA58" s="108"/>
      <c r="AB58" s="108"/>
      <c r="AC58" s="108"/>
      <c r="AD58" s="108"/>
      <c r="AE58" s="108"/>
      <c r="AF58" s="108"/>
      <c r="AG58" s="63"/>
      <c r="AH58" s="56" t="str">
        <f>IF(Paramètres!$G$85="","","Comp. 3")</f>
        <v>Comp. 3</v>
      </c>
      <c r="AI58" s="108" t="str">
        <f>Paramètres!$F$87</f>
        <v>J'écoute ou je lis la consigne jusqu'au bout avant de poser une question.</v>
      </c>
      <c r="AJ58" s="108"/>
      <c r="AK58" s="108"/>
      <c r="AL58" s="108"/>
      <c r="AM58" s="108"/>
      <c r="AN58" s="108"/>
      <c r="AO58" s="108"/>
      <c r="AP58" s="108"/>
      <c r="AQ58" s="108"/>
      <c r="AR58" s="63"/>
      <c r="AS58" s="56" t="str">
        <f>IF(Paramètres!$G$113="","","Comp. 3")</f>
        <v>Comp. 3</v>
      </c>
      <c r="AT58" s="108" t="str">
        <f>Paramètres!$F$115</f>
        <v>Je réalise les travaux demandés dans chaque cours.</v>
      </c>
      <c r="AU58" s="108"/>
      <c r="AV58" s="108"/>
      <c r="AW58" s="108"/>
      <c r="AX58" s="108"/>
      <c r="AY58" s="108"/>
      <c r="AZ58" s="108"/>
      <c r="BA58" s="108"/>
      <c r="BB58" s="108"/>
      <c r="BC58" s="63"/>
      <c r="BD58" s="56" t="str">
        <f>IF(Paramètres!$G$141="","","Comp. 3")</f>
        <v>Comp. 3</v>
      </c>
      <c r="BE58" s="108" t="str">
        <f>Paramètres!$F$143</f>
        <v>Je respecte les lieux d'activités et de travail hors école.</v>
      </c>
      <c r="BF58" s="108"/>
      <c r="BG58" s="108"/>
      <c r="BH58" s="108"/>
      <c r="BI58" s="108"/>
      <c r="BJ58" s="108"/>
      <c r="BK58" s="108"/>
      <c r="BL58" s="108"/>
      <c r="BM58" s="108"/>
      <c r="BN58" s="63"/>
      <c r="BO58" s="56" t="str">
        <f>IF(Paramètres!$G$169="","","Comp. 3")</f>
        <v>Comp. 3</v>
      </c>
      <c r="BP58" s="108" t="str">
        <f>Paramètres!$F$171</f>
        <v>J'accepte les remarques et les sanctions sans les remettre en cause.</v>
      </c>
      <c r="BQ58" s="108"/>
      <c r="BR58" s="108"/>
      <c r="BS58" s="108"/>
      <c r="BT58" s="108"/>
      <c r="BU58" s="108"/>
      <c r="BV58" s="108"/>
      <c r="BW58" s="108"/>
      <c r="BX58" s="108"/>
      <c r="BY58" s="63"/>
      <c r="BZ58" s="56" t="str">
        <f>IF(Paramètres!$G$197="","","Comp. 3")</f>
        <v>Comp. 3</v>
      </c>
      <c r="CA58" s="108" t="str">
        <f>Paramètres!$F$199</f>
        <v>Je respecte mes condisciples (mots et gestes).</v>
      </c>
      <c r="CB58" s="108"/>
      <c r="CC58" s="108"/>
      <c r="CD58" s="108"/>
      <c r="CE58" s="108"/>
      <c r="CF58" s="108"/>
      <c r="CG58" s="108"/>
      <c r="CH58" s="108"/>
      <c r="CI58" s="108"/>
      <c r="CJ58" s="63"/>
      <c r="CK58" s="56" t="str">
        <f>IF(Paramètres!$G$225="","","Comp. 3")</f>
        <v>Comp. 3</v>
      </c>
      <c r="CL58" s="108" t="str">
        <f>Paramètres!$F$227</f>
        <v>Je respecte le travail de l'autre.</v>
      </c>
      <c r="CM58" s="108"/>
      <c r="CN58" s="108"/>
      <c r="CO58" s="108"/>
      <c r="CP58" s="108"/>
      <c r="CQ58" s="108"/>
      <c r="CR58" s="108"/>
      <c r="CS58" s="108"/>
      <c r="CT58" s="108"/>
      <c r="CU58" s="63"/>
      <c r="CV58" s="56" t="str">
        <f>IF(Paramètres!$G$253="","","Comp. 3")</f>
        <v>Comp. 3</v>
      </c>
      <c r="CW58" s="108" t="str">
        <f>Paramètres!$F$255</f>
        <v>-----</v>
      </c>
      <c r="CX58" s="108"/>
      <c r="CY58" s="108"/>
      <c r="CZ58" s="108"/>
      <c r="DA58" s="108"/>
      <c r="DB58" s="108"/>
      <c r="DC58" s="108"/>
      <c r="DD58" s="108"/>
      <c r="DE58" s="108"/>
      <c r="DF58" s="63"/>
    </row>
    <row r="59" spans="1:110" s="25" customFormat="1" ht="12" customHeight="1">
      <c r="B59" s="73"/>
      <c r="C59" s="57"/>
      <c r="D59" s="55"/>
      <c r="E59" s="55"/>
      <c r="F59" s="1"/>
      <c r="G59" s="1"/>
      <c r="H59" s="1"/>
      <c r="I59" s="1"/>
      <c r="J59" s="1"/>
      <c r="K59" s="1"/>
      <c r="M59" s="73"/>
      <c r="N59" s="57"/>
      <c r="O59" s="55"/>
      <c r="P59" s="55"/>
      <c r="Q59" s="1"/>
      <c r="R59" s="1"/>
      <c r="S59" s="1"/>
      <c r="T59" s="1"/>
      <c r="U59" s="1"/>
      <c r="V59" s="1"/>
      <c r="X59" s="73"/>
      <c r="Y59" s="57"/>
      <c r="Z59" s="55"/>
      <c r="AA59" s="55"/>
      <c r="AB59" s="1"/>
      <c r="AC59" s="1"/>
      <c r="AD59" s="1"/>
      <c r="AE59" s="1"/>
      <c r="AF59" s="1"/>
      <c r="AG59" s="1"/>
      <c r="AI59" s="73"/>
      <c r="AJ59" s="57"/>
      <c r="AK59" s="55"/>
      <c r="AL59" s="55"/>
      <c r="AM59" s="1"/>
      <c r="AN59" s="1"/>
      <c r="AO59" s="1"/>
      <c r="AP59" s="1"/>
      <c r="AQ59" s="1"/>
      <c r="AR59" s="1"/>
      <c r="AT59" s="73"/>
      <c r="AU59" s="57"/>
      <c r="AV59" s="55"/>
      <c r="AW59" s="55"/>
      <c r="AX59" s="1"/>
      <c r="AY59" s="1"/>
      <c r="AZ59" s="1"/>
      <c r="BA59" s="1"/>
      <c r="BB59" s="1"/>
      <c r="BC59" s="1"/>
      <c r="BE59" s="73"/>
      <c r="BF59" s="57"/>
      <c r="BG59" s="55"/>
      <c r="BH59" s="55"/>
      <c r="BI59" s="1"/>
      <c r="BJ59" s="1"/>
      <c r="BK59" s="1"/>
      <c r="BL59" s="1"/>
      <c r="BM59" s="1"/>
      <c r="BN59" s="1"/>
      <c r="BP59" s="73"/>
      <c r="BQ59" s="57"/>
      <c r="BR59" s="55"/>
      <c r="BS59" s="55"/>
      <c r="BT59" s="1"/>
      <c r="BU59" s="1"/>
      <c r="BV59" s="1"/>
      <c r="BW59" s="1"/>
      <c r="BX59" s="1"/>
      <c r="BY59" s="1"/>
      <c r="CA59" s="73"/>
      <c r="CB59" s="57"/>
      <c r="CC59" s="55"/>
      <c r="CD59" s="55"/>
      <c r="CE59" s="1"/>
      <c r="CF59" s="1"/>
      <c r="CG59" s="1"/>
      <c r="CH59" s="1"/>
      <c r="CI59" s="1"/>
      <c r="CJ59" s="1"/>
      <c r="CL59" s="73"/>
      <c r="CM59" s="57"/>
      <c r="CN59" s="55"/>
      <c r="CO59" s="55"/>
      <c r="CP59" s="1"/>
      <c r="CQ59" s="1"/>
      <c r="CR59" s="1"/>
      <c r="CS59" s="1"/>
      <c r="CT59" s="1"/>
      <c r="CU59" s="1"/>
      <c r="CW59" s="73"/>
      <c r="CX59" s="57"/>
      <c r="CY59" s="55"/>
      <c r="CZ59" s="55"/>
      <c r="DA59" s="1"/>
      <c r="DB59" s="1"/>
      <c r="DC59" s="1"/>
      <c r="DD59" s="1"/>
      <c r="DE59" s="1"/>
      <c r="DF59" s="1"/>
    </row>
    <row r="60" spans="1:110" s="25" customFormat="1" ht="13.5" customHeight="1">
      <c r="A60" s="98" t="s">
        <v>30</v>
      </c>
      <c r="B60" s="98"/>
      <c r="C60" s="99"/>
      <c r="D60" s="64" t="s">
        <v>31</v>
      </c>
      <c r="E60" s="64" t="s">
        <v>32</v>
      </c>
      <c r="F60" s="64" t="s">
        <v>33</v>
      </c>
      <c r="G60" s="64" t="s">
        <v>34</v>
      </c>
      <c r="H60" s="64" t="s">
        <v>36</v>
      </c>
      <c r="I60" s="58"/>
      <c r="J60" s="58"/>
      <c r="K60" s="58"/>
      <c r="L60" s="98" t="s">
        <v>30</v>
      </c>
      <c r="M60" s="98"/>
      <c r="N60" s="99"/>
      <c r="O60" s="64" t="s">
        <v>31</v>
      </c>
      <c r="P60" s="64" t="s">
        <v>32</v>
      </c>
      <c r="Q60" s="64" t="s">
        <v>33</v>
      </c>
      <c r="R60" s="64" t="s">
        <v>34</v>
      </c>
      <c r="S60" s="64" t="s">
        <v>36</v>
      </c>
      <c r="T60" s="58"/>
      <c r="U60" s="58"/>
      <c r="V60" s="58"/>
      <c r="W60" s="98" t="s">
        <v>30</v>
      </c>
      <c r="X60" s="98"/>
      <c r="Y60" s="99"/>
      <c r="Z60" s="64" t="s">
        <v>31</v>
      </c>
      <c r="AA60" s="64" t="s">
        <v>32</v>
      </c>
      <c r="AB60" s="64" t="s">
        <v>33</v>
      </c>
      <c r="AC60" s="64" t="s">
        <v>34</v>
      </c>
      <c r="AD60" s="64" t="s">
        <v>36</v>
      </c>
      <c r="AE60" s="58"/>
      <c r="AF60" s="58"/>
      <c r="AG60" s="58"/>
      <c r="AH60" s="98" t="s">
        <v>30</v>
      </c>
      <c r="AI60" s="98"/>
      <c r="AJ60" s="99"/>
      <c r="AK60" s="64" t="s">
        <v>31</v>
      </c>
      <c r="AL60" s="64" t="s">
        <v>32</v>
      </c>
      <c r="AM60" s="64" t="s">
        <v>33</v>
      </c>
      <c r="AN60" s="64" t="s">
        <v>34</v>
      </c>
      <c r="AO60" s="64" t="s">
        <v>36</v>
      </c>
      <c r="AP60" s="58"/>
      <c r="AQ60" s="58"/>
      <c r="AR60" s="58"/>
      <c r="AS60" s="98" t="s">
        <v>30</v>
      </c>
      <c r="AT60" s="98"/>
      <c r="AU60" s="99"/>
      <c r="AV60" s="64" t="s">
        <v>31</v>
      </c>
      <c r="AW60" s="64" t="s">
        <v>32</v>
      </c>
      <c r="AX60" s="64" t="s">
        <v>33</v>
      </c>
      <c r="AY60" s="64" t="s">
        <v>34</v>
      </c>
      <c r="AZ60" s="64" t="s">
        <v>36</v>
      </c>
      <c r="BA60" s="58"/>
      <c r="BB60" s="58"/>
      <c r="BC60" s="58"/>
      <c r="BD60" s="98" t="s">
        <v>30</v>
      </c>
      <c r="BE60" s="98"/>
      <c r="BF60" s="99"/>
      <c r="BG60" s="64" t="s">
        <v>31</v>
      </c>
      <c r="BH60" s="64" t="s">
        <v>32</v>
      </c>
      <c r="BI60" s="64" t="s">
        <v>33</v>
      </c>
      <c r="BJ60" s="64" t="s">
        <v>34</v>
      </c>
      <c r="BK60" s="64" t="s">
        <v>36</v>
      </c>
      <c r="BL60" s="58"/>
      <c r="BM60" s="58"/>
      <c r="BN60" s="58"/>
      <c r="BO60" s="98" t="s">
        <v>30</v>
      </c>
      <c r="BP60" s="98"/>
      <c r="BQ60" s="99"/>
      <c r="BR60" s="64" t="s">
        <v>31</v>
      </c>
      <c r="BS60" s="64" t="s">
        <v>32</v>
      </c>
      <c r="BT60" s="64" t="s">
        <v>33</v>
      </c>
      <c r="BU60" s="64" t="s">
        <v>34</v>
      </c>
      <c r="BV60" s="64" t="s">
        <v>36</v>
      </c>
      <c r="BW60" s="58"/>
      <c r="BX60" s="58"/>
      <c r="BY60" s="58"/>
      <c r="BZ60" s="98" t="s">
        <v>30</v>
      </c>
      <c r="CA60" s="98"/>
      <c r="CB60" s="99"/>
      <c r="CC60" s="64" t="s">
        <v>31</v>
      </c>
      <c r="CD60" s="64" t="s">
        <v>32</v>
      </c>
      <c r="CE60" s="64" t="s">
        <v>33</v>
      </c>
      <c r="CF60" s="64" t="s">
        <v>34</v>
      </c>
      <c r="CG60" s="64" t="s">
        <v>36</v>
      </c>
      <c r="CH60" s="58"/>
      <c r="CI60" s="58"/>
      <c r="CJ60" s="58"/>
      <c r="CK60" s="98" t="s">
        <v>30</v>
      </c>
      <c r="CL60" s="98"/>
      <c r="CM60" s="99"/>
      <c r="CN60" s="64" t="s">
        <v>31</v>
      </c>
      <c r="CO60" s="64" t="s">
        <v>32</v>
      </c>
      <c r="CP60" s="64" t="s">
        <v>33</v>
      </c>
      <c r="CQ60" s="64" t="s">
        <v>34</v>
      </c>
      <c r="CR60" s="64" t="s">
        <v>36</v>
      </c>
      <c r="CS60" s="58"/>
      <c r="CT60" s="58"/>
      <c r="CU60" s="58"/>
      <c r="CV60" s="98" t="s">
        <v>30</v>
      </c>
      <c r="CW60" s="98"/>
      <c r="CX60" s="99"/>
      <c r="CY60" s="64" t="s">
        <v>31</v>
      </c>
      <c r="CZ60" s="64" t="s">
        <v>32</v>
      </c>
      <c r="DA60" s="64" t="s">
        <v>33</v>
      </c>
      <c r="DB60" s="64" t="s">
        <v>34</v>
      </c>
      <c r="DC60" s="64" t="s">
        <v>36</v>
      </c>
      <c r="DD60" s="58"/>
      <c r="DE60" s="58"/>
      <c r="DF60" s="58"/>
    </row>
    <row r="61" spans="1:110" s="25" customFormat="1" ht="7.5" customHeight="1" thickBot="1">
      <c r="B61" s="1"/>
      <c r="C61" s="1"/>
      <c r="D61" s="1"/>
      <c r="E61" s="1"/>
      <c r="F61" s="1"/>
      <c r="G61" s="1"/>
      <c r="H61" s="1"/>
      <c r="I61" s="1"/>
      <c r="J61" s="1"/>
      <c r="K61" s="1"/>
      <c r="M61" s="1"/>
      <c r="N61" s="1"/>
      <c r="O61" s="1"/>
      <c r="P61" s="1"/>
      <c r="Q61" s="1"/>
      <c r="R61" s="1"/>
      <c r="S61" s="1"/>
      <c r="T61" s="1"/>
      <c r="U61" s="1"/>
      <c r="V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W61" s="1"/>
      <c r="CX61" s="1"/>
      <c r="CY61" s="1"/>
      <c r="CZ61" s="1"/>
      <c r="DA61" s="1"/>
      <c r="DB61" s="1"/>
      <c r="DC61" s="1"/>
      <c r="DD61" s="1"/>
      <c r="DE61" s="1"/>
      <c r="DF61" s="1"/>
    </row>
    <row r="62" spans="1:110" s="25" customFormat="1" ht="30" customHeight="1" thickBot="1">
      <c r="A62" s="69"/>
      <c r="B62" s="70" t="s">
        <v>26</v>
      </c>
      <c r="C62" s="71" t="s">
        <v>174</v>
      </c>
      <c r="D62" s="71" t="s">
        <v>175</v>
      </c>
      <c r="E62" s="71" t="s">
        <v>176</v>
      </c>
      <c r="F62" s="100" t="s">
        <v>177</v>
      </c>
      <c r="G62" s="101"/>
      <c r="H62" s="101"/>
      <c r="I62" s="101"/>
      <c r="J62" s="102"/>
      <c r="K62" s="58"/>
      <c r="L62" s="69"/>
      <c r="M62" s="70" t="s">
        <v>26</v>
      </c>
      <c r="N62" s="71" t="s">
        <v>174</v>
      </c>
      <c r="O62" s="71" t="s">
        <v>175</v>
      </c>
      <c r="P62" s="71" t="s">
        <v>176</v>
      </c>
      <c r="Q62" s="100" t="s">
        <v>177</v>
      </c>
      <c r="R62" s="101"/>
      <c r="S62" s="101"/>
      <c r="T62" s="101"/>
      <c r="U62" s="102"/>
      <c r="V62" s="58"/>
      <c r="W62" s="69"/>
      <c r="X62" s="70" t="s">
        <v>26</v>
      </c>
      <c r="Y62" s="71" t="s">
        <v>174</v>
      </c>
      <c r="Z62" s="71" t="s">
        <v>175</v>
      </c>
      <c r="AA62" s="71" t="s">
        <v>176</v>
      </c>
      <c r="AB62" s="100" t="s">
        <v>177</v>
      </c>
      <c r="AC62" s="101"/>
      <c r="AD62" s="101"/>
      <c r="AE62" s="101"/>
      <c r="AF62" s="102"/>
      <c r="AG62" s="58"/>
      <c r="AH62" s="69"/>
      <c r="AI62" s="70" t="s">
        <v>26</v>
      </c>
      <c r="AJ62" s="71" t="s">
        <v>174</v>
      </c>
      <c r="AK62" s="71" t="s">
        <v>175</v>
      </c>
      <c r="AL62" s="71" t="s">
        <v>176</v>
      </c>
      <c r="AM62" s="100" t="s">
        <v>177</v>
      </c>
      <c r="AN62" s="101"/>
      <c r="AO62" s="101"/>
      <c r="AP62" s="101"/>
      <c r="AQ62" s="102"/>
      <c r="AR62" s="58"/>
      <c r="AS62" s="69"/>
      <c r="AT62" s="70" t="s">
        <v>26</v>
      </c>
      <c r="AU62" s="71" t="s">
        <v>174</v>
      </c>
      <c r="AV62" s="71" t="s">
        <v>175</v>
      </c>
      <c r="AW62" s="71" t="s">
        <v>176</v>
      </c>
      <c r="AX62" s="100" t="s">
        <v>177</v>
      </c>
      <c r="AY62" s="101"/>
      <c r="AZ62" s="101"/>
      <c r="BA62" s="101"/>
      <c r="BB62" s="102"/>
      <c r="BC62" s="58"/>
      <c r="BD62" s="69"/>
      <c r="BE62" s="70" t="s">
        <v>26</v>
      </c>
      <c r="BF62" s="71" t="s">
        <v>174</v>
      </c>
      <c r="BG62" s="71" t="s">
        <v>175</v>
      </c>
      <c r="BH62" s="71" t="s">
        <v>176</v>
      </c>
      <c r="BI62" s="100" t="s">
        <v>177</v>
      </c>
      <c r="BJ62" s="101"/>
      <c r="BK62" s="101"/>
      <c r="BL62" s="101"/>
      <c r="BM62" s="102"/>
      <c r="BN62" s="58"/>
      <c r="BO62" s="69"/>
      <c r="BP62" s="70" t="s">
        <v>26</v>
      </c>
      <c r="BQ62" s="71" t="s">
        <v>174</v>
      </c>
      <c r="BR62" s="71" t="s">
        <v>175</v>
      </c>
      <c r="BS62" s="71" t="s">
        <v>176</v>
      </c>
      <c r="BT62" s="100" t="s">
        <v>177</v>
      </c>
      <c r="BU62" s="101"/>
      <c r="BV62" s="101"/>
      <c r="BW62" s="101"/>
      <c r="BX62" s="102"/>
      <c r="BY62" s="58"/>
      <c r="BZ62" s="69"/>
      <c r="CA62" s="70" t="s">
        <v>26</v>
      </c>
      <c r="CB62" s="71" t="s">
        <v>174</v>
      </c>
      <c r="CC62" s="71" t="s">
        <v>175</v>
      </c>
      <c r="CD62" s="71" t="s">
        <v>176</v>
      </c>
      <c r="CE62" s="100" t="s">
        <v>177</v>
      </c>
      <c r="CF62" s="101"/>
      <c r="CG62" s="101"/>
      <c r="CH62" s="101"/>
      <c r="CI62" s="102"/>
      <c r="CJ62" s="58"/>
      <c r="CK62" s="69"/>
      <c r="CL62" s="70" t="s">
        <v>26</v>
      </c>
      <c r="CM62" s="71" t="s">
        <v>174</v>
      </c>
      <c r="CN62" s="71" t="s">
        <v>175</v>
      </c>
      <c r="CO62" s="71" t="s">
        <v>176</v>
      </c>
      <c r="CP62" s="100" t="s">
        <v>177</v>
      </c>
      <c r="CQ62" s="101"/>
      <c r="CR62" s="101"/>
      <c r="CS62" s="101"/>
      <c r="CT62" s="102"/>
      <c r="CU62" s="58"/>
      <c r="CV62" s="69"/>
      <c r="CW62" s="70" t="s">
        <v>26</v>
      </c>
      <c r="CX62" s="71" t="s">
        <v>174</v>
      </c>
      <c r="CY62" s="71" t="s">
        <v>175</v>
      </c>
      <c r="CZ62" s="71" t="s">
        <v>176</v>
      </c>
      <c r="DA62" s="100" t="s">
        <v>177</v>
      </c>
      <c r="DB62" s="101"/>
      <c r="DC62" s="101"/>
      <c r="DD62" s="101"/>
      <c r="DE62" s="102"/>
      <c r="DF62" s="58"/>
    </row>
    <row r="63" spans="1:110" s="25" customFormat="1" ht="7.5" customHeight="1" thickBot="1">
      <c r="A63" s="68"/>
      <c r="B63" s="62"/>
      <c r="C63" s="62"/>
      <c r="D63" s="62"/>
      <c r="E63" s="62"/>
      <c r="F63" s="62"/>
      <c r="G63" s="62"/>
      <c r="H63" s="62"/>
      <c r="I63" s="62"/>
      <c r="J63" s="62"/>
      <c r="K63" s="58"/>
      <c r="L63" s="68"/>
      <c r="M63" s="62"/>
      <c r="N63" s="62"/>
      <c r="O63" s="62"/>
      <c r="P63" s="62"/>
      <c r="Q63" s="62"/>
      <c r="R63" s="62"/>
      <c r="S63" s="62"/>
      <c r="T63" s="62"/>
      <c r="U63" s="62"/>
      <c r="V63" s="58"/>
      <c r="W63" s="68"/>
      <c r="X63" s="62"/>
      <c r="Y63" s="62"/>
      <c r="Z63" s="62"/>
      <c r="AA63" s="62"/>
      <c r="AB63" s="62"/>
      <c r="AC63" s="62"/>
      <c r="AD63" s="62"/>
      <c r="AE63" s="62"/>
      <c r="AF63" s="62"/>
      <c r="AG63" s="58"/>
      <c r="AH63" s="68"/>
      <c r="AI63" s="62"/>
      <c r="AJ63" s="62"/>
      <c r="AK63" s="62"/>
      <c r="AL63" s="62"/>
      <c r="AM63" s="62"/>
      <c r="AN63" s="62"/>
      <c r="AO63" s="62"/>
      <c r="AP63" s="62"/>
      <c r="AQ63" s="62"/>
      <c r="AR63" s="58"/>
      <c r="AS63" s="68"/>
      <c r="AT63" s="62"/>
      <c r="AU63" s="62"/>
      <c r="AV63" s="62"/>
      <c r="AW63" s="62"/>
      <c r="AX63" s="62"/>
      <c r="AY63" s="62"/>
      <c r="AZ63" s="62"/>
      <c r="BA63" s="62"/>
      <c r="BB63" s="62"/>
      <c r="BC63" s="58"/>
      <c r="BD63" s="68"/>
      <c r="BE63" s="62"/>
      <c r="BF63" s="62"/>
      <c r="BG63" s="62"/>
      <c r="BH63" s="62"/>
      <c r="BI63" s="62"/>
      <c r="BJ63" s="62"/>
      <c r="BK63" s="62"/>
      <c r="BL63" s="62"/>
      <c r="BM63" s="62"/>
      <c r="BN63" s="58"/>
      <c r="BO63" s="68"/>
      <c r="BP63" s="62"/>
      <c r="BQ63" s="62"/>
      <c r="BR63" s="62"/>
      <c r="BS63" s="62"/>
      <c r="BT63" s="62"/>
      <c r="BU63" s="62"/>
      <c r="BV63" s="62"/>
      <c r="BW63" s="62"/>
      <c r="BX63" s="62"/>
      <c r="BY63" s="58"/>
      <c r="BZ63" s="68"/>
      <c r="CA63" s="62"/>
      <c r="CB63" s="62"/>
      <c r="CC63" s="62"/>
      <c r="CD63" s="62"/>
      <c r="CE63" s="62"/>
      <c r="CF63" s="62"/>
      <c r="CG63" s="62"/>
      <c r="CH63" s="62"/>
      <c r="CI63" s="62"/>
      <c r="CJ63" s="58"/>
      <c r="CK63" s="68"/>
      <c r="CL63" s="62"/>
      <c r="CM63" s="62"/>
      <c r="CN63" s="62"/>
      <c r="CO63" s="62"/>
      <c r="CP63" s="62"/>
      <c r="CQ63" s="62"/>
      <c r="CR63" s="62"/>
      <c r="CS63" s="62"/>
      <c r="CT63" s="62"/>
      <c r="CU63" s="58"/>
      <c r="CV63" s="68"/>
      <c r="CW63" s="62"/>
      <c r="CX63" s="62"/>
      <c r="CY63" s="62"/>
      <c r="CZ63" s="62"/>
      <c r="DA63" s="62"/>
      <c r="DB63" s="62"/>
      <c r="DC63" s="62"/>
      <c r="DD63" s="62"/>
      <c r="DE63" s="62"/>
      <c r="DF63" s="58"/>
    </row>
    <row r="64" spans="1:110" s="25" customFormat="1" ht="16.5" customHeight="1">
      <c r="A64" s="92">
        <f>IF(Paramètres!$B$9="",".",Paramètres!$B$9)</f>
        <v>42621</v>
      </c>
      <c r="B64" s="65">
        <v>1</v>
      </c>
      <c r="C64" s="66" t="s">
        <v>169</v>
      </c>
      <c r="D64" s="67"/>
      <c r="E64" s="67"/>
      <c r="F64" s="95"/>
      <c r="G64" s="96"/>
      <c r="H64" s="96"/>
      <c r="I64" s="96"/>
      <c r="J64" s="97"/>
      <c r="K64" s="74"/>
      <c r="L64" s="92">
        <f>IF(Paramètres!$B$37="",".",Paramètres!$B$37)</f>
        <v>42653</v>
      </c>
      <c r="M64" s="65">
        <v>1</v>
      </c>
      <c r="N64" s="66"/>
      <c r="O64" s="67"/>
      <c r="P64" s="67"/>
      <c r="Q64" s="95"/>
      <c r="R64" s="96"/>
      <c r="S64" s="96"/>
      <c r="T64" s="96"/>
      <c r="U64" s="97"/>
      <c r="V64" s="74"/>
      <c r="W64" s="92" t="str">
        <f>IF(Paramètres!$B$65="",".",Paramètres!$B$65)</f>
        <v>.</v>
      </c>
      <c r="X64" s="65">
        <v>1</v>
      </c>
      <c r="Y64" s="66"/>
      <c r="Z64" s="67"/>
      <c r="AA64" s="67"/>
      <c r="AB64" s="95"/>
      <c r="AC64" s="96"/>
      <c r="AD64" s="96"/>
      <c r="AE64" s="96"/>
      <c r="AF64" s="97"/>
      <c r="AG64" s="74"/>
      <c r="AH64" s="92">
        <f>IF(Paramètres!$B$93="",".",Paramètres!$B$93)</f>
        <v>42712</v>
      </c>
      <c r="AI64" s="65">
        <v>1</v>
      </c>
      <c r="AJ64" s="66"/>
      <c r="AK64" s="67"/>
      <c r="AL64" s="67"/>
      <c r="AM64" s="95"/>
      <c r="AN64" s="96"/>
      <c r="AO64" s="96"/>
      <c r="AP64" s="96"/>
      <c r="AQ64" s="97"/>
      <c r="AR64" s="74"/>
      <c r="AS64" s="92">
        <f>IF(Paramètres!$B$121="",".",Paramètres!$B$121)</f>
        <v>42751</v>
      </c>
      <c r="AT64" s="65">
        <v>1</v>
      </c>
      <c r="AU64" s="66"/>
      <c r="AV64" s="67"/>
      <c r="AW64" s="67"/>
      <c r="AX64" s="95"/>
      <c r="AY64" s="96"/>
      <c r="AZ64" s="96"/>
      <c r="BA64" s="96"/>
      <c r="BB64" s="97"/>
      <c r="BC64" s="74"/>
      <c r="BD64" s="92">
        <f>IF(Paramètres!$B$149="",".",Paramètres!$B$149)</f>
        <v>42774</v>
      </c>
      <c r="BE64" s="65">
        <v>1</v>
      </c>
      <c r="BF64" s="66"/>
      <c r="BG64" s="67"/>
      <c r="BH64" s="67"/>
      <c r="BI64" s="95"/>
      <c r="BJ64" s="96"/>
      <c r="BK64" s="96"/>
      <c r="BL64" s="96"/>
      <c r="BM64" s="97"/>
      <c r="BN64" s="74"/>
      <c r="BO64" s="92">
        <f>IF(Paramètres!$B$177="",".",Paramètres!$B$177)</f>
        <v>42808</v>
      </c>
      <c r="BP64" s="65">
        <v>1</v>
      </c>
      <c r="BQ64" s="66"/>
      <c r="BR64" s="67"/>
      <c r="BS64" s="67"/>
      <c r="BT64" s="95"/>
      <c r="BU64" s="96"/>
      <c r="BV64" s="96"/>
      <c r="BW64" s="96"/>
      <c r="BX64" s="97"/>
      <c r="BY64" s="74"/>
      <c r="BZ64" s="92">
        <f>IF(Paramètres!$B$205="",".",Paramètres!$B$205)</f>
        <v>42849</v>
      </c>
      <c r="CA64" s="65">
        <v>1</v>
      </c>
      <c r="CB64" s="66"/>
      <c r="CC64" s="67"/>
      <c r="CD64" s="67"/>
      <c r="CE64" s="95"/>
      <c r="CF64" s="96"/>
      <c r="CG64" s="96"/>
      <c r="CH64" s="96"/>
      <c r="CI64" s="97"/>
      <c r="CJ64" s="74"/>
      <c r="CK64" s="92">
        <f>IF(Paramètres!$B$233="",".",Paramètres!$B$233)</f>
        <v>42865</v>
      </c>
      <c r="CL64" s="65">
        <v>1</v>
      </c>
      <c r="CM64" s="66"/>
      <c r="CN64" s="67"/>
      <c r="CO64" s="67"/>
      <c r="CP64" s="95"/>
      <c r="CQ64" s="96"/>
      <c r="CR64" s="96"/>
      <c r="CS64" s="96"/>
      <c r="CT64" s="97"/>
      <c r="CU64" s="74"/>
      <c r="CV64" s="92">
        <f>IF(Paramètres!$B$261="",".",Paramètres!$B$261)</f>
        <v>42895</v>
      </c>
      <c r="CW64" s="65">
        <v>1</v>
      </c>
      <c r="CX64" s="66"/>
      <c r="CY64" s="67"/>
      <c r="CZ64" s="67"/>
      <c r="DA64" s="95"/>
      <c r="DB64" s="96"/>
      <c r="DC64" s="96"/>
      <c r="DD64" s="96"/>
      <c r="DE64" s="97"/>
      <c r="DF64" s="74"/>
    </row>
    <row r="65" spans="1:110" s="25" customFormat="1" ht="16.5" customHeight="1">
      <c r="A65" s="93"/>
      <c r="B65" s="59">
        <v>2</v>
      </c>
      <c r="C65" s="26" t="s">
        <v>169</v>
      </c>
      <c r="D65" s="26"/>
      <c r="E65" s="26"/>
      <c r="F65" s="86"/>
      <c r="G65" s="87"/>
      <c r="H65" s="87"/>
      <c r="I65" s="87"/>
      <c r="J65" s="88"/>
      <c r="K65" s="75"/>
      <c r="L65" s="93"/>
      <c r="M65" s="59">
        <v>2</v>
      </c>
      <c r="N65" s="26"/>
      <c r="O65" s="26"/>
      <c r="P65" s="26"/>
      <c r="Q65" s="86"/>
      <c r="R65" s="87"/>
      <c r="S65" s="87"/>
      <c r="T65" s="87"/>
      <c r="U65" s="88"/>
      <c r="V65" s="75"/>
      <c r="W65" s="93"/>
      <c r="X65" s="59">
        <v>2</v>
      </c>
      <c r="Y65" s="26"/>
      <c r="Z65" s="26"/>
      <c r="AA65" s="26"/>
      <c r="AB65" s="86"/>
      <c r="AC65" s="87"/>
      <c r="AD65" s="87"/>
      <c r="AE65" s="87"/>
      <c r="AF65" s="88"/>
      <c r="AG65" s="75"/>
      <c r="AH65" s="93"/>
      <c r="AI65" s="59">
        <v>2</v>
      </c>
      <c r="AJ65" s="26"/>
      <c r="AK65" s="26"/>
      <c r="AL65" s="26"/>
      <c r="AM65" s="86"/>
      <c r="AN65" s="87"/>
      <c r="AO65" s="87"/>
      <c r="AP65" s="87"/>
      <c r="AQ65" s="88"/>
      <c r="AR65" s="75"/>
      <c r="AS65" s="93"/>
      <c r="AT65" s="59">
        <v>2</v>
      </c>
      <c r="AU65" s="26"/>
      <c r="AV65" s="26"/>
      <c r="AW65" s="26"/>
      <c r="AX65" s="86"/>
      <c r="AY65" s="87"/>
      <c r="AZ65" s="87"/>
      <c r="BA65" s="87"/>
      <c r="BB65" s="88"/>
      <c r="BC65" s="75"/>
      <c r="BD65" s="93"/>
      <c r="BE65" s="59">
        <v>2</v>
      </c>
      <c r="BF65" s="26"/>
      <c r="BG65" s="26"/>
      <c r="BH65" s="26"/>
      <c r="BI65" s="86"/>
      <c r="BJ65" s="87"/>
      <c r="BK65" s="87"/>
      <c r="BL65" s="87"/>
      <c r="BM65" s="88"/>
      <c r="BN65" s="75"/>
      <c r="BO65" s="93"/>
      <c r="BP65" s="59">
        <v>2</v>
      </c>
      <c r="BQ65" s="26"/>
      <c r="BR65" s="26"/>
      <c r="BS65" s="26"/>
      <c r="BT65" s="86"/>
      <c r="BU65" s="87"/>
      <c r="BV65" s="87"/>
      <c r="BW65" s="87"/>
      <c r="BX65" s="88"/>
      <c r="BY65" s="75"/>
      <c r="BZ65" s="93"/>
      <c r="CA65" s="59">
        <v>2</v>
      </c>
      <c r="CB65" s="26"/>
      <c r="CC65" s="26"/>
      <c r="CD65" s="26"/>
      <c r="CE65" s="86"/>
      <c r="CF65" s="87"/>
      <c r="CG65" s="87"/>
      <c r="CH65" s="87"/>
      <c r="CI65" s="88"/>
      <c r="CJ65" s="75"/>
      <c r="CK65" s="93"/>
      <c r="CL65" s="59">
        <v>2</v>
      </c>
      <c r="CM65" s="26"/>
      <c r="CN65" s="26"/>
      <c r="CO65" s="26"/>
      <c r="CP65" s="86"/>
      <c r="CQ65" s="87"/>
      <c r="CR65" s="87"/>
      <c r="CS65" s="87"/>
      <c r="CT65" s="88"/>
      <c r="CU65" s="75"/>
      <c r="CV65" s="93"/>
      <c r="CW65" s="59">
        <v>2</v>
      </c>
      <c r="CX65" s="26"/>
      <c r="CY65" s="26"/>
      <c r="CZ65" s="26"/>
      <c r="DA65" s="86"/>
      <c r="DB65" s="87"/>
      <c r="DC65" s="87"/>
      <c r="DD65" s="87"/>
      <c r="DE65" s="88"/>
      <c r="DF65" s="75"/>
    </row>
    <row r="66" spans="1:110" s="25" customFormat="1" ht="16.5" customHeight="1">
      <c r="A66" s="93"/>
      <c r="B66" s="59">
        <v>3</v>
      </c>
      <c r="C66" s="26" t="s">
        <v>169</v>
      </c>
      <c r="D66" s="26"/>
      <c r="E66" s="26"/>
      <c r="F66" s="86"/>
      <c r="G66" s="87"/>
      <c r="H66" s="87"/>
      <c r="I66" s="87"/>
      <c r="J66" s="88"/>
      <c r="K66" s="75"/>
      <c r="L66" s="93"/>
      <c r="M66" s="59">
        <v>3</v>
      </c>
      <c r="N66" s="26"/>
      <c r="O66" s="26"/>
      <c r="P66" s="26"/>
      <c r="Q66" s="86"/>
      <c r="R66" s="87"/>
      <c r="S66" s="87"/>
      <c r="T66" s="87"/>
      <c r="U66" s="88"/>
      <c r="V66" s="75"/>
      <c r="W66" s="93"/>
      <c r="X66" s="59">
        <v>3</v>
      </c>
      <c r="Y66" s="26"/>
      <c r="Z66" s="26"/>
      <c r="AA66" s="26"/>
      <c r="AB66" s="86"/>
      <c r="AC66" s="87"/>
      <c r="AD66" s="87"/>
      <c r="AE66" s="87"/>
      <c r="AF66" s="88"/>
      <c r="AG66" s="75"/>
      <c r="AH66" s="93"/>
      <c r="AI66" s="59">
        <v>3</v>
      </c>
      <c r="AJ66" s="26"/>
      <c r="AK66" s="26"/>
      <c r="AL66" s="26"/>
      <c r="AM66" s="86"/>
      <c r="AN66" s="87"/>
      <c r="AO66" s="87"/>
      <c r="AP66" s="87"/>
      <c r="AQ66" s="88"/>
      <c r="AR66" s="75"/>
      <c r="AS66" s="93"/>
      <c r="AT66" s="59">
        <v>3</v>
      </c>
      <c r="AU66" s="26"/>
      <c r="AV66" s="26"/>
      <c r="AW66" s="26"/>
      <c r="AX66" s="86"/>
      <c r="AY66" s="87"/>
      <c r="AZ66" s="87"/>
      <c r="BA66" s="87"/>
      <c r="BB66" s="88"/>
      <c r="BC66" s="75"/>
      <c r="BD66" s="93"/>
      <c r="BE66" s="59">
        <v>3</v>
      </c>
      <c r="BF66" s="26"/>
      <c r="BG66" s="26"/>
      <c r="BH66" s="26"/>
      <c r="BI66" s="86"/>
      <c r="BJ66" s="87"/>
      <c r="BK66" s="87"/>
      <c r="BL66" s="87"/>
      <c r="BM66" s="88"/>
      <c r="BN66" s="75"/>
      <c r="BO66" s="93"/>
      <c r="BP66" s="59">
        <v>3</v>
      </c>
      <c r="BQ66" s="26"/>
      <c r="BR66" s="26"/>
      <c r="BS66" s="26"/>
      <c r="BT66" s="86"/>
      <c r="BU66" s="87"/>
      <c r="BV66" s="87"/>
      <c r="BW66" s="87"/>
      <c r="BX66" s="88"/>
      <c r="BY66" s="75"/>
      <c r="BZ66" s="93"/>
      <c r="CA66" s="59">
        <v>3</v>
      </c>
      <c r="CB66" s="26"/>
      <c r="CC66" s="26"/>
      <c r="CD66" s="26"/>
      <c r="CE66" s="86"/>
      <c r="CF66" s="87"/>
      <c r="CG66" s="87"/>
      <c r="CH66" s="87"/>
      <c r="CI66" s="88"/>
      <c r="CJ66" s="75"/>
      <c r="CK66" s="93"/>
      <c r="CL66" s="59">
        <v>3</v>
      </c>
      <c r="CM66" s="26"/>
      <c r="CN66" s="26"/>
      <c r="CO66" s="26"/>
      <c r="CP66" s="86"/>
      <c r="CQ66" s="87"/>
      <c r="CR66" s="87"/>
      <c r="CS66" s="87"/>
      <c r="CT66" s="88"/>
      <c r="CU66" s="75"/>
      <c r="CV66" s="93"/>
      <c r="CW66" s="59">
        <v>3</v>
      </c>
      <c r="CX66" s="26"/>
      <c r="CY66" s="26"/>
      <c r="CZ66" s="26"/>
      <c r="DA66" s="86"/>
      <c r="DB66" s="87"/>
      <c r="DC66" s="87"/>
      <c r="DD66" s="87"/>
      <c r="DE66" s="88"/>
      <c r="DF66" s="75"/>
    </row>
    <row r="67" spans="1:110" s="25" customFormat="1" ht="16.5" customHeight="1">
      <c r="A67" s="93"/>
      <c r="B67" s="59">
        <v>4</v>
      </c>
      <c r="C67" s="26" t="s">
        <v>169</v>
      </c>
      <c r="D67" s="26"/>
      <c r="E67" s="26"/>
      <c r="F67" s="86"/>
      <c r="G67" s="87"/>
      <c r="H67" s="87"/>
      <c r="I67" s="87"/>
      <c r="J67" s="88"/>
      <c r="K67" s="75"/>
      <c r="L67" s="93"/>
      <c r="M67" s="59">
        <v>4</v>
      </c>
      <c r="N67" s="26"/>
      <c r="O67" s="26"/>
      <c r="P67" s="26"/>
      <c r="Q67" s="86"/>
      <c r="R67" s="87"/>
      <c r="S67" s="87"/>
      <c r="T67" s="87"/>
      <c r="U67" s="88"/>
      <c r="V67" s="75"/>
      <c r="W67" s="93"/>
      <c r="X67" s="59">
        <v>4</v>
      </c>
      <c r="Y67" s="26"/>
      <c r="Z67" s="26"/>
      <c r="AA67" s="26"/>
      <c r="AB67" s="86"/>
      <c r="AC67" s="87"/>
      <c r="AD67" s="87"/>
      <c r="AE67" s="87"/>
      <c r="AF67" s="88"/>
      <c r="AG67" s="75"/>
      <c r="AH67" s="93"/>
      <c r="AI67" s="59">
        <v>4</v>
      </c>
      <c r="AJ67" s="26"/>
      <c r="AK67" s="26"/>
      <c r="AL67" s="26"/>
      <c r="AM67" s="86"/>
      <c r="AN67" s="87"/>
      <c r="AO67" s="87"/>
      <c r="AP67" s="87"/>
      <c r="AQ67" s="88"/>
      <c r="AR67" s="75"/>
      <c r="AS67" s="93"/>
      <c r="AT67" s="59">
        <v>4</v>
      </c>
      <c r="AU67" s="26"/>
      <c r="AV67" s="26"/>
      <c r="AW67" s="26"/>
      <c r="AX67" s="86"/>
      <c r="AY67" s="87"/>
      <c r="AZ67" s="87"/>
      <c r="BA67" s="87"/>
      <c r="BB67" s="88"/>
      <c r="BC67" s="75"/>
      <c r="BD67" s="93"/>
      <c r="BE67" s="59">
        <v>4</v>
      </c>
      <c r="BF67" s="26"/>
      <c r="BG67" s="26"/>
      <c r="BH67" s="26"/>
      <c r="BI67" s="86"/>
      <c r="BJ67" s="87"/>
      <c r="BK67" s="87"/>
      <c r="BL67" s="87"/>
      <c r="BM67" s="88"/>
      <c r="BN67" s="75"/>
      <c r="BO67" s="93"/>
      <c r="BP67" s="59">
        <v>4</v>
      </c>
      <c r="BQ67" s="26"/>
      <c r="BR67" s="26"/>
      <c r="BS67" s="26"/>
      <c r="BT67" s="86"/>
      <c r="BU67" s="87"/>
      <c r="BV67" s="87"/>
      <c r="BW67" s="87"/>
      <c r="BX67" s="88"/>
      <c r="BY67" s="75"/>
      <c r="BZ67" s="93"/>
      <c r="CA67" s="59">
        <v>4</v>
      </c>
      <c r="CB67" s="26"/>
      <c r="CC67" s="26"/>
      <c r="CD67" s="26"/>
      <c r="CE67" s="86"/>
      <c r="CF67" s="87"/>
      <c r="CG67" s="87"/>
      <c r="CH67" s="87"/>
      <c r="CI67" s="88"/>
      <c r="CJ67" s="75"/>
      <c r="CK67" s="93"/>
      <c r="CL67" s="59">
        <v>4</v>
      </c>
      <c r="CM67" s="26"/>
      <c r="CN67" s="26"/>
      <c r="CO67" s="26"/>
      <c r="CP67" s="86"/>
      <c r="CQ67" s="87"/>
      <c r="CR67" s="87"/>
      <c r="CS67" s="87"/>
      <c r="CT67" s="88"/>
      <c r="CU67" s="75"/>
      <c r="CV67" s="93"/>
      <c r="CW67" s="59">
        <v>4</v>
      </c>
      <c r="CX67" s="26"/>
      <c r="CY67" s="26"/>
      <c r="CZ67" s="26"/>
      <c r="DA67" s="86"/>
      <c r="DB67" s="87"/>
      <c r="DC67" s="87"/>
      <c r="DD67" s="87"/>
      <c r="DE67" s="88"/>
      <c r="DF67" s="75"/>
    </row>
    <row r="68" spans="1:110" s="25" customFormat="1" ht="16.5" customHeight="1">
      <c r="A68" s="93"/>
      <c r="B68" s="59" t="s">
        <v>35</v>
      </c>
      <c r="C68" s="26" t="s">
        <v>169</v>
      </c>
      <c r="D68" s="26"/>
      <c r="E68" s="26"/>
      <c r="F68" s="86"/>
      <c r="G68" s="87"/>
      <c r="H68" s="87"/>
      <c r="I68" s="87"/>
      <c r="J68" s="88"/>
      <c r="K68" s="75"/>
      <c r="L68" s="93"/>
      <c r="M68" s="59" t="s">
        <v>35</v>
      </c>
      <c r="N68" s="26"/>
      <c r="O68" s="26"/>
      <c r="P68" s="26"/>
      <c r="Q68" s="86"/>
      <c r="R68" s="87"/>
      <c r="S68" s="87"/>
      <c r="T68" s="87"/>
      <c r="U68" s="88"/>
      <c r="V68" s="75"/>
      <c r="W68" s="93"/>
      <c r="X68" s="59" t="s">
        <v>35</v>
      </c>
      <c r="Y68" s="26"/>
      <c r="Z68" s="26"/>
      <c r="AA68" s="26"/>
      <c r="AB68" s="86"/>
      <c r="AC68" s="87"/>
      <c r="AD68" s="87"/>
      <c r="AE68" s="87"/>
      <c r="AF68" s="88"/>
      <c r="AG68" s="75"/>
      <c r="AH68" s="93"/>
      <c r="AI68" s="59" t="s">
        <v>35</v>
      </c>
      <c r="AJ68" s="26"/>
      <c r="AK68" s="26"/>
      <c r="AL68" s="26"/>
      <c r="AM68" s="86"/>
      <c r="AN68" s="87"/>
      <c r="AO68" s="87"/>
      <c r="AP68" s="87"/>
      <c r="AQ68" s="88"/>
      <c r="AR68" s="75"/>
      <c r="AS68" s="93"/>
      <c r="AT68" s="59" t="s">
        <v>35</v>
      </c>
      <c r="AU68" s="26"/>
      <c r="AV68" s="26"/>
      <c r="AW68" s="26"/>
      <c r="AX68" s="86"/>
      <c r="AY68" s="87"/>
      <c r="AZ68" s="87"/>
      <c r="BA68" s="87"/>
      <c r="BB68" s="88"/>
      <c r="BC68" s="75"/>
      <c r="BD68" s="93"/>
      <c r="BE68" s="59" t="s">
        <v>35</v>
      </c>
      <c r="BF68" s="26"/>
      <c r="BG68" s="26"/>
      <c r="BH68" s="26"/>
      <c r="BI68" s="86"/>
      <c r="BJ68" s="87"/>
      <c r="BK68" s="87"/>
      <c r="BL68" s="87"/>
      <c r="BM68" s="88"/>
      <c r="BN68" s="75"/>
      <c r="BO68" s="93"/>
      <c r="BP68" s="59" t="s">
        <v>35</v>
      </c>
      <c r="BQ68" s="26"/>
      <c r="BR68" s="26"/>
      <c r="BS68" s="26"/>
      <c r="BT68" s="86"/>
      <c r="BU68" s="87"/>
      <c r="BV68" s="87"/>
      <c r="BW68" s="87"/>
      <c r="BX68" s="88"/>
      <c r="BY68" s="75"/>
      <c r="BZ68" s="93"/>
      <c r="CA68" s="59" t="s">
        <v>35</v>
      </c>
      <c r="CB68" s="26"/>
      <c r="CC68" s="26"/>
      <c r="CD68" s="26"/>
      <c r="CE68" s="86"/>
      <c r="CF68" s="87"/>
      <c r="CG68" s="87"/>
      <c r="CH68" s="87"/>
      <c r="CI68" s="88"/>
      <c r="CJ68" s="75"/>
      <c r="CK68" s="93"/>
      <c r="CL68" s="59" t="s">
        <v>35</v>
      </c>
      <c r="CM68" s="26"/>
      <c r="CN68" s="26"/>
      <c r="CO68" s="26"/>
      <c r="CP68" s="86"/>
      <c r="CQ68" s="87"/>
      <c r="CR68" s="87"/>
      <c r="CS68" s="87"/>
      <c r="CT68" s="88"/>
      <c r="CU68" s="75"/>
      <c r="CV68" s="93"/>
      <c r="CW68" s="59" t="s">
        <v>35</v>
      </c>
      <c r="CX68" s="26"/>
      <c r="CY68" s="26"/>
      <c r="CZ68" s="26"/>
      <c r="DA68" s="86"/>
      <c r="DB68" s="87"/>
      <c r="DC68" s="87"/>
      <c r="DD68" s="87"/>
      <c r="DE68" s="88"/>
      <c r="DF68" s="75"/>
    </row>
    <row r="69" spans="1:110" s="25" customFormat="1" ht="16.5" customHeight="1">
      <c r="A69" s="93"/>
      <c r="B69" s="59">
        <v>7</v>
      </c>
      <c r="C69" s="26" t="s">
        <v>169</v>
      </c>
      <c r="D69" s="26"/>
      <c r="E69" s="26"/>
      <c r="F69" s="86"/>
      <c r="G69" s="87"/>
      <c r="H69" s="87"/>
      <c r="I69" s="87"/>
      <c r="J69" s="88"/>
      <c r="K69" s="75"/>
      <c r="L69" s="93"/>
      <c r="M69" s="59">
        <v>7</v>
      </c>
      <c r="N69" s="26"/>
      <c r="O69" s="26"/>
      <c r="P69" s="26"/>
      <c r="Q69" s="86"/>
      <c r="R69" s="87"/>
      <c r="S69" s="87"/>
      <c r="T69" s="87"/>
      <c r="U69" s="88"/>
      <c r="V69" s="75"/>
      <c r="W69" s="93"/>
      <c r="X69" s="59">
        <v>7</v>
      </c>
      <c r="Y69" s="26"/>
      <c r="Z69" s="26"/>
      <c r="AA69" s="26"/>
      <c r="AB69" s="86"/>
      <c r="AC69" s="87"/>
      <c r="AD69" s="87"/>
      <c r="AE69" s="87"/>
      <c r="AF69" s="88"/>
      <c r="AG69" s="75"/>
      <c r="AH69" s="93"/>
      <c r="AI69" s="59">
        <v>7</v>
      </c>
      <c r="AJ69" s="26"/>
      <c r="AK69" s="26"/>
      <c r="AL69" s="26"/>
      <c r="AM69" s="86"/>
      <c r="AN69" s="87"/>
      <c r="AO69" s="87"/>
      <c r="AP69" s="87"/>
      <c r="AQ69" s="88"/>
      <c r="AR69" s="75"/>
      <c r="AS69" s="93"/>
      <c r="AT69" s="59">
        <v>7</v>
      </c>
      <c r="AU69" s="26"/>
      <c r="AV69" s="26"/>
      <c r="AW69" s="26"/>
      <c r="AX69" s="86"/>
      <c r="AY69" s="87"/>
      <c r="AZ69" s="87"/>
      <c r="BA69" s="87"/>
      <c r="BB69" s="88"/>
      <c r="BC69" s="75"/>
      <c r="BD69" s="93"/>
      <c r="BE69" s="59">
        <v>7</v>
      </c>
      <c r="BF69" s="26"/>
      <c r="BG69" s="26"/>
      <c r="BH69" s="26"/>
      <c r="BI69" s="86"/>
      <c r="BJ69" s="87"/>
      <c r="BK69" s="87"/>
      <c r="BL69" s="87"/>
      <c r="BM69" s="88"/>
      <c r="BN69" s="75"/>
      <c r="BO69" s="93"/>
      <c r="BP69" s="59">
        <v>7</v>
      </c>
      <c r="BQ69" s="26"/>
      <c r="BR69" s="26"/>
      <c r="BS69" s="26"/>
      <c r="BT69" s="86"/>
      <c r="BU69" s="87"/>
      <c r="BV69" s="87"/>
      <c r="BW69" s="87"/>
      <c r="BX69" s="88"/>
      <c r="BY69" s="75"/>
      <c r="BZ69" s="93"/>
      <c r="CA69" s="59">
        <v>7</v>
      </c>
      <c r="CB69" s="26"/>
      <c r="CC69" s="26"/>
      <c r="CD69" s="26"/>
      <c r="CE69" s="86"/>
      <c r="CF69" s="87"/>
      <c r="CG69" s="87"/>
      <c r="CH69" s="87"/>
      <c r="CI69" s="88"/>
      <c r="CJ69" s="75"/>
      <c r="CK69" s="93"/>
      <c r="CL69" s="59">
        <v>7</v>
      </c>
      <c r="CM69" s="26"/>
      <c r="CN69" s="26"/>
      <c r="CO69" s="26"/>
      <c r="CP69" s="86"/>
      <c r="CQ69" s="87"/>
      <c r="CR69" s="87"/>
      <c r="CS69" s="87"/>
      <c r="CT69" s="88"/>
      <c r="CU69" s="75"/>
      <c r="CV69" s="93"/>
      <c r="CW69" s="59">
        <v>7</v>
      </c>
      <c r="CX69" s="26"/>
      <c r="CY69" s="26"/>
      <c r="CZ69" s="26"/>
      <c r="DA69" s="86"/>
      <c r="DB69" s="87"/>
      <c r="DC69" s="87"/>
      <c r="DD69" s="87"/>
      <c r="DE69" s="88"/>
      <c r="DF69" s="75"/>
    </row>
    <row r="70" spans="1:110" s="25" customFormat="1" ht="16.5" customHeight="1" thickBot="1">
      <c r="A70" s="94"/>
      <c r="B70" s="60">
        <v>8</v>
      </c>
      <c r="C70" s="27" t="s">
        <v>169</v>
      </c>
      <c r="D70" s="27"/>
      <c r="E70" s="27"/>
      <c r="F70" s="89"/>
      <c r="G70" s="90"/>
      <c r="H70" s="90"/>
      <c r="I70" s="90"/>
      <c r="J70" s="91"/>
      <c r="K70" s="76"/>
      <c r="L70" s="94"/>
      <c r="M70" s="60">
        <v>8</v>
      </c>
      <c r="N70" s="27"/>
      <c r="O70" s="27"/>
      <c r="P70" s="27"/>
      <c r="Q70" s="89"/>
      <c r="R70" s="90"/>
      <c r="S70" s="90"/>
      <c r="T70" s="90"/>
      <c r="U70" s="91"/>
      <c r="V70" s="76"/>
      <c r="W70" s="94"/>
      <c r="X70" s="60">
        <v>8</v>
      </c>
      <c r="Y70" s="27"/>
      <c r="Z70" s="27"/>
      <c r="AA70" s="27"/>
      <c r="AB70" s="89"/>
      <c r="AC70" s="90"/>
      <c r="AD70" s="90"/>
      <c r="AE70" s="90"/>
      <c r="AF70" s="91"/>
      <c r="AG70" s="76"/>
      <c r="AH70" s="94"/>
      <c r="AI70" s="60">
        <v>8</v>
      </c>
      <c r="AJ70" s="27"/>
      <c r="AK70" s="27"/>
      <c r="AL70" s="27"/>
      <c r="AM70" s="89"/>
      <c r="AN70" s="90"/>
      <c r="AO70" s="90"/>
      <c r="AP70" s="90"/>
      <c r="AQ70" s="91"/>
      <c r="AR70" s="76"/>
      <c r="AS70" s="94"/>
      <c r="AT70" s="60">
        <v>8</v>
      </c>
      <c r="AU70" s="27"/>
      <c r="AV70" s="27"/>
      <c r="AW70" s="27"/>
      <c r="AX70" s="89"/>
      <c r="AY70" s="90"/>
      <c r="AZ70" s="90"/>
      <c r="BA70" s="90"/>
      <c r="BB70" s="91"/>
      <c r="BC70" s="76"/>
      <c r="BD70" s="94"/>
      <c r="BE70" s="60">
        <v>8</v>
      </c>
      <c r="BF70" s="27"/>
      <c r="BG70" s="27"/>
      <c r="BH70" s="27"/>
      <c r="BI70" s="89"/>
      <c r="BJ70" s="90"/>
      <c r="BK70" s="90"/>
      <c r="BL70" s="90"/>
      <c r="BM70" s="91"/>
      <c r="BN70" s="76"/>
      <c r="BO70" s="94"/>
      <c r="BP70" s="60">
        <v>8</v>
      </c>
      <c r="BQ70" s="27"/>
      <c r="BR70" s="27"/>
      <c r="BS70" s="27"/>
      <c r="BT70" s="89"/>
      <c r="BU70" s="90"/>
      <c r="BV70" s="90"/>
      <c r="BW70" s="90"/>
      <c r="BX70" s="91"/>
      <c r="BY70" s="76"/>
      <c r="BZ70" s="94"/>
      <c r="CA70" s="60">
        <v>8</v>
      </c>
      <c r="CB70" s="27"/>
      <c r="CC70" s="27"/>
      <c r="CD70" s="27"/>
      <c r="CE70" s="89"/>
      <c r="CF70" s="90"/>
      <c r="CG70" s="90"/>
      <c r="CH70" s="90"/>
      <c r="CI70" s="91"/>
      <c r="CJ70" s="76"/>
      <c r="CK70" s="94"/>
      <c r="CL70" s="60">
        <v>8</v>
      </c>
      <c r="CM70" s="27"/>
      <c r="CN70" s="27"/>
      <c r="CO70" s="27"/>
      <c r="CP70" s="89"/>
      <c r="CQ70" s="90"/>
      <c r="CR70" s="90"/>
      <c r="CS70" s="90"/>
      <c r="CT70" s="91"/>
      <c r="CU70" s="76"/>
      <c r="CV70" s="94"/>
      <c r="CW70" s="60">
        <v>8</v>
      </c>
      <c r="CX70" s="27"/>
      <c r="CY70" s="27"/>
      <c r="CZ70" s="27"/>
      <c r="DA70" s="89"/>
      <c r="DB70" s="90"/>
      <c r="DC70" s="90"/>
      <c r="DD70" s="90"/>
      <c r="DE70" s="91"/>
      <c r="DF70" s="76"/>
    </row>
    <row r="71" spans="1:110" s="25" customFormat="1" ht="7.5" customHeight="1" thickBot="1">
      <c r="B71" s="1"/>
      <c r="C71" s="1"/>
      <c r="D71" s="1"/>
      <c r="E71" s="1"/>
      <c r="F71" s="1"/>
      <c r="G71" s="1"/>
      <c r="H71" s="28"/>
      <c r="I71" s="28"/>
      <c r="J71" s="28"/>
      <c r="K71" s="28"/>
      <c r="M71" s="1"/>
      <c r="N71" s="1"/>
      <c r="O71" s="1"/>
      <c r="P71" s="1"/>
      <c r="Q71" s="1"/>
      <c r="R71" s="1"/>
      <c r="S71" s="28"/>
      <c r="T71" s="28"/>
      <c r="U71" s="28"/>
      <c r="V71" s="28"/>
      <c r="X71" s="1"/>
      <c r="Y71" s="1"/>
      <c r="Z71" s="1"/>
      <c r="AA71" s="1"/>
      <c r="AB71" s="1"/>
      <c r="AC71" s="1"/>
      <c r="AD71" s="28"/>
      <c r="AE71" s="28"/>
      <c r="AF71" s="28"/>
      <c r="AG71" s="28"/>
      <c r="AI71" s="1"/>
      <c r="AJ71" s="1"/>
      <c r="AK71" s="1"/>
      <c r="AL71" s="1"/>
      <c r="AM71" s="1"/>
      <c r="AN71" s="1"/>
      <c r="AO71" s="28"/>
      <c r="AP71" s="28"/>
      <c r="AQ71" s="28"/>
      <c r="AR71" s="28"/>
      <c r="AT71" s="1"/>
      <c r="AU71" s="1"/>
      <c r="AV71" s="1"/>
      <c r="AW71" s="1"/>
      <c r="AX71" s="1"/>
      <c r="AY71" s="1"/>
      <c r="AZ71" s="28"/>
      <c r="BA71" s="28"/>
      <c r="BB71" s="28"/>
      <c r="BC71" s="28"/>
      <c r="BE71" s="1"/>
      <c r="BF71" s="1"/>
      <c r="BG71" s="1"/>
      <c r="BH71" s="1"/>
      <c r="BI71" s="1"/>
      <c r="BJ71" s="1"/>
      <c r="BK71" s="28"/>
      <c r="BL71" s="28"/>
      <c r="BM71" s="28"/>
      <c r="BN71" s="28"/>
      <c r="BP71" s="1"/>
      <c r="BQ71" s="1"/>
      <c r="BR71" s="1"/>
      <c r="BS71" s="1"/>
      <c r="BT71" s="1"/>
      <c r="BU71" s="1"/>
      <c r="BV71" s="28"/>
      <c r="BW71" s="28"/>
      <c r="BX71" s="28"/>
      <c r="BY71" s="28"/>
      <c r="CA71" s="1"/>
      <c r="CB71" s="1"/>
      <c r="CC71" s="1"/>
      <c r="CD71" s="1"/>
      <c r="CE71" s="1"/>
      <c r="CF71" s="1"/>
      <c r="CG71" s="28"/>
      <c r="CH71" s="28"/>
      <c r="CI71" s="28"/>
      <c r="CJ71" s="28"/>
      <c r="CL71" s="1"/>
      <c r="CM71" s="1"/>
      <c r="CN71" s="1"/>
      <c r="CO71" s="1"/>
      <c r="CP71" s="1"/>
      <c r="CQ71" s="1"/>
      <c r="CR71" s="28"/>
      <c r="CS71" s="28"/>
      <c r="CT71" s="28"/>
      <c r="CU71" s="28"/>
      <c r="CW71" s="1"/>
      <c r="CX71" s="1"/>
      <c r="CY71" s="1"/>
      <c r="CZ71" s="1"/>
      <c r="DA71" s="1"/>
      <c r="DB71" s="1"/>
      <c r="DC71" s="28"/>
      <c r="DD71" s="28"/>
      <c r="DE71" s="28"/>
      <c r="DF71" s="28"/>
    </row>
    <row r="72" spans="1:110" s="25" customFormat="1" ht="16.5" customHeight="1">
      <c r="A72" s="92">
        <f>IF(Paramètres!$B$10="",".",Paramètres!$B$10)</f>
        <v>42622</v>
      </c>
      <c r="B72" s="65">
        <v>1</v>
      </c>
      <c r="C72" s="66" t="s">
        <v>173</v>
      </c>
      <c r="D72" s="67"/>
      <c r="E72" s="67"/>
      <c r="F72" s="95"/>
      <c r="G72" s="96"/>
      <c r="H72" s="96"/>
      <c r="I72" s="96"/>
      <c r="J72" s="97"/>
      <c r="K72" s="74"/>
      <c r="L72" s="92">
        <f>IF(Paramètres!$B$38="",".",Paramètres!$B$38)</f>
        <v>42654</v>
      </c>
      <c r="M72" s="65">
        <v>1</v>
      </c>
      <c r="N72" s="66"/>
      <c r="O72" s="67"/>
      <c r="P72" s="67"/>
      <c r="Q72" s="95"/>
      <c r="R72" s="96"/>
      <c r="S72" s="96"/>
      <c r="T72" s="96"/>
      <c r="U72" s="97"/>
      <c r="V72" s="74"/>
      <c r="W72" s="92" t="str">
        <f>IF(Paramètres!$B$66="",".",Paramètres!$B$66)</f>
        <v>.</v>
      </c>
      <c r="X72" s="65">
        <v>1</v>
      </c>
      <c r="Y72" s="66"/>
      <c r="Z72" s="67"/>
      <c r="AA72" s="67"/>
      <c r="AB72" s="95"/>
      <c r="AC72" s="96"/>
      <c r="AD72" s="96"/>
      <c r="AE72" s="96"/>
      <c r="AF72" s="97"/>
      <c r="AG72" s="74"/>
      <c r="AH72" s="92">
        <f>IF(Paramètres!$B$94="",".",Paramètres!$B$94)</f>
        <v>42713</v>
      </c>
      <c r="AI72" s="65">
        <v>1</v>
      </c>
      <c r="AJ72" s="66"/>
      <c r="AK72" s="67"/>
      <c r="AL72" s="67"/>
      <c r="AM72" s="95"/>
      <c r="AN72" s="96"/>
      <c r="AO72" s="96"/>
      <c r="AP72" s="96"/>
      <c r="AQ72" s="97"/>
      <c r="AR72" s="74"/>
      <c r="AS72" s="92">
        <f>IF(Paramètres!$B$122="",".",Paramètres!$B$122)</f>
        <v>42752</v>
      </c>
      <c r="AT72" s="65">
        <v>1</v>
      </c>
      <c r="AU72" s="66"/>
      <c r="AV72" s="67"/>
      <c r="AW72" s="67"/>
      <c r="AX72" s="95"/>
      <c r="AY72" s="96"/>
      <c r="AZ72" s="96"/>
      <c r="BA72" s="96"/>
      <c r="BB72" s="97"/>
      <c r="BC72" s="74"/>
      <c r="BD72" s="92">
        <f>IF(Paramètres!$B$150="",".",Paramètres!$B$150)</f>
        <v>42775</v>
      </c>
      <c r="BE72" s="65">
        <v>1</v>
      </c>
      <c r="BF72" s="66"/>
      <c r="BG72" s="67"/>
      <c r="BH72" s="67"/>
      <c r="BI72" s="95"/>
      <c r="BJ72" s="96"/>
      <c r="BK72" s="96"/>
      <c r="BL72" s="96"/>
      <c r="BM72" s="97"/>
      <c r="BN72" s="74"/>
      <c r="BO72" s="92">
        <f>IF(Paramètres!$B$178="",".",Paramètres!$B$178)</f>
        <v>42809</v>
      </c>
      <c r="BP72" s="65">
        <v>1</v>
      </c>
      <c r="BQ72" s="66"/>
      <c r="BR72" s="67"/>
      <c r="BS72" s="67"/>
      <c r="BT72" s="95"/>
      <c r="BU72" s="96"/>
      <c r="BV72" s="96"/>
      <c r="BW72" s="96"/>
      <c r="BX72" s="97"/>
      <c r="BY72" s="74"/>
      <c r="BZ72" s="92">
        <f>IF(Paramètres!$B$206="",".",Paramètres!$B$206)</f>
        <v>42850</v>
      </c>
      <c r="CA72" s="65">
        <v>1</v>
      </c>
      <c r="CB72" s="66"/>
      <c r="CC72" s="67"/>
      <c r="CD72" s="67"/>
      <c r="CE72" s="95"/>
      <c r="CF72" s="96"/>
      <c r="CG72" s="96"/>
      <c r="CH72" s="96"/>
      <c r="CI72" s="97"/>
      <c r="CJ72" s="74"/>
      <c r="CK72" s="92">
        <f>IF(Paramètres!$B$234="",".",Paramètres!$B$234)</f>
        <v>42866</v>
      </c>
      <c r="CL72" s="65">
        <v>1</v>
      </c>
      <c r="CM72" s="66"/>
      <c r="CN72" s="67"/>
      <c r="CO72" s="67"/>
      <c r="CP72" s="95"/>
      <c r="CQ72" s="96"/>
      <c r="CR72" s="96"/>
      <c r="CS72" s="96"/>
      <c r="CT72" s="97"/>
      <c r="CU72" s="74"/>
      <c r="CV72" s="92">
        <f>IF(Paramètres!$B$262="",".",Paramètres!$B$262)</f>
        <v>42898</v>
      </c>
      <c r="CW72" s="65">
        <v>1</v>
      </c>
      <c r="CX72" s="66"/>
      <c r="CY72" s="67"/>
      <c r="CZ72" s="67"/>
      <c r="DA72" s="95"/>
      <c r="DB72" s="96"/>
      <c r="DC72" s="96"/>
      <c r="DD72" s="96"/>
      <c r="DE72" s="97"/>
      <c r="DF72" s="74"/>
    </row>
    <row r="73" spans="1:110" s="25" customFormat="1" ht="16.5" customHeight="1">
      <c r="A73" s="93"/>
      <c r="B73" s="59">
        <v>2</v>
      </c>
      <c r="C73" s="26"/>
      <c r="D73" s="26"/>
      <c r="E73" s="26"/>
      <c r="F73" s="86"/>
      <c r="G73" s="87"/>
      <c r="H73" s="87"/>
      <c r="I73" s="87"/>
      <c r="J73" s="88"/>
      <c r="K73" s="75"/>
      <c r="L73" s="93"/>
      <c r="M73" s="59">
        <v>2</v>
      </c>
      <c r="N73" s="26"/>
      <c r="O73" s="26"/>
      <c r="P73" s="26"/>
      <c r="Q73" s="86"/>
      <c r="R73" s="87"/>
      <c r="S73" s="87"/>
      <c r="T73" s="87"/>
      <c r="U73" s="88"/>
      <c r="V73" s="75"/>
      <c r="W73" s="93"/>
      <c r="X73" s="59">
        <v>2</v>
      </c>
      <c r="Y73" s="26"/>
      <c r="Z73" s="26"/>
      <c r="AA73" s="26"/>
      <c r="AB73" s="86"/>
      <c r="AC73" s="87"/>
      <c r="AD73" s="87"/>
      <c r="AE73" s="87"/>
      <c r="AF73" s="88"/>
      <c r="AG73" s="75"/>
      <c r="AH73" s="93"/>
      <c r="AI73" s="59">
        <v>2</v>
      </c>
      <c r="AJ73" s="26"/>
      <c r="AK73" s="26"/>
      <c r="AL73" s="26"/>
      <c r="AM73" s="86"/>
      <c r="AN73" s="87"/>
      <c r="AO73" s="87"/>
      <c r="AP73" s="87"/>
      <c r="AQ73" s="88"/>
      <c r="AR73" s="75"/>
      <c r="AS73" s="93"/>
      <c r="AT73" s="59">
        <v>2</v>
      </c>
      <c r="AU73" s="26"/>
      <c r="AV73" s="26"/>
      <c r="AW73" s="26"/>
      <c r="AX73" s="86"/>
      <c r="AY73" s="87"/>
      <c r="AZ73" s="87"/>
      <c r="BA73" s="87"/>
      <c r="BB73" s="88"/>
      <c r="BC73" s="75"/>
      <c r="BD73" s="93"/>
      <c r="BE73" s="59">
        <v>2</v>
      </c>
      <c r="BF73" s="26"/>
      <c r="BG73" s="26"/>
      <c r="BH73" s="26"/>
      <c r="BI73" s="86"/>
      <c r="BJ73" s="87"/>
      <c r="BK73" s="87"/>
      <c r="BL73" s="87"/>
      <c r="BM73" s="88"/>
      <c r="BN73" s="75"/>
      <c r="BO73" s="93"/>
      <c r="BP73" s="59">
        <v>2</v>
      </c>
      <c r="BQ73" s="26"/>
      <c r="BR73" s="26"/>
      <c r="BS73" s="26"/>
      <c r="BT73" s="86"/>
      <c r="BU73" s="87"/>
      <c r="BV73" s="87"/>
      <c r="BW73" s="87"/>
      <c r="BX73" s="88"/>
      <c r="BY73" s="75"/>
      <c r="BZ73" s="93"/>
      <c r="CA73" s="59">
        <v>2</v>
      </c>
      <c r="CB73" s="26"/>
      <c r="CC73" s="26"/>
      <c r="CD73" s="26"/>
      <c r="CE73" s="86"/>
      <c r="CF73" s="87"/>
      <c r="CG73" s="87"/>
      <c r="CH73" s="87"/>
      <c r="CI73" s="88"/>
      <c r="CJ73" s="75"/>
      <c r="CK73" s="93"/>
      <c r="CL73" s="59">
        <v>2</v>
      </c>
      <c r="CM73" s="26"/>
      <c r="CN73" s="26"/>
      <c r="CO73" s="26"/>
      <c r="CP73" s="86"/>
      <c r="CQ73" s="87"/>
      <c r="CR73" s="87"/>
      <c r="CS73" s="87"/>
      <c r="CT73" s="88"/>
      <c r="CU73" s="75"/>
      <c r="CV73" s="93"/>
      <c r="CW73" s="59">
        <v>2</v>
      </c>
      <c r="CX73" s="26"/>
      <c r="CY73" s="26"/>
      <c r="CZ73" s="26"/>
      <c r="DA73" s="86"/>
      <c r="DB73" s="87"/>
      <c r="DC73" s="87"/>
      <c r="DD73" s="87"/>
      <c r="DE73" s="88"/>
      <c r="DF73" s="75"/>
    </row>
    <row r="74" spans="1:110" s="25" customFormat="1" ht="16.5" customHeight="1">
      <c r="A74" s="93"/>
      <c r="B74" s="59">
        <v>3</v>
      </c>
      <c r="C74" s="26"/>
      <c r="D74" s="26"/>
      <c r="E74" s="26"/>
      <c r="F74" s="86"/>
      <c r="G74" s="87"/>
      <c r="H74" s="87"/>
      <c r="I74" s="87"/>
      <c r="J74" s="88"/>
      <c r="K74" s="75"/>
      <c r="L74" s="93"/>
      <c r="M74" s="59">
        <v>3</v>
      </c>
      <c r="N74" s="26"/>
      <c r="O74" s="26"/>
      <c r="P74" s="26"/>
      <c r="Q74" s="86"/>
      <c r="R74" s="87"/>
      <c r="S74" s="87"/>
      <c r="T74" s="87"/>
      <c r="U74" s="88"/>
      <c r="V74" s="75"/>
      <c r="W74" s="93"/>
      <c r="X74" s="59">
        <v>3</v>
      </c>
      <c r="Y74" s="26"/>
      <c r="Z74" s="26"/>
      <c r="AA74" s="26"/>
      <c r="AB74" s="86"/>
      <c r="AC74" s="87"/>
      <c r="AD74" s="87"/>
      <c r="AE74" s="87"/>
      <c r="AF74" s="88"/>
      <c r="AG74" s="75"/>
      <c r="AH74" s="93"/>
      <c r="AI74" s="59">
        <v>3</v>
      </c>
      <c r="AJ74" s="26"/>
      <c r="AK74" s="26"/>
      <c r="AL74" s="26"/>
      <c r="AM74" s="86"/>
      <c r="AN74" s="87"/>
      <c r="AO74" s="87"/>
      <c r="AP74" s="87"/>
      <c r="AQ74" s="88"/>
      <c r="AR74" s="75"/>
      <c r="AS74" s="93"/>
      <c r="AT74" s="59">
        <v>3</v>
      </c>
      <c r="AU74" s="26"/>
      <c r="AV74" s="26"/>
      <c r="AW74" s="26"/>
      <c r="AX74" s="86"/>
      <c r="AY74" s="87"/>
      <c r="AZ74" s="87"/>
      <c r="BA74" s="87"/>
      <c r="BB74" s="88"/>
      <c r="BC74" s="75"/>
      <c r="BD74" s="93"/>
      <c r="BE74" s="59">
        <v>3</v>
      </c>
      <c r="BF74" s="26"/>
      <c r="BG74" s="26"/>
      <c r="BH74" s="26"/>
      <c r="BI74" s="86"/>
      <c r="BJ74" s="87"/>
      <c r="BK74" s="87"/>
      <c r="BL74" s="87"/>
      <c r="BM74" s="88"/>
      <c r="BN74" s="75"/>
      <c r="BO74" s="93"/>
      <c r="BP74" s="59">
        <v>3</v>
      </c>
      <c r="BQ74" s="26"/>
      <c r="BR74" s="26"/>
      <c r="BS74" s="26"/>
      <c r="BT74" s="86"/>
      <c r="BU74" s="87"/>
      <c r="BV74" s="87"/>
      <c r="BW74" s="87"/>
      <c r="BX74" s="88"/>
      <c r="BY74" s="75"/>
      <c r="BZ74" s="93"/>
      <c r="CA74" s="59">
        <v>3</v>
      </c>
      <c r="CB74" s="26"/>
      <c r="CC74" s="26"/>
      <c r="CD74" s="26"/>
      <c r="CE74" s="86"/>
      <c r="CF74" s="87"/>
      <c r="CG74" s="87"/>
      <c r="CH74" s="87"/>
      <c r="CI74" s="88"/>
      <c r="CJ74" s="75"/>
      <c r="CK74" s="93"/>
      <c r="CL74" s="59">
        <v>3</v>
      </c>
      <c r="CM74" s="26"/>
      <c r="CN74" s="26"/>
      <c r="CO74" s="26"/>
      <c r="CP74" s="86"/>
      <c r="CQ74" s="87"/>
      <c r="CR74" s="87"/>
      <c r="CS74" s="87"/>
      <c r="CT74" s="88"/>
      <c r="CU74" s="75"/>
      <c r="CV74" s="93"/>
      <c r="CW74" s="59">
        <v>3</v>
      </c>
      <c r="CX74" s="26"/>
      <c r="CY74" s="26"/>
      <c r="CZ74" s="26"/>
      <c r="DA74" s="86"/>
      <c r="DB74" s="87"/>
      <c r="DC74" s="87"/>
      <c r="DD74" s="87"/>
      <c r="DE74" s="88"/>
      <c r="DF74" s="75"/>
    </row>
    <row r="75" spans="1:110" s="25" customFormat="1" ht="16.5" customHeight="1">
      <c r="A75" s="93"/>
      <c r="B75" s="59">
        <v>4</v>
      </c>
      <c r="C75" s="26"/>
      <c r="D75" s="26"/>
      <c r="E75" s="26"/>
      <c r="F75" s="86"/>
      <c r="G75" s="87"/>
      <c r="H75" s="87"/>
      <c r="I75" s="87"/>
      <c r="J75" s="88"/>
      <c r="K75" s="75"/>
      <c r="L75" s="93"/>
      <c r="M75" s="59">
        <v>4</v>
      </c>
      <c r="N75" s="26"/>
      <c r="O75" s="26"/>
      <c r="P75" s="26"/>
      <c r="Q75" s="86"/>
      <c r="R75" s="87"/>
      <c r="S75" s="87"/>
      <c r="T75" s="87"/>
      <c r="U75" s="88"/>
      <c r="V75" s="75"/>
      <c r="W75" s="93"/>
      <c r="X75" s="59">
        <v>4</v>
      </c>
      <c r="Y75" s="26"/>
      <c r="Z75" s="26"/>
      <c r="AA75" s="26"/>
      <c r="AB75" s="86"/>
      <c r="AC75" s="87"/>
      <c r="AD75" s="87"/>
      <c r="AE75" s="87"/>
      <c r="AF75" s="88"/>
      <c r="AG75" s="75"/>
      <c r="AH75" s="93"/>
      <c r="AI75" s="59">
        <v>4</v>
      </c>
      <c r="AJ75" s="26"/>
      <c r="AK75" s="26"/>
      <c r="AL75" s="26"/>
      <c r="AM75" s="86"/>
      <c r="AN75" s="87"/>
      <c r="AO75" s="87"/>
      <c r="AP75" s="87"/>
      <c r="AQ75" s="88"/>
      <c r="AR75" s="75"/>
      <c r="AS75" s="93"/>
      <c r="AT75" s="59">
        <v>4</v>
      </c>
      <c r="AU75" s="26"/>
      <c r="AV75" s="26"/>
      <c r="AW75" s="26"/>
      <c r="AX75" s="86"/>
      <c r="AY75" s="87"/>
      <c r="AZ75" s="87"/>
      <c r="BA75" s="87"/>
      <c r="BB75" s="88"/>
      <c r="BC75" s="75"/>
      <c r="BD75" s="93"/>
      <c r="BE75" s="59">
        <v>4</v>
      </c>
      <c r="BF75" s="26"/>
      <c r="BG75" s="26"/>
      <c r="BH75" s="26"/>
      <c r="BI75" s="86"/>
      <c r="BJ75" s="87"/>
      <c r="BK75" s="87"/>
      <c r="BL75" s="87"/>
      <c r="BM75" s="88"/>
      <c r="BN75" s="75"/>
      <c r="BO75" s="93"/>
      <c r="BP75" s="59">
        <v>4</v>
      </c>
      <c r="BQ75" s="26"/>
      <c r="BR75" s="26"/>
      <c r="BS75" s="26"/>
      <c r="BT75" s="86"/>
      <c r="BU75" s="87"/>
      <c r="BV75" s="87"/>
      <c r="BW75" s="87"/>
      <c r="BX75" s="88"/>
      <c r="BY75" s="75"/>
      <c r="BZ75" s="93"/>
      <c r="CA75" s="59">
        <v>4</v>
      </c>
      <c r="CB75" s="26"/>
      <c r="CC75" s="26"/>
      <c r="CD75" s="26"/>
      <c r="CE75" s="86"/>
      <c r="CF75" s="87"/>
      <c r="CG75" s="87"/>
      <c r="CH75" s="87"/>
      <c r="CI75" s="88"/>
      <c r="CJ75" s="75"/>
      <c r="CK75" s="93"/>
      <c r="CL75" s="59">
        <v>4</v>
      </c>
      <c r="CM75" s="26"/>
      <c r="CN75" s="26"/>
      <c r="CO75" s="26"/>
      <c r="CP75" s="86"/>
      <c r="CQ75" s="87"/>
      <c r="CR75" s="87"/>
      <c r="CS75" s="87"/>
      <c r="CT75" s="88"/>
      <c r="CU75" s="75"/>
      <c r="CV75" s="93"/>
      <c r="CW75" s="59">
        <v>4</v>
      </c>
      <c r="CX75" s="26"/>
      <c r="CY75" s="26"/>
      <c r="CZ75" s="26"/>
      <c r="DA75" s="86"/>
      <c r="DB75" s="87"/>
      <c r="DC75" s="87"/>
      <c r="DD75" s="87"/>
      <c r="DE75" s="88"/>
      <c r="DF75" s="75"/>
    </row>
    <row r="76" spans="1:110" s="25" customFormat="1" ht="16.5" customHeight="1">
      <c r="A76" s="93"/>
      <c r="B76" s="59" t="s">
        <v>35</v>
      </c>
      <c r="C76" s="26"/>
      <c r="D76" s="26"/>
      <c r="E76" s="26"/>
      <c r="F76" s="86"/>
      <c r="G76" s="87"/>
      <c r="H76" s="87"/>
      <c r="I76" s="87"/>
      <c r="J76" s="88"/>
      <c r="K76" s="75"/>
      <c r="L76" s="93"/>
      <c r="M76" s="59" t="s">
        <v>35</v>
      </c>
      <c r="N76" s="26"/>
      <c r="O76" s="26"/>
      <c r="P76" s="26"/>
      <c r="Q76" s="86"/>
      <c r="R76" s="87"/>
      <c r="S76" s="87"/>
      <c r="T76" s="87"/>
      <c r="U76" s="88"/>
      <c r="V76" s="75"/>
      <c r="W76" s="93"/>
      <c r="X76" s="59" t="s">
        <v>35</v>
      </c>
      <c r="Y76" s="26"/>
      <c r="Z76" s="26"/>
      <c r="AA76" s="26"/>
      <c r="AB76" s="86"/>
      <c r="AC76" s="87"/>
      <c r="AD76" s="87"/>
      <c r="AE76" s="87"/>
      <c r="AF76" s="88"/>
      <c r="AG76" s="75"/>
      <c r="AH76" s="93"/>
      <c r="AI76" s="59" t="s">
        <v>35</v>
      </c>
      <c r="AJ76" s="26"/>
      <c r="AK76" s="26"/>
      <c r="AL76" s="26"/>
      <c r="AM76" s="86"/>
      <c r="AN76" s="87"/>
      <c r="AO76" s="87"/>
      <c r="AP76" s="87"/>
      <c r="AQ76" s="88"/>
      <c r="AR76" s="75"/>
      <c r="AS76" s="93"/>
      <c r="AT76" s="59" t="s">
        <v>35</v>
      </c>
      <c r="AU76" s="26"/>
      <c r="AV76" s="26"/>
      <c r="AW76" s="26"/>
      <c r="AX76" s="86"/>
      <c r="AY76" s="87"/>
      <c r="AZ76" s="87"/>
      <c r="BA76" s="87"/>
      <c r="BB76" s="88"/>
      <c r="BC76" s="75"/>
      <c r="BD76" s="93"/>
      <c r="BE76" s="59" t="s">
        <v>35</v>
      </c>
      <c r="BF76" s="26"/>
      <c r="BG76" s="26"/>
      <c r="BH76" s="26"/>
      <c r="BI76" s="86"/>
      <c r="BJ76" s="87"/>
      <c r="BK76" s="87"/>
      <c r="BL76" s="87"/>
      <c r="BM76" s="88"/>
      <c r="BN76" s="75"/>
      <c r="BO76" s="93"/>
      <c r="BP76" s="59" t="s">
        <v>35</v>
      </c>
      <c r="BQ76" s="26"/>
      <c r="BR76" s="26"/>
      <c r="BS76" s="26"/>
      <c r="BT76" s="86"/>
      <c r="BU76" s="87"/>
      <c r="BV76" s="87"/>
      <c r="BW76" s="87"/>
      <c r="BX76" s="88"/>
      <c r="BY76" s="75"/>
      <c r="BZ76" s="93"/>
      <c r="CA76" s="59" t="s">
        <v>35</v>
      </c>
      <c r="CB76" s="26"/>
      <c r="CC76" s="26"/>
      <c r="CD76" s="26"/>
      <c r="CE76" s="86"/>
      <c r="CF76" s="87"/>
      <c r="CG76" s="87"/>
      <c r="CH76" s="87"/>
      <c r="CI76" s="88"/>
      <c r="CJ76" s="75"/>
      <c r="CK76" s="93"/>
      <c r="CL76" s="59" t="s">
        <v>35</v>
      </c>
      <c r="CM76" s="26"/>
      <c r="CN76" s="26"/>
      <c r="CO76" s="26"/>
      <c r="CP76" s="86"/>
      <c r="CQ76" s="87"/>
      <c r="CR76" s="87"/>
      <c r="CS76" s="87"/>
      <c r="CT76" s="88"/>
      <c r="CU76" s="75"/>
      <c r="CV76" s="93"/>
      <c r="CW76" s="59" t="s">
        <v>35</v>
      </c>
      <c r="CX76" s="26"/>
      <c r="CY76" s="26"/>
      <c r="CZ76" s="26"/>
      <c r="DA76" s="86"/>
      <c r="DB76" s="87"/>
      <c r="DC76" s="87"/>
      <c r="DD76" s="87"/>
      <c r="DE76" s="88"/>
      <c r="DF76" s="75"/>
    </row>
    <row r="77" spans="1:110" s="25" customFormat="1" ht="16.5" customHeight="1">
      <c r="A77" s="93"/>
      <c r="B77" s="59">
        <v>7</v>
      </c>
      <c r="C77" s="26"/>
      <c r="D77" s="26"/>
      <c r="E77" s="26"/>
      <c r="F77" s="86"/>
      <c r="G77" s="87"/>
      <c r="H77" s="87"/>
      <c r="I77" s="87"/>
      <c r="J77" s="88"/>
      <c r="K77" s="75"/>
      <c r="L77" s="93"/>
      <c r="M77" s="59">
        <v>7</v>
      </c>
      <c r="N77" s="26"/>
      <c r="O77" s="26"/>
      <c r="P77" s="26"/>
      <c r="Q77" s="86"/>
      <c r="R77" s="87"/>
      <c r="S77" s="87"/>
      <c r="T77" s="87"/>
      <c r="U77" s="88"/>
      <c r="V77" s="75"/>
      <c r="W77" s="93"/>
      <c r="X77" s="59">
        <v>7</v>
      </c>
      <c r="Y77" s="26"/>
      <c r="Z77" s="26"/>
      <c r="AA77" s="26"/>
      <c r="AB77" s="86"/>
      <c r="AC77" s="87"/>
      <c r="AD77" s="87"/>
      <c r="AE77" s="87"/>
      <c r="AF77" s="88"/>
      <c r="AG77" s="75"/>
      <c r="AH77" s="93"/>
      <c r="AI77" s="59">
        <v>7</v>
      </c>
      <c r="AJ77" s="26"/>
      <c r="AK77" s="26"/>
      <c r="AL77" s="26"/>
      <c r="AM77" s="86"/>
      <c r="AN77" s="87"/>
      <c r="AO77" s="87"/>
      <c r="AP77" s="87"/>
      <c r="AQ77" s="88"/>
      <c r="AR77" s="75"/>
      <c r="AS77" s="93"/>
      <c r="AT77" s="59">
        <v>7</v>
      </c>
      <c r="AU77" s="26"/>
      <c r="AV77" s="26"/>
      <c r="AW77" s="26"/>
      <c r="AX77" s="86"/>
      <c r="AY77" s="87"/>
      <c r="AZ77" s="87"/>
      <c r="BA77" s="87"/>
      <c r="BB77" s="88"/>
      <c r="BC77" s="75"/>
      <c r="BD77" s="93"/>
      <c r="BE77" s="59">
        <v>7</v>
      </c>
      <c r="BF77" s="26"/>
      <c r="BG77" s="26"/>
      <c r="BH77" s="26"/>
      <c r="BI77" s="86"/>
      <c r="BJ77" s="87"/>
      <c r="BK77" s="87"/>
      <c r="BL77" s="87"/>
      <c r="BM77" s="88"/>
      <c r="BN77" s="75"/>
      <c r="BO77" s="93"/>
      <c r="BP77" s="59">
        <v>7</v>
      </c>
      <c r="BQ77" s="26"/>
      <c r="BR77" s="26"/>
      <c r="BS77" s="26"/>
      <c r="BT77" s="86"/>
      <c r="BU77" s="87"/>
      <c r="BV77" s="87"/>
      <c r="BW77" s="87"/>
      <c r="BX77" s="88"/>
      <c r="BY77" s="75"/>
      <c r="BZ77" s="93"/>
      <c r="CA77" s="59">
        <v>7</v>
      </c>
      <c r="CB77" s="26"/>
      <c r="CC77" s="26"/>
      <c r="CD77" s="26"/>
      <c r="CE77" s="86"/>
      <c r="CF77" s="87"/>
      <c r="CG77" s="87"/>
      <c r="CH77" s="87"/>
      <c r="CI77" s="88"/>
      <c r="CJ77" s="75"/>
      <c r="CK77" s="93"/>
      <c r="CL77" s="59">
        <v>7</v>
      </c>
      <c r="CM77" s="26"/>
      <c r="CN77" s="26"/>
      <c r="CO77" s="26"/>
      <c r="CP77" s="86"/>
      <c r="CQ77" s="87"/>
      <c r="CR77" s="87"/>
      <c r="CS77" s="87"/>
      <c r="CT77" s="88"/>
      <c r="CU77" s="75"/>
      <c r="CV77" s="93"/>
      <c r="CW77" s="59">
        <v>7</v>
      </c>
      <c r="CX77" s="26"/>
      <c r="CY77" s="26"/>
      <c r="CZ77" s="26"/>
      <c r="DA77" s="86"/>
      <c r="DB77" s="87"/>
      <c r="DC77" s="87"/>
      <c r="DD77" s="87"/>
      <c r="DE77" s="88"/>
      <c r="DF77" s="75"/>
    </row>
    <row r="78" spans="1:110" s="25" customFormat="1" ht="16.5" customHeight="1" thickBot="1">
      <c r="A78" s="94"/>
      <c r="B78" s="60">
        <v>8</v>
      </c>
      <c r="C78" s="27"/>
      <c r="D78" s="27"/>
      <c r="E78" s="27"/>
      <c r="F78" s="89"/>
      <c r="G78" s="90"/>
      <c r="H78" s="90"/>
      <c r="I78" s="90"/>
      <c r="J78" s="91"/>
      <c r="K78" s="76"/>
      <c r="L78" s="94"/>
      <c r="M78" s="60">
        <v>8</v>
      </c>
      <c r="N78" s="27"/>
      <c r="O78" s="27"/>
      <c r="P78" s="27"/>
      <c r="Q78" s="89"/>
      <c r="R78" s="90"/>
      <c r="S78" s="90"/>
      <c r="T78" s="90"/>
      <c r="U78" s="91"/>
      <c r="V78" s="76"/>
      <c r="W78" s="94"/>
      <c r="X78" s="60">
        <v>8</v>
      </c>
      <c r="Y78" s="27"/>
      <c r="Z78" s="27"/>
      <c r="AA78" s="27"/>
      <c r="AB78" s="89"/>
      <c r="AC78" s="90"/>
      <c r="AD78" s="90"/>
      <c r="AE78" s="90"/>
      <c r="AF78" s="91"/>
      <c r="AG78" s="76"/>
      <c r="AH78" s="94"/>
      <c r="AI78" s="60">
        <v>8</v>
      </c>
      <c r="AJ78" s="27"/>
      <c r="AK78" s="27"/>
      <c r="AL78" s="27"/>
      <c r="AM78" s="89"/>
      <c r="AN78" s="90"/>
      <c r="AO78" s="90"/>
      <c r="AP78" s="90"/>
      <c r="AQ78" s="91"/>
      <c r="AR78" s="76"/>
      <c r="AS78" s="94"/>
      <c r="AT78" s="60">
        <v>8</v>
      </c>
      <c r="AU78" s="27"/>
      <c r="AV78" s="27"/>
      <c r="AW78" s="27"/>
      <c r="AX78" s="89"/>
      <c r="AY78" s="90"/>
      <c r="AZ78" s="90"/>
      <c r="BA78" s="90"/>
      <c r="BB78" s="91"/>
      <c r="BC78" s="76"/>
      <c r="BD78" s="94"/>
      <c r="BE78" s="60">
        <v>8</v>
      </c>
      <c r="BF78" s="27"/>
      <c r="BG78" s="27"/>
      <c r="BH78" s="27"/>
      <c r="BI78" s="89"/>
      <c r="BJ78" s="90"/>
      <c r="BK78" s="90"/>
      <c r="BL78" s="90"/>
      <c r="BM78" s="91"/>
      <c r="BN78" s="76"/>
      <c r="BO78" s="94"/>
      <c r="BP78" s="60">
        <v>8</v>
      </c>
      <c r="BQ78" s="27"/>
      <c r="BR78" s="27"/>
      <c r="BS78" s="27"/>
      <c r="BT78" s="89"/>
      <c r="BU78" s="90"/>
      <c r="BV78" s="90"/>
      <c r="BW78" s="90"/>
      <c r="BX78" s="91"/>
      <c r="BY78" s="76"/>
      <c r="BZ78" s="94"/>
      <c r="CA78" s="60">
        <v>8</v>
      </c>
      <c r="CB78" s="27"/>
      <c r="CC78" s="27"/>
      <c r="CD78" s="27"/>
      <c r="CE78" s="89"/>
      <c r="CF78" s="90"/>
      <c r="CG78" s="90"/>
      <c r="CH78" s="90"/>
      <c r="CI78" s="91"/>
      <c r="CJ78" s="76"/>
      <c r="CK78" s="94"/>
      <c r="CL78" s="60">
        <v>8</v>
      </c>
      <c r="CM78" s="27"/>
      <c r="CN78" s="27"/>
      <c r="CO78" s="27"/>
      <c r="CP78" s="89"/>
      <c r="CQ78" s="90"/>
      <c r="CR78" s="90"/>
      <c r="CS78" s="90"/>
      <c r="CT78" s="91"/>
      <c r="CU78" s="76"/>
      <c r="CV78" s="94"/>
      <c r="CW78" s="60">
        <v>8</v>
      </c>
      <c r="CX78" s="27"/>
      <c r="CY78" s="27"/>
      <c r="CZ78" s="27"/>
      <c r="DA78" s="89"/>
      <c r="DB78" s="90"/>
      <c r="DC78" s="90"/>
      <c r="DD78" s="90"/>
      <c r="DE78" s="91"/>
      <c r="DF78" s="76"/>
    </row>
    <row r="79" spans="1:110" s="25" customFormat="1" ht="7.5" customHeight="1" thickBot="1">
      <c r="B79" s="1"/>
      <c r="C79" s="1"/>
      <c r="D79" s="1"/>
      <c r="E79" s="1"/>
      <c r="F79" s="1"/>
      <c r="G79" s="1"/>
      <c r="H79" s="28"/>
      <c r="I79" s="28"/>
      <c r="J79" s="28"/>
      <c r="K79" s="28"/>
      <c r="M79" s="1"/>
      <c r="N79" s="1"/>
      <c r="O79" s="1"/>
      <c r="P79" s="1"/>
      <c r="Q79" s="1"/>
      <c r="R79" s="1"/>
      <c r="S79" s="28"/>
      <c r="T79" s="28"/>
      <c r="U79" s="28"/>
      <c r="V79" s="28"/>
      <c r="X79" s="1"/>
      <c r="Y79" s="1"/>
      <c r="Z79" s="1"/>
      <c r="AA79" s="1"/>
      <c r="AB79" s="1"/>
      <c r="AC79" s="1"/>
      <c r="AD79" s="28"/>
      <c r="AE79" s="28"/>
      <c r="AF79" s="28"/>
      <c r="AG79" s="28"/>
      <c r="AI79" s="1"/>
      <c r="AJ79" s="1"/>
      <c r="AK79" s="1"/>
      <c r="AL79" s="1"/>
      <c r="AM79" s="1"/>
      <c r="AN79" s="1"/>
      <c r="AO79" s="28"/>
      <c r="AP79" s="28"/>
      <c r="AQ79" s="28"/>
      <c r="AR79" s="28"/>
      <c r="AT79" s="1"/>
      <c r="AU79" s="1"/>
      <c r="AV79" s="1"/>
      <c r="AW79" s="1"/>
      <c r="AX79" s="1"/>
      <c r="AY79" s="1"/>
      <c r="AZ79" s="28"/>
      <c r="BA79" s="28"/>
      <c r="BB79" s="28"/>
      <c r="BC79" s="28"/>
      <c r="BE79" s="1"/>
      <c r="BF79" s="1"/>
      <c r="BG79" s="1"/>
      <c r="BH79" s="1"/>
      <c r="BI79" s="1"/>
      <c r="BJ79" s="1"/>
      <c r="BK79" s="28"/>
      <c r="BL79" s="28"/>
      <c r="BM79" s="28"/>
      <c r="BN79" s="28"/>
      <c r="BP79" s="1"/>
      <c r="BQ79" s="1"/>
      <c r="BR79" s="1"/>
      <c r="BS79" s="1"/>
      <c r="BT79" s="1"/>
      <c r="BU79" s="1"/>
      <c r="BV79" s="28"/>
      <c r="BW79" s="28"/>
      <c r="BX79" s="28"/>
      <c r="BY79" s="28"/>
      <c r="CA79" s="1"/>
      <c r="CB79" s="1"/>
      <c r="CC79" s="1"/>
      <c r="CD79" s="1"/>
      <c r="CE79" s="1"/>
      <c r="CF79" s="1"/>
      <c r="CG79" s="28"/>
      <c r="CH79" s="28"/>
      <c r="CI79" s="28"/>
      <c r="CJ79" s="28"/>
      <c r="CL79" s="1"/>
      <c r="CM79" s="1"/>
      <c r="CN79" s="1"/>
      <c r="CO79" s="1"/>
      <c r="CP79" s="1"/>
      <c r="CQ79" s="1"/>
      <c r="CR79" s="28"/>
      <c r="CS79" s="28"/>
      <c r="CT79" s="28"/>
      <c r="CU79" s="28"/>
      <c r="CW79" s="1"/>
      <c r="CX79" s="1"/>
      <c r="CY79" s="1"/>
      <c r="CZ79" s="1"/>
      <c r="DA79" s="1"/>
      <c r="DB79" s="1"/>
      <c r="DC79" s="28"/>
      <c r="DD79" s="28"/>
      <c r="DE79" s="28"/>
      <c r="DF79" s="28"/>
    </row>
    <row r="80" spans="1:110" s="25" customFormat="1" ht="16.5" customHeight="1">
      <c r="A80" s="92">
        <f>IF(Paramètres!$B$11="",".",Paramètres!$B$11)</f>
        <v>42625</v>
      </c>
      <c r="B80" s="65">
        <v>1</v>
      </c>
      <c r="C80" s="66" t="s">
        <v>180</v>
      </c>
      <c r="D80" s="67"/>
      <c r="E80" s="67"/>
      <c r="F80" s="95"/>
      <c r="G80" s="96"/>
      <c r="H80" s="96"/>
      <c r="I80" s="96"/>
      <c r="J80" s="97"/>
      <c r="K80" s="74"/>
      <c r="L80" s="92">
        <f>IF(Paramètres!$B$39="",".",Paramètres!$B$39)</f>
        <v>42655</v>
      </c>
      <c r="M80" s="65">
        <v>1</v>
      </c>
      <c r="N80" s="66"/>
      <c r="O80" s="67"/>
      <c r="P80" s="67"/>
      <c r="Q80" s="95"/>
      <c r="R80" s="96"/>
      <c r="S80" s="96"/>
      <c r="T80" s="96"/>
      <c r="U80" s="97"/>
      <c r="V80" s="74"/>
      <c r="W80" s="92" t="str">
        <f>IF(Paramètres!$B$67="",".",Paramètres!$B$67)</f>
        <v>.</v>
      </c>
      <c r="X80" s="65">
        <v>1</v>
      </c>
      <c r="Y80" s="66"/>
      <c r="Z80" s="67"/>
      <c r="AA80" s="67"/>
      <c r="AB80" s="95"/>
      <c r="AC80" s="96"/>
      <c r="AD80" s="96"/>
      <c r="AE80" s="96"/>
      <c r="AF80" s="97"/>
      <c r="AG80" s="74"/>
      <c r="AH80" s="92">
        <f>IF(Paramètres!$B$95="",".",Paramètres!$B$95)</f>
        <v>42716</v>
      </c>
      <c r="AI80" s="65">
        <v>1</v>
      </c>
      <c r="AJ80" s="66"/>
      <c r="AK80" s="67"/>
      <c r="AL80" s="67"/>
      <c r="AM80" s="95"/>
      <c r="AN80" s="96"/>
      <c r="AO80" s="96"/>
      <c r="AP80" s="96"/>
      <c r="AQ80" s="97"/>
      <c r="AR80" s="74"/>
      <c r="AS80" s="92">
        <f>IF(Paramètres!$B$123="",".",Paramètres!$B$123)</f>
        <v>42753</v>
      </c>
      <c r="AT80" s="65">
        <v>1</v>
      </c>
      <c r="AU80" s="66"/>
      <c r="AV80" s="67"/>
      <c r="AW80" s="67"/>
      <c r="AX80" s="95"/>
      <c r="AY80" s="96"/>
      <c r="AZ80" s="96"/>
      <c r="BA80" s="96"/>
      <c r="BB80" s="97"/>
      <c r="BC80" s="74"/>
      <c r="BD80" s="92">
        <f>IF(Paramètres!$B$151="",".",Paramètres!$B$151)</f>
        <v>42776</v>
      </c>
      <c r="BE80" s="65">
        <v>1</v>
      </c>
      <c r="BF80" s="66"/>
      <c r="BG80" s="67"/>
      <c r="BH80" s="67"/>
      <c r="BI80" s="95"/>
      <c r="BJ80" s="96"/>
      <c r="BK80" s="96"/>
      <c r="BL80" s="96"/>
      <c r="BM80" s="97"/>
      <c r="BN80" s="74"/>
      <c r="BO80" s="92">
        <f>IF(Paramètres!$B$179="",".",Paramètres!$B$179)</f>
        <v>42810</v>
      </c>
      <c r="BP80" s="65">
        <v>1</v>
      </c>
      <c r="BQ80" s="66"/>
      <c r="BR80" s="67"/>
      <c r="BS80" s="67"/>
      <c r="BT80" s="95"/>
      <c r="BU80" s="96"/>
      <c r="BV80" s="96"/>
      <c r="BW80" s="96"/>
      <c r="BX80" s="97"/>
      <c r="BY80" s="74"/>
      <c r="BZ80" s="92">
        <f>IF(Paramètres!$B$207="",".",Paramètres!$B$207)</f>
        <v>42851</v>
      </c>
      <c r="CA80" s="65">
        <v>1</v>
      </c>
      <c r="CB80" s="66"/>
      <c r="CC80" s="67"/>
      <c r="CD80" s="67"/>
      <c r="CE80" s="95"/>
      <c r="CF80" s="96"/>
      <c r="CG80" s="96"/>
      <c r="CH80" s="96"/>
      <c r="CI80" s="97"/>
      <c r="CJ80" s="74"/>
      <c r="CK80" s="92">
        <f>IF(Paramètres!$B$235="",".",Paramètres!$B$235)</f>
        <v>42867</v>
      </c>
      <c r="CL80" s="65">
        <v>1</v>
      </c>
      <c r="CM80" s="66"/>
      <c r="CN80" s="67"/>
      <c r="CO80" s="67"/>
      <c r="CP80" s="95"/>
      <c r="CQ80" s="96"/>
      <c r="CR80" s="96"/>
      <c r="CS80" s="96"/>
      <c r="CT80" s="97"/>
      <c r="CU80" s="74"/>
      <c r="CV80" s="92">
        <f>IF(Paramètres!$B$263="",".",Paramètres!$B$263)</f>
        <v>42899</v>
      </c>
      <c r="CW80" s="65">
        <v>1</v>
      </c>
      <c r="CX80" s="66"/>
      <c r="CY80" s="67"/>
      <c r="CZ80" s="67"/>
      <c r="DA80" s="95"/>
      <c r="DB80" s="96"/>
      <c r="DC80" s="96"/>
      <c r="DD80" s="96"/>
      <c r="DE80" s="97"/>
      <c r="DF80" s="74"/>
    </row>
    <row r="81" spans="1:110" s="25" customFormat="1" ht="16.5" customHeight="1">
      <c r="A81" s="93"/>
      <c r="B81" s="59">
        <v>2</v>
      </c>
      <c r="C81" s="26" t="s">
        <v>179</v>
      </c>
      <c r="D81" s="26"/>
      <c r="E81" s="26"/>
      <c r="F81" s="86"/>
      <c r="G81" s="87"/>
      <c r="H81" s="87"/>
      <c r="I81" s="87"/>
      <c r="J81" s="88"/>
      <c r="K81" s="75"/>
      <c r="L81" s="93"/>
      <c r="M81" s="59">
        <v>2</v>
      </c>
      <c r="N81" s="26"/>
      <c r="O81" s="26"/>
      <c r="P81" s="26"/>
      <c r="Q81" s="86"/>
      <c r="R81" s="87"/>
      <c r="S81" s="87"/>
      <c r="T81" s="87"/>
      <c r="U81" s="88"/>
      <c r="V81" s="75"/>
      <c r="W81" s="93"/>
      <c r="X81" s="59">
        <v>2</v>
      </c>
      <c r="Y81" s="26"/>
      <c r="Z81" s="26"/>
      <c r="AA81" s="26"/>
      <c r="AB81" s="86"/>
      <c r="AC81" s="87"/>
      <c r="AD81" s="87"/>
      <c r="AE81" s="87"/>
      <c r="AF81" s="88"/>
      <c r="AG81" s="75"/>
      <c r="AH81" s="93"/>
      <c r="AI81" s="59">
        <v>2</v>
      </c>
      <c r="AJ81" s="26"/>
      <c r="AK81" s="26"/>
      <c r="AL81" s="26"/>
      <c r="AM81" s="86"/>
      <c r="AN81" s="87"/>
      <c r="AO81" s="87"/>
      <c r="AP81" s="87"/>
      <c r="AQ81" s="88"/>
      <c r="AR81" s="75"/>
      <c r="AS81" s="93"/>
      <c r="AT81" s="59">
        <v>2</v>
      </c>
      <c r="AU81" s="26"/>
      <c r="AV81" s="26"/>
      <c r="AW81" s="26"/>
      <c r="AX81" s="86"/>
      <c r="AY81" s="87"/>
      <c r="AZ81" s="87"/>
      <c r="BA81" s="87"/>
      <c r="BB81" s="88"/>
      <c r="BC81" s="75"/>
      <c r="BD81" s="93"/>
      <c r="BE81" s="59">
        <v>2</v>
      </c>
      <c r="BF81" s="26"/>
      <c r="BG81" s="26"/>
      <c r="BH81" s="26"/>
      <c r="BI81" s="86"/>
      <c r="BJ81" s="87"/>
      <c r="BK81" s="87"/>
      <c r="BL81" s="87"/>
      <c r="BM81" s="88"/>
      <c r="BN81" s="75"/>
      <c r="BO81" s="93"/>
      <c r="BP81" s="59">
        <v>2</v>
      </c>
      <c r="BQ81" s="26"/>
      <c r="BR81" s="26"/>
      <c r="BS81" s="26"/>
      <c r="BT81" s="86"/>
      <c r="BU81" s="87"/>
      <c r="BV81" s="87"/>
      <c r="BW81" s="87"/>
      <c r="BX81" s="88"/>
      <c r="BY81" s="75"/>
      <c r="BZ81" s="93"/>
      <c r="CA81" s="59">
        <v>2</v>
      </c>
      <c r="CB81" s="26"/>
      <c r="CC81" s="26"/>
      <c r="CD81" s="26"/>
      <c r="CE81" s="86"/>
      <c r="CF81" s="87"/>
      <c r="CG81" s="87"/>
      <c r="CH81" s="87"/>
      <c r="CI81" s="88"/>
      <c r="CJ81" s="75"/>
      <c r="CK81" s="93"/>
      <c r="CL81" s="59">
        <v>2</v>
      </c>
      <c r="CM81" s="26"/>
      <c r="CN81" s="26"/>
      <c r="CO81" s="26"/>
      <c r="CP81" s="86"/>
      <c r="CQ81" s="87"/>
      <c r="CR81" s="87"/>
      <c r="CS81" s="87"/>
      <c r="CT81" s="88"/>
      <c r="CU81" s="75"/>
      <c r="CV81" s="93"/>
      <c r="CW81" s="59">
        <v>2</v>
      </c>
      <c r="CX81" s="26"/>
      <c r="CY81" s="26"/>
      <c r="CZ81" s="26"/>
      <c r="DA81" s="86"/>
      <c r="DB81" s="87"/>
      <c r="DC81" s="87"/>
      <c r="DD81" s="87"/>
      <c r="DE81" s="88"/>
      <c r="DF81" s="75"/>
    </row>
    <row r="82" spans="1:110" s="25" customFormat="1" ht="16.5" customHeight="1">
      <c r="A82" s="93"/>
      <c r="B82" s="59">
        <v>3</v>
      </c>
      <c r="C82" s="26" t="s">
        <v>181</v>
      </c>
      <c r="D82" s="26"/>
      <c r="E82" s="26"/>
      <c r="F82" s="86"/>
      <c r="G82" s="87"/>
      <c r="H82" s="87"/>
      <c r="I82" s="87"/>
      <c r="J82" s="88"/>
      <c r="K82" s="75"/>
      <c r="L82" s="93"/>
      <c r="M82" s="59">
        <v>3</v>
      </c>
      <c r="N82" s="26"/>
      <c r="O82" s="26"/>
      <c r="P82" s="26"/>
      <c r="Q82" s="86"/>
      <c r="R82" s="87"/>
      <c r="S82" s="87"/>
      <c r="T82" s="87"/>
      <c r="U82" s="88"/>
      <c r="V82" s="75"/>
      <c r="W82" s="93"/>
      <c r="X82" s="59">
        <v>3</v>
      </c>
      <c r="Y82" s="26"/>
      <c r="Z82" s="26"/>
      <c r="AA82" s="26"/>
      <c r="AB82" s="86"/>
      <c r="AC82" s="87"/>
      <c r="AD82" s="87"/>
      <c r="AE82" s="87"/>
      <c r="AF82" s="88"/>
      <c r="AG82" s="75"/>
      <c r="AH82" s="93"/>
      <c r="AI82" s="59">
        <v>3</v>
      </c>
      <c r="AJ82" s="26"/>
      <c r="AK82" s="26"/>
      <c r="AL82" s="26"/>
      <c r="AM82" s="86"/>
      <c r="AN82" s="87"/>
      <c r="AO82" s="87"/>
      <c r="AP82" s="87"/>
      <c r="AQ82" s="88"/>
      <c r="AR82" s="75"/>
      <c r="AS82" s="93"/>
      <c r="AT82" s="59">
        <v>3</v>
      </c>
      <c r="AU82" s="26"/>
      <c r="AV82" s="26"/>
      <c r="AW82" s="26"/>
      <c r="AX82" s="86"/>
      <c r="AY82" s="87"/>
      <c r="AZ82" s="87"/>
      <c r="BA82" s="87"/>
      <c r="BB82" s="88"/>
      <c r="BC82" s="75"/>
      <c r="BD82" s="93"/>
      <c r="BE82" s="59">
        <v>3</v>
      </c>
      <c r="BF82" s="26"/>
      <c r="BG82" s="26"/>
      <c r="BH82" s="26"/>
      <c r="BI82" s="86"/>
      <c r="BJ82" s="87"/>
      <c r="BK82" s="87"/>
      <c r="BL82" s="87"/>
      <c r="BM82" s="88"/>
      <c r="BN82" s="75"/>
      <c r="BO82" s="93"/>
      <c r="BP82" s="59">
        <v>3</v>
      </c>
      <c r="BQ82" s="26"/>
      <c r="BR82" s="26"/>
      <c r="BS82" s="26"/>
      <c r="BT82" s="86"/>
      <c r="BU82" s="87"/>
      <c r="BV82" s="87"/>
      <c r="BW82" s="87"/>
      <c r="BX82" s="88"/>
      <c r="BY82" s="75"/>
      <c r="BZ82" s="93"/>
      <c r="CA82" s="59">
        <v>3</v>
      </c>
      <c r="CB82" s="26"/>
      <c r="CC82" s="26"/>
      <c r="CD82" s="26"/>
      <c r="CE82" s="86"/>
      <c r="CF82" s="87"/>
      <c r="CG82" s="87"/>
      <c r="CH82" s="87"/>
      <c r="CI82" s="88"/>
      <c r="CJ82" s="75"/>
      <c r="CK82" s="93"/>
      <c r="CL82" s="59">
        <v>3</v>
      </c>
      <c r="CM82" s="26"/>
      <c r="CN82" s="26"/>
      <c r="CO82" s="26"/>
      <c r="CP82" s="86"/>
      <c r="CQ82" s="87"/>
      <c r="CR82" s="87"/>
      <c r="CS82" s="87"/>
      <c r="CT82" s="88"/>
      <c r="CU82" s="75"/>
      <c r="CV82" s="93"/>
      <c r="CW82" s="59">
        <v>3</v>
      </c>
      <c r="CX82" s="26"/>
      <c r="CY82" s="26"/>
      <c r="CZ82" s="26"/>
      <c r="DA82" s="86"/>
      <c r="DB82" s="87"/>
      <c r="DC82" s="87"/>
      <c r="DD82" s="87"/>
      <c r="DE82" s="88"/>
      <c r="DF82" s="75"/>
    </row>
    <row r="83" spans="1:110" s="25" customFormat="1" ht="16.5" customHeight="1">
      <c r="A83" s="93"/>
      <c r="B83" s="59">
        <v>4</v>
      </c>
      <c r="C83" s="26" t="s">
        <v>178</v>
      </c>
      <c r="D83" s="26"/>
      <c r="E83" s="26"/>
      <c r="F83" s="86"/>
      <c r="G83" s="87"/>
      <c r="H83" s="87"/>
      <c r="I83" s="87"/>
      <c r="J83" s="88"/>
      <c r="K83" s="75"/>
      <c r="L83" s="93"/>
      <c r="M83" s="59">
        <v>4</v>
      </c>
      <c r="N83" s="26"/>
      <c r="O83" s="26"/>
      <c r="P83" s="26"/>
      <c r="Q83" s="86"/>
      <c r="R83" s="87"/>
      <c r="S83" s="87"/>
      <c r="T83" s="87"/>
      <c r="U83" s="88"/>
      <c r="V83" s="75"/>
      <c r="W83" s="93"/>
      <c r="X83" s="59">
        <v>4</v>
      </c>
      <c r="Y83" s="26"/>
      <c r="Z83" s="26"/>
      <c r="AA83" s="26"/>
      <c r="AB83" s="86"/>
      <c r="AC83" s="87"/>
      <c r="AD83" s="87"/>
      <c r="AE83" s="87"/>
      <c r="AF83" s="88"/>
      <c r="AG83" s="75"/>
      <c r="AH83" s="93"/>
      <c r="AI83" s="59">
        <v>4</v>
      </c>
      <c r="AJ83" s="26"/>
      <c r="AK83" s="26"/>
      <c r="AL83" s="26"/>
      <c r="AM83" s="86"/>
      <c r="AN83" s="87"/>
      <c r="AO83" s="87"/>
      <c r="AP83" s="87"/>
      <c r="AQ83" s="88"/>
      <c r="AR83" s="75"/>
      <c r="AS83" s="93"/>
      <c r="AT83" s="59">
        <v>4</v>
      </c>
      <c r="AU83" s="26"/>
      <c r="AV83" s="26"/>
      <c r="AW83" s="26"/>
      <c r="AX83" s="86"/>
      <c r="AY83" s="87"/>
      <c r="AZ83" s="87"/>
      <c r="BA83" s="87"/>
      <c r="BB83" s="88"/>
      <c r="BC83" s="75"/>
      <c r="BD83" s="93"/>
      <c r="BE83" s="59">
        <v>4</v>
      </c>
      <c r="BF83" s="26"/>
      <c r="BG83" s="26"/>
      <c r="BH83" s="26"/>
      <c r="BI83" s="86"/>
      <c r="BJ83" s="87"/>
      <c r="BK83" s="87"/>
      <c r="BL83" s="87"/>
      <c r="BM83" s="88"/>
      <c r="BN83" s="75"/>
      <c r="BO83" s="93"/>
      <c r="BP83" s="59">
        <v>4</v>
      </c>
      <c r="BQ83" s="26"/>
      <c r="BR83" s="26"/>
      <c r="BS83" s="26"/>
      <c r="BT83" s="86"/>
      <c r="BU83" s="87"/>
      <c r="BV83" s="87"/>
      <c r="BW83" s="87"/>
      <c r="BX83" s="88"/>
      <c r="BY83" s="75"/>
      <c r="BZ83" s="93"/>
      <c r="CA83" s="59">
        <v>4</v>
      </c>
      <c r="CB83" s="26"/>
      <c r="CC83" s="26"/>
      <c r="CD83" s="26"/>
      <c r="CE83" s="86"/>
      <c r="CF83" s="87"/>
      <c r="CG83" s="87"/>
      <c r="CH83" s="87"/>
      <c r="CI83" s="88"/>
      <c r="CJ83" s="75"/>
      <c r="CK83" s="93"/>
      <c r="CL83" s="59">
        <v>4</v>
      </c>
      <c r="CM83" s="26"/>
      <c r="CN83" s="26"/>
      <c r="CO83" s="26"/>
      <c r="CP83" s="86"/>
      <c r="CQ83" s="87"/>
      <c r="CR83" s="87"/>
      <c r="CS83" s="87"/>
      <c r="CT83" s="88"/>
      <c r="CU83" s="75"/>
      <c r="CV83" s="93"/>
      <c r="CW83" s="59">
        <v>4</v>
      </c>
      <c r="CX83" s="26"/>
      <c r="CY83" s="26"/>
      <c r="CZ83" s="26"/>
      <c r="DA83" s="86"/>
      <c r="DB83" s="87"/>
      <c r="DC83" s="87"/>
      <c r="DD83" s="87"/>
      <c r="DE83" s="88"/>
      <c r="DF83" s="75"/>
    </row>
    <row r="84" spans="1:110" s="25" customFormat="1" ht="16.5" customHeight="1">
      <c r="A84" s="93"/>
      <c r="B84" s="59" t="s">
        <v>35</v>
      </c>
      <c r="C84" s="26" t="s">
        <v>169</v>
      </c>
      <c r="D84" s="26"/>
      <c r="E84" s="26"/>
      <c r="F84" s="86"/>
      <c r="G84" s="87"/>
      <c r="H84" s="87"/>
      <c r="I84" s="87"/>
      <c r="J84" s="88"/>
      <c r="K84" s="75"/>
      <c r="L84" s="93"/>
      <c r="M84" s="59" t="s">
        <v>35</v>
      </c>
      <c r="N84" s="26"/>
      <c r="O84" s="26"/>
      <c r="P84" s="26"/>
      <c r="Q84" s="86"/>
      <c r="R84" s="87"/>
      <c r="S84" s="87"/>
      <c r="T84" s="87"/>
      <c r="U84" s="88"/>
      <c r="V84" s="75"/>
      <c r="W84" s="93"/>
      <c r="X84" s="59" t="s">
        <v>35</v>
      </c>
      <c r="Y84" s="26"/>
      <c r="Z84" s="26"/>
      <c r="AA84" s="26"/>
      <c r="AB84" s="86"/>
      <c r="AC84" s="87"/>
      <c r="AD84" s="87"/>
      <c r="AE84" s="87"/>
      <c r="AF84" s="88"/>
      <c r="AG84" s="75"/>
      <c r="AH84" s="93"/>
      <c r="AI84" s="59" t="s">
        <v>35</v>
      </c>
      <c r="AJ84" s="26"/>
      <c r="AK84" s="26"/>
      <c r="AL84" s="26"/>
      <c r="AM84" s="86"/>
      <c r="AN84" s="87"/>
      <c r="AO84" s="87"/>
      <c r="AP84" s="87"/>
      <c r="AQ84" s="88"/>
      <c r="AR84" s="75"/>
      <c r="AS84" s="93"/>
      <c r="AT84" s="59" t="s">
        <v>35</v>
      </c>
      <c r="AU84" s="26"/>
      <c r="AV84" s="26"/>
      <c r="AW84" s="26"/>
      <c r="AX84" s="86"/>
      <c r="AY84" s="87"/>
      <c r="AZ84" s="87"/>
      <c r="BA84" s="87"/>
      <c r="BB84" s="88"/>
      <c r="BC84" s="75"/>
      <c r="BD84" s="93"/>
      <c r="BE84" s="59" t="s">
        <v>35</v>
      </c>
      <c r="BF84" s="26"/>
      <c r="BG84" s="26"/>
      <c r="BH84" s="26"/>
      <c r="BI84" s="86"/>
      <c r="BJ84" s="87"/>
      <c r="BK84" s="87"/>
      <c r="BL84" s="87"/>
      <c r="BM84" s="88"/>
      <c r="BN84" s="75"/>
      <c r="BO84" s="93"/>
      <c r="BP84" s="59" t="s">
        <v>35</v>
      </c>
      <c r="BQ84" s="26"/>
      <c r="BR84" s="26"/>
      <c r="BS84" s="26"/>
      <c r="BT84" s="86"/>
      <c r="BU84" s="87"/>
      <c r="BV84" s="87"/>
      <c r="BW84" s="87"/>
      <c r="BX84" s="88"/>
      <c r="BY84" s="75"/>
      <c r="BZ84" s="93"/>
      <c r="CA84" s="59" t="s">
        <v>35</v>
      </c>
      <c r="CB84" s="26"/>
      <c r="CC84" s="26"/>
      <c r="CD84" s="26"/>
      <c r="CE84" s="86"/>
      <c r="CF84" s="87"/>
      <c r="CG84" s="87"/>
      <c r="CH84" s="87"/>
      <c r="CI84" s="88"/>
      <c r="CJ84" s="75"/>
      <c r="CK84" s="93"/>
      <c r="CL84" s="59" t="s">
        <v>35</v>
      </c>
      <c r="CM84" s="26"/>
      <c r="CN84" s="26"/>
      <c r="CO84" s="26"/>
      <c r="CP84" s="86"/>
      <c r="CQ84" s="87"/>
      <c r="CR84" s="87"/>
      <c r="CS84" s="87"/>
      <c r="CT84" s="88"/>
      <c r="CU84" s="75"/>
      <c r="CV84" s="93"/>
      <c r="CW84" s="59" t="s">
        <v>35</v>
      </c>
      <c r="CX84" s="26"/>
      <c r="CY84" s="26"/>
      <c r="CZ84" s="26"/>
      <c r="DA84" s="86"/>
      <c r="DB84" s="87"/>
      <c r="DC84" s="87"/>
      <c r="DD84" s="87"/>
      <c r="DE84" s="88"/>
      <c r="DF84" s="75"/>
    </row>
    <row r="85" spans="1:110" s="25" customFormat="1" ht="16.5" customHeight="1">
      <c r="A85" s="93"/>
      <c r="B85" s="59">
        <v>7</v>
      </c>
      <c r="C85" s="26"/>
      <c r="D85" s="26"/>
      <c r="E85" s="26"/>
      <c r="F85" s="86"/>
      <c r="G85" s="87"/>
      <c r="H85" s="87"/>
      <c r="I85" s="87"/>
      <c r="J85" s="88"/>
      <c r="K85" s="75"/>
      <c r="L85" s="93"/>
      <c r="M85" s="59">
        <v>7</v>
      </c>
      <c r="N85" s="26"/>
      <c r="O85" s="26"/>
      <c r="P85" s="26"/>
      <c r="Q85" s="86"/>
      <c r="R85" s="87"/>
      <c r="S85" s="87"/>
      <c r="T85" s="87"/>
      <c r="U85" s="88"/>
      <c r="V85" s="75"/>
      <c r="W85" s="93"/>
      <c r="X85" s="59">
        <v>7</v>
      </c>
      <c r="Y85" s="26"/>
      <c r="Z85" s="26"/>
      <c r="AA85" s="26"/>
      <c r="AB85" s="86"/>
      <c r="AC85" s="87"/>
      <c r="AD85" s="87"/>
      <c r="AE85" s="87"/>
      <c r="AF85" s="88"/>
      <c r="AG85" s="75"/>
      <c r="AH85" s="93"/>
      <c r="AI85" s="59">
        <v>7</v>
      </c>
      <c r="AJ85" s="26"/>
      <c r="AK85" s="26"/>
      <c r="AL85" s="26"/>
      <c r="AM85" s="86"/>
      <c r="AN85" s="87"/>
      <c r="AO85" s="87"/>
      <c r="AP85" s="87"/>
      <c r="AQ85" s="88"/>
      <c r="AR85" s="75"/>
      <c r="AS85" s="93"/>
      <c r="AT85" s="59">
        <v>7</v>
      </c>
      <c r="AU85" s="26"/>
      <c r="AV85" s="26"/>
      <c r="AW85" s="26"/>
      <c r="AX85" s="86"/>
      <c r="AY85" s="87"/>
      <c r="AZ85" s="87"/>
      <c r="BA85" s="87"/>
      <c r="BB85" s="88"/>
      <c r="BC85" s="75"/>
      <c r="BD85" s="93"/>
      <c r="BE85" s="59">
        <v>7</v>
      </c>
      <c r="BF85" s="26"/>
      <c r="BG85" s="26"/>
      <c r="BH85" s="26"/>
      <c r="BI85" s="86"/>
      <c r="BJ85" s="87"/>
      <c r="BK85" s="87"/>
      <c r="BL85" s="87"/>
      <c r="BM85" s="88"/>
      <c r="BN85" s="75"/>
      <c r="BO85" s="93"/>
      <c r="BP85" s="59">
        <v>7</v>
      </c>
      <c r="BQ85" s="26"/>
      <c r="BR85" s="26"/>
      <c r="BS85" s="26"/>
      <c r="BT85" s="86"/>
      <c r="BU85" s="87"/>
      <c r="BV85" s="87"/>
      <c r="BW85" s="87"/>
      <c r="BX85" s="88"/>
      <c r="BY85" s="75"/>
      <c r="BZ85" s="93"/>
      <c r="CA85" s="59">
        <v>7</v>
      </c>
      <c r="CB85" s="26"/>
      <c r="CC85" s="26"/>
      <c r="CD85" s="26"/>
      <c r="CE85" s="86"/>
      <c r="CF85" s="87"/>
      <c r="CG85" s="87"/>
      <c r="CH85" s="87"/>
      <c r="CI85" s="88"/>
      <c r="CJ85" s="75"/>
      <c r="CK85" s="93"/>
      <c r="CL85" s="59">
        <v>7</v>
      </c>
      <c r="CM85" s="26"/>
      <c r="CN85" s="26"/>
      <c r="CO85" s="26"/>
      <c r="CP85" s="86"/>
      <c r="CQ85" s="87"/>
      <c r="CR85" s="87"/>
      <c r="CS85" s="87"/>
      <c r="CT85" s="88"/>
      <c r="CU85" s="75"/>
      <c r="CV85" s="93"/>
      <c r="CW85" s="59">
        <v>7</v>
      </c>
      <c r="CX85" s="26"/>
      <c r="CY85" s="26"/>
      <c r="CZ85" s="26"/>
      <c r="DA85" s="86"/>
      <c r="DB85" s="87"/>
      <c r="DC85" s="87"/>
      <c r="DD85" s="87"/>
      <c r="DE85" s="88"/>
      <c r="DF85" s="75"/>
    </row>
    <row r="86" spans="1:110" s="25" customFormat="1" ht="16.5" customHeight="1" thickBot="1">
      <c r="A86" s="94"/>
      <c r="B86" s="60">
        <v>8</v>
      </c>
      <c r="C86" s="27"/>
      <c r="D86" s="27"/>
      <c r="E86" s="27"/>
      <c r="F86" s="89"/>
      <c r="G86" s="90"/>
      <c r="H86" s="90"/>
      <c r="I86" s="90"/>
      <c r="J86" s="91"/>
      <c r="K86" s="76"/>
      <c r="L86" s="94"/>
      <c r="M86" s="60">
        <v>8</v>
      </c>
      <c r="N86" s="27"/>
      <c r="O86" s="27"/>
      <c r="P86" s="27"/>
      <c r="Q86" s="89"/>
      <c r="R86" s="90"/>
      <c r="S86" s="90"/>
      <c r="T86" s="90"/>
      <c r="U86" s="91"/>
      <c r="V86" s="76"/>
      <c r="W86" s="94"/>
      <c r="X86" s="60">
        <v>8</v>
      </c>
      <c r="Y86" s="27"/>
      <c r="Z86" s="27"/>
      <c r="AA86" s="27"/>
      <c r="AB86" s="89"/>
      <c r="AC86" s="90"/>
      <c r="AD86" s="90"/>
      <c r="AE86" s="90"/>
      <c r="AF86" s="91"/>
      <c r="AG86" s="76"/>
      <c r="AH86" s="94"/>
      <c r="AI86" s="60">
        <v>8</v>
      </c>
      <c r="AJ86" s="27"/>
      <c r="AK86" s="27"/>
      <c r="AL86" s="27"/>
      <c r="AM86" s="89"/>
      <c r="AN86" s="90"/>
      <c r="AO86" s="90"/>
      <c r="AP86" s="90"/>
      <c r="AQ86" s="91"/>
      <c r="AR86" s="76"/>
      <c r="AS86" s="94"/>
      <c r="AT86" s="60">
        <v>8</v>
      </c>
      <c r="AU86" s="27"/>
      <c r="AV86" s="27"/>
      <c r="AW86" s="27"/>
      <c r="AX86" s="89"/>
      <c r="AY86" s="90"/>
      <c r="AZ86" s="90"/>
      <c r="BA86" s="90"/>
      <c r="BB86" s="91"/>
      <c r="BC86" s="76"/>
      <c r="BD86" s="94"/>
      <c r="BE86" s="60">
        <v>8</v>
      </c>
      <c r="BF86" s="27"/>
      <c r="BG86" s="27"/>
      <c r="BH86" s="27"/>
      <c r="BI86" s="89"/>
      <c r="BJ86" s="90"/>
      <c r="BK86" s="90"/>
      <c r="BL86" s="90"/>
      <c r="BM86" s="91"/>
      <c r="BN86" s="76"/>
      <c r="BO86" s="94"/>
      <c r="BP86" s="60">
        <v>8</v>
      </c>
      <c r="BQ86" s="27"/>
      <c r="BR86" s="27"/>
      <c r="BS86" s="27"/>
      <c r="BT86" s="89"/>
      <c r="BU86" s="90"/>
      <c r="BV86" s="90"/>
      <c r="BW86" s="90"/>
      <c r="BX86" s="91"/>
      <c r="BY86" s="76"/>
      <c r="BZ86" s="94"/>
      <c r="CA86" s="60">
        <v>8</v>
      </c>
      <c r="CB86" s="27"/>
      <c r="CC86" s="27"/>
      <c r="CD86" s="27"/>
      <c r="CE86" s="89"/>
      <c r="CF86" s="90"/>
      <c r="CG86" s="90"/>
      <c r="CH86" s="90"/>
      <c r="CI86" s="91"/>
      <c r="CJ86" s="76"/>
      <c r="CK86" s="94"/>
      <c r="CL86" s="60">
        <v>8</v>
      </c>
      <c r="CM86" s="27"/>
      <c r="CN86" s="27"/>
      <c r="CO86" s="27"/>
      <c r="CP86" s="89"/>
      <c r="CQ86" s="90"/>
      <c r="CR86" s="90"/>
      <c r="CS86" s="90"/>
      <c r="CT86" s="91"/>
      <c r="CU86" s="76"/>
      <c r="CV86" s="94"/>
      <c r="CW86" s="60">
        <v>8</v>
      </c>
      <c r="CX86" s="27"/>
      <c r="CY86" s="27"/>
      <c r="CZ86" s="27"/>
      <c r="DA86" s="89"/>
      <c r="DB86" s="90"/>
      <c r="DC86" s="90"/>
      <c r="DD86" s="90"/>
      <c r="DE86" s="91"/>
      <c r="DF86" s="76"/>
    </row>
    <row r="87" spans="1:110" s="25" customFormat="1" ht="7.5" customHeight="1" thickBot="1">
      <c r="B87" s="1"/>
      <c r="C87" s="1"/>
      <c r="D87" s="1"/>
      <c r="E87" s="1"/>
      <c r="F87" s="1"/>
      <c r="G87" s="1"/>
      <c r="H87" s="28"/>
      <c r="I87" s="28"/>
      <c r="J87" s="28"/>
      <c r="K87" s="28"/>
      <c r="M87" s="1"/>
      <c r="N87" s="1"/>
      <c r="O87" s="1"/>
      <c r="P87" s="1"/>
      <c r="Q87" s="1"/>
      <c r="R87" s="1"/>
      <c r="S87" s="28"/>
      <c r="T87" s="28"/>
      <c r="U87" s="28"/>
      <c r="V87" s="28"/>
      <c r="X87" s="1"/>
      <c r="Y87" s="1"/>
      <c r="Z87" s="1"/>
      <c r="AA87" s="1"/>
      <c r="AB87" s="1"/>
      <c r="AC87" s="1"/>
      <c r="AD87" s="28"/>
      <c r="AE87" s="28"/>
      <c r="AF87" s="28"/>
      <c r="AG87" s="28"/>
      <c r="AI87" s="1"/>
      <c r="AJ87" s="1"/>
      <c r="AK87" s="1"/>
      <c r="AL87" s="1"/>
      <c r="AM87" s="1"/>
      <c r="AN87" s="1"/>
      <c r="AO87" s="28"/>
      <c r="AP87" s="28"/>
      <c r="AQ87" s="28"/>
      <c r="AR87" s="28"/>
      <c r="AT87" s="1"/>
      <c r="AU87" s="1"/>
      <c r="AV87" s="1"/>
      <c r="AW87" s="1"/>
      <c r="AX87" s="1"/>
      <c r="AY87" s="1"/>
      <c r="AZ87" s="28"/>
      <c r="BA87" s="28"/>
      <c r="BB87" s="28"/>
      <c r="BC87" s="28"/>
      <c r="BE87" s="1"/>
      <c r="BF87" s="1"/>
      <c r="BG87" s="1"/>
      <c r="BH87" s="1"/>
      <c r="BI87" s="1"/>
      <c r="BJ87" s="1"/>
      <c r="BK87" s="28"/>
      <c r="BL87" s="28"/>
      <c r="BM87" s="28"/>
      <c r="BN87" s="28"/>
      <c r="BP87" s="1"/>
      <c r="BQ87" s="1"/>
      <c r="BR87" s="1"/>
      <c r="BS87" s="1"/>
      <c r="BT87" s="1"/>
      <c r="BU87" s="1"/>
      <c r="BV87" s="28"/>
      <c r="BW87" s="28"/>
      <c r="BX87" s="28"/>
      <c r="BY87" s="28"/>
      <c r="CA87" s="1"/>
      <c r="CB87" s="1"/>
      <c r="CC87" s="1"/>
      <c r="CD87" s="1"/>
      <c r="CE87" s="1"/>
      <c r="CF87" s="1"/>
      <c r="CG87" s="28"/>
      <c r="CH87" s="28"/>
      <c r="CI87" s="28"/>
      <c r="CJ87" s="28"/>
      <c r="CL87" s="1"/>
      <c r="CM87" s="1"/>
      <c r="CN87" s="1"/>
      <c r="CO87" s="1"/>
      <c r="CP87" s="1"/>
      <c r="CQ87" s="1"/>
      <c r="CR87" s="28"/>
      <c r="CS87" s="28"/>
      <c r="CT87" s="28"/>
      <c r="CU87" s="28"/>
      <c r="CW87" s="1"/>
      <c r="CX87" s="1"/>
      <c r="CY87" s="1"/>
      <c r="CZ87" s="1"/>
      <c r="DA87" s="1"/>
      <c r="DB87" s="1"/>
      <c r="DC87" s="28"/>
      <c r="DD87" s="28"/>
      <c r="DE87" s="28"/>
      <c r="DF87" s="28"/>
    </row>
    <row r="88" spans="1:110" s="25" customFormat="1" ht="16.5" customHeight="1">
      <c r="A88" s="92">
        <f>IF(Paramètres!$B$12="",".",Paramètres!$B$12)</f>
        <v>42626</v>
      </c>
      <c r="B88" s="65">
        <v>1</v>
      </c>
      <c r="C88" s="66"/>
      <c r="D88" s="67"/>
      <c r="E88" s="67"/>
      <c r="F88" s="95"/>
      <c r="G88" s="96"/>
      <c r="H88" s="96"/>
      <c r="I88" s="96"/>
      <c r="J88" s="97"/>
      <c r="K88" s="74"/>
      <c r="L88" s="92">
        <f>IF(Paramètres!$B$40="",".",Paramètres!$B$40)</f>
        <v>42656</v>
      </c>
      <c r="M88" s="65">
        <v>1</v>
      </c>
      <c r="N88" s="66"/>
      <c r="O88" s="67"/>
      <c r="P88" s="67"/>
      <c r="Q88" s="95"/>
      <c r="R88" s="96"/>
      <c r="S88" s="96"/>
      <c r="T88" s="96"/>
      <c r="U88" s="97"/>
      <c r="V88" s="74"/>
      <c r="W88" s="92" t="str">
        <f>IF(Paramètres!$B$68="",".",Paramètres!$B$68)</f>
        <v>.</v>
      </c>
      <c r="X88" s="65">
        <v>1</v>
      </c>
      <c r="Y88" s="66"/>
      <c r="Z88" s="67"/>
      <c r="AA88" s="67"/>
      <c r="AB88" s="95"/>
      <c r="AC88" s="96"/>
      <c r="AD88" s="96"/>
      <c r="AE88" s="96"/>
      <c r="AF88" s="97"/>
      <c r="AG88" s="74"/>
      <c r="AH88" s="92">
        <f>IF(Paramètres!$B$96="",".",Paramètres!$B$96)</f>
        <v>42717</v>
      </c>
      <c r="AI88" s="65">
        <v>1</v>
      </c>
      <c r="AJ88" s="66"/>
      <c r="AK88" s="67"/>
      <c r="AL88" s="67"/>
      <c r="AM88" s="95"/>
      <c r="AN88" s="96"/>
      <c r="AO88" s="96"/>
      <c r="AP88" s="96"/>
      <c r="AQ88" s="97"/>
      <c r="AR88" s="74"/>
      <c r="AS88" s="92">
        <f>IF(Paramètres!$B$124="",".",Paramètres!$B$124)</f>
        <v>42754</v>
      </c>
      <c r="AT88" s="65">
        <v>1</v>
      </c>
      <c r="AU88" s="66"/>
      <c r="AV88" s="67"/>
      <c r="AW88" s="67"/>
      <c r="AX88" s="95"/>
      <c r="AY88" s="96"/>
      <c r="AZ88" s="96"/>
      <c r="BA88" s="96"/>
      <c r="BB88" s="97"/>
      <c r="BC88" s="74"/>
      <c r="BD88" s="92">
        <f>IF(Paramètres!$B$152="",".",Paramètres!$B$152)</f>
        <v>42779</v>
      </c>
      <c r="BE88" s="65">
        <v>1</v>
      </c>
      <c r="BF88" s="66"/>
      <c r="BG88" s="67"/>
      <c r="BH88" s="67"/>
      <c r="BI88" s="95"/>
      <c r="BJ88" s="96"/>
      <c r="BK88" s="96"/>
      <c r="BL88" s="96"/>
      <c r="BM88" s="97"/>
      <c r="BN88" s="74"/>
      <c r="BO88" s="92">
        <f>IF(Paramètres!$B$180="",".",Paramètres!$B$180)</f>
        <v>42811</v>
      </c>
      <c r="BP88" s="65">
        <v>1</v>
      </c>
      <c r="BQ88" s="66"/>
      <c r="BR88" s="67"/>
      <c r="BS88" s="67"/>
      <c r="BT88" s="95"/>
      <c r="BU88" s="96"/>
      <c r="BV88" s="96"/>
      <c r="BW88" s="96"/>
      <c r="BX88" s="97"/>
      <c r="BY88" s="74"/>
      <c r="BZ88" s="92">
        <f>IF(Paramètres!$B$208="",".",Paramètres!$B$208)</f>
        <v>42852</v>
      </c>
      <c r="CA88" s="65">
        <v>1</v>
      </c>
      <c r="CB88" s="66"/>
      <c r="CC88" s="67"/>
      <c r="CD88" s="67"/>
      <c r="CE88" s="95"/>
      <c r="CF88" s="96"/>
      <c r="CG88" s="96"/>
      <c r="CH88" s="96"/>
      <c r="CI88" s="97"/>
      <c r="CJ88" s="74"/>
      <c r="CK88" s="92">
        <f>IF(Paramètres!$B$236="",".",Paramètres!$B$236)</f>
        <v>42870</v>
      </c>
      <c r="CL88" s="65">
        <v>1</v>
      </c>
      <c r="CM88" s="66"/>
      <c r="CN88" s="67"/>
      <c r="CO88" s="67"/>
      <c r="CP88" s="95"/>
      <c r="CQ88" s="96"/>
      <c r="CR88" s="96"/>
      <c r="CS88" s="96"/>
      <c r="CT88" s="97"/>
      <c r="CU88" s="74"/>
      <c r="CV88" s="92">
        <f>IF(Paramètres!$B$264="",".",Paramètres!$B$264)</f>
        <v>42900</v>
      </c>
      <c r="CW88" s="65">
        <v>1</v>
      </c>
      <c r="CX88" s="66"/>
      <c r="CY88" s="67"/>
      <c r="CZ88" s="67"/>
      <c r="DA88" s="95"/>
      <c r="DB88" s="96"/>
      <c r="DC88" s="96"/>
      <c r="DD88" s="96"/>
      <c r="DE88" s="97"/>
      <c r="DF88" s="74"/>
    </row>
    <row r="89" spans="1:110" s="25" customFormat="1" ht="16.5" customHeight="1">
      <c r="A89" s="93"/>
      <c r="B89" s="59">
        <v>2</v>
      </c>
      <c r="C89" s="26" t="s">
        <v>180</v>
      </c>
      <c r="D89" s="26"/>
      <c r="E89" s="26"/>
      <c r="F89" s="86"/>
      <c r="G89" s="87"/>
      <c r="H89" s="87"/>
      <c r="I89" s="87"/>
      <c r="J89" s="88"/>
      <c r="K89" s="75"/>
      <c r="L89" s="93"/>
      <c r="M89" s="59">
        <v>2</v>
      </c>
      <c r="N89" s="26"/>
      <c r="O89" s="26"/>
      <c r="P89" s="26"/>
      <c r="Q89" s="86"/>
      <c r="R89" s="87"/>
      <c r="S89" s="87"/>
      <c r="T89" s="87"/>
      <c r="U89" s="88"/>
      <c r="V89" s="75"/>
      <c r="W89" s="93"/>
      <c r="X89" s="59">
        <v>2</v>
      </c>
      <c r="Y89" s="26"/>
      <c r="Z89" s="26"/>
      <c r="AA89" s="26"/>
      <c r="AB89" s="86"/>
      <c r="AC89" s="87"/>
      <c r="AD89" s="87"/>
      <c r="AE89" s="87"/>
      <c r="AF89" s="88"/>
      <c r="AG89" s="75"/>
      <c r="AH89" s="93"/>
      <c r="AI89" s="59">
        <v>2</v>
      </c>
      <c r="AJ89" s="26"/>
      <c r="AK89" s="26"/>
      <c r="AL89" s="26"/>
      <c r="AM89" s="86"/>
      <c r="AN89" s="87"/>
      <c r="AO89" s="87"/>
      <c r="AP89" s="87"/>
      <c r="AQ89" s="88"/>
      <c r="AR89" s="75"/>
      <c r="AS89" s="93"/>
      <c r="AT89" s="59">
        <v>2</v>
      </c>
      <c r="AU89" s="26"/>
      <c r="AV89" s="26"/>
      <c r="AW89" s="26"/>
      <c r="AX89" s="86"/>
      <c r="AY89" s="87"/>
      <c r="AZ89" s="87"/>
      <c r="BA89" s="87"/>
      <c r="BB89" s="88"/>
      <c r="BC89" s="75"/>
      <c r="BD89" s="93"/>
      <c r="BE89" s="59">
        <v>2</v>
      </c>
      <c r="BF89" s="26"/>
      <c r="BG89" s="26"/>
      <c r="BH89" s="26"/>
      <c r="BI89" s="86"/>
      <c r="BJ89" s="87"/>
      <c r="BK89" s="87"/>
      <c r="BL89" s="87"/>
      <c r="BM89" s="88"/>
      <c r="BN89" s="75"/>
      <c r="BO89" s="93"/>
      <c r="BP89" s="59">
        <v>2</v>
      </c>
      <c r="BQ89" s="26"/>
      <c r="BR89" s="26"/>
      <c r="BS89" s="26"/>
      <c r="BT89" s="86"/>
      <c r="BU89" s="87"/>
      <c r="BV89" s="87"/>
      <c r="BW89" s="87"/>
      <c r="BX89" s="88"/>
      <c r="BY89" s="75"/>
      <c r="BZ89" s="93"/>
      <c r="CA89" s="59">
        <v>2</v>
      </c>
      <c r="CB89" s="26"/>
      <c r="CC89" s="26"/>
      <c r="CD89" s="26"/>
      <c r="CE89" s="86"/>
      <c r="CF89" s="87"/>
      <c r="CG89" s="87"/>
      <c r="CH89" s="87"/>
      <c r="CI89" s="88"/>
      <c r="CJ89" s="75"/>
      <c r="CK89" s="93"/>
      <c r="CL89" s="59">
        <v>2</v>
      </c>
      <c r="CM89" s="26"/>
      <c r="CN89" s="26"/>
      <c r="CO89" s="26"/>
      <c r="CP89" s="86"/>
      <c r="CQ89" s="87"/>
      <c r="CR89" s="87"/>
      <c r="CS89" s="87"/>
      <c r="CT89" s="88"/>
      <c r="CU89" s="75"/>
      <c r="CV89" s="93"/>
      <c r="CW89" s="59">
        <v>2</v>
      </c>
      <c r="CX89" s="26"/>
      <c r="CY89" s="26"/>
      <c r="CZ89" s="26"/>
      <c r="DA89" s="86"/>
      <c r="DB89" s="87"/>
      <c r="DC89" s="87"/>
      <c r="DD89" s="87"/>
      <c r="DE89" s="88"/>
      <c r="DF89" s="75"/>
    </row>
    <row r="90" spans="1:110" s="25" customFormat="1" ht="16.5" customHeight="1">
      <c r="A90" s="93"/>
      <c r="B90" s="59">
        <v>3</v>
      </c>
      <c r="C90" s="26" t="s">
        <v>179</v>
      </c>
      <c r="D90" s="26"/>
      <c r="E90" s="26"/>
      <c r="F90" s="86"/>
      <c r="G90" s="87"/>
      <c r="H90" s="87"/>
      <c r="I90" s="87"/>
      <c r="J90" s="88"/>
      <c r="K90" s="75"/>
      <c r="L90" s="93"/>
      <c r="M90" s="59">
        <v>3</v>
      </c>
      <c r="N90" s="26"/>
      <c r="O90" s="26"/>
      <c r="P90" s="26"/>
      <c r="Q90" s="86"/>
      <c r="R90" s="87"/>
      <c r="S90" s="87"/>
      <c r="T90" s="87"/>
      <c r="U90" s="88"/>
      <c r="V90" s="75"/>
      <c r="W90" s="93"/>
      <c r="X90" s="59">
        <v>3</v>
      </c>
      <c r="Y90" s="26"/>
      <c r="Z90" s="26"/>
      <c r="AA90" s="26"/>
      <c r="AB90" s="86"/>
      <c r="AC90" s="87"/>
      <c r="AD90" s="87"/>
      <c r="AE90" s="87"/>
      <c r="AF90" s="88"/>
      <c r="AG90" s="75"/>
      <c r="AH90" s="93"/>
      <c r="AI90" s="59">
        <v>3</v>
      </c>
      <c r="AJ90" s="26"/>
      <c r="AK90" s="26"/>
      <c r="AL90" s="26"/>
      <c r="AM90" s="86"/>
      <c r="AN90" s="87"/>
      <c r="AO90" s="87"/>
      <c r="AP90" s="87"/>
      <c r="AQ90" s="88"/>
      <c r="AR90" s="75"/>
      <c r="AS90" s="93"/>
      <c r="AT90" s="59">
        <v>3</v>
      </c>
      <c r="AU90" s="26"/>
      <c r="AV90" s="26"/>
      <c r="AW90" s="26"/>
      <c r="AX90" s="86"/>
      <c r="AY90" s="87"/>
      <c r="AZ90" s="87"/>
      <c r="BA90" s="87"/>
      <c r="BB90" s="88"/>
      <c r="BC90" s="75"/>
      <c r="BD90" s="93"/>
      <c r="BE90" s="59">
        <v>3</v>
      </c>
      <c r="BF90" s="26"/>
      <c r="BG90" s="26"/>
      <c r="BH90" s="26"/>
      <c r="BI90" s="86"/>
      <c r="BJ90" s="87"/>
      <c r="BK90" s="87"/>
      <c r="BL90" s="87"/>
      <c r="BM90" s="88"/>
      <c r="BN90" s="75"/>
      <c r="BO90" s="93"/>
      <c r="BP90" s="59">
        <v>3</v>
      </c>
      <c r="BQ90" s="26"/>
      <c r="BR90" s="26"/>
      <c r="BS90" s="26"/>
      <c r="BT90" s="86"/>
      <c r="BU90" s="87"/>
      <c r="BV90" s="87"/>
      <c r="BW90" s="87"/>
      <c r="BX90" s="88"/>
      <c r="BY90" s="75"/>
      <c r="BZ90" s="93"/>
      <c r="CA90" s="59">
        <v>3</v>
      </c>
      <c r="CB90" s="26"/>
      <c r="CC90" s="26"/>
      <c r="CD90" s="26"/>
      <c r="CE90" s="86"/>
      <c r="CF90" s="87"/>
      <c r="CG90" s="87"/>
      <c r="CH90" s="87"/>
      <c r="CI90" s="88"/>
      <c r="CJ90" s="75"/>
      <c r="CK90" s="93"/>
      <c r="CL90" s="59">
        <v>3</v>
      </c>
      <c r="CM90" s="26"/>
      <c r="CN90" s="26"/>
      <c r="CO90" s="26"/>
      <c r="CP90" s="86"/>
      <c r="CQ90" s="87"/>
      <c r="CR90" s="87"/>
      <c r="CS90" s="87"/>
      <c r="CT90" s="88"/>
      <c r="CU90" s="75"/>
      <c r="CV90" s="93"/>
      <c r="CW90" s="59">
        <v>3</v>
      </c>
      <c r="CX90" s="26"/>
      <c r="CY90" s="26"/>
      <c r="CZ90" s="26"/>
      <c r="DA90" s="86"/>
      <c r="DB90" s="87"/>
      <c r="DC90" s="87"/>
      <c r="DD90" s="87"/>
      <c r="DE90" s="88"/>
      <c r="DF90" s="75"/>
    </row>
    <row r="91" spans="1:110" s="25" customFormat="1" ht="16.5" customHeight="1">
      <c r="A91" s="93"/>
      <c r="B91" s="59">
        <v>4</v>
      </c>
      <c r="C91" s="26" t="s">
        <v>181</v>
      </c>
      <c r="D91" s="26"/>
      <c r="E91" s="26"/>
      <c r="F91" s="86"/>
      <c r="G91" s="87"/>
      <c r="H91" s="87"/>
      <c r="I91" s="87"/>
      <c r="J91" s="88"/>
      <c r="K91" s="75"/>
      <c r="L91" s="93"/>
      <c r="M91" s="59">
        <v>4</v>
      </c>
      <c r="N91" s="26"/>
      <c r="O91" s="26"/>
      <c r="P91" s="26"/>
      <c r="Q91" s="86"/>
      <c r="R91" s="87"/>
      <c r="S91" s="87"/>
      <c r="T91" s="87"/>
      <c r="U91" s="88"/>
      <c r="V91" s="75"/>
      <c r="W91" s="93"/>
      <c r="X91" s="59">
        <v>4</v>
      </c>
      <c r="Y91" s="26"/>
      <c r="Z91" s="26"/>
      <c r="AA91" s="26"/>
      <c r="AB91" s="86"/>
      <c r="AC91" s="87"/>
      <c r="AD91" s="87"/>
      <c r="AE91" s="87"/>
      <c r="AF91" s="88"/>
      <c r="AG91" s="75"/>
      <c r="AH91" s="93"/>
      <c r="AI91" s="59">
        <v>4</v>
      </c>
      <c r="AJ91" s="26"/>
      <c r="AK91" s="26"/>
      <c r="AL91" s="26"/>
      <c r="AM91" s="86"/>
      <c r="AN91" s="87"/>
      <c r="AO91" s="87"/>
      <c r="AP91" s="87"/>
      <c r="AQ91" s="88"/>
      <c r="AR91" s="75"/>
      <c r="AS91" s="93"/>
      <c r="AT91" s="59">
        <v>4</v>
      </c>
      <c r="AU91" s="26"/>
      <c r="AV91" s="26"/>
      <c r="AW91" s="26"/>
      <c r="AX91" s="86"/>
      <c r="AY91" s="87"/>
      <c r="AZ91" s="87"/>
      <c r="BA91" s="87"/>
      <c r="BB91" s="88"/>
      <c r="BC91" s="75"/>
      <c r="BD91" s="93"/>
      <c r="BE91" s="59">
        <v>4</v>
      </c>
      <c r="BF91" s="26"/>
      <c r="BG91" s="26"/>
      <c r="BH91" s="26"/>
      <c r="BI91" s="86"/>
      <c r="BJ91" s="87"/>
      <c r="BK91" s="87"/>
      <c r="BL91" s="87"/>
      <c r="BM91" s="88"/>
      <c r="BN91" s="75"/>
      <c r="BO91" s="93"/>
      <c r="BP91" s="59">
        <v>4</v>
      </c>
      <c r="BQ91" s="26"/>
      <c r="BR91" s="26"/>
      <c r="BS91" s="26"/>
      <c r="BT91" s="86"/>
      <c r="BU91" s="87"/>
      <c r="BV91" s="87"/>
      <c r="BW91" s="87"/>
      <c r="BX91" s="88"/>
      <c r="BY91" s="75"/>
      <c r="BZ91" s="93"/>
      <c r="CA91" s="59">
        <v>4</v>
      </c>
      <c r="CB91" s="26"/>
      <c r="CC91" s="26"/>
      <c r="CD91" s="26"/>
      <c r="CE91" s="86"/>
      <c r="CF91" s="87"/>
      <c r="CG91" s="87"/>
      <c r="CH91" s="87"/>
      <c r="CI91" s="88"/>
      <c r="CJ91" s="75"/>
      <c r="CK91" s="93"/>
      <c r="CL91" s="59">
        <v>4</v>
      </c>
      <c r="CM91" s="26"/>
      <c r="CN91" s="26"/>
      <c r="CO91" s="26"/>
      <c r="CP91" s="86"/>
      <c r="CQ91" s="87"/>
      <c r="CR91" s="87"/>
      <c r="CS91" s="87"/>
      <c r="CT91" s="88"/>
      <c r="CU91" s="75"/>
      <c r="CV91" s="93"/>
      <c r="CW91" s="59">
        <v>4</v>
      </c>
      <c r="CX91" s="26"/>
      <c r="CY91" s="26"/>
      <c r="CZ91" s="26"/>
      <c r="DA91" s="86"/>
      <c r="DB91" s="87"/>
      <c r="DC91" s="87"/>
      <c r="DD91" s="87"/>
      <c r="DE91" s="88"/>
      <c r="DF91" s="75"/>
    </row>
    <row r="92" spans="1:110" s="25" customFormat="1" ht="16.5" customHeight="1">
      <c r="A92" s="93"/>
      <c r="B92" s="59" t="s">
        <v>35</v>
      </c>
      <c r="C92" s="26" t="s">
        <v>178</v>
      </c>
      <c r="D92" s="26"/>
      <c r="E92" s="26"/>
      <c r="F92" s="86"/>
      <c r="G92" s="87"/>
      <c r="H92" s="87"/>
      <c r="I92" s="87"/>
      <c r="J92" s="88"/>
      <c r="K92" s="75"/>
      <c r="L92" s="93"/>
      <c r="M92" s="59" t="s">
        <v>35</v>
      </c>
      <c r="N92" s="26"/>
      <c r="O92" s="26"/>
      <c r="P92" s="26"/>
      <c r="Q92" s="86"/>
      <c r="R92" s="87"/>
      <c r="S92" s="87"/>
      <c r="T92" s="87"/>
      <c r="U92" s="88"/>
      <c r="V92" s="75"/>
      <c r="W92" s="93"/>
      <c r="X92" s="59" t="s">
        <v>35</v>
      </c>
      <c r="Y92" s="26"/>
      <c r="Z92" s="26"/>
      <c r="AA92" s="26"/>
      <c r="AB92" s="86"/>
      <c r="AC92" s="87"/>
      <c r="AD92" s="87"/>
      <c r="AE92" s="87"/>
      <c r="AF92" s="88"/>
      <c r="AG92" s="75"/>
      <c r="AH92" s="93"/>
      <c r="AI92" s="59" t="s">
        <v>35</v>
      </c>
      <c r="AJ92" s="26"/>
      <c r="AK92" s="26"/>
      <c r="AL92" s="26"/>
      <c r="AM92" s="86"/>
      <c r="AN92" s="87"/>
      <c r="AO92" s="87"/>
      <c r="AP92" s="87"/>
      <c r="AQ92" s="88"/>
      <c r="AR92" s="75"/>
      <c r="AS92" s="93"/>
      <c r="AT92" s="59" t="s">
        <v>35</v>
      </c>
      <c r="AU92" s="26"/>
      <c r="AV92" s="26"/>
      <c r="AW92" s="26"/>
      <c r="AX92" s="86"/>
      <c r="AY92" s="87"/>
      <c r="AZ92" s="87"/>
      <c r="BA92" s="87"/>
      <c r="BB92" s="88"/>
      <c r="BC92" s="75"/>
      <c r="BD92" s="93"/>
      <c r="BE92" s="59" t="s">
        <v>35</v>
      </c>
      <c r="BF92" s="26"/>
      <c r="BG92" s="26"/>
      <c r="BH92" s="26"/>
      <c r="BI92" s="86"/>
      <c r="BJ92" s="87"/>
      <c r="BK92" s="87"/>
      <c r="BL92" s="87"/>
      <c r="BM92" s="88"/>
      <c r="BN92" s="75"/>
      <c r="BO92" s="93"/>
      <c r="BP92" s="59" t="s">
        <v>35</v>
      </c>
      <c r="BQ92" s="26"/>
      <c r="BR92" s="26"/>
      <c r="BS92" s="26"/>
      <c r="BT92" s="86"/>
      <c r="BU92" s="87"/>
      <c r="BV92" s="87"/>
      <c r="BW92" s="87"/>
      <c r="BX92" s="88"/>
      <c r="BY92" s="75"/>
      <c r="BZ92" s="93"/>
      <c r="CA92" s="59" t="s">
        <v>35</v>
      </c>
      <c r="CB92" s="26"/>
      <c r="CC92" s="26"/>
      <c r="CD92" s="26"/>
      <c r="CE92" s="86"/>
      <c r="CF92" s="87"/>
      <c r="CG92" s="87"/>
      <c r="CH92" s="87"/>
      <c r="CI92" s="88"/>
      <c r="CJ92" s="75"/>
      <c r="CK92" s="93"/>
      <c r="CL92" s="59" t="s">
        <v>35</v>
      </c>
      <c r="CM92" s="26"/>
      <c r="CN92" s="26"/>
      <c r="CO92" s="26"/>
      <c r="CP92" s="86"/>
      <c r="CQ92" s="87"/>
      <c r="CR92" s="87"/>
      <c r="CS92" s="87"/>
      <c r="CT92" s="88"/>
      <c r="CU92" s="75"/>
      <c r="CV92" s="93"/>
      <c r="CW92" s="59" t="s">
        <v>35</v>
      </c>
      <c r="CX92" s="26"/>
      <c r="CY92" s="26"/>
      <c r="CZ92" s="26"/>
      <c r="DA92" s="86"/>
      <c r="DB92" s="87"/>
      <c r="DC92" s="87"/>
      <c r="DD92" s="87"/>
      <c r="DE92" s="88"/>
      <c r="DF92" s="75"/>
    </row>
    <row r="93" spans="1:110" s="25" customFormat="1" ht="16.5" customHeight="1">
      <c r="A93" s="93"/>
      <c r="B93" s="59">
        <v>7</v>
      </c>
      <c r="C93" s="26" t="s">
        <v>169</v>
      </c>
      <c r="D93" s="26"/>
      <c r="E93" s="26"/>
      <c r="F93" s="86"/>
      <c r="G93" s="87"/>
      <c r="H93" s="87"/>
      <c r="I93" s="87"/>
      <c r="J93" s="88"/>
      <c r="K93" s="75"/>
      <c r="L93" s="93"/>
      <c r="M93" s="59">
        <v>7</v>
      </c>
      <c r="N93" s="26"/>
      <c r="O93" s="26"/>
      <c r="P93" s="26"/>
      <c r="Q93" s="86"/>
      <c r="R93" s="87"/>
      <c r="S93" s="87"/>
      <c r="T93" s="87"/>
      <c r="U93" s="88"/>
      <c r="V93" s="75"/>
      <c r="W93" s="93"/>
      <c r="X93" s="59">
        <v>7</v>
      </c>
      <c r="Y93" s="26"/>
      <c r="Z93" s="26"/>
      <c r="AA93" s="26"/>
      <c r="AB93" s="86"/>
      <c r="AC93" s="87"/>
      <c r="AD93" s="87"/>
      <c r="AE93" s="87"/>
      <c r="AF93" s="88"/>
      <c r="AG93" s="75"/>
      <c r="AH93" s="93"/>
      <c r="AI93" s="59">
        <v>7</v>
      </c>
      <c r="AJ93" s="26"/>
      <c r="AK93" s="26"/>
      <c r="AL93" s="26"/>
      <c r="AM93" s="86"/>
      <c r="AN93" s="87"/>
      <c r="AO93" s="87"/>
      <c r="AP93" s="87"/>
      <c r="AQ93" s="88"/>
      <c r="AR93" s="75"/>
      <c r="AS93" s="93"/>
      <c r="AT93" s="59">
        <v>7</v>
      </c>
      <c r="AU93" s="26"/>
      <c r="AV93" s="26"/>
      <c r="AW93" s="26"/>
      <c r="AX93" s="86"/>
      <c r="AY93" s="87"/>
      <c r="AZ93" s="87"/>
      <c r="BA93" s="87"/>
      <c r="BB93" s="88"/>
      <c r="BC93" s="75"/>
      <c r="BD93" s="93"/>
      <c r="BE93" s="59">
        <v>7</v>
      </c>
      <c r="BF93" s="26"/>
      <c r="BG93" s="26"/>
      <c r="BH93" s="26"/>
      <c r="BI93" s="86"/>
      <c r="BJ93" s="87"/>
      <c r="BK93" s="87"/>
      <c r="BL93" s="87"/>
      <c r="BM93" s="88"/>
      <c r="BN93" s="75"/>
      <c r="BO93" s="93"/>
      <c r="BP93" s="59">
        <v>7</v>
      </c>
      <c r="BQ93" s="26"/>
      <c r="BR93" s="26"/>
      <c r="BS93" s="26"/>
      <c r="BT93" s="86"/>
      <c r="BU93" s="87"/>
      <c r="BV93" s="87"/>
      <c r="BW93" s="87"/>
      <c r="BX93" s="88"/>
      <c r="BY93" s="75"/>
      <c r="BZ93" s="93"/>
      <c r="CA93" s="59">
        <v>7</v>
      </c>
      <c r="CB93" s="26"/>
      <c r="CC93" s="26"/>
      <c r="CD93" s="26"/>
      <c r="CE93" s="86"/>
      <c r="CF93" s="87"/>
      <c r="CG93" s="87"/>
      <c r="CH93" s="87"/>
      <c r="CI93" s="88"/>
      <c r="CJ93" s="75"/>
      <c r="CK93" s="93"/>
      <c r="CL93" s="59">
        <v>7</v>
      </c>
      <c r="CM93" s="26"/>
      <c r="CN93" s="26"/>
      <c r="CO93" s="26"/>
      <c r="CP93" s="86"/>
      <c r="CQ93" s="87"/>
      <c r="CR93" s="87"/>
      <c r="CS93" s="87"/>
      <c r="CT93" s="88"/>
      <c r="CU93" s="75"/>
      <c r="CV93" s="93"/>
      <c r="CW93" s="59">
        <v>7</v>
      </c>
      <c r="CX93" s="26"/>
      <c r="CY93" s="26"/>
      <c r="CZ93" s="26"/>
      <c r="DA93" s="86"/>
      <c r="DB93" s="87"/>
      <c r="DC93" s="87"/>
      <c r="DD93" s="87"/>
      <c r="DE93" s="88"/>
      <c r="DF93" s="75"/>
    </row>
    <row r="94" spans="1:110" s="25" customFormat="1" ht="16.5" customHeight="1" thickBot="1">
      <c r="A94" s="94"/>
      <c r="B94" s="60">
        <v>8</v>
      </c>
      <c r="C94" s="27"/>
      <c r="D94" s="27"/>
      <c r="E94" s="27"/>
      <c r="F94" s="89"/>
      <c r="G94" s="90"/>
      <c r="H94" s="90"/>
      <c r="I94" s="90"/>
      <c r="J94" s="91"/>
      <c r="K94" s="76"/>
      <c r="L94" s="94"/>
      <c r="M94" s="60">
        <v>8</v>
      </c>
      <c r="N94" s="27"/>
      <c r="O94" s="27"/>
      <c r="P94" s="27"/>
      <c r="Q94" s="89"/>
      <c r="R94" s="90"/>
      <c r="S94" s="90"/>
      <c r="T94" s="90"/>
      <c r="U94" s="91"/>
      <c r="V94" s="76"/>
      <c r="W94" s="94"/>
      <c r="X94" s="60">
        <v>8</v>
      </c>
      <c r="Y94" s="27"/>
      <c r="Z94" s="27"/>
      <c r="AA94" s="27"/>
      <c r="AB94" s="89"/>
      <c r="AC94" s="90"/>
      <c r="AD94" s="90"/>
      <c r="AE94" s="90"/>
      <c r="AF94" s="91"/>
      <c r="AG94" s="76"/>
      <c r="AH94" s="94"/>
      <c r="AI94" s="60">
        <v>8</v>
      </c>
      <c r="AJ94" s="27"/>
      <c r="AK94" s="27"/>
      <c r="AL94" s="27"/>
      <c r="AM94" s="89"/>
      <c r="AN94" s="90"/>
      <c r="AO94" s="90"/>
      <c r="AP94" s="90"/>
      <c r="AQ94" s="91"/>
      <c r="AR94" s="76"/>
      <c r="AS94" s="94"/>
      <c r="AT94" s="60">
        <v>8</v>
      </c>
      <c r="AU94" s="27"/>
      <c r="AV94" s="27"/>
      <c r="AW94" s="27"/>
      <c r="AX94" s="89"/>
      <c r="AY94" s="90"/>
      <c r="AZ94" s="90"/>
      <c r="BA94" s="90"/>
      <c r="BB94" s="91"/>
      <c r="BC94" s="76"/>
      <c r="BD94" s="94"/>
      <c r="BE94" s="60">
        <v>8</v>
      </c>
      <c r="BF94" s="27"/>
      <c r="BG94" s="27"/>
      <c r="BH94" s="27"/>
      <c r="BI94" s="89"/>
      <c r="BJ94" s="90"/>
      <c r="BK94" s="90"/>
      <c r="BL94" s="90"/>
      <c r="BM94" s="91"/>
      <c r="BN94" s="76"/>
      <c r="BO94" s="94"/>
      <c r="BP94" s="60">
        <v>8</v>
      </c>
      <c r="BQ94" s="27"/>
      <c r="BR94" s="27"/>
      <c r="BS94" s="27"/>
      <c r="BT94" s="89"/>
      <c r="BU94" s="90"/>
      <c r="BV94" s="90"/>
      <c r="BW94" s="90"/>
      <c r="BX94" s="91"/>
      <c r="BY94" s="76"/>
      <c r="BZ94" s="94"/>
      <c r="CA94" s="60">
        <v>8</v>
      </c>
      <c r="CB94" s="27"/>
      <c r="CC94" s="27"/>
      <c r="CD94" s="27"/>
      <c r="CE94" s="89"/>
      <c r="CF94" s="90"/>
      <c r="CG94" s="90"/>
      <c r="CH94" s="90"/>
      <c r="CI94" s="91"/>
      <c r="CJ94" s="76"/>
      <c r="CK94" s="94"/>
      <c r="CL94" s="60">
        <v>8</v>
      </c>
      <c r="CM94" s="27"/>
      <c r="CN94" s="27"/>
      <c r="CO94" s="27"/>
      <c r="CP94" s="89"/>
      <c r="CQ94" s="90"/>
      <c r="CR94" s="90"/>
      <c r="CS94" s="90"/>
      <c r="CT94" s="91"/>
      <c r="CU94" s="76"/>
      <c r="CV94" s="94"/>
      <c r="CW94" s="60">
        <v>8</v>
      </c>
      <c r="CX94" s="27"/>
      <c r="CY94" s="27"/>
      <c r="CZ94" s="27"/>
      <c r="DA94" s="89"/>
      <c r="DB94" s="90"/>
      <c r="DC94" s="90"/>
      <c r="DD94" s="90"/>
      <c r="DE94" s="91"/>
      <c r="DF94" s="76"/>
    </row>
    <row r="95" spans="1:110" s="25" customFormat="1" ht="7.5" customHeight="1" thickBot="1">
      <c r="B95" s="1"/>
      <c r="C95" s="1"/>
      <c r="D95" s="1"/>
      <c r="E95" s="1"/>
      <c r="F95" s="1"/>
      <c r="G95" s="1"/>
      <c r="H95" s="28"/>
      <c r="I95" s="28"/>
      <c r="J95" s="28"/>
      <c r="K95" s="28"/>
      <c r="M95" s="1"/>
      <c r="N95" s="1"/>
      <c r="O95" s="1"/>
      <c r="P95" s="1"/>
      <c r="Q95" s="1"/>
      <c r="R95" s="1"/>
      <c r="S95" s="28"/>
      <c r="T95" s="28"/>
      <c r="U95" s="28"/>
      <c r="V95" s="28"/>
      <c r="X95" s="1"/>
      <c r="Y95" s="1"/>
      <c r="Z95" s="1"/>
      <c r="AA95" s="1"/>
      <c r="AB95" s="1"/>
      <c r="AC95" s="1"/>
      <c r="AD95" s="28"/>
      <c r="AE95" s="28"/>
      <c r="AF95" s="28"/>
      <c r="AG95" s="28"/>
      <c r="AI95" s="1"/>
      <c r="AJ95" s="1"/>
      <c r="AK95" s="1"/>
      <c r="AL95" s="1"/>
      <c r="AM95" s="1"/>
      <c r="AN95" s="1"/>
      <c r="AO95" s="28"/>
      <c r="AP95" s="28"/>
      <c r="AQ95" s="28"/>
      <c r="AR95" s="28"/>
      <c r="AT95" s="1"/>
      <c r="AU95" s="1"/>
      <c r="AV95" s="1"/>
      <c r="AW95" s="1"/>
      <c r="AX95" s="1"/>
      <c r="AY95" s="1"/>
      <c r="AZ95" s="28"/>
      <c r="BA95" s="28"/>
      <c r="BB95" s="28"/>
      <c r="BC95" s="28"/>
      <c r="BE95" s="1"/>
      <c r="BF95" s="1"/>
      <c r="BG95" s="1"/>
      <c r="BH95" s="1"/>
      <c r="BI95" s="1"/>
      <c r="BJ95" s="1"/>
      <c r="BK95" s="28"/>
      <c r="BL95" s="28"/>
      <c r="BM95" s="28"/>
      <c r="BN95" s="28"/>
      <c r="BP95" s="1"/>
      <c r="BQ95" s="1"/>
      <c r="BR95" s="1"/>
      <c r="BS95" s="1"/>
      <c r="BT95" s="1"/>
      <c r="BU95" s="1"/>
      <c r="BV95" s="28"/>
      <c r="BW95" s="28"/>
      <c r="BX95" s="28"/>
      <c r="BY95" s="28"/>
      <c r="CA95" s="1"/>
      <c r="CB95" s="1"/>
      <c r="CC95" s="1"/>
      <c r="CD95" s="1"/>
      <c r="CE95" s="1"/>
      <c r="CF95" s="1"/>
      <c r="CG95" s="28"/>
      <c r="CH95" s="28"/>
      <c r="CI95" s="28"/>
      <c r="CJ95" s="28"/>
      <c r="CL95" s="1"/>
      <c r="CM95" s="1"/>
      <c r="CN95" s="1"/>
      <c r="CO95" s="1"/>
      <c r="CP95" s="1"/>
      <c r="CQ95" s="1"/>
      <c r="CR95" s="28"/>
      <c r="CS95" s="28"/>
      <c r="CT95" s="28"/>
      <c r="CU95" s="28"/>
      <c r="CW95" s="1"/>
      <c r="CX95" s="1"/>
      <c r="CY95" s="1"/>
      <c r="CZ95" s="1"/>
      <c r="DA95" s="1"/>
      <c r="DB95" s="1"/>
      <c r="DC95" s="28"/>
      <c r="DD95" s="28"/>
      <c r="DE95" s="28"/>
      <c r="DF95" s="28"/>
    </row>
    <row r="96" spans="1:110" s="25" customFormat="1" ht="16.5" customHeight="1">
      <c r="A96" s="92">
        <f>IF(Paramètres!$B$13="",".",Paramètres!$B$13)</f>
        <v>42627</v>
      </c>
      <c r="B96" s="65">
        <v>1</v>
      </c>
      <c r="C96" s="66"/>
      <c r="D96" s="67"/>
      <c r="E96" s="67"/>
      <c r="F96" s="95"/>
      <c r="G96" s="96"/>
      <c r="H96" s="96"/>
      <c r="I96" s="96"/>
      <c r="J96" s="97"/>
      <c r="K96" s="74"/>
      <c r="L96" s="92">
        <f>IF(Paramètres!$B$41="",".",Paramètres!$B$41)</f>
        <v>42657</v>
      </c>
      <c r="M96" s="65">
        <v>1</v>
      </c>
      <c r="N96" s="66"/>
      <c r="O96" s="67"/>
      <c r="P96" s="67"/>
      <c r="Q96" s="95"/>
      <c r="R96" s="96"/>
      <c r="S96" s="96"/>
      <c r="T96" s="96"/>
      <c r="U96" s="97"/>
      <c r="V96" s="74"/>
      <c r="W96" s="92" t="str">
        <f>IF(Paramètres!$B$69="",".",Paramètres!$B$69)</f>
        <v>.</v>
      </c>
      <c r="X96" s="65">
        <v>1</v>
      </c>
      <c r="Y96" s="66"/>
      <c r="Z96" s="67"/>
      <c r="AA96" s="67"/>
      <c r="AB96" s="95"/>
      <c r="AC96" s="96"/>
      <c r="AD96" s="96"/>
      <c r="AE96" s="96"/>
      <c r="AF96" s="97"/>
      <c r="AG96" s="74"/>
      <c r="AH96" s="92">
        <f>IF(Paramètres!$B$97="",".",Paramètres!$B$97)</f>
        <v>42718</v>
      </c>
      <c r="AI96" s="65">
        <v>1</v>
      </c>
      <c r="AJ96" s="66"/>
      <c r="AK96" s="67"/>
      <c r="AL96" s="67"/>
      <c r="AM96" s="95"/>
      <c r="AN96" s="96"/>
      <c r="AO96" s="96"/>
      <c r="AP96" s="96"/>
      <c r="AQ96" s="97"/>
      <c r="AR96" s="74"/>
      <c r="AS96" s="92">
        <f>IF(Paramètres!$B$125="",".",Paramètres!$B$125)</f>
        <v>42755</v>
      </c>
      <c r="AT96" s="65">
        <v>1</v>
      </c>
      <c r="AU96" s="66"/>
      <c r="AV96" s="67"/>
      <c r="AW96" s="67"/>
      <c r="AX96" s="95"/>
      <c r="AY96" s="96"/>
      <c r="AZ96" s="96"/>
      <c r="BA96" s="96"/>
      <c r="BB96" s="97"/>
      <c r="BC96" s="74"/>
      <c r="BD96" s="92">
        <f>IF(Paramètres!$B$153="",".",Paramètres!$B$153)</f>
        <v>42780</v>
      </c>
      <c r="BE96" s="65">
        <v>1</v>
      </c>
      <c r="BF96" s="66"/>
      <c r="BG96" s="67"/>
      <c r="BH96" s="67"/>
      <c r="BI96" s="95"/>
      <c r="BJ96" s="96"/>
      <c r="BK96" s="96"/>
      <c r="BL96" s="96"/>
      <c r="BM96" s="97"/>
      <c r="BN96" s="74"/>
      <c r="BO96" s="92">
        <f>IF(Paramètres!$B$181="",".",Paramètres!$B$181)</f>
        <v>42815</v>
      </c>
      <c r="BP96" s="65">
        <v>1</v>
      </c>
      <c r="BQ96" s="66"/>
      <c r="BR96" s="67"/>
      <c r="BS96" s="67"/>
      <c r="BT96" s="95"/>
      <c r="BU96" s="96"/>
      <c r="BV96" s="96"/>
      <c r="BW96" s="96"/>
      <c r="BX96" s="97"/>
      <c r="BY96" s="74"/>
      <c r="BZ96" s="92">
        <f>IF(Paramètres!$B$209="",".",Paramètres!$B$209)</f>
        <v>42853</v>
      </c>
      <c r="CA96" s="65">
        <v>1</v>
      </c>
      <c r="CB96" s="66"/>
      <c r="CC96" s="67"/>
      <c r="CD96" s="67"/>
      <c r="CE96" s="95"/>
      <c r="CF96" s="96"/>
      <c r="CG96" s="96"/>
      <c r="CH96" s="96"/>
      <c r="CI96" s="97"/>
      <c r="CJ96" s="74"/>
      <c r="CK96" s="92">
        <f>IF(Paramètres!$B$237="",".",Paramètres!$B$237)</f>
        <v>42871</v>
      </c>
      <c r="CL96" s="65">
        <v>1</v>
      </c>
      <c r="CM96" s="66"/>
      <c r="CN96" s="67"/>
      <c r="CO96" s="67"/>
      <c r="CP96" s="95"/>
      <c r="CQ96" s="96"/>
      <c r="CR96" s="96"/>
      <c r="CS96" s="96"/>
      <c r="CT96" s="97"/>
      <c r="CU96" s="74"/>
      <c r="CV96" s="92">
        <f>IF(Paramètres!$B$265="",".",Paramètres!$B$265)</f>
        <v>42901</v>
      </c>
      <c r="CW96" s="65">
        <v>1</v>
      </c>
      <c r="CX96" s="66"/>
      <c r="CY96" s="67"/>
      <c r="CZ96" s="67"/>
      <c r="DA96" s="95"/>
      <c r="DB96" s="96"/>
      <c r="DC96" s="96"/>
      <c r="DD96" s="96"/>
      <c r="DE96" s="97"/>
      <c r="DF96" s="74"/>
    </row>
    <row r="97" spans="1:110" s="25" customFormat="1" ht="16.5" customHeight="1">
      <c r="A97" s="93"/>
      <c r="B97" s="59">
        <v>2</v>
      </c>
      <c r="C97" s="26"/>
      <c r="D97" s="26"/>
      <c r="E97" s="26"/>
      <c r="F97" s="86"/>
      <c r="G97" s="87"/>
      <c r="H97" s="87"/>
      <c r="I97" s="87"/>
      <c r="J97" s="88"/>
      <c r="K97" s="75"/>
      <c r="L97" s="93"/>
      <c r="M97" s="59">
        <v>2</v>
      </c>
      <c r="N97" s="26"/>
      <c r="O97" s="26"/>
      <c r="P97" s="26"/>
      <c r="Q97" s="86"/>
      <c r="R97" s="87"/>
      <c r="S97" s="87"/>
      <c r="T97" s="87"/>
      <c r="U97" s="88"/>
      <c r="V97" s="75"/>
      <c r="W97" s="93"/>
      <c r="X97" s="59">
        <v>2</v>
      </c>
      <c r="Y97" s="26"/>
      <c r="Z97" s="26"/>
      <c r="AA97" s="26"/>
      <c r="AB97" s="86"/>
      <c r="AC97" s="87"/>
      <c r="AD97" s="87"/>
      <c r="AE97" s="87"/>
      <c r="AF97" s="88"/>
      <c r="AG97" s="75"/>
      <c r="AH97" s="93"/>
      <c r="AI97" s="59">
        <v>2</v>
      </c>
      <c r="AJ97" s="26"/>
      <c r="AK97" s="26"/>
      <c r="AL97" s="26"/>
      <c r="AM97" s="86"/>
      <c r="AN97" s="87"/>
      <c r="AO97" s="87"/>
      <c r="AP97" s="87"/>
      <c r="AQ97" s="88"/>
      <c r="AR97" s="75"/>
      <c r="AS97" s="93"/>
      <c r="AT97" s="59">
        <v>2</v>
      </c>
      <c r="AU97" s="26"/>
      <c r="AV97" s="26"/>
      <c r="AW97" s="26"/>
      <c r="AX97" s="86"/>
      <c r="AY97" s="87"/>
      <c r="AZ97" s="87"/>
      <c r="BA97" s="87"/>
      <c r="BB97" s="88"/>
      <c r="BC97" s="75"/>
      <c r="BD97" s="93"/>
      <c r="BE97" s="59">
        <v>2</v>
      </c>
      <c r="BF97" s="26"/>
      <c r="BG97" s="26"/>
      <c r="BH97" s="26"/>
      <c r="BI97" s="86"/>
      <c r="BJ97" s="87"/>
      <c r="BK97" s="87"/>
      <c r="BL97" s="87"/>
      <c r="BM97" s="88"/>
      <c r="BN97" s="75"/>
      <c r="BO97" s="93"/>
      <c r="BP97" s="59">
        <v>2</v>
      </c>
      <c r="BQ97" s="26"/>
      <c r="BR97" s="26"/>
      <c r="BS97" s="26"/>
      <c r="BT97" s="86"/>
      <c r="BU97" s="87"/>
      <c r="BV97" s="87"/>
      <c r="BW97" s="87"/>
      <c r="BX97" s="88"/>
      <c r="BY97" s="75"/>
      <c r="BZ97" s="93"/>
      <c r="CA97" s="59">
        <v>2</v>
      </c>
      <c r="CB97" s="26"/>
      <c r="CC97" s="26"/>
      <c r="CD97" s="26"/>
      <c r="CE97" s="86"/>
      <c r="CF97" s="87"/>
      <c r="CG97" s="87"/>
      <c r="CH97" s="87"/>
      <c r="CI97" s="88"/>
      <c r="CJ97" s="75"/>
      <c r="CK97" s="93"/>
      <c r="CL97" s="59">
        <v>2</v>
      </c>
      <c r="CM97" s="26"/>
      <c r="CN97" s="26"/>
      <c r="CO97" s="26"/>
      <c r="CP97" s="86"/>
      <c r="CQ97" s="87"/>
      <c r="CR97" s="87"/>
      <c r="CS97" s="87"/>
      <c r="CT97" s="88"/>
      <c r="CU97" s="75"/>
      <c r="CV97" s="93"/>
      <c r="CW97" s="59">
        <v>2</v>
      </c>
      <c r="CX97" s="26"/>
      <c r="CY97" s="26"/>
      <c r="CZ97" s="26"/>
      <c r="DA97" s="86"/>
      <c r="DB97" s="87"/>
      <c r="DC97" s="87"/>
      <c r="DD97" s="87"/>
      <c r="DE97" s="88"/>
      <c r="DF97" s="75"/>
    </row>
    <row r="98" spans="1:110" s="25" customFormat="1" ht="16.5" customHeight="1">
      <c r="A98" s="93"/>
      <c r="B98" s="59">
        <v>3</v>
      </c>
      <c r="C98" s="26" t="s">
        <v>180</v>
      </c>
      <c r="D98" s="26"/>
      <c r="E98" s="26"/>
      <c r="F98" s="86"/>
      <c r="G98" s="87"/>
      <c r="H98" s="87"/>
      <c r="I98" s="87"/>
      <c r="J98" s="88"/>
      <c r="K98" s="75"/>
      <c r="L98" s="93"/>
      <c r="M98" s="59">
        <v>3</v>
      </c>
      <c r="N98" s="26"/>
      <c r="O98" s="26"/>
      <c r="P98" s="26"/>
      <c r="Q98" s="86"/>
      <c r="R98" s="87"/>
      <c r="S98" s="87"/>
      <c r="T98" s="87"/>
      <c r="U98" s="88"/>
      <c r="V98" s="75"/>
      <c r="W98" s="93"/>
      <c r="X98" s="59">
        <v>3</v>
      </c>
      <c r="Y98" s="26"/>
      <c r="Z98" s="26"/>
      <c r="AA98" s="26"/>
      <c r="AB98" s="86"/>
      <c r="AC98" s="87"/>
      <c r="AD98" s="87"/>
      <c r="AE98" s="87"/>
      <c r="AF98" s="88"/>
      <c r="AG98" s="75"/>
      <c r="AH98" s="93"/>
      <c r="AI98" s="59">
        <v>3</v>
      </c>
      <c r="AJ98" s="26"/>
      <c r="AK98" s="26"/>
      <c r="AL98" s="26"/>
      <c r="AM98" s="86"/>
      <c r="AN98" s="87"/>
      <c r="AO98" s="87"/>
      <c r="AP98" s="87"/>
      <c r="AQ98" s="88"/>
      <c r="AR98" s="75"/>
      <c r="AS98" s="93"/>
      <c r="AT98" s="59">
        <v>3</v>
      </c>
      <c r="AU98" s="26"/>
      <c r="AV98" s="26"/>
      <c r="AW98" s="26"/>
      <c r="AX98" s="86"/>
      <c r="AY98" s="87"/>
      <c r="AZ98" s="87"/>
      <c r="BA98" s="87"/>
      <c r="BB98" s="88"/>
      <c r="BC98" s="75"/>
      <c r="BD98" s="93"/>
      <c r="BE98" s="59">
        <v>3</v>
      </c>
      <c r="BF98" s="26"/>
      <c r="BG98" s="26"/>
      <c r="BH98" s="26"/>
      <c r="BI98" s="86"/>
      <c r="BJ98" s="87"/>
      <c r="BK98" s="87"/>
      <c r="BL98" s="87"/>
      <c r="BM98" s="88"/>
      <c r="BN98" s="75"/>
      <c r="BO98" s="93"/>
      <c r="BP98" s="59">
        <v>3</v>
      </c>
      <c r="BQ98" s="26"/>
      <c r="BR98" s="26"/>
      <c r="BS98" s="26"/>
      <c r="BT98" s="86"/>
      <c r="BU98" s="87"/>
      <c r="BV98" s="87"/>
      <c r="BW98" s="87"/>
      <c r="BX98" s="88"/>
      <c r="BY98" s="75"/>
      <c r="BZ98" s="93"/>
      <c r="CA98" s="59">
        <v>3</v>
      </c>
      <c r="CB98" s="26"/>
      <c r="CC98" s="26"/>
      <c r="CD98" s="26"/>
      <c r="CE98" s="86"/>
      <c r="CF98" s="87"/>
      <c r="CG98" s="87"/>
      <c r="CH98" s="87"/>
      <c r="CI98" s="88"/>
      <c r="CJ98" s="75"/>
      <c r="CK98" s="93"/>
      <c r="CL98" s="59">
        <v>3</v>
      </c>
      <c r="CM98" s="26"/>
      <c r="CN98" s="26"/>
      <c r="CO98" s="26"/>
      <c r="CP98" s="86"/>
      <c r="CQ98" s="87"/>
      <c r="CR98" s="87"/>
      <c r="CS98" s="87"/>
      <c r="CT98" s="88"/>
      <c r="CU98" s="75"/>
      <c r="CV98" s="93"/>
      <c r="CW98" s="59">
        <v>3</v>
      </c>
      <c r="CX98" s="26"/>
      <c r="CY98" s="26"/>
      <c r="CZ98" s="26"/>
      <c r="DA98" s="86"/>
      <c r="DB98" s="87"/>
      <c r="DC98" s="87"/>
      <c r="DD98" s="87"/>
      <c r="DE98" s="88"/>
      <c r="DF98" s="75"/>
    </row>
    <row r="99" spans="1:110" s="25" customFormat="1" ht="16.5" customHeight="1">
      <c r="A99" s="93"/>
      <c r="B99" s="59">
        <v>4</v>
      </c>
      <c r="C99" s="26" t="s">
        <v>179</v>
      </c>
      <c r="D99" s="26"/>
      <c r="E99" s="26"/>
      <c r="F99" s="86"/>
      <c r="G99" s="87"/>
      <c r="H99" s="87"/>
      <c r="I99" s="87"/>
      <c r="J99" s="88"/>
      <c r="K99" s="75"/>
      <c r="L99" s="93"/>
      <c r="M99" s="59">
        <v>4</v>
      </c>
      <c r="N99" s="26"/>
      <c r="O99" s="26"/>
      <c r="P99" s="26"/>
      <c r="Q99" s="86"/>
      <c r="R99" s="87"/>
      <c r="S99" s="87"/>
      <c r="T99" s="87"/>
      <c r="U99" s="88"/>
      <c r="V99" s="75"/>
      <c r="W99" s="93"/>
      <c r="X99" s="59">
        <v>4</v>
      </c>
      <c r="Y99" s="26"/>
      <c r="Z99" s="26"/>
      <c r="AA99" s="26"/>
      <c r="AB99" s="86"/>
      <c r="AC99" s="87"/>
      <c r="AD99" s="87"/>
      <c r="AE99" s="87"/>
      <c r="AF99" s="88"/>
      <c r="AG99" s="75"/>
      <c r="AH99" s="93"/>
      <c r="AI99" s="59">
        <v>4</v>
      </c>
      <c r="AJ99" s="26"/>
      <c r="AK99" s="26"/>
      <c r="AL99" s="26"/>
      <c r="AM99" s="86"/>
      <c r="AN99" s="87"/>
      <c r="AO99" s="87"/>
      <c r="AP99" s="87"/>
      <c r="AQ99" s="88"/>
      <c r="AR99" s="75"/>
      <c r="AS99" s="93"/>
      <c r="AT99" s="59">
        <v>4</v>
      </c>
      <c r="AU99" s="26"/>
      <c r="AV99" s="26"/>
      <c r="AW99" s="26"/>
      <c r="AX99" s="86"/>
      <c r="AY99" s="87"/>
      <c r="AZ99" s="87"/>
      <c r="BA99" s="87"/>
      <c r="BB99" s="88"/>
      <c r="BC99" s="75"/>
      <c r="BD99" s="93"/>
      <c r="BE99" s="59">
        <v>4</v>
      </c>
      <c r="BF99" s="26"/>
      <c r="BG99" s="26"/>
      <c r="BH99" s="26"/>
      <c r="BI99" s="86"/>
      <c r="BJ99" s="87"/>
      <c r="BK99" s="87"/>
      <c r="BL99" s="87"/>
      <c r="BM99" s="88"/>
      <c r="BN99" s="75"/>
      <c r="BO99" s="93"/>
      <c r="BP99" s="59">
        <v>4</v>
      </c>
      <c r="BQ99" s="26"/>
      <c r="BR99" s="26"/>
      <c r="BS99" s="26"/>
      <c r="BT99" s="86"/>
      <c r="BU99" s="87"/>
      <c r="BV99" s="87"/>
      <c r="BW99" s="87"/>
      <c r="BX99" s="88"/>
      <c r="BY99" s="75"/>
      <c r="BZ99" s="93"/>
      <c r="CA99" s="59">
        <v>4</v>
      </c>
      <c r="CB99" s="26"/>
      <c r="CC99" s="26"/>
      <c r="CD99" s="26"/>
      <c r="CE99" s="86"/>
      <c r="CF99" s="87"/>
      <c r="CG99" s="87"/>
      <c r="CH99" s="87"/>
      <c r="CI99" s="88"/>
      <c r="CJ99" s="75"/>
      <c r="CK99" s="93"/>
      <c r="CL99" s="59">
        <v>4</v>
      </c>
      <c r="CM99" s="26"/>
      <c r="CN99" s="26"/>
      <c r="CO99" s="26"/>
      <c r="CP99" s="86"/>
      <c r="CQ99" s="87"/>
      <c r="CR99" s="87"/>
      <c r="CS99" s="87"/>
      <c r="CT99" s="88"/>
      <c r="CU99" s="75"/>
      <c r="CV99" s="93"/>
      <c r="CW99" s="59">
        <v>4</v>
      </c>
      <c r="CX99" s="26"/>
      <c r="CY99" s="26"/>
      <c r="CZ99" s="26"/>
      <c r="DA99" s="86"/>
      <c r="DB99" s="87"/>
      <c r="DC99" s="87"/>
      <c r="DD99" s="87"/>
      <c r="DE99" s="88"/>
      <c r="DF99" s="75"/>
    </row>
    <row r="100" spans="1:110" s="25" customFormat="1" ht="16.5" customHeight="1">
      <c r="A100" s="93"/>
      <c r="B100" s="59" t="s">
        <v>35</v>
      </c>
      <c r="C100" s="26" t="s">
        <v>181</v>
      </c>
      <c r="D100" s="26"/>
      <c r="E100" s="26"/>
      <c r="F100" s="86"/>
      <c r="G100" s="87"/>
      <c r="H100" s="87"/>
      <c r="I100" s="87"/>
      <c r="J100" s="88"/>
      <c r="K100" s="75"/>
      <c r="L100" s="93"/>
      <c r="M100" s="59" t="s">
        <v>35</v>
      </c>
      <c r="N100" s="26"/>
      <c r="O100" s="26"/>
      <c r="P100" s="26"/>
      <c r="Q100" s="86"/>
      <c r="R100" s="87"/>
      <c r="S100" s="87"/>
      <c r="T100" s="87"/>
      <c r="U100" s="88"/>
      <c r="V100" s="75"/>
      <c r="W100" s="93"/>
      <c r="X100" s="59" t="s">
        <v>35</v>
      </c>
      <c r="Y100" s="26"/>
      <c r="Z100" s="26"/>
      <c r="AA100" s="26"/>
      <c r="AB100" s="86"/>
      <c r="AC100" s="87"/>
      <c r="AD100" s="87"/>
      <c r="AE100" s="87"/>
      <c r="AF100" s="88"/>
      <c r="AG100" s="75"/>
      <c r="AH100" s="93"/>
      <c r="AI100" s="59" t="s">
        <v>35</v>
      </c>
      <c r="AJ100" s="26"/>
      <c r="AK100" s="26"/>
      <c r="AL100" s="26"/>
      <c r="AM100" s="86"/>
      <c r="AN100" s="87"/>
      <c r="AO100" s="87"/>
      <c r="AP100" s="87"/>
      <c r="AQ100" s="88"/>
      <c r="AR100" s="75"/>
      <c r="AS100" s="93"/>
      <c r="AT100" s="59" t="s">
        <v>35</v>
      </c>
      <c r="AU100" s="26"/>
      <c r="AV100" s="26"/>
      <c r="AW100" s="26"/>
      <c r="AX100" s="86"/>
      <c r="AY100" s="87"/>
      <c r="AZ100" s="87"/>
      <c r="BA100" s="87"/>
      <c r="BB100" s="88"/>
      <c r="BC100" s="75"/>
      <c r="BD100" s="93"/>
      <c r="BE100" s="59" t="s">
        <v>35</v>
      </c>
      <c r="BF100" s="26"/>
      <c r="BG100" s="26"/>
      <c r="BH100" s="26"/>
      <c r="BI100" s="86"/>
      <c r="BJ100" s="87"/>
      <c r="BK100" s="87"/>
      <c r="BL100" s="87"/>
      <c r="BM100" s="88"/>
      <c r="BN100" s="75"/>
      <c r="BO100" s="93"/>
      <c r="BP100" s="59" t="s">
        <v>35</v>
      </c>
      <c r="BQ100" s="26"/>
      <c r="BR100" s="26"/>
      <c r="BS100" s="26"/>
      <c r="BT100" s="86"/>
      <c r="BU100" s="87"/>
      <c r="BV100" s="87"/>
      <c r="BW100" s="87"/>
      <c r="BX100" s="88"/>
      <c r="BY100" s="75"/>
      <c r="BZ100" s="93"/>
      <c r="CA100" s="59" t="s">
        <v>35</v>
      </c>
      <c r="CB100" s="26"/>
      <c r="CC100" s="26"/>
      <c r="CD100" s="26"/>
      <c r="CE100" s="86"/>
      <c r="CF100" s="87"/>
      <c r="CG100" s="87"/>
      <c r="CH100" s="87"/>
      <c r="CI100" s="88"/>
      <c r="CJ100" s="75"/>
      <c r="CK100" s="93"/>
      <c r="CL100" s="59" t="s">
        <v>35</v>
      </c>
      <c r="CM100" s="26"/>
      <c r="CN100" s="26"/>
      <c r="CO100" s="26"/>
      <c r="CP100" s="86"/>
      <c r="CQ100" s="87"/>
      <c r="CR100" s="87"/>
      <c r="CS100" s="87"/>
      <c r="CT100" s="88"/>
      <c r="CU100" s="75"/>
      <c r="CV100" s="93"/>
      <c r="CW100" s="59" t="s">
        <v>35</v>
      </c>
      <c r="CX100" s="26"/>
      <c r="CY100" s="26"/>
      <c r="CZ100" s="26"/>
      <c r="DA100" s="86"/>
      <c r="DB100" s="87"/>
      <c r="DC100" s="87"/>
      <c r="DD100" s="87"/>
      <c r="DE100" s="88"/>
      <c r="DF100" s="75"/>
    </row>
    <row r="101" spans="1:110" s="25" customFormat="1" ht="16.5" customHeight="1">
      <c r="A101" s="93"/>
      <c r="B101" s="59">
        <v>7</v>
      </c>
      <c r="C101" s="26" t="s">
        <v>178</v>
      </c>
      <c r="D101" s="26"/>
      <c r="E101" s="26"/>
      <c r="F101" s="86"/>
      <c r="G101" s="87"/>
      <c r="H101" s="87"/>
      <c r="I101" s="87"/>
      <c r="J101" s="88"/>
      <c r="K101" s="75"/>
      <c r="L101" s="93"/>
      <c r="M101" s="59">
        <v>7</v>
      </c>
      <c r="N101" s="26"/>
      <c r="O101" s="26"/>
      <c r="P101" s="26"/>
      <c r="Q101" s="86"/>
      <c r="R101" s="87"/>
      <c r="S101" s="87"/>
      <c r="T101" s="87"/>
      <c r="U101" s="88"/>
      <c r="V101" s="75"/>
      <c r="W101" s="93"/>
      <c r="X101" s="59">
        <v>7</v>
      </c>
      <c r="Y101" s="26"/>
      <c r="Z101" s="26"/>
      <c r="AA101" s="26"/>
      <c r="AB101" s="86"/>
      <c r="AC101" s="87"/>
      <c r="AD101" s="87"/>
      <c r="AE101" s="87"/>
      <c r="AF101" s="88"/>
      <c r="AG101" s="75"/>
      <c r="AH101" s="93"/>
      <c r="AI101" s="59">
        <v>7</v>
      </c>
      <c r="AJ101" s="26"/>
      <c r="AK101" s="26"/>
      <c r="AL101" s="26"/>
      <c r="AM101" s="86"/>
      <c r="AN101" s="87"/>
      <c r="AO101" s="87"/>
      <c r="AP101" s="87"/>
      <c r="AQ101" s="88"/>
      <c r="AR101" s="75"/>
      <c r="AS101" s="93"/>
      <c r="AT101" s="59">
        <v>7</v>
      </c>
      <c r="AU101" s="26"/>
      <c r="AV101" s="26"/>
      <c r="AW101" s="26"/>
      <c r="AX101" s="86"/>
      <c r="AY101" s="87"/>
      <c r="AZ101" s="87"/>
      <c r="BA101" s="87"/>
      <c r="BB101" s="88"/>
      <c r="BC101" s="75"/>
      <c r="BD101" s="93"/>
      <c r="BE101" s="59">
        <v>7</v>
      </c>
      <c r="BF101" s="26"/>
      <c r="BG101" s="26"/>
      <c r="BH101" s="26"/>
      <c r="BI101" s="86"/>
      <c r="BJ101" s="87"/>
      <c r="BK101" s="87"/>
      <c r="BL101" s="87"/>
      <c r="BM101" s="88"/>
      <c r="BN101" s="75"/>
      <c r="BO101" s="93"/>
      <c r="BP101" s="59">
        <v>7</v>
      </c>
      <c r="BQ101" s="26"/>
      <c r="BR101" s="26"/>
      <c r="BS101" s="26"/>
      <c r="BT101" s="86"/>
      <c r="BU101" s="87"/>
      <c r="BV101" s="87"/>
      <c r="BW101" s="87"/>
      <c r="BX101" s="88"/>
      <c r="BY101" s="75"/>
      <c r="BZ101" s="93"/>
      <c r="CA101" s="59">
        <v>7</v>
      </c>
      <c r="CB101" s="26"/>
      <c r="CC101" s="26"/>
      <c r="CD101" s="26"/>
      <c r="CE101" s="86"/>
      <c r="CF101" s="87"/>
      <c r="CG101" s="87"/>
      <c r="CH101" s="87"/>
      <c r="CI101" s="88"/>
      <c r="CJ101" s="75"/>
      <c r="CK101" s="93"/>
      <c r="CL101" s="59">
        <v>7</v>
      </c>
      <c r="CM101" s="26"/>
      <c r="CN101" s="26"/>
      <c r="CO101" s="26"/>
      <c r="CP101" s="86"/>
      <c r="CQ101" s="87"/>
      <c r="CR101" s="87"/>
      <c r="CS101" s="87"/>
      <c r="CT101" s="88"/>
      <c r="CU101" s="75"/>
      <c r="CV101" s="93"/>
      <c r="CW101" s="59">
        <v>7</v>
      </c>
      <c r="CX101" s="26"/>
      <c r="CY101" s="26"/>
      <c r="CZ101" s="26"/>
      <c r="DA101" s="86"/>
      <c r="DB101" s="87"/>
      <c r="DC101" s="87"/>
      <c r="DD101" s="87"/>
      <c r="DE101" s="88"/>
      <c r="DF101" s="75"/>
    </row>
    <row r="102" spans="1:110" s="25" customFormat="1" ht="16.5" customHeight="1" thickBot="1">
      <c r="A102" s="94"/>
      <c r="B102" s="60">
        <v>8</v>
      </c>
      <c r="C102" s="27" t="s">
        <v>169</v>
      </c>
      <c r="D102" s="27"/>
      <c r="E102" s="27"/>
      <c r="F102" s="89"/>
      <c r="G102" s="90"/>
      <c r="H102" s="90"/>
      <c r="I102" s="90"/>
      <c r="J102" s="91"/>
      <c r="K102" s="76"/>
      <c r="L102" s="94"/>
      <c r="M102" s="60">
        <v>8</v>
      </c>
      <c r="N102" s="27"/>
      <c r="O102" s="27"/>
      <c r="P102" s="27"/>
      <c r="Q102" s="89"/>
      <c r="R102" s="90"/>
      <c r="S102" s="90"/>
      <c r="T102" s="90"/>
      <c r="U102" s="91"/>
      <c r="V102" s="76"/>
      <c r="W102" s="94"/>
      <c r="X102" s="60">
        <v>8</v>
      </c>
      <c r="Y102" s="27"/>
      <c r="Z102" s="27"/>
      <c r="AA102" s="27"/>
      <c r="AB102" s="89"/>
      <c r="AC102" s="90"/>
      <c r="AD102" s="90"/>
      <c r="AE102" s="90"/>
      <c r="AF102" s="91"/>
      <c r="AG102" s="76"/>
      <c r="AH102" s="94"/>
      <c r="AI102" s="60">
        <v>8</v>
      </c>
      <c r="AJ102" s="27"/>
      <c r="AK102" s="27"/>
      <c r="AL102" s="27"/>
      <c r="AM102" s="89"/>
      <c r="AN102" s="90"/>
      <c r="AO102" s="90"/>
      <c r="AP102" s="90"/>
      <c r="AQ102" s="91"/>
      <c r="AR102" s="76"/>
      <c r="AS102" s="94"/>
      <c r="AT102" s="60">
        <v>8</v>
      </c>
      <c r="AU102" s="27"/>
      <c r="AV102" s="27"/>
      <c r="AW102" s="27"/>
      <c r="AX102" s="89"/>
      <c r="AY102" s="90"/>
      <c r="AZ102" s="90"/>
      <c r="BA102" s="90"/>
      <c r="BB102" s="91"/>
      <c r="BC102" s="76"/>
      <c r="BD102" s="94"/>
      <c r="BE102" s="60">
        <v>8</v>
      </c>
      <c r="BF102" s="27"/>
      <c r="BG102" s="27"/>
      <c r="BH102" s="27"/>
      <c r="BI102" s="89"/>
      <c r="BJ102" s="90"/>
      <c r="BK102" s="90"/>
      <c r="BL102" s="90"/>
      <c r="BM102" s="91"/>
      <c r="BN102" s="76"/>
      <c r="BO102" s="94"/>
      <c r="BP102" s="60">
        <v>8</v>
      </c>
      <c r="BQ102" s="27"/>
      <c r="BR102" s="27"/>
      <c r="BS102" s="27"/>
      <c r="BT102" s="89"/>
      <c r="BU102" s="90"/>
      <c r="BV102" s="90"/>
      <c r="BW102" s="90"/>
      <c r="BX102" s="91"/>
      <c r="BY102" s="76"/>
      <c r="BZ102" s="94"/>
      <c r="CA102" s="60">
        <v>8</v>
      </c>
      <c r="CB102" s="27"/>
      <c r="CC102" s="27"/>
      <c r="CD102" s="27"/>
      <c r="CE102" s="89"/>
      <c r="CF102" s="90"/>
      <c r="CG102" s="90"/>
      <c r="CH102" s="90"/>
      <c r="CI102" s="91"/>
      <c r="CJ102" s="76"/>
      <c r="CK102" s="94"/>
      <c r="CL102" s="60">
        <v>8</v>
      </c>
      <c r="CM102" s="27"/>
      <c r="CN102" s="27"/>
      <c r="CO102" s="27"/>
      <c r="CP102" s="89"/>
      <c r="CQ102" s="90"/>
      <c r="CR102" s="90"/>
      <c r="CS102" s="90"/>
      <c r="CT102" s="91"/>
      <c r="CU102" s="76"/>
      <c r="CV102" s="94"/>
      <c r="CW102" s="60">
        <v>8</v>
      </c>
      <c r="CX102" s="27"/>
      <c r="CY102" s="27"/>
      <c r="CZ102" s="27"/>
      <c r="DA102" s="89"/>
      <c r="DB102" s="90"/>
      <c r="DC102" s="90"/>
      <c r="DD102" s="90"/>
      <c r="DE102" s="91"/>
      <c r="DF102" s="76"/>
    </row>
    <row r="103" spans="1:110" s="25" customFormat="1" ht="19.5" customHeight="1">
      <c r="A103" s="105" t="str">
        <f>CONCATENATE(Paramètres!$B$1," ",Paramètres!$B$2,"     (",Paramètres!$B$3,")")</f>
        <v>Bollaerts Dominique     (2F)</v>
      </c>
      <c r="B103" s="106"/>
      <c r="C103" s="106"/>
      <c r="D103" s="106"/>
      <c r="E103" s="106"/>
      <c r="F103" s="107"/>
      <c r="G103" s="103" t="str">
        <f>IF(A$15=".","Contrat 1",CONCATENATE("Contrat 1   -   page 3/",ROUNDUP((20-COUNTIF(A$15:A$200,"."))/5,0)))</f>
        <v>Contrat 1   -   page 3/4</v>
      </c>
      <c r="H103" s="104"/>
      <c r="I103" s="104"/>
      <c r="J103" s="104"/>
      <c r="K103" s="61"/>
      <c r="L103" s="105" t="str">
        <f>CONCATENATE(Paramètres!$B$29," ",Paramètres!$B$30,"     (",Paramètres!$B$31,")")</f>
        <v>Bollaerts Dominique     (2F)</v>
      </c>
      <c r="M103" s="106"/>
      <c r="N103" s="106"/>
      <c r="O103" s="106"/>
      <c r="P103" s="106"/>
      <c r="Q103" s="107"/>
      <c r="R103" s="103" t="str">
        <f>IF(L$15=".","Contrat 2",CONCATENATE("Contrat 2   -   page 3/",ROUNDUP((20-COUNTIF(L$15:L$200,"."))/5,0)))</f>
        <v>Contrat 2   -   page 3/4</v>
      </c>
      <c r="S103" s="104"/>
      <c r="T103" s="104"/>
      <c r="U103" s="104"/>
      <c r="V103" s="61"/>
      <c r="W103" s="105" t="str">
        <f>CONCATENATE(Paramètres!$B$57," ",Paramètres!$B$58,"     (",Paramètres!$B$59,")")</f>
        <v>Bollaerts Dominique     (2F)</v>
      </c>
      <c r="X103" s="106"/>
      <c r="Y103" s="106"/>
      <c r="Z103" s="106"/>
      <c r="AA103" s="106"/>
      <c r="AB103" s="107"/>
      <c r="AC103" s="103" t="str">
        <f>IF(W$15=".","Contrat 3",CONCATENATE("Contrat 3   -   page 3/",ROUNDUP((20-COUNTIF(W$15:W$200,"."))/5,0)))</f>
        <v>Contrat 3   -   page 3/1</v>
      </c>
      <c r="AD103" s="104"/>
      <c r="AE103" s="104"/>
      <c r="AF103" s="104"/>
      <c r="AG103" s="61"/>
      <c r="AH103" s="105" t="str">
        <f>CONCATENATE(Paramètres!$B$85," ",Paramètres!$B$86,"     (",Paramètres!$B$87,")")</f>
        <v>Bollaerts Dominique     (2F)</v>
      </c>
      <c r="AI103" s="106"/>
      <c r="AJ103" s="106"/>
      <c r="AK103" s="106"/>
      <c r="AL103" s="106"/>
      <c r="AM103" s="107"/>
      <c r="AN103" s="103" t="str">
        <f>IF(AH$15=".","Contrat 4",CONCATENATE("Contrat 4   -   page 3/",ROUNDUP((20-COUNTIF(AH$15:AH$200,"."))/5,0)))</f>
        <v>Contrat 4   -   page 3/3</v>
      </c>
      <c r="AO103" s="104"/>
      <c r="AP103" s="104"/>
      <c r="AQ103" s="104"/>
      <c r="AR103" s="61"/>
      <c r="AS103" s="105" t="str">
        <f>CONCATENATE(Paramètres!$B$113," ",Paramètres!$B$114,"     (",Paramètres!$B$115,")")</f>
        <v>Bollaerts Dominique     (2F)</v>
      </c>
      <c r="AT103" s="106"/>
      <c r="AU103" s="106"/>
      <c r="AV103" s="106"/>
      <c r="AW103" s="106"/>
      <c r="AX103" s="107"/>
      <c r="AY103" s="103" t="str">
        <f>IF(AS$15=".","Contrat 5",CONCATENATE("Contrat 5   -   page 3/",ROUNDUP((20-COUNTIF(AS$15:AS$200,"."))/5,0)))</f>
        <v>Contrat 5   -   page 3/4</v>
      </c>
      <c r="AZ103" s="104"/>
      <c r="BA103" s="104"/>
      <c r="BB103" s="104"/>
      <c r="BC103" s="61"/>
      <c r="BD103" s="105" t="str">
        <f>CONCATENATE(Paramètres!$B$141," ",Paramètres!$B$142,"     (",Paramètres!$B$143,")")</f>
        <v>Bollaerts Dominique     (2F)</v>
      </c>
      <c r="BE103" s="106"/>
      <c r="BF103" s="106"/>
      <c r="BG103" s="106"/>
      <c r="BH103" s="106"/>
      <c r="BI103" s="107"/>
      <c r="BJ103" s="103" t="str">
        <f>IF(BD$15=".","Contrat 6",CONCATENATE("Contrat 6   -   page 3/",ROUNDUP((20-COUNTIF(BD$15:BD$200,"."))/5,0)))</f>
        <v>Contrat 6   -   page 3/4</v>
      </c>
      <c r="BK103" s="104"/>
      <c r="BL103" s="104"/>
      <c r="BM103" s="104"/>
      <c r="BN103" s="61"/>
      <c r="BO103" s="105" t="str">
        <f>CONCATENATE(Paramètres!$B$169," ",Paramètres!$B$170,"     (",Paramètres!$B$171,")")</f>
        <v>Bollaerts Dominique     (2F)</v>
      </c>
      <c r="BP103" s="106"/>
      <c r="BQ103" s="106"/>
      <c r="BR103" s="106"/>
      <c r="BS103" s="106"/>
      <c r="BT103" s="107"/>
      <c r="BU103" s="103" t="str">
        <f>IF(BO$15=".","Contrat 7",CONCATENATE("Contrat 7   -   page 3/",ROUNDUP((20-COUNTIF(BO$15:BO$200,"."))/5,0)))</f>
        <v>Contrat 7   -   page 3/4</v>
      </c>
      <c r="BV103" s="104"/>
      <c r="BW103" s="104"/>
      <c r="BX103" s="104"/>
      <c r="BY103" s="61"/>
      <c r="BZ103" s="105" t="str">
        <f>CONCATENATE(Paramètres!$B$197," ",Paramètres!$B$198,"     (",Paramètres!$B$199,")")</f>
        <v>Bollaerts Dominique     (2F)</v>
      </c>
      <c r="CA103" s="106"/>
      <c r="CB103" s="106"/>
      <c r="CC103" s="106"/>
      <c r="CD103" s="106"/>
      <c r="CE103" s="107"/>
      <c r="CF103" s="103" t="str">
        <f>IF(BZ$15=".","Contrat 8",CONCATENATE("Contrat 8   -   page 3/",ROUNDUP((20-COUNTIF(BZ$15:BZ$200,"."))/5,0)))</f>
        <v>Contrat 8   -   page 3/3</v>
      </c>
      <c r="CG103" s="104"/>
      <c r="CH103" s="104"/>
      <c r="CI103" s="104"/>
      <c r="CJ103" s="61"/>
      <c r="CK103" s="105" t="str">
        <f>CONCATENATE(Paramètres!$B$225," ",Paramètres!$B$226,"     (",Paramètres!$B$227,")")</f>
        <v>Bollaerts Dominique     (2F)</v>
      </c>
      <c r="CL103" s="106"/>
      <c r="CM103" s="106"/>
      <c r="CN103" s="106"/>
      <c r="CO103" s="106"/>
      <c r="CP103" s="107"/>
      <c r="CQ103" s="103" t="str">
        <f>IF(CK$15=".","Contrat 9",CONCATENATE("Contrat 9   -   page 3/",ROUNDUP((20-COUNTIF(CK$15:CK$200,"."))/5,0)))</f>
        <v>Contrat 9   -   page 3/4</v>
      </c>
      <c r="CR103" s="104"/>
      <c r="CS103" s="104"/>
      <c r="CT103" s="104"/>
      <c r="CU103" s="61"/>
      <c r="CV103" s="105" t="str">
        <f>CONCATENATE(Paramètres!$B$253," ",Paramètres!$B$254,"     (",Paramètres!$B$255,")")</f>
        <v>Bollaerts Dominique     (2F)</v>
      </c>
      <c r="CW103" s="106"/>
      <c r="CX103" s="106"/>
      <c r="CY103" s="106"/>
      <c r="CZ103" s="106"/>
      <c r="DA103" s="107"/>
      <c r="DB103" s="103" t="str">
        <f>IF(CV$15=".","Contrat 10",CONCATENATE("Contrat 10   -   page 3/",ROUNDUP((20-COUNTIF(CV$15:CV$200,"."))/5,0)))</f>
        <v>Contrat 10   -   page 3/3</v>
      </c>
      <c r="DC103" s="104"/>
      <c r="DD103" s="104"/>
      <c r="DE103" s="104"/>
      <c r="DF103" s="61"/>
    </row>
    <row r="104" spans="1:110" s="25" customFormat="1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</row>
    <row r="105" spans="1:110" s="25" customFormat="1" ht="24" customHeight="1">
      <c r="A105" s="56" t="str">
        <f>IF(Paramètres!$G$1="","","Comp. 1")</f>
        <v>Comp. 1</v>
      </c>
      <c r="B105" s="108" t="str">
        <f>Paramètres!$F$1</f>
        <v>Je respecte les consignes écrites ou orales.</v>
      </c>
      <c r="C105" s="108"/>
      <c r="D105" s="108"/>
      <c r="E105" s="108"/>
      <c r="F105" s="108"/>
      <c r="G105" s="108"/>
      <c r="H105" s="108"/>
      <c r="I105" s="108"/>
      <c r="J105" s="108"/>
      <c r="K105" s="63"/>
      <c r="L105" s="56" t="str">
        <f>IF(Paramètres!$G$29="","","Comp. 1")</f>
        <v>Comp. 1</v>
      </c>
      <c r="M105" s="108" t="str">
        <f>Paramètres!$F$29</f>
        <v>Je respecte les consignes écrites ou orales.</v>
      </c>
      <c r="N105" s="108"/>
      <c r="O105" s="108"/>
      <c r="P105" s="108"/>
      <c r="Q105" s="108"/>
      <c r="R105" s="108"/>
      <c r="S105" s="108"/>
      <c r="T105" s="108"/>
      <c r="U105" s="108"/>
      <c r="V105" s="63"/>
      <c r="W105" s="56" t="str">
        <f>IF(Paramètres!$G$57="","","Comp. 1")</f>
        <v>Comp. 1</v>
      </c>
      <c r="X105" s="108" t="str">
        <f>Paramètres!$F$57</f>
        <v>Je participe activement aux différents cours.</v>
      </c>
      <c r="Y105" s="108"/>
      <c r="Z105" s="108"/>
      <c r="AA105" s="108"/>
      <c r="AB105" s="108"/>
      <c r="AC105" s="108"/>
      <c r="AD105" s="108"/>
      <c r="AE105" s="108"/>
      <c r="AF105" s="108"/>
      <c r="AG105" s="63"/>
      <c r="AH105" s="56" t="str">
        <f>IF(Paramètres!$G$85="","","Comp. 1")</f>
        <v>Comp. 1</v>
      </c>
      <c r="AI105" s="108" t="str">
        <f>Paramètres!$F$85</f>
        <v>Je respecte le règlement de l'atelier.</v>
      </c>
      <c r="AJ105" s="108"/>
      <c r="AK105" s="108"/>
      <c r="AL105" s="108"/>
      <c r="AM105" s="108"/>
      <c r="AN105" s="108"/>
      <c r="AO105" s="108"/>
      <c r="AP105" s="108"/>
      <c r="AQ105" s="108"/>
      <c r="AR105" s="63"/>
      <c r="AS105" s="56" t="str">
        <f>IF(Paramètres!$G$113="","","Comp. 1")</f>
        <v>Comp. 1</v>
      </c>
      <c r="AT105" s="108" t="str">
        <f>Paramètres!$F$113</f>
        <v>Je réponds avec précision à une question posée (je fais des phrases complètes).</v>
      </c>
      <c r="AU105" s="108"/>
      <c r="AV105" s="108"/>
      <c r="AW105" s="108"/>
      <c r="AX105" s="108"/>
      <c r="AY105" s="108"/>
      <c r="AZ105" s="108"/>
      <c r="BA105" s="108"/>
      <c r="BB105" s="108"/>
      <c r="BC105" s="63"/>
      <c r="BD105" s="56" t="str">
        <f>IF(Paramètres!$G$141="","","Comp. 1")</f>
        <v>Comp. 1</v>
      </c>
      <c r="BE105" s="108" t="str">
        <f>Paramètres!$F$141</f>
        <v>Je me tiens correctement sur ma chaise.</v>
      </c>
      <c r="BF105" s="108"/>
      <c r="BG105" s="108"/>
      <c r="BH105" s="108"/>
      <c r="BI105" s="108"/>
      <c r="BJ105" s="108"/>
      <c r="BK105" s="108"/>
      <c r="BL105" s="108"/>
      <c r="BM105" s="108"/>
      <c r="BN105" s="63"/>
      <c r="BO105" s="56" t="str">
        <f>IF(Paramètres!$G$169="","","Comp. 1")</f>
        <v>Comp. 1</v>
      </c>
      <c r="BP105" s="108" t="str">
        <f>Paramètres!$F$169</f>
        <v>Je respecte les règles du jeu.</v>
      </c>
      <c r="BQ105" s="108"/>
      <c r="BR105" s="108"/>
      <c r="BS105" s="108"/>
      <c r="BT105" s="108"/>
      <c r="BU105" s="108"/>
      <c r="BV105" s="108"/>
      <c r="BW105" s="108"/>
      <c r="BX105" s="108"/>
      <c r="BY105" s="63"/>
      <c r="BZ105" s="56" t="str">
        <f>IF(Paramètres!$G$197="","","Comp. 1")</f>
        <v>Comp. 1</v>
      </c>
      <c r="CA105" s="108" t="str">
        <f>Paramètres!$F$197</f>
        <v>Je suis particulièrement attentif lorsque le professeur donne une consigne.</v>
      </c>
      <c r="CB105" s="108"/>
      <c r="CC105" s="108"/>
      <c r="CD105" s="108"/>
      <c r="CE105" s="108"/>
      <c r="CF105" s="108"/>
      <c r="CG105" s="108"/>
      <c r="CH105" s="108"/>
      <c r="CI105" s="108"/>
      <c r="CJ105" s="63"/>
      <c r="CK105" s="56" t="str">
        <f>IF(Paramètres!$G$225="","","Comp. 1")</f>
        <v>Comp. 1</v>
      </c>
      <c r="CL105" s="108" t="str">
        <f>Paramètres!$F$225</f>
        <v>Je respecte le matériel.</v>
      </c>
      <c r="CM105" s="108"/>
      <c r="CN105" s="108"/>
      <c r="CO105" s="108"/>
      <c r="CP105" s="108"/>
      <c r="CQ105" s="108"/>
      <c r="CR105" s="108"/>
      <c r="CS105" s="108"/>
      <c r="CT105" s="108"/>
      <c r="CU105" s="63"/>
      <c r="CV105" s="56" t="str">
        <f>IF(Paramètres!$G$253="","","Comp. 1")</f>
        <v>Comp. 1</v>
      </c>
      <c r="CW105" s="108" t="str">
        <f>Paramètres!$F$253</f>
        <v>Je maitrise mes réactions à l'égard de l'autre.</v>
      </c>
      <c r="CX105" s="108"/>
      <c r="CY105" s="108"/>
      <c r="CZ105" s="108"/>
      <c r="DA105" s="108"/>
      <c r="DB105" s="108"/>
      <c r="DC105" s="108"/>
      <c r="DD105" s="108"/>
      <c r="DE105" s="108"/>
      <c r="DF105" s="63"/>
    </row>
    <row r="106" spans="1:110" s="25" customFormat="1" ht="24" customHeight="1">
      <c r="A106" s="56" t="str">
        <f>IF(Paramètres!$G$1="","","Comp. 2")</f>
        <v>Comp. 2</v>
      </c>
      <c r="B106" s="108" t="str">
        <f>Paramètres!$F$2</f>
        <v>Je respecte les consignes de sécurité.</v>
      </c>
      <c r="C106" s="108"/>
      <c r="D106" s="108"/>
      <c r="E106" s="108"/>
      <c r="F106" s="108"/>
      <c r="G106" s="108"/>
      <c r="H106" s="108"/>
      <c r="I106" s="108"/>
      <c r="J106" s="108"/>
      <c r="K106" s="63"/>
      <c r="L106" s="56" t="str">
        <f>IF(Paramètres!$G$29="","","Comp. 2")</f>
        <v>Comp. 2</v>
      </c>
      <c r="M106" s="108" t="str">
        <f>Paramètres!$F$30</f>
        <v>Je respecte les consignes de sécurité.</v>
      </c>
      <c r="N106" s="108"/>
      <c r="O106" s="108"/>
      <c r="P106" s="108"/>
      <c r="Q106" s="108"/>
      <c r="R106" s="108"/>
      <c r="S106" s="108"/>
      <c r="T106" s="108"/>
      <c r="U106" s="108"/>
      <c r="V106" s="63"/>
      <c r="W106" s="56" t="str">
        <f>IF(Paramètres!$G$57="","","Comp. 2")</f>
        <v>Comp. 2</v>
      </c>
      <c r="X106" s="108" t="str">
        <f>Paramètres!$F$58</f>
        <v>-----</v>
      </c>
      <c r="Y106" s="108"/>
      <c r="Z106" s="108"/>
      <c r="AA106" s="108"/>
      <c r="AB106" s="108"/>
      <c r="AC106" s="108"/>
      <c r="AD106" s="108"/>
      <c r="AE106" s="108"/>
      <c r="AF106" s="108"/>
      <c r="AG106" s="63"/>
      <c r="AH106" s="56" t="str">
        <f>IF(Paramètres!$G$85="","","Comp. 2")</f>
        <v>Comp. 2</v>
      </c>
      <c r="AI106" s="108" t="str">
        <f>Paramètres!$F$86</f>
        <v>J'écoute ou je lis la consigne jusqu'au bout avant de commencer à travailler.</v>
      </c>
      <c r="AJ106" s="108"/>
      <c r="AK106" s="108"/>
      <c r="AL106" s="108"/>
      <c r="AM106" s="108"/>
      <c r="AN106" s="108"/>
      <c r="AO106" s="108"/>
      <c r="AP106" s="108"/>
      <c r="AQ106" s="108"/>
      <c r="AR106" s="63"/>
      <c r="AS106" s="56" t="str">
        <f>IF(Paramètres!$G$113="","","Comp. 2")</f>
        <v>Comp. 2</v>
      </c>
      <c r="AT106" s="108" t="str">
        <f>Paramètres!$F$114</f>
        <v>Je respecte les consignes de sécurité.</v>
      </c>
      <c r="AU106" s="108"/>
      <c r="AV106" s="108"/>
      <c r="AW106" s="108"/>
      <c r="AX106" s="108"/>
      <c r="AY106" s="108"/>
      <c r="AZ106" s="108"/>
      <c r="BA106" s="108"/>
      <c r="BB106" s="108"/>
      <c r="BC106" s="63"/>
      <c r="BD106" s="56" t="str">
        <f>IF(Paramètres!$G$141="","","Comp. 2")</f>
        <v>Comp. 2</v>
      </c>
      <c r="BE106" s="108" t="str">
        <f>Paramètres!$F$142</f>
        <v>Je trie mes déchets.</v>
      </c>
      <c r="BF106" s="108"/>
      <c r="BG106" s="108"/>
      <c r="BH106" s="108"/>
      <c r="BI106" s="108"/>
      <c r="BJ106" s="108"/>
      <c r="BK106" s="108"/>
      <c r="BL106" s="108"/>
      <c r="BM106" s="108"/>
      <c r="BN106" s="63"/>
      <c r="BO106" s="56" t="str">
        <f>IF(Paramètres!$G$169="","","Comp. 2")</f>
        <v>Comp. 2</v>
      </c>
      <c r="BP106" s="108" t="str">
        <f>Paramètres!$F$170</f>
        <v>Je respecte le règlement de l'école.</v>
      </c>
      <c r="BQ106" s="108"/>
      <c r="BR106" s="108"/>
      <c r="BS106" s="108"/>
      <c r="BT106" s="108"/>
      <c r="BU106" s="108"/>
      <c r="BV106" s="108"/>
      <c r="BW106" s="108"/>
      <c r="BX106" s="108"/>
      <c r="BY106" s="63"/>
      <c r="BZ106" s="56" t="str">
        <f>IF(Paramètres!$G$197="","","Comp. 2")</f>
        <v>Comp. 2</v>
      </c>
      <c r="CA106" s="108" t="str">
        <f>Paramètres!$F$198</f>
        <v>Je fais ce que le professeur me demande même si je n'en ai pas envie ou si j'éprouve des difficultés.</v>
      </c>
      <c r="CB106" s="108"/>
      <c r="CC106" s="108"/>
      <c r="CD106" s="108"/>
      <c r="CE106" s="108"/>
      <c r="CF106" s="108"/>
      <c r="CG106" s="108"/>
      <c r="CH106" s="108"/>
      <c r="CI106" s="108"/>
      <c r="CJ106" s="63"/>
      <c r="CK106" s="56" t="str">
        <f>IF(Paramètres!$G$225="","","Comp. 2")</f>
        <v>Comp. 2</v>
      </c>
      <c r="CL106" s="108" t="str">
        <f>Paramètres!$F$226</f>
        <v>Je respecte mon travail.</v>
      </c>
      <c r="CM106" s="108"/>
      <c r="CN106" s="108"/>
      <c r="CO106" s="108"/>
      <c r="CP106" s="108"/>
      <c r="CQ106" s="108"/>
      <c r="CR106" s="108"/>
      <c r="CS106" s="108"/>
      <c r="CT106" s="108"/>
      <c r="CU106" s="63"/>
      <c r="CV106" s="56" t="str">
        <f>IF(Paramètres!$G$253="","","Comp. 2")</f>
        <v>Comp. 2</v>
      </c>
      <c r="CW106" s="108" t="str">
        <f>Paramètres!$F$254</f>
        <v>Je respecte le travail de l'autre.</v>
      </c>
      <c r="CX106" s="108"/>
      <c r="CY106" s="108"/>
      <c r="CZ106" s="108"/>
      <c r="DA106" s="108"/>
      <c r="DB106" s="108"/>
      <c r="DC106" s="108"/>
      <c r="DD106" s="108"/>
      <c r="DE106" s="108"/>
      <c r="DF106" s="63"/>
    </row>
    <row r="107" spans="1:110" s="25" customFormat="1" ht="24" customHeight="1">
      <c r="A107" s="56" t="str">
        <f>IF(Paramètres!$G$1="","","Comp. 3")</f>
        <v>Comp. 3</v>
      </c>
      <c r="B107" s="108" t="str">
        <f>Paramètres!$F$3</f>
        <v>Je respecte les consignes de travail.</v>
      </c>
      <c r="C107" s="108"/>
      <c r="D107" s="108"/>
      <c r="E107" s="108"/>
      <c r="F107" s="108"/>
      <c r="G107" s="108"/>
      <c r="H107" s="108"/>
      <c r="I107" s="108"/>
      <c r="J107" s="108"/>
      <c r="K107" s="63"/>
      <c r="L107" s="56" t="str">
        <f>IF(Paramètres!$G$29="","","Comp. 3")</f>
        <v>Comp. 3</v>
      </c>
      <c r="M107" s="108" t="str">
        <f>Paramètres!$F$31</f>
        <v>Je respecte les consignes de travail.</v>
      </c>
      <c r="N107" s="108"/>
      <c r="O107" s="108"/>
      <c r="P107" s="108"/>
      <c r="Q107" s="108"/>
      <c r="R107" s="108"/>
      <c r="S107" s="108"/>
      <c r="T107" s="108"/>
      <c r="U107" s="108"/>
      <c r="V107" s="63"/>
      <c r="W107" s="56" t="str">
        <f>IF(Paramètres!$G$57="","","Comp. 3")</f>
        <v>Comp. 3</v>
      </c>
      <c r="X107" s="108" t="str">
        <f>Paramètres!$F$59</f>
        <v>-----</v>
      </c>
      <c r="Y107" s="108"/>
      <c r="Z107" s="108"/>
      <c r="AA107" s="108"/>
      <c r="AB107" s="108"/>
      <c r="AC107" s="108"/>
      <c r="AD107" s="108"/>
      <c r="AE107" s="108"/>
      <c r="AF107" s="108"/>
      <c r="AG107" s="63"/>
      <c r="AH107" s="56" t="str">
        <f>IF(Paramètres!$G$85="","","Comp. 3")</f>
        <v>Comp. 3</v>
      </c>
      <c r="AI107" s="108" t="str">
        <f>Paramètres!$F$87</f>
        <v>J'écoute ou je lis la consigne jusqu'au bout avant de poser une question.</v>
      </c>
      <c r="AJ107" s="108"/>
      <c r="AK107" s="108"/>
      <c r="AL107" s="108"/>
      <c r="AM107" s="108"/>
      <c r="AN107" s="108"/>
      <c r="AO107" s="108"/>
      <c r="AP107" s="108"/>
      <c r="AQ107" s="108"/>
      <c r="AR107" s="63"/>
      <c r="AS107" s="56" t="str">
        <f>IF(Paramètres!$G$113="","","Comp. 3")</f>
        <v>Comp. 3</v>
      </c>
      <c r="AT107" s="108" t="str">
        <f>Paramètres!$F$115</f>
        <v>Je réalise les travaux demandés dans chaque cours.</v>
      </c>
      <c r="AU107" s="108"/>
      <c r="AV107" s="108"/>
      <c r="AW107" s="108"/>
      <c r="AX107" s="108"/>
      <c r="AY107" s="108"/>
      <c r="AZ107" s="108"/>
      <c r="BA107" s="108"/>
      <c r="BB107" s="108"/>
      <c r="BC107" s="63"/>
      <c r="BD107" s="56" t="str">
        <f>IF(Paramètres!$G$141="","","Comp. 3")</f>
        <v>Comp. 3</v>
      </c>
      <c r="BE107" s="108" t="str">
        <f>Paramètres!$F$143</f>
        <v>Je respecte les lieux d'activités et de travail hors école.</v>
      </c>
      <c r="BF107" s="108"/>
      <c r="BG107" s="108"/>
      <c r="BH107" s="108"/>
      <c r="BI107" s="108"/>
      <c r="BJ107" s="108"/>
      <c r="BK107" s="108"/>
      <c r="BL107" s="108"/>
      <c r="BM107" s="108"/>
      <c r="BN107" s="63"/>
      <c r="BO107" s="56" t="str">
        <f>IF(Paramètres!$G$169="","","Comp. 3")</f>
        <v>Comp. 3</v>
      </c>
      <c r="BP107" s="108" t="str">
        <f>Paramètres!$F$171</f>
        <v>J'accepte les remarques et les sanctions sans les remettre en cause.</v>
      </c>
      <c r="BQ107" s="108"/>
      <c r="BR107" s="108"/>
      <c r="BS107" s="108"/>
      <c r="BT107" s="108"/>
      <c r="BU107" s="108"/>
      <c r="BV107" s="108"/>
      <c r="BW107" s="108"/>
      <c r="BX107" s="108"/>
      <c r="BY107" s="63"/>
      <c r="BZ107" s="56" t="str">
        <f>IF(Paramètres!$G$197="","","Comp. 3")</f>
        <v>Comp. 3</v>
      </c>
      <c r="CA107" s="108" t="str">
        <f>Paramètres!$F$199</f>
        <v>Je respecte mes condisciples (mots et gestes).</v>
      </c>
      <c r="CB107" s="108"/>
      <c r="CC107" s="108"/>
      <c r="CD107" s="108"/>
      <c r="CE107" s="108"/>
      <c r="CF107" s="108"/>
      <c r="CG107" s="108"/>
      <c r="CH107" s="108"/>
      <c r="CI107" s="108"/>
      <c r="CJ107" s="63"/>
      <c r="CK107" s="56" t="str">
        <f>IF(Paramètres!$G$225="","","Comp. 3")</f>
        <v>Comp. 3</v>
      </c>
      <c r="CL107" s="108" t="str">
        <f>Paramètres!$F$227</f>
        <v>Je respecte le travail de l'autre.</v>
      </c>
      <c r="CM107" s="108"/>
      <c r="CN107" s="108"/>
      <c r="CO107" s="108"/>
      <c r="CP107" s="108"/>
      <c r="CQ107" s="108"/>
      <c r="CR107" s="108"/>
      <c r="CS107" s="108"/>
      <c r="CT107" s="108"/>
      <c r="CU107" s="63"/>
      <c r="CV107" s="56" t="str">
        <f>IF(Paramètres!$G$253="","","Comp. 3")</f>
        <v>Comp. 3</v>
      </c>
      <c r="CW107" s="108" t="str">
        <f>Paramètres!$F$255</f>
        <v>-----</v>
      </c>
      <c r="CX107" s="108"/>
      <c r="CY107" s="108"/>
      <c r="CZ107" s="108"/>
      <c r="DA107" s="108"/>
      <c r="DB107" s="108"/>
      <c r="DC107" s="108"/>
      <c r="DD107" s="108"/>
      <c r="DE107" s="108"/>
      <c r="DF107" s="63"/>
    </row>
    <row r="108" spans="1:110" s="25" customFormat="1" ht="12" customHeight="1">
      <c r="B108" s="73"/>
      <c r="C108" s="57"/>
      <c r="D108" s="55"/>
      <c r="E108" s="55"/>
      <c r="F108" s="1"/>
      <c r="G108" s="1"/>
      <c r="H108" s="1"/>
      <c r="I108" s="1"/>
      <c r="J108" s="1"/>
      <c r="K108" s="1"/>
      <c r="M108" s="73"/>
      <c r="N108" s="57"/>
      <c r="O108" s="55"/>
      <c r="P108" s="55"/>
      <c r="Q108" s="1"/>
      <c r="R108" s="1"/>
      <c r="S108" s="1"/>
      <c r="T108" s="1"/>
      <c r="U108" s="1"/>
      <c r="V108" s="1"/>
      <c r="X108" s="73"/>
      <c r="Y108" s="57"/>
      <c r="Z108" s="55"/>
      <c r="AA108" s="55"/>
      <c r="AB108" s="1"/>
      <c r="AC108" s="1"/>
      <c r="AD108" s="1"/>
      <c r="AE108" s="1"/>
      <c r="AF108" s="1"/>
      <c r="AG108" s="1"/>
      <c r="AI108" s="73"/>
      <c r="AJ108" s="57"/>
      <c r="AK108" s="55"/>
      <c r="AL108" s="55"/>
      <c r="AM108" s="1"/>
      <c r="AN108" s="1"/>
      <c r="AO108" s="1"/>
      <c r="AP108" s="1"/>
      <c r="AQ108" s="1"/>
      <c r="AR108" s="1"/>
      <c r="AT108" s="73"/>
      <c r="AU108" s="57"/>
      <c r="AV108" s="55"/>
      <c r="AW108" s="55"/>
      <c r="AX108" s="1"/>
      <c r="AY108" s="1"/>
      <c r="AZ108" s="1"/>
      <c r="BA108" s="1"/>
      <c r="BB108" s="1"/>
      <c r="BC108" s="1"/>
      <c r="BE108" s="73"/>
      <c r="BF108" s="57"/>
      <c r="BG108" s="55"/>
      <c r="BH108" s="55"/>
      <c r="BI108" s="1"/>
      <c r="BJ108" s="1"/>
      <c r="BK108" s="1"/>
      <c r="BL108" s="1"/>
      <c r="BM108" s="1"/>
      <c r="BN108" s="1"/>
      <c r="BP108" s="73"/>
      <c r="BQ108" s="57"/>
      <c r="BR108" s="55"/>
      <c r="BS108" s="55"/>
      <c r="BT108" s="1"/>
      <c r="BU108" s="1"/>
      <c r="BV108" s="1"/>
      <c r="BW108" s="1"/>
      <c r="BX108" s="1"/>
      <c r="BY108" s="1"/>
      <c r="CA108" s="73"/>
      <c r="CB108" s="57"/>
      <c r="CC108" s="55"/>
      <c r="CD108" s="55"/>
      <c r="CE108" s="1"/>
      <c r="CF108" s="1"/>
      <c r="CG108" s="1"/>
      <c r="CH108" s="1"/>
      <c r="CI108" s="1"/>
      <c r="CJ108" s="1"/>
      <c r="CL108" s="73"/>
      <c r="CM108" s="57"/>
      <c r="CN108" s="55"/>
      <c r="CO108" s="55"/>
      <c r="CP108" s="1"/>
      <c r="CQ108" s="1"/>
      <c r="CR108" s="1"/>
      <c r="CS108" s="1"/>
      <c r="CT108" s="1"/>
      <c r="CU108" s="1"/>
      <c r="CW108" s="73"/>
      <c r="CX108" s="57"/>
      <c r="CY108" s="55"/>
      <c r="CZ108" s="55"/>
      <c r="DA108" s="1"/>
      <c r="DB108" s="1"/>
      <c r="DC108" s="1"/>
      <c r="DD108" s="1"/>
      <c r="DE108" s="1"/>
      <c r="DF108" s="1"/>
    </row>
    <row r="109" spans="1:110" s="25" customFormat="1" ht="13.5" customHeight="1">
      <c r="A109" s="98" t="s">
        <v>30</v>
      </c>
      <c r="B109" s="98"/>
      <c r="C109" s="99"/>
      <c r="D109" s="64" t="s">
        <v>31</v>
      </c>
      <c r="E109" s="64" t="s">
        <v>32</v>
      </c>
      <c r="F109" s="64" t="s">
        <v>33</v>
      </c>
      <c r="G109" s="64" t="s">
        <v>34</v>
      </c>
      <c r="H109" s="64" t="s">
        <v>36</v>
      </c>
      <c r="I109" s="58"/>
      <c r="J109" s="58"/>
      <c r="K109" s="58"/>
      <c r="L109" s="98" t="s">
        <v>30</v>
      </c>
      <c r="M109" s="98"/>
      <c r="N109" s="99"/>
      <c r="O109" s="64" t="s">
        <v>31</v>
      </c>
      <c r="P109" s="64" t="s">
        <v>32</v>
      </c>
      <c r="Q109" s="64" t="s">
        <v>33</v>
      </c>
      <c r="R109" s="64" t="s">
        <v>34</v>
      </c>
      <c r="S109" s="64" t="s">
        <v>36</v>
      </c>
      <c r="T109" s="58"/>
      <c r="U109" s="58"/>
      <c r="V109" s="58"/>
      <c r="W109" s="98" t="s">
        <v>30</v>
      </c>
      <c r="X109" s="98"/>
      <c r="Y109" s="99"/>
      <c r="Z109" s="64" t="s">
        <v>31</v>
      </c>
      <c r="AA109" s="64" t="s">
        <v>32</v>
      </c>
      <c r="AB109" s="64" t="s">
        <v>33</v>
      </c>
      <c r="AC109" s="64" t="s">
        <v>34</v>
      </c>
      <c r="AD109" s="64" t="s">
        <v>36</v>
      </c>
      <c r="AE109" s="58"/>
      <c r="AF109" s="58"/>
      <c r="AG109" s="58"/>
      <c r="AH109" s="98" t="s">
        <v>30</v>
      </c>
      <c r="AI109" s="98"/>
      <c r="AJ109" s="99"/>
      <c r="AK109" s="64" t="s">
        <v>31</v>
      </c>
      <c r="AL109" s="64" t="s">
        <v>32</v>
      </c>
      <c r="AM109" s="64" t="s">
        <v>33</v>
      </c>
      <c r="AN109" s="64" t="s">
        <v>34</v>
      </c>
      <c r="AO109" s="64" t="s">
        <v>36</v>
      </c>
      <c r="AP109" s="58"/>
      <c r="AQ109" s="58"/>
      <c r="AR109" s="58"/>
      <c r="AS109" s="98" t="s">
        <v>30</v>
      </c>
      <c r="AT109" s="98"/>
      <c r="AU109" s="99"/>
      <c r="AV109" s="64" t="s">
        <v>31</v>
      </c>
      <c r="AW109" s="64" t="s">
        <v>32</v>
      </c>
      <c r="AX109" s="64" t="s">
        <v>33</v>
      </c>
      <c r="AY109" s="64" t="s">
        <v>34</v>
      </c>
      <c r="AZ109" s="64" t="s">
        <v>36</v>
      </c>
      <c r="BA109" s="58"/>
      <c r="BB109" s="58"/>
      <c r="BC109" s="58"/>
      <c r="BD109" s="98" t="s">
        <v>30</v>
      </c>
      <c r="BE109" s="98"/>
      <c r="BF109" s="99"/>
      <c r="BG109" s="64" t="s">
        <v>31</v>
      </c>
      <c r="BH109" s="64" t="s">
        <v>32</v>
      </c>
      <c r="BI109" s="64" t="s">
        <v>33</v>
      </c>
      <c r="BJ109" s="64" t="s">
        <v>34</v>
      </c>
      <c r="BK109" s="64" t="s">
        <v>36</v>
      </c>
      <c r="BL109" s="58"/>
      <c r="BM109" s="58"/>
      <c r="BN109" s="58"/>
      <c r="BO109" s="98" t="s">
        <v>30</v>
      </c>
      <c r="BP109" s="98"/>
      <c r="BQ109" s="99"/>
      <c r="BR109" s="64" t="s">
        <v>31</v>
      </c>
      <c r="BS109" s="64" t="s">
        <v>32</v>
      </c>
      <c r="BT109" s="64" t="s">
        <v>33</v>
      </c>
      <c r="BU109" s="64" t="s">
        <v>34</v>
      </c>
      <c r="BV109" s="64" t="s">
        <v>36</v>
      </c>
      <c r="BW109" s="58"/>
      <c r="BX109" s="58"/>
      <c r="BY109" s="58"/>
      <c r="BZ109" s="98" t="s">
        <v>30</v>
      </c>
      <c r="CA109" s="98"/>
      <c r="CB109" s="99"/>
      <c r="CC109" s="64" t="s">
        <v>31</v>
      </c>
      <c r="CD109" s="64" t="s">
        <v>32</v>
      </c>
      <c r="CE109" s="64" t="s">
        <v>33</v>
      </c>
      <c r="CF109" s="64" t="s">
        <v>34</v>
      </c>
      <c r="CG109" s="64" t="s">
        <v>36</v>
      </c>
      <c r="CH109" s="58"/>
      <c r="CI109" s="58"/>
      <c r="CJ109" s="58"/>
      <c r="CK109" s="98" t="s">
        <v>30</v>
      </c>
      <c r="CL109" s="98"/>
      <c r="CM109" s="99"/>
      <c r="CN109" s="64" t="s">
        <v>31</v>
      </c>
      <c r="CO109" s="64" t="s">
        <v>32</v>
      </c>
      <c r="CP109" s="64" t="s">
        <v>33</v>
      </c>
      <c r="CQ109" s="64" t="s">
        <v>34</v>
      </c>
      <c r="CR109" s="64" t="s">
        <v>36</v>
      </c>
      <c r="CS109" s="58"/>
      <c r="CT109" s="58"/>
      <c r="CU109" s="58"/>
      <c r="CV109" s="98" t="s">
        <v>30</v>
      </c>
      <c r="CW109" s="98"/>
      <c r="CX109" s="99"/>
      <c r="CY109" s="64" t="s">
        <v>31</v>
      </c>
      <c r="CZ109" s="64" t="s">
        <v>32</v>
      </c>
      <c r="DA109" s="64" t="s">
        <v>33</v>
      </c>
      <c r="DB109" s="64" t="s">
        <v>34</v>
      </c>
      <c r="DC109" s="64" t="s">
        <v>36</v>
      </c>
      <c r="DD109" s="58"/>
      <c r="DE109" s="58"/>
      <c r="DF109" s="58"/>
    </row>
    <row r="110" spans="1:110" s="25" customFormat="1" ht="7.5" customHeight="1" thickBot="1">
      <c r="B110" s="1"/>
      <c r="C110" s="1"/>
      <c r="D110" s="1"/>
      <c r="E110" s="1"/>
      <c r="F110" s="1"/>
      <c r="G110" s="1"/>
      <c r="H110" s="1"/>
      <c r="I110" s="1"/>
      <c r="J110" s="1"/>
      <c r="K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</row>
    <row r="111" spans="1:110" s="25" customFormat="1" ht="30" customHeight="1" thickBot="1">
      <c r="A111" s="69"/>
      <c r="B111" s="70" t="s">
        <v>26</v>
      </c>
      <c r="C111" s="71" t="s">
        <v>174</v>
      </c>
      <c r="D111" s="71" t="s">
        <v>175</v>
      </c>
      <c r="E111" s="71" t="s">
        <v>176</v>
      </c>
      <c r="F111" s="100" t="s">
        <v>177</v>
      </c>
      <c r="G111" s="101"/>
      <c r="H111" s="101"/>
      <c r="I111" s="101"/>
      <c r="J111" s="102"/>
      <c r="K111" s="58"/>
      <c r="L111" s="69"/>
      <c r="M111" s="70" t="s">
        <v>26</v>
      </c>
      <c r="N111" s="71" t="s">
        <v>174</v>
      </c>
      <c r="O111" s="71" t="s">
        <v>175</v>
      </c>
      <c r="P111" s="71" t="s">
        <v>176</v>
      </c>
      <c r="Q111" s="100" t="s">
        <v>177</v>
      </c>
      <c r="R111" s="101"/>
      <c r="S111" s="101"/>
      <c r="T111" s="101"/>
      <c r="U111" s="102"/>
      <c r="V111" s="58"/>
      <c r="W111" s="69"/>
      <c r="X111" s="70" t="s">
        <v>26</v>
      </c>
      <c r="Y111" s="71" t="s">
        <v>174</v>
      </c>
      <c r="Z111" s="71" t="s">
        <v>175</v>
      </c>
      <c r="AA111" s="71" t="s">
        <v>176</v>
      </c>
      <c r="AB111" s="100" t="s">
        <v>177</v>
      </c>
      <c r="AC111" s="101"/>
      <c r="AD111" s="101"/>
      <c r="AE111" s="101"/>
      <c r="AF111" s="102"/>
      <c r="AG111" s="58"/>
      <c r="AH111" s="69"/>
      <c r="AI111" s="70" t="s">
        <v>26</v>
      </c>
      <c r="AJ111" s="71" t="s">
        <v>174</v>
      </c>
      <c r="AK111" s="71" t="s">
        <v>175</v>
      </c>
      <c r="AL111" s="71" t="s">
        <v>176</v>
      </c>
      <c r="AM111" s="100" t="s">
        <v>177</v>
      </c>
      <c r="AN111" s="101"/>
      <c r="AO111" s="101"/>
      <c r="AP111" s="101"/>
      <c r="AQ111" s="102"/>
      <c r="AR111" s="58"/>
      <c r="AS111" s="69"/>
      <c r="AT111" s="70" t="s">
        <v>26</v>
      </c>
      <c r="AU111" s="71" t="s">
        <v>174</v>
      </c>
      <c r="AV111" s="71" t="s">
        <v>175</v>
      </c>
      <c r="AW111" s="71" t="s">
        <v>176</v>
      </c>
      <c r="AX111" s="100" t="s">
        <v>177</v>
      </c>
      <c r="AY111" s="101"/>
      <c r="AZ111" s="101"/>
      <c r="BA111" s="101"/>
      <c r="BB111" s="102"/>
      <c r="BC111" s="58"/>
      <c r="BD111" s="69"/>
      <c r="BE111" s="70" t="s">
        <v>26</v>
      </c>
      <c r="BF111" s="71" t="s">
        <v>174</v>
      </c>
      <c r="BG111" s="71" t="s">
        <v>175</v>
      </c>
      <c r="BH111" s="71" t="s">
        <v>176</v>
      </c>
      <c r="BI111" s="100" t="s">
        <v>177</v>
      </c>
      <c r="BJ111" s="101"/>
      <c r="BK111" s="101"/>
      <c r="BL111" s="101"/>
      <c r="BM111" s="102"/>
      <c r="BN111" s="58"/>
      <c r="BO111" s="69"/>
      <c r="BP111" s="70" t="s">
        <v>26</v>
      </c>
      <c r="BQ111" s="71" t="s">
        <v>174</v>
      </c>
      <c r="BR111" s="71" t="s">
        <v>175</v>
      </c>
      <c r="BS111" s="71" t="s">
        <v>176</v>
      </c>
      <c r="BT111" s="100" t="s">
        <v>177</v>
      </c>
      <c r="BU111" s="101"/>
      <c r="BV111" s="101"/>
      <c r="BW111" s="101"/>
      <c r="BX111" s="102"/>
      <c r="BY111" s="58"/>
      <c r="BZ111" s="69"/>
      <c r="CA111" s="70" t="s">
        <v>26</v>
      </c>
      <c r="CB111" s="71" t="s">
        <v>174</v>
      </c>
      <c r="CC111" s="71" t="s">
        <v>175</v>
      </c>
      <c r="CD111" s="71" t="s">
        <v>176</v>
      </c>
      <c r="CE111" s="100" t="s">
        <v>177</v>
      </c>
      <c r="CF111" s="101"/>
      <c r="CG111" s="101"/>
      <c r="CH111" s="101"/>
      <c r="CI111" s="102"/>
      <c r="CJ111" s="58"/>
      <c r="CK111" s="69"/>
      <c r="CL111" s="70" t="s">
        <v>26</v>
      </c>
      <c r="CM111" s="71" t="s">
        <v>174</v>
      </c>
      <c r="CN111" s="71" t="s">
        <v>175</v>
      </c>
      <c r="CO111" s="71" t="s">
        <v>176</v>
      </c>
      <c r="CP111" s="100" t="s">
        <v>177</v>
      </c>
      <c r="CQ111" s="101"/>
      <c r="CR111" s="101"/>
      <c r="CS111" s="101"/>
      <c r="CT111" s="102"/>
      <c r="CU111" s="58"/>
      <c r="CV111" s="69"/>
      <c r="CW111" s="70" t="s">
        <v>26</v>
      </c>
      <c r="CX111" s="71" t="s">
        <v>174</v>
      </c>
      <c r="CY111" s="71" t="s">
        <v>175</v>
      </c>
      <c r="CZ111" s="71" t="s">
        <v>176</v>
      </c>
      <c r="DA111" s="100" t="s">
        <v>177</v>
      </c>
      <c r="DB111" s="101"/>
      <c r="DC111" s="101"/>
      <c r="DD111" s="101"/>
      <c r="DE111" s="102"/>
      <c r="DF111" s="58"/>
    </row>
    <row r="112" spans="1:110" s="25" customFormat="1" ht="7.5" customHeight="1" thickBot="1">
      <c r="A112" s="68"/>
      <c r="B112" s="62"/>
      <c r="C112" s="62"/>
      <c r="D112" s="62"/>
      <c r="E112" s="62"/>
      <c r="F112" s="62"/>
      <c r="G112" s="62"/>
      <c r="H112" s="62"/>
      <c r="I112" s="62"/>
      <c r="J112" s="62"/>
      <c r="K112" s="58"/>
      <c r="L112" s="68"/>
      <c r="M112" s="62"/>
      <c r="N112" s="62"/>
      <c r="O112" s="62"/>
      <c r="P112" s="62"/>
      <c r="Q112" s="62"/>
      <c r="R112" s="62"/>
      <c r="S112" s="62"/>
      <c r="T112" s="62"/>
      <c r="U112" s="62"/>
      <c r="V112" s="58"/>
      <c r="W112" s="68"/>
      <c r="X112" s="62"/>
      <c r="Y112" s="62"/>
      <c r="Z112" s="62"/>
      <c r="AA112" s="62"/>
      <c r="AB112" s="62"/>
      <c r="AC112" s="62"/>
      <c r="AD112" s="62"/>
      <c r="AE112" s="62"/>
      <c r="AF112" s="62"/>
      <c r="AG112" s="58"/>
      <c r="AH112" s="68"/>
      <c r="AI112" s="62"/>
      <c r="AJ112" s="62"/>
      <c r="AK112" s="62"/>
      <c r="AL112" s="62"/>
      <c r="AM112" s="62"/>
      <c r="AN112" s="62"/>
      <c r="AO112" s="62"/>
      <c r="AP112" s="62"/>
      <c r="AQ112" s="62"/>
      <c r="AR112" s="58"/>
      <c r="AS112" s="68"/>
      <c r="AT112" s="62"/>
      <c r="AU112" s="62"/>
      <c r="AV112" s="62"/>
      <c r="AW112" s="62"/>
      <c r="AX112" s="62"/>
      <c r="AY112" s="62"/>
      <c r="AZ112" s="62"/>
      <c r="BA112" s="62"/>
      <c r="BB112" s="62"/>
      <c r="BC112" s="58"/>
      <c r="BD112" s="68"/>
      <c r="BE112" s="62"/>
      <c r="BF112" s="62"/>
      <c r="BG112" s="62"/>
      <c r="BH112" s="62"/>
      <c r="BI112" s="62"/>
      <c r="BJ112" s="62"/>
      <c r="BK112" s="62"/>
      <c r="BL112" s="62"/>
      <c r="BM112" s="62"/>
      <c r="BN112" s="58"/>
      <c r="BO112" s="68"/>
      <c r="BP112" s="62"/>
      <c r="BQ112" s="62"/>
      <c r="BR112" s="62"/>
      <c r="BS112" s="62"/>
      <c r="BT112" s="62"/>
      <c r="BU112" s="62"/>
      <c r="BV112" s="62"/>
      <c r="BW112" s="62"/>
      <c r="BX112" s="62"/>
      <c r="BY112" s="58"/>
      <c r="BZ112" s="68"/>
      <c r="CA112" s="62"/>
      <c r="CB112" s="62"/>
      <c r="CC112" s="62"/>
      <c r="CD112" s="62"/>
      <c r="CE112" s="62"/>
      <c r="CF112" s="62"/>
      <c r="CG112" s="62"/>
      <c r="CH112" s="62"/>
      <c r="CI112" s="62"/>
      <c r="CJ112" s="58"/>
      <c r="CK112" s="68"/>
      <c r="CL112" s="62"/>
      <c r="CM112" s="62"/>
      <c r="CN112" s="62"/>
      <c r="CO112" s="62"/>
      <c r="CP112" s="62"/>
      <c r="CQ112" s="62"/>
      <c r="CR112" s="62"/>
      <c r="CS112" s="62"/>
      <c r="CT112" s="62"/>
      <c r="CU112" s="58"/>
      <c r="CV112" s="68"/>
      <c r="CW112" s="62"/>
      <c r="CX112" s="62"/>
      <c r="CY112" s="62"/>
      <c r="CZ112" s="62"/>
      <c r="DA112" s="62"/>
      <c r="DB112" s="62"/>
      <c r="DC112" s="62"/>
      <c r="DD112" s="62"/>
      <c r="DE112" s="62"/>
      <c r="DF112" s="58"/>
    </row>
    <row r="113" spans="1:110" s="25" customFormat="1" ht="16.5" customHeight="1">
      <c r="A113" s="92">
        <f>IF(Paramètres!$B$14="",".",Paramètres!$B$14)</f>
        <v>42628</v>
      </c>
      <c r="B113" s="65">
        <v>1</v>
      </c>
      <c r="C113" s="66" t="s">
        <v>182</v>
      </c>
      <c r="D113" s="67"/>
      <c r="E113" s="67"/>
      <c r="F113" s="95"/>
      <c r="G113" s="96"/>
      <c r="H113" s="96"/>
      <c r="I113" s="96"/>
      <c r="J113" s="97"/>
      <c r="K113" s="74"/>
      <c r="L113" s="92">
        <f>IF(Paramètres!$B$42="",".",Paramètres!$B$42)</f>
        <v>42660</v>
      </c>
      <c r="M113" s="65">
        <v>1</v>
      </c>
      <c r="N113" s="66"/>
      <c r="O113" s="67"/>
      <c r="P113" s="67"/>
      <c r="Q113" s="95"/>
      <c r="R113" s="96"/>
      <c r="S113" s="96"/>
      <c r="T113" s="96"/>
      <c r="U113" s="97"/>
      <c r="V113" s="74"/>
      <c r="W113" s="92" t="str">
        <f>IF(Paramètres!$B$70="",".",Paramètres!$B$70)</f>
        <v>.</v>
      </c>
      <c r="X113" s="65">
        <v>1</v>
      </c>
      <c r="Y113" s="66"/>
      <c r="Z113" s="67"/>
      <c r="AA113" s="67"/>
      <c r="AB113" s="95"/>
      <c r="AC113" s="96"/>
      <c r="AD113" s="96"/>
      <c r="AE113" s="96"/>
      <c r="AF113" s="97"/>
      <c r="AG113" s="74"/>
      <c r="AH113" s="92">
        <f>IF(Paramètres!$B$98="",".",Paramètres!$B$98)</f>
        <v>42719</v>
      </c>
      <c r="AI113" s="65">
        <v>1</v>
      </c>
      <c r="AJ113" s="66"/>
      <c r="AK113" s="67"/>
      <c r="AL113" s="67"/>
      <c r="AM113" s="95"/>
      <c r="AN113" s="96"/>
      <c r="AO113" s="96"/>
      <c r="AP113" s="96"/>
      <c r="AQ113" s="97"/>
      <c r="AR113" s="74"/>
      <c r="AS113" s="92">
        <f>IF(Paramètres!$B$126="",".",Paramètres!$B$126)</f>
        <v>42758</v>
      </c>
      <c r="AT113" s="65">
        <v>1</v>
      </c>
      <c r="AU113" s="66"/>
      <c r="AV113" s="67"/>
      <c r="AW113" s="67"/>
      <c r="AX113" s="95"/>
      <c r="AY113" s="96"/>
      <c r="AZ113" s="96"/>
      <c r="BA113" s="96"/>
      <c r="BB113" s="97"/>
      <c r="BC113" s="74"/>
      <c r="BD113" s="92">
        <f>IF(Paramètres!$B$154="",".",Paramètres!$B$154)</f>
        <v>42781</v>
      </c>
      <c r="BE113" s="65">
        <v>1</v>
      </c>
      <c r="BF113" s="66"/>
      <c r="BG113" s="67"/>
      <c r="BH113" s="67"/>
      <c r="BI113" s="95"/>
      <c r="BJ113" s="96"/>
      <c r="BK113" s="96"/>
      <c r="BL113" s="96"/>
      <c r="BM113" s="97"/>
      <c r="BN113" s="74"/>
      <c r="BO113" s="92">
        <f>IF(Paramètres!$B$182="",".",Paramètres!$B$182)</f>
        <v>42816</v>
      </c>
      <c r="BP113" s="65">
        <v>1</v>
      </c>
      <c r="BQ113" s="66"/>
      <c r="BR113" s="67"/>
      <c r="BS113" s="67"/>
      <c r="BT113" s="95"/>
      <c r="BU113" s="96"/>
      <c r="BV113" s="96"/>
      <c r="BW113" s="96"/>
      <c r="BX113" s="97"/>
      <c r="BY113" s="74"/>
      <c r="BZ113" s="92">
        <f>IF(Paramètres!$B$210="",".",Paramètres!$B$210)</f>
        <v>42857</v>
      </c>
      <c r="CA113" s="65">
        <v>1</v>
      </c>
      <c r="CB113" s="66"/>
      <c r="CC113" s="67"/>
      <c r="CD113" s="67"/>
      <c r="CE113" s="95"/>
      <c r="CF113" s="96"/>
      <c r="CG113" s="96"/>
      <c r="CH113" s="96"/>
      <c r="CI113" s="97"/>
      <c r="CJ113" s="74"/>
      <c r="CK113" s="92">
        <f>IF(Paramètres!$B$238="",".",Paramètres!$B$238)</f>
        <v>42872</v>
      </c>
      <c r="CL113" s="65">
        <v>1</v>
      </c>
      <c r="CM113" s="66"/>
      <c r="CN113" s="67"/>
      <c r="CO113" s="67"/>
      <c r="CP113" s="95"/>
      <c r="CQ113" s="96"/>
      <c r="CR113" s="96"/>
      <c r="CS113" s="96"/>
      <c r="CT113" s="97"/>
      <c r="CU113" s="74"/>
      <c r="CV113" s="92">
        <f>IF(Paramètres!$B$266="",".",Paramètres!$B$266)</f>
        <v>42902</v>
      </c>
      <c r="CW113" s="65">
        <v>1</v>
      </c>
      <c r="CX113" s="66"/>
      <c r="CY113" s="67"/>
      <c r="CZ113" s="67"/>
      <c r="DA113" s="95"/>
      <c r="DB113" s="96"/>
      <c r="DC113" s="96"/>
      <c r="DD113" s="96"/>
      <c r="DE113" s="97"/>
      <c r="DF113" s="74"/>
    </row>
    <row r="114" spans="1:110" s="25" customFormat="1" ht="16.5" customHeight="1">
      <c r="A114" s="93"/>
      <c r="B114" s="59">
        <v>2</v>
      </c>
      <c r="C114" s="26"/>
      <c r="D114" s="26"/>
      <c r="E114" s="26"/>
      <c r="F114" s="86"/>
      <c r="G114" s="87"/>
      <c r="H114" s="87"/>
      <c r="I114" s="87"/>
      <c r="J114" s="88"/>
      <c r="K114" s="75"/>
      <c r="L114" s="93"/>
      <c r="M114" s="59">
        <v>2</v>
      </c>
      <c r="N114" s="26"/>
      <c r="O114" s="26"/>
      <c r="P114" s="26"/>
      <c r="Q114" s="86"/>
      <c r="R114" s="87"/>
      <c r="S114" s="87"/>
      <c r="T114" s="87"/>
      <c r="U114" s="88"/>
      <c r="V114" s="75"/>
      <c r="W114" s="93"/>
      <c r="X114" s="59">
        <v>2</v>
      </c>
      <c r="Y114" s="26"/>
      <c r="Z114" s="26"/>
      <c r="AA114" s="26"/>
      <c r="AB114" s="86"/>
      <c r="AC114" s="87"/>
      <c r="AD114" s="87"/>
      <c r="AE114" s="87"/>
      <c r="AF114" s="88"/>
      <c r="AG114" s="75"/>
      <c r="AH114" s="93"/>
      <c r="AI114" s="59">
        <v>2</v>
      </c>
      <c r="AJ114" s="26"/>
      <c r="AK114" s="26"/>
      <c r="AL114" s="26"/>
      <c r="AM114" s="86"/>
      <c r="AN114" s="87"/>
      <c r="AO114" s="87"/>
      <c r="AP114" s="87"/>
      <c r="AQ114" s="88"/>
      <c r="AR114" s="75"/>
      <c r="AS114" s="93"/>
      <c r="AT114" s="59">
        <v>2</v>
      </c>
      <c r="AU114" s="26"/>
      <c r="AV114" s="26"/>
      <c r="AW114" s="26"/>
      <c r="AX114" s="86"/>
      <c r="AY114" s="87"/>
      <c r="AZ114" s="87"/>
      <c r="BA114" s="87"/>
      <c r="BB114" s="88"/>
      <c r="BC114" s="75"/>
      <c r="BD114" s="93"/>
      <c r="BE114" s="59">
        <v>2</v>
      </c>
      <c r="BF114" s="26"/>
      <c r="BG114" s="26"/>
      <c r="BH114" s="26"/>
      <c r="BI114" s="86"/>
      <c r="BJ114" s="87"/>
      <c r="BK114" s="87"/>
      <c r="BL114" s="87"/>
      <c r="BM114" s="88"/>
      <c r="BN114" s="75"/>
      <c r="BO114" s="93"/>
      <c r="BP114" s="59">
        <v>2</v>
      </c>
      <c r="BQ114" s="26"/>
      <c r="BR114" s="26"/>
      <c r="BS114" s="26"/>
      <c r="BT114" s="86"/>
      <c r="BU114" s="87"/>
      <c r="BV114" s="87"/>
      <c r="BW114" s="87"/>
      <c r="BX114" s="88"/>
      <c r="BY114" s="75"/>
      <c r="BZ114" s="93"/>
      <c r="CA114" s="59">
        <v>2</v>
      </c>
      <c r="CB114" s="26"/>
      <c r="CC114" s="26"/>
      <c r="CD114" s="26"/>
      <c r="CE114" s="86"/>
      <c r="CF114" s="87"/>
      <c r="CG114" s="87"/>
      <c r="CH114" s="87"/>
      <c r="CI114" s="88"/>
      <c r="CJ114" s="75"/>
      <c r="CK114" s="93"/>
      <c r="CL114" s="59">
        <v>2</v>
      </c>
      <c r="CM114" s="26"/>
      <c r="CN114" s="26"/>
      <c r="CO114" s="26"/>
      <c r="CP114" s="86"/>
      <c r="CQ114" s="87"/>
      <c r="CR114" s="87"/>
      <c r="CS114" s="87"/>
      <c r="CT114" s="88"/>
      <c r="CU114" s="75"/>
      <c r="CV114" s="93"/>
      <c r="CW114" s="59">
        <v>2</v>
      </c>
      <c r="CX114" s="26"/>
      <c r="CY114" s="26"/>
      <c r="CZ114" s="26"/>
      <c r="DA114" s="86"/>
      <c r="DB114" s="87"/>
      <c r="DC114" s="87"/>
      <c r="DD114" s="87"/>
      <c r="DE114" s="88"/>
      <c r="DF114" s="75"/>
    </row>
    <row r="115" spans="1:110" s="25" customFormat="1" ht="16.5" customHeight="1">
      <c r="A115" s="93"/>
      <c r="B115" s="59">
        <v>3</v>
      </c>
      <c r="C115" s="26"/>
      <c r="D115" s="26"/>
      <c r="E115" s="26"/>
      <c r="F115" s="86"/>
      <c r="G115" s="87"/>
      <c r="H115" s="87"/>
      <c r="I115" s="87"/>
      <c r="J115" s="88"/>
      <c r="K115" s="75"/>
      <c r="L115" s="93"/>
      <c r="M115" s="59">
        <v>3</v>
      </c>
      <c r="N115" s="26"/>
      <c r="O115" s="26"/>
      <c r="P115" s="26"/>
      <c r="Q115" s="86"/>
      <c r="R115" s="87"/>
      <c r="S115" s="87"/>
      <c r="T115" s="87"/>
      <c r="U115" s="88"/>
      <c r="V115" s="75"/>
      <c r="W115" s="93"/>
      <c r="X115" s="59">
        <v>3</v>
      </c>
      <c r="Y115" s="26"/>
      <c r="Z115" s="26"/>
      <c r="AA115" s="26"/>
      <c r="AB115" s="86"/>
      <c r="AC115" s="87"/>
      <c r="AD115" s="87"/>
      <c r="AE115" s="87"/>
      <c r="AF115" s="88"/>
      <c r="AG115" s="75"/>
      <c r="AH115" s="93"/>
      <c r="AI115" s="59">
        <v>3</v>
      </c>
      <c r="AJ115" s="26"/>
      <c r="AK115" s="26"/>
      <c r="AL115" s="26"/>
      <c r="AM115" s="86"/>
      <c r="AN115" s="87"/>
      <c r="AO115" s="87"/>
      <c r="AP115" s="87"/>
      <c r="AQ115" s="88"/>
      <c r="AR115" s="75"/>
      <c r="AS115" s="93"/>
      <c r="AT115" s="59">
        <v>3</v>
      </c>
      <c r="AU115" s="26"/>
      <c r="AV115" s="26"/>
      <c r="AW115" s="26"/>
      <c r="AX115" s="86"/>
      <c r="AY115" s="87"/>
      <c r="AZ115" s="87"/>
      <c r="BA115" s="87"/>
      <c r="BB115" s="88"/>
      <c r="BC115" s="75"/>
      <c r="BD115" s="93"/>
      <c r="BE115" s="59">
        <v>3</v>
      </c>
      <c r="BF115" s="26"/>
      <c r="BG115" s="26"/>
      <c r="BH115" s="26"/>
      <c r="BI115" s="86"/>
      <c r="BJ115" s="87"/>
      <c r="BK115" s="87"/>
      <c r="BL115" s="87"/>
      <c r="BM115" s="88"/>
      <c r="BN115" s="75"/>
      <c r="BO115" s="93"/>
      <c r="BP115" s="59">
        <v>3</v>
      </c>
      <c r="BQ115" s="26"/>
      <c r="BR115" s="26"/>
      <c r="BS115" s="26"/>
      <c r="BT115" s="86"/>
      <c r="BU115" s="87"/>
      <c r="BV115" s="87"/>
      <c r="BW115" s="87"/>
      <c r="BX115" s="88"/>
      <c r="BY115" s="75"/>
      <c r="BZ115" s="93"/>
      <c r="CA115" s="59">
        <v>3</v>
      </c>
      <c r="CB115" s="26"/>
      <c r="CC115" s="26"/>
      <c r="CD115" s="26"/>
      <c r="CE115" s="86"/>
      <c r="CF115" s="87"/>
      <c r="CG115" s="87"/>
      <c r="CH115" s="87"/>
      <c r="CI115" s="88"/>
      <c r="CJ115" s="75"/>
      <c r="CK115" s="93"/>
      <c r="CL115" s="59">
        <v>3</v>
      </c>
      <c r="CM115" s="26"/>
      <c r="CN115" s="26"/>
      <c r="CO115" s="26"/>
      <c r="CP115" s="86"/>
      <c r="CQ115" s="87"/>
      <c r="CR115" s="87"/>
      <c r="CS115" s="87"/>
      <c r="CT115" s="88"/>
      <c r="CU115" s="75"/>
      <c r="CV115" s="93"/>
      <c r="CW115" s="59">
        <v>3</v>
      </c>
      <c r="CX115" s="26"/>
      <c r="CY115" s="26"/>
      <c r="CZ115" s="26"/>
      <c r="DA115" s="86"/>
      <c r="DB115" s="87"/>
      <c r="DC115" s="87"/>
      <c r="DD115" s="87"/>
      <c r="DE115" s="88"/>
      <c r="DF115" s="75"/>
    </row>
    <row r="116" spans="1:110" s="25" customFormat="1" ht="16.5" customHeight="1">
      <c r="A116" s="93"/>
      <c r="B116" s="59">
        <v>4</v>
      </c>
      <c r="C116" s="26"/>
      <c r="D116" s="26"/>
      <c r="E116" s="26"/>
      <c r="F116" s="86"/>
      <c r="G116" s="87"/>
      <c r="H116" s="87"/>
      <c r="I116" s="87"/>
      <c r="J116" s="88"/>
      <c r="K116" s="75"/>
      <c r="L116" s="93"/>
      <c r="M116" s="59">
        <v>4</v>
      </c>
      <c r="N116" s="26"/>
      <c r="O116" s="26"/>
      <c r="P116" s="26"/>
      <c r="Q116" s="86"/>
      <c r="R116" s="87"/>
      <c r="S116" s="87"/>
      <c r="T116" s="87"/>
      <c r="U116" s="88"/>
      <c r="V116" s="75"/>
      <c r="W116" s="93"/>
      <c r="X116" s="59">
        <v>4</v>
      </c>
      <c r="Y116" s="26"/>
      <c r="Z116" s="26"/>
      <c r="AA116" s="26"/>
      <c r="AB116" s="86"/>
      <c r="AC116" s="87"/>
      <c r="AD116" s="87"/>
      <c r="AE116" s="87"/>
      <c r="AF116" s="88"/>
      <c r="AG116" s="75"/>
      <c r="AH116" s="93"/>
      <c r="AI116" s="59">
        <v>4</v>
      </c>
      <c r="AJ116" s="26"/>
      <c r="AK116" s="26"/>
      <c r="AL116" s="26"/>
      <c r="AM116" s="86"/>
      <c r="AN116" s="87"/>
      <c r="AO116" s="87"/>
      <c r="AP116" s="87"/>
      <c r="AQ116" s="88"/>
      <c r="AR116" s="75"/>
      <c r="AS116" s="93"/>
      <c r="AT116" s="59">
        <v>4</v>
      </c>
      <c r="AU116" s="26"/>
      <c r="AV116" s="26"/>
      <c r="AW116" s="26"/>
      <c r="AX116" s="86"/>
      <c r="AY116" s="87"/>
      <c r="AZ116" s="87"/>
      <c r="BA116" s="87"/>
      <c r="BB116" s="88"/>
      <c r="BC116" s="75"/>
      <c r="BD116" s="93"/>
      <c r="BE116" s="59">
        <v>4</v>
      </c>
      <c r="BF116" s="26"/>
      <c r="BG116" s="26"/>
      <c r="BH116" s="26"/>
      <c r="BI116" s="86"/>
      <c r="BJ116" s="87"/>
      <c r="BK116" s="87"/>
      <c r="BL116" s="87"/>
      <c r="BM116" s="88"/>
      <c r="BN116" s="75"/>
      <c r="BO116" s="93"/>
      <c r="BP116" s="59">
        <v>4</v>
      </c>
      <c r="BQ116" s="26"/>
      <c r="BR116" s="26"/>
      <c r="BS116" s="26"/>
      <c r="BT116" s="86"/>
      <c r="BU116" s="87"/>
      <c r="BV116" s="87"/>
      <c r="BW116" s="87"/>
      <c r="BX116" s="88"/>
      <c r="BY116" s="75"/>
      <c r="BZ116" s="93"/>
      <c r="CA116" s="59">
        <v>4</v>
      </c>
      <c r="CB116" s="26"/>
      <c r="CC116" s="26"/>
      <c r="CD116" s="26"/>
      <c r="CE116" s="86"/>
      <c r="CF116" s="87"/>
      <c r="CG116" s="87"/>
      <c r="CH116" s="87"/>
      <c r="CI116" s="88"/>
      <c r="CJ116" s="75"/>
      <c r="CK116" s="93"/>
      <c r="CL116" s="59">
        <v>4</v>
      </c>
      <c r="CM116" s="26"/>
      <c r="CN116" s="26"/>
      <c r="CO116" s="26"/>
      <c r="CP116" s="86"/>
      <c r="CQ116" s="87"/>
      <c r="CR116" s="87"/>
      <c r="CS116" s="87"/>
      <c r="CT116" s="88"/>
      <c r="CU116" s="75"/>
      <c r="CV116" s="93"/>
      <c r="CW116" s="59">
        <v>4</v>
      </c>
      <c r="CX116" s="26"/>
      <c r="CY116" s="26"/>
      <c r="CZ116" s="26"/>
      <c r="DA116" s="86"/>
      <c r="DB116" s="87"/>
      <c r="DC116" s="87"/>
      <c r="DD116" s="87"/>
      <c r="DE116" s="88"/>
      <c r="DF116" s="75"/>
    </row>
    <row r="117" spans="1:110" s="25" customFormat="1" ht="16.5" customHeight="1">
      <c r="A117" s="93"/>
      <c r="B117" s="59" t="s">
        <v>35</v>
      </c>
      <c r="C117" s="26"/>
      <c r="D117" s="26"/>
      <c r="E117" s="26"/>
      <c r="F117" s="86"/>
      <c r="G117" s="87"/>
      <c r="H117" s="87"/>
      <c r="I117" s="87"/>
      <c r="J117" s="88"/>
      <c r="K117" s="75"/>
      <c r="L117" s="93"/>
      <c r="M117" s="59" t="s">
        <v>35</v>
      </c>
      <c r="N117" s="26"/>
      <c r="O117" s="26"/>
      <c r="P117" s="26"/>
      <c r="Q117" s="86"/>
      <c r="R117" s="87"/>
      <c r="S117" s="87"/>
      <c r="T117" s="87"/>
      <c r="U117" s="88"/>
      <c r="V117" s="75"/>
      <c r="W117" s="93"/>
      <c r="X117" s="59" t="s">
        <v>35</v>
      </c>
      <c r="Y117" s="26"/>
      <c r="Z117" s="26"/>
      <c r="AA117" s="26"/>
      <c r="AB117" s="86"/>
      <c r="AC117" s="87"/>
      <c r="AD117" s="87"/>
      <c r="AE117" s="87"/>
      <c r="AF117" s="88"/>
      <c r="AG117" s="75"/>
      <c r="AH117" s="93"/>
      <c r="AI117" s="59" t="s">
        <v>35</v>
      </c>
      <c r="AJ117" s="26"/>
      <c r="AK117" s="26"/>
      <c r="AL117" s="26"/>
      <c r="AM117" s="86"/>
      <c r="AN117" s="87"/>
      <c r="AO117" s="87"/>
      <c r="AP117" s="87"/>
      <c r="AQ117" s="88"/>
      <c r="AR117" s="75"/>
      <c r="AS117" s="93"/>
      <c r="AT117" s="59" t="s">
        <v>35</v>
      </c>
      <c r="AU117" s="26"/>
      <c r="AV117" s="26"/>
      <c r="AW117" s="26"/>
      <c r="AX117" s="86"/>
      <c r="AY117" s="87"/>
      <c r="AZ117" s="87"/>
      <c r="BA117" s="87"/>
      <c r="BB117" s="88"/>
      <c r="BC117" s="75"/>
      <c r="BD117" s="93"/>
      <c r="BE117" s="59" t="s">
        <v>35</v>
      </c>
      <c r="BF117" s="26"/>
      <c r="BG117" s="26"/>
      <c r="BH117" s="26"/>
      <c r="BI117" s="86"/>
      <c r="BJ117" s="87"/>
      <c r="BK117" s="87"/>
      <c r="BL117" s="87"/>
      <c r="BM117" s="88"/>
      <c r="BN117" s="75"/>
      <c r="BO117" s="93"/>
      <c r="BP117" s="59" t="s">
        <v>35</v>
      </c>
      <c r="BQ117" s="26"/>
      <c r="BR117" s="26"/>
      <c r="BS117" s="26"/>
      <c r="BT117" s="86"/>
      <c r="BU117" s="87"/>
      <c r="BV117" s="87"/>
      <c r="BW117" s="87"/>
      <c r="BX117" s="88"/>
      <c r="BY117" s="75"/>
      <c r="BZ117" s="93"/>
      <c r="CA117" s="59" t="s">
        <v>35</v>
      </c>
      <c r="CB117" s="26"/>
      <c r="CC117" s="26"/>
      <c r="CD117" s="26"/>
      <c r="CE117" s="86"/>
      <c r="CF117" s="87"/>
      <c r="CG117" s="87"/>
      <c r="CH117" s="87"/>
      <c r="CI117" s="88"/>
      <c r="CJ117" s="75"/>
      <c r="CK117" s="93"/>
      <c r="CL117" s="59" t="s">
        <v>35</v>
      </c>
      <c r="CM117" s="26"/>
      <c r="CN117" s="26"/>
      <c r="CO117" s="26"/>
      <c r="CP117" s="86"/>
      <c r="CQ117" s="87"/>
      <c r="CR117" s="87"/>
      <c r="CS117" s="87"/>
      <c r="CT117" s="88"/>
      <c r="CU117" s="75"/>
      <c r="CV117" s="93"/>
      <c r="CW117" s="59" t="s">
        <v>35</v>
      </c>
      <c r="CX117" s="26"/>
      <c r="CY117" s="26"/>
      <c r="CZ117" s="26"/>
      <c r="DA117" s="86"/>
      <c r="DB117" s="87"/>
      <c r="DC117" s="87"/>
      <c r="DD117" s="87"/>
      <c r="DE117" s="88"/>
      <c r="DF117" s="75"/>
    </row>
    <row r="118" spans="1:110" s="25" customFormat="1" ht="16.5" customHeight="1">
      <c r="A118" s="93"/>
      <c r="B118" s="59">
        <v>7</v>
      </c>
      <c r="C118" s="26"/>
      <c r="D118" s="26"/>
      <c r="E118" s="26"/>
      <c r="F118" s="86"/>
      <c r="G118" s="87"/>
      <c r="H118" s="87"/>
      <c r="I118" s="87"/>
      <c r="J118" s="88"/>
      <c r="K118" s="75"/>
      <c r="L118" s="93"/>
      <c r="M118" s="59">
        <v>7</v>
      </c>
      <c r="N118" s="26"/>
      <c r="O118" s="26"/>
      <c r="P118" s="26"/>
      <c r="Q118" s="86"/>
      <c r="R118" s="87"/>
      <c r="S118" s="87"/>
      <c r="T118" s="87"/>
      <c r="U118" s="88"/>
      <c r="V118" s="75"/>
      <c r="W118" s="93"/>
      <c r="X118" s="59">
        <v>7</v>
      </c>
      <c r="Y118" s="26"/>
      <c r="Z118" s="26"/>
      <c r="AA118" s="26"/>
      <c r="AB118" s="86"/>
      <c r="AC118" s="87"/>
      <c r="AD118" s="87"/>
      <c r="AE118" s="87"/>
      <c r="AF118" s="88"/>
      <c r="AG118" s="75"/>
      <c r="AH118" s="93"/>
      <c r="AI118" s="59">
        <v>7</v>
      </c>
      <c r="AJ118" s="26"/>
      <c r="AK118" s="26"/>
      <c r="AL118" s="26"/>
      <c r="AM118" s="86"/>
      <c r="AN118" s="87"/>
      <c r="AO118" s="87"/>
      <c r="AP118" s="87"/>
      <c r="AQ118" s="88"/>
      <c r="AR118" s="75"/>
      <c r="AS118" s="93"/>
      <c r="AT118" s="59">
        <v>7</v>
      </c>
      <c r="AU118" s="26"/>
      <c r="AV118" s="26"/>
      <c r="AW118" s="26"/>
      <c r="AX118" s="86"/>
      <c r="AY118" s="87"/>
      <c r="AZ118" s="87"/>
      <c r="BA118" s="87"/>
      <c r="BB118" s="88"/>
      <c r="BC118" s="75"/>
      <c r="BD118" s="93"/>
      <c r="BE118" s="59">
        <v>7</v>
      </c>
      <c r="BF118" s="26"/>
      <c r="BG118" s="26"/>
      <c r="BH118" s="26"/>
      <c r="BI118" s="86"/>
      <c r="BJ118" s="87"/>
      <c r="BK118" s="87"/>
      <c r="BL118" s="87"/>
      <c r="BM118" s="88"/>
      <c r="BN118" s="75"/>
      <c r="BO118" s="93"/>
      <c r="BP118" s="59">
        <v>7</v>
      </c>
      <c r="BQ118" s="26"/>
      <c r="BR118" s="26"/>
      <c r="BS118" s="26"/>
      <c r="BT118" s="86"/>
      <c r="BU118" s="87"/>
      <c r="BV118" s="87"/>
      <c r="BW118" s="87"/>
      <c r="BX118" s="88"/>
      <c r="BY118" s="75"/>
      <c r="BZ118" s="93"/>
      <c r="CA118" s="59">
        <v>7</v>
      </c>
      <c r="CB118" s="26"/>
      <c r="CC118" s="26"/>
      <c r="CD118" s="26"/>
      <c r="CE118" s="86"/>
      <c r="CF118" s="87"/>
      <c r="CG118" s="87"/>
      <c r="CH118" s="87"/>
      <c r="CI118" s="88"/>
      <c r="CJ118" s="75"/>
      <c r="CK118" s="93"/>
      <c r="CL118" s="59">
        <v>7</v>
      </c>
      <c r="CM118" s="26"/>
      <c r="CN118" s="26"/>
      <c r="CO118" s="26"/>
      <c r="CP118" s="86"/>
      <c r="CQ118" s="87"/>
      <c r="CR118" s="87"/>
      <c r="CS118" s="87"/>
      <c r="CT118" s="88"/>
      <c r="CU118" s="75"/>
      <c r="CV118" s="93"/>
      <c r="CW118" s="59">
        <v>7</v>
      </c>
      <c r="CX118" s="26"/>
      <c r="CY118" s="26"/>
      <c r="CZ118" s="26"/>
      <c r="DA118" s="86"/>
      <c r="DB118" s="87"/>
      <c r="DC118" s="87"/>
      <c r="DD118" s="87"/>
      <c r="DE118" s="88"/>
      <c r="DF118" s="75"/>
    </row>
    <row r="119" spans="1:110" s="25" customFormat="1" ht="16.5" customHeight="1" thickBot="1">
      <c r="A119" s="94"/>
      <c r="B119" s="60">
        <v>8</v>
      </c>
      <c r="C119" s="27"/>
      <c r="D119" s="27"/>
      <c r="E119" s="27"/>
      <c r="F119" s="89"/>
      <c r="G119" s="90"/>
      <c r="H119" s="90"/>
      <c r="I119" s="90"/>
      <c r="J119" s="91"/>
      <c r="K119" s="76"/>
      <c r="L119" s="94"/>
      <c r="M119" s="60">
        <v>8</v>
      </c>
      <c r="N119" s="27"/>
      <c r="O119" s="27"/>
      <c r="P119" s="27"/>
      <c r="Q119" s="89"/>
      <c r="R119" s="90"/>
      <c r="S119" s="90"/>
      <c r="T119" s="90"/>
      <c r="U119" s="91"/>
      <c r="V119" s="76"/>
      <c r="W119" s="94"/>
      <c r="X119" s="60">
        <v>8</v>
      </c>
      <c r="Y119" s="27"/>
      <c r="Z119" s="27"/>
      <c r="AA119" s="27"/>
      <c r="AB119" s="89"/>
      <c r="AC119" s="90"/>
      <c r="AD119" s="90"/>
      <c r="AE119" s="90"/>
      <c r="AF119" s="91"/>
      <c r="AG119" s="76"/>
      <c r="AH119" s="94"/>
      <c r="AI119" s="60">
        <v>8</v>
      </c>
      <c r="AJ119" s="27"/>
      <c r="AK119" s="27"/>
      <c r="AL119" s="27"/>
      <c r="AM119" s="89"/>
      <c r="AN119" s="90"/>
      <c r="AO119" s="90"/>
      <c r="AP119" s="90"/>
      <c r="AQ119" s="91"/>
      <c r="AR119" s="76"/>
      <c r="AS119" s="94"/>
      <c r="AT119" s="60">
        <v>8</v>
      </c>
      <c r="AU119" s="27"/>
      <c r="AV119" s="27"/>
      <c r="AW119" s="27"/>
      <c r="AX119" s="89"/>
      <c r="AY119" s="90"/>
      <c r="AZ119" s="90"/>
      <c r="BA119" s="90"/>
      <c r="BB119" s="91"/>
      <c r="BC119" s="76"/>
      <c r="BD119" s="94"/>
      <c r="BE119" s="60">
        <v>8</v>
      </c>
      <c r="BF119" s="27"/>
      <c r="BG119" s="27"/>
      <c r="BH119" s="27"/>
      <c r="BI119" s="89"/>
      <c r="BJ119" s="90"/>
      <c r="BK119" s="90"/>
      <c r="BL119" s="90"/>
      <c r="BM119" s="91"/>
      <c r="BN119" s="76"/>
      <c r="BO119" s="94"/>
      <c r="BP119" s="60">
        <v>8</v>
      </c>
      <c r="BQ119" s="27"/>
      <c r="BR119" s="27"/>
      <c r="BS119" s="27"/>
      <c r="BT119" s="89"/>
      <c r="BU119" s="90"/>
      <c r="BV119" s="90"/>
      <c r="BW119" s="90"/>
      <c r="BX119" s="91"/>
      <c r="BY119" s="76"/>
      <c r="BZ119" s="94"/>
      <c r="CA119" s="60">
        <v>8</v>
      </c>
      <c r="CB119" s="27"/>
      <c r="CC119" s="27"/>
      <c r="CD119" s="27"/>
      <c r="CE119" s="89"/>
      <c r="CF119" s="90"/>
      <c r="CG119" s="90"/>
      <c r="CH119" s="90"/>
      <c r="CI119" s="91"/>
      <c r="CJ119" s="76"/>
      <c r="CK119" s="94"/>
      <c r="CL119" s="60">
        <v>8</v>
      </c>
      <c r="CM119" s="27"/>
      <c r="CN119" s="27"/>
      <c r="CO119" s="27"/>
      <c r="CP119" s="89"/>
      <c r="CQ119" s="90"/>
      <c r="CR119" s="90"/>
      <c r="CS119" s="90"/>
      <c r="CT119" s="91"/>
      <c r="CU119" s="76"/>
      <c r="CV119" s="94"/>
      <c r="CW119" s="60">
        <v>8</v>
      </c>
      <c r="CX119" s="27"/>
      <c r="CY119" s="27"/>
      <c r="CZ119" s="27"/>
      <c r="DA119" s="89"/>
      <c r="DB119" s="90"/>
      <c r="DC119" s="90"/>
      <c r="DD119" s="90"/>
      <c r="DE119" s="91"/>
      <c r="DF119" s="76"/>
    </row>
    <row r="120" spans="1:110" s="25" customFormat="1" ht="7.5" customHeight="1" thickBot="1">
      <c r="B120" s="1"/>
      <c r="C120" s="1"/>
      <c r="D120" s="1"/>
      <c r="E120" s="1"/>
      <c r="F120" s="1"/>
      <c r="G120" s="1"/>
      <c r="H120" s="28"/>
      <c r="I120" s="28"/>
      <c r="J120" s="28"/>
      <c r="K120" s="28"/>
      <c r="M120" s="1"/>
      <c r="N120" s="1"/>
      <c r="O120" s="1"/>
      <c r="P120" s="1"/>
      <c r="Q120" s="1"/>
      <c r="R120" s="1"/>
      <c r="S120" s="28"/>
      <c r="T120" s="28"/>
      <c r="U120" s="28"/>
      <c r="V120" s="28"/>
      <c r="X120" s="1"/>
      <c r="Y120" s="1"/>
      <c r="Z120" s="1"/>
      <c r="AA120" s="1"/>
      <c r="AB120" s="1"/>
      <c r="AC120" s="1"/>
      <c r="AD120" s="28"/>
      <c r="AE120" s="28"/>
      <c r="AF120" s="28"/>
      <c r="AG120" s="28"/>
      <c r="AI120" s="1"/>
      <c r="AJ120" s="1"/>
      <c r="AK120" s="1"/>
      <c r="AL120" s="1"/>
      <c r="AM120" s="1"/>
      <c r="AN120" s="1"/>
      <c r="AO120" s="28"/>
      <c r="AP120" s="28"/>
      <c r="AQ120" s="28"/>
      <c r="AR120" s="28"/>
      <c r="AT120" s="1"/>
      <c r="AU120" s="1"/>
      <c r="AV120" s="1"/>
      <c r="AW120" s="1"/>
      <c r="AX120" s="1"/>
      <c r="AY120" s="1"/>
      <c r="AZ120" s="28"/>
      <c r="BA120" s="28"/>
      <c r="BB120" s="28"/>
      <c r="BC120" s="28"/>
      <c r="BE120" s="1"/>
      <c r="BF120" s="1"/>
      <c r="BG120" s="1"/>
      <c r="BH120" s="1"/>
      <c r="BI120" s="1"/>
      <c r="BJ120" s="1"/>
      <c r="BK120" s="28"/>
      <c r="BL120" s="28"/>
      <c r="BM120" s="28"/>
      <c r="BN120" s="28"/>
      <c r="BP120" s="1"/>
      <c r="BQ120" s="1"/>
      <c r="BR120" s="1"/>
      <c r="BS120" s="1"/>
      <c r="BT120" s="1"/>
      <c r="BU120" s="1"/>
      <c r="BV120" s="28"/>
      <c r="BW120" s="28"/>
      <c r="BX120" s="28"/>
      <c r="BY120" s="28"/>
      <c r="CA120" s="1"/>
      <c r="CB120" s="1"/>
      <c r="CC120" s="1"/>
      <c r="CD120" s="1"/>
      <c r="CE120" s="1"/>
      <c r="CF120" s="1"/>
      <c r="CG120" s="28"/>
      <c r="CH120" s="28"/>
      <c r="CI120" s="28"/>
      <c r="CJ120" s="28"/>
      <c r="CL120" s="1"/>
      <c r="CM120" s="1"/>
      <c r="CN120" s="1"/>
      <c r="CO120" s="1"/>
      <c r="CP120" s="1"/>
      <c r="CQ120" s="1"/>
      <c r="CR120" s="28"/>
      <c r="CS120" s="28"/>
      <c r="CT120" s="28"/>
      <c r="CU120" s="28"/>
      <c r="CW120" s="1"/>
      <c r="CX120" s="1"/>
      <c r="CY120" s="1"/>
      <c r="CZ120" s="1"/>
      <c r="DA120" s="1"/>
      <c r="DB120" s="1"/>
      <c r="DC120" s="28"/>
      <c r="DD120" s="28"/>
      <c r="DE120" s="28"/>
      <c r="DF120" s="28"/>
    </row>
    <row r="121" spans="1:110" s="25" customFormat="1" ht="16.5" customHeight="1">
      <c r="A121" s="92">
        <f>IF(Paramètres!$B$15="",".",Paramètres!$B$15)</f>
        <v>42629</v>
      </c>
      <c r="B121" s="65">
        <v>1</v>
      </c>
      <c r="C121" s="66" t="s">
        <v>169</v>
      </c>
      <c r="D121" s="67"/>
      <c r="E121" s="67"/>
      <c r="F121" s="95"/>
      <c r="G121" s="96"/>
      <c r="H121" s="96"/>
      <c r="I121" s="96"/>
      <c r="J121" s="97"/>
      <c r="K121" s="74"/>
      <c r="L121" s="92">
        <f>IF(Paramètres!$B$43="",".",Paramètres!$B$43)</f>
        <v>42661</v>
      </c>
      <c r="M121" s="65">
        <v>1</v>
      </c>
      <c r="N121" s="66"/>
      <c r="O121" s="67"/>
      <c r="P121" s="67"/>
      <c r="Q121" s="95"/>
      <c r="R121" s="96"/>
      <c r="S121" s="96"/>
      <c r="T121" s="96"/>
      <c r="U121" s="97"/>
      <c r="V121" s="74"/>
      <c r="W121" s="92" t="str">
        <f>IF(Paramètres!$B$71="",".",Paramètres!$B$71)</f>
        <v>.</v>
      </c>
      <c r="X121" s="65">
        <v>1</v>
      </c>
      <c r="Y121" s="66"/>
      <c r="Z121" s="67"/>
      <c r="AA121" s="67"/>
      <c r="AB121" s="95"/>
      <c r="AC121" s="96"/>
      <c r="AD121" s="96"/>
      <c r="AE121" s="96"/>
      <c r="AF121" s="97"/>
      <c r="AG121" s="74"/>
      <c r="AH121" s="92">
        <f>IF(Paramètres!$B$99="",".",Paramètres!$B$99)</f>
        <v>42720</v>
      </c>
      <c r="AI121" s="65">
        <v>1</v>
      </c>
      <c r="AJ121" s="66"/>
      <c r="AK121" s="67"/>
      <c r="AL121" s="67"/>
      <c r="AM121" s="95"/>
      <c r="AN121" s="96"/>
      <c r="AO121" s="96"/>
      <c r="AP121" s="96"/>
      <c r="AQ121" s="97"/>
      <c r="AR121" s="74"/>
      <c r="AS121" s="92">
        <f>IF(Paramètres!$B$127="",".",Paramètres!$B$127)</f>
        <v>42759</v>
      </c>
      <c r="AT121" s="65">
        <v>1</v>
      </c>
      <c r="AU121" s="66"/>
      <c r="AV121" s="67"/>
      <c r="AW121" s="67"/>
      <c r="AX121" s="95"/>
      <c r="AY121" s="96"/>
      <c r="AZ121" s="96"/>
      <c r="BA121" s="96"/>
      <c r="BB121" s="97"/>
      <c r="BC121" s="74"/>
      <c r="BD121" s="92">
        <f>IF(Paramètres!$B$155="",".",Paramètres!$B$155)</f>
        <v>42782</v>
      </c>
      <c r="BE121" s="65">
        <v>1</v>
      </c>
      <c r="BF121" s="66"/>
      <c r="BG121" s="67"/>
      <c r="BH121" s="67"/>
      <c r="BI121" s="95"/>
      <c r="BJ121" s="96"/>
      <c r="BK121" s="96"/>
      <c r="BL121" s="96"/>
      <c r="BM121" s="97"/>
      <c r="BN121" s="74"/>
      <c r="BO121" s="92">
        <f>IF(Paramètres!$B$183="",".",Paramètres!$B$183)</f>
        <v>42817</v>
      </c>
      <c r="BP121" s="65">
        <v>1</v>
      </c>
      <c r="BQ121" s="66"/>
      <c r="BR121" s="67"/>
      <c r="BS121" s="67"/>
      <c r="BT121" s="95"/>
      <c r="BU121" s="96"/>
      <c r="BV121" s="96"/>
      <c r="BW121" s="96"/>
      <c r="BX121" s="97"/>
      <c r="BY121" s="74"/>
      <c r="BZ121" s="92" t="str">
        <f>IF(Paramètres!$B$211="",".",Paramètres!$B$211)</f>
        <v>.</v>
      </c>
      <c r="CA121" s="65">
        <v>1</v>
      </c>
      <c r="CB121" s="66"/>
      <c r="CC121" s="67"/>
      <c r="CD121" s="67"/>
      <c r="CE121" s="95"/>
      <c r="CF121" s="96"/>
      <c r="CG121" s="96"/>
      <c r="CH121" s="96"/>
      <c r="CI121" s="97"/>
      <c r="CJ121" s="74"/>
      <c r="CK121" s="92">
        <f>IF(Paramètres!$B$239="",".",Paramètres!$B$239)</f>
        <v>42873</v>
      </c>
      <c r="CL121" s="65">
        <v>1</v>
      </c>
      <c r="CM121" s="66"/>
      <c r="CN121" s="67"/>
      <c r="CO121" s="67"/>
      <c r="CP121" s="95"/>
      <c r="CQ121" s="96"/>
      <c r="CR121" s="96"/>
      <c r="CS121" s="96"/>
      <c r="CT121" s="97"/>
      <c r="CU121" s="74"/>
      <c r="CV121" s="92">
        <f>IF(Paramètres!$B$267="",".",Paramètres!$B$267)</f>
        <v>42905</v>
      </c>
      <c r="CW121" s="65">
        <v>1</v>
      </c>
      <c r="CX121" s="66"/>
      <c r="CY121" s="67"/>
      <c r="CZ121" s="67"/>
      <c r="DA121" s="95"/>
      <c r="DB121" s="96"/>
      <c r="DC121" s="96"/>
      <c r="DD121" s="96"/>
      <c r="DE121" s="97"/>
      <c r="DF121" s="74"/>
    </row>
    <row r="122" spans="1:110" s="25" customFormat="1" ht="16.5" customHeight="1">
      <c r="A122" s="93"/>
      <c r="B122" s="59">
        <v>2</v>
      </c>
      <c r="C122" s="26" t="s">
        <v>178</v>
      </c>
      <c r="D122" s="26"/>
      <c r="E122" s="26"/>
      <c r="F122" s="86"/>
      <c r="G122" s="87"/>
      <c r="H122" s="87"/>
      <c r="I122" s="87"/>
      <c r="J122" s="88"/>
      <c r="K122" s="75"/>
      <c r="L122" s="93"/>
      <c r="M122" s="59">
        <v>2</v>
      </c>
      <c r="N122" s="26"/>
      <c r="O122" s="26"/>
      <c r="P122" s="26"/>
      <c r="Q122" s="86"/>
      <c r="R122" s="87"/>
      <c r="S122" s="87"/>
      <c r="T122" s="87"/>
      <c r="U122" s="88"/>
      <c r="V122" s="75"/>
      <c r="W122" s="93"/>
      <c r="X122" s="59">
        <v>2</v>
      </c>
      <c r="Y122" s="26"/>
      <c r="Z122" s="26"/>
      <c r="AA122" s="26"/>
      <c r="AB122" s="86"/>
      <c r="AC122" s="87"/>
      <c r="AD122" s="87"/>
      <c r="AE122" s="87"/>
      <c r="AF122" s="88"/>
      <c r="AG122" s="75"/>
      <c r="AH122" s="93"/>
      <c r="AI122" s="59">
        <v>2</v>
      </c>
      <c r="AJ122" s="26"/>
      <c r="AK122" s="26"/>
      <c r="AL122" s="26"/>
      <c r="AM122" s="86"/>
      <c r="AN122" s="87"/>
      <c r="AO122" s="87"/>
      <c r="AP122" s="87"/>
      <c r="AQ122" s="88"/>
      <c r="AR122" s="75"/>
      <c r="AS122" s="93"/>
      <c r="AT122" s="59">
        <v>2</v>
      </c>
      <c r="AU122" s="26"/>
      <c r="AV122" s="26"/>
      <c r="AW122" s="26"/>
      <c r="AX122" s="86"/>
      <c r="AY122" s="87"/>
      <c r="AZ122" s="87"/>
      <c r="BA122" s="87"/>
      <c r="BB122" s="88"/>
      <c r="BC122" s="75"/>
      <c r="BD122" s="93"/>
      <c r="BE122" s="59">
        <v>2</v>
      </c>
      <c r="BF122" s="26"/>
      <c r="BG122" s="26"/>
      <c r="BH122" s="26"/>
      <c r="BI122" s="86"/>
      <c r="BJ122" s="87"/>
      <c r="BK122" s="87"/>
      <c r="BL122" s="87"/>
      <c r="BM122" s="88"/>
      <c r="BN122" s="75"/>
      <c r="BO122" s="93"/>
      <c r="BP122" s="59">
        <v>2</v>
      </c>
      <c r="BQ122" s="26"/>
      <c r="BR122" s="26"/>
      <c r="BS122" s="26"/>
      <c r="BT122" s="86"/>
      <c r="BU122" s="87"/>
      <c r="BV122" s="87"/>
      <c r="BW122" s="87"/>
      <c r="BX122" s="88"/>
      <c r="BY122" s="75"/>
      <c r="BZ122" s="93"/>
      <c r="CA122" s="59">
        <v>2</v>
      </c>
      <c r="CB122" s="26"/>
      <c r="CC122" s="26"/>
      <c r="CD122" s="26"/>
      <c r="CE122" s="86"/>
      <c r="CF122" s="87"/>
      <c r="CG122" s="87"/>
      <c r="CH122" s="87"/>
      <c r="CI122" s="88"/>
      <c r="CJ122" s="75"/>
      <c r="CK122" s="93"/>
      <c r="CL122" s="59">
        <v>2</v>
      </c>
      <c r="CM122" s="26"/>
      <c r="CN122" s="26"/>
      <c r="CO122" s="26"/>
      <c r="CP122" s="86"/>
      <c r="CQ122" s="87"/>
      <c r="CR122" s="87"/>
      <c r="CS122" s="87"/>
      <c r="CT122" s="88"/>
      <c r="CU122" s="75"/>
      <c r="CV122" s="93"/>
      <c r="CW122" s="59">
        <v>2</v>
      </c>
      <c r="CX122" s="26"/>
      <c r="CY122" s="26"/>
      <c r="CZ122" s="26"/>
      <c r="DA122" s="86"/>
      <c r="DB122" s="87"/>
      <c r="DC122" s="87"/>
      <c r="DD122" s="87"/>
      <c r="DE122" s="88"/>
      <c r="DF122" s="75"/>
    </row>
    <row r="123" spans="1:110" s="25" customFormat="1" ht="16.5" customHeight="1">
      <c r="A123" s="93"/>
      <c r="B123" s="59">
        <v>3</v>
      </c>
      <c r="C123" s="26" t="s">
        <v>181</v>
      </c>
      <c r="D123" s="26"/>
      <c r="E123" s="26"/>
      <c r="F123" s="86"/>
      <c r="G123" s="87"/>
      <c r="H123" s="87"/>
      <c r="I123" s="87"/>
      <c r="J123" s="88"/>
      <c r="K123" s="75"/>
      <c r="L123" s="93"/>
      <c r="M123" s="59">
        <v>3</v>
      </c>
      <c r="N123" s="26"/>
      <c r="O123" s="26"/>
      <c r="P123" s="26"/>
      <c r="Q123" s="86"/>
      <c r="R123" s="87"/>
      <c r="S123" s="87"/>
      <c r="T123" s="87"/>
      <c r="U123" s="88"/>
      <c r="V123" s="75"/>
      <c r="W123" s="93"/>
      <c r="X123" s="59">
        <v>3</v>
      </c>
      <c r="Y123" s="26"/>
      <c r="Z123" s="26"/>
      <c r="AA123" s="26"/>
      <c r="AB123" s="86"/>
      <c r="AC123" s="87"/>
      <c r="AD123" s="87"/>
      <c r="AE123" s="87"/>
      <c r="AF123" s="88"/>
      <c r="AG123" s="75"/>
      <c r="AH123" s="93"/>
      <c r="AI123" s="59">
        <v>3</v>
      </c>
      <c r="AJ123" s="26"/>
      <c r="AK123" s="26"/>
      <c r="AL123" s="26"/>
      <c r="AM123" s="86"/>
      <c r="AN123" s="87"/>
      <c r="AO123" s="87"/>
      <c r="AP123" s="87"/>
      <c r="AQ123" s="88"/>
      <c r="AR123" s="75"/>
      <c r="AS123" s="93"/>
      <c r="AT123" s="59">
        <v>3</v>
      </c>
      <c r="AU123" s="26"/>
      <c r="AV123" s="26"/>
      <c r="AW123" s="26"/>
      <c r="AX123" s="86"/>
      <c r="AY123" s="87"/>
      <c r="AZ123" s="87"/>
      <c r="BA123" s="87"/>
      <c r="BB123" s="88"/>
      <c r="BC123" s="75"/>
      <c r="BD123" s="93"/>
      <c r="BE123" s="59">
        <v>3</v>
      </c>
      <c r="BF123" s="26"/>
      <c r="BG123" s="26"/>
      <c r="BH123" s="26"/>
      <c r="BI123" s="86"/>
      <c r="BJ123" s="87"/>
      <c r="BK123" s="87"/>
      <c r="BL123" s="87"/>
      <c r="BM123" s="88"/>
      <c r="BN123" s="75"/>
      <c r="BO123" s="93"/>
      <c r="BP123" s="59">
        <v>3</v>
      </c>
      <c r="BQ123" s="26"/>
      <c r="BR123" s="26"/>
      <c r="BS123" s="26"/>
      <c r="BT123" s="86"/>
      <c r="BU123" s="87"/>
      <c r="BV123" s="87"/>
      <c r="BW123" s="87"/>
      <c r="BX123" s="88"/>
      <c r="BY123" s="75"/>
      <c r="BZ123" s="93"/>
      <c r="CA123" s="59">
        <v>3</v>
      </c>
      <c r="CB123" s="26"/>
      <c r="CC123" s="26"/>
      <c r="CD123" s="26"/>
      <c r="CE123" s="86"/>
      <c r="CF123" s="87"/>
      <c r="CG123" s="87"/>
      <c r="CH123" s="87"/>
      <c r="CI123" s="88"/>
      <c r="CJ123" s="75"/>
      <c r="CK123" s="93"/>
      <c r="CL123" s="59">
        <v>3</v>
      </c>
      <c r="CM123" s="26"/>
      <c r="CN123" s="26"/>
      <c r="CO123" s="26"/>
      <c r="CP123" s="86"/>
      <c r="CQ123" s="87"/>
      <c r="CR123" s="87"/>
      <c r="CS123" s="87"/>
      <c r="CT123" s="88"/>
      <c r="CU123" s="75"/>
      <c r="CV123" s="93"/>
      <c r="CW123" s="59">
        <v>3</v>
      </c>
      <c r="CX123" s="26"/>
      <c r="CY123" s="26"/>
      <c r="CZ123" s="26"/>
      <c r="DA123" s="86"/>
      <c r="DB123" s="87"/>
      <c r="DC123" s="87"/>
      <c r="DD123" s="87"/>
      <c r="DE123" s="88"/>
      <c r="DF123" s="75"/>
    </row>
    <row r="124" spans="1:110" s="25" customFormat="1" ht="16.5" customHeight="1">
      <c r="A124" s="93"/>
      <c r="B124" s="59">
        <v>4</v>
      </c>
      <c r="C124" s="26" t="s">
        <v>179</v>
      </c>
      <c r="D124" s="26"/>
      <c r="E124" s="26"/>
      <c r="F124" s="86"/>
      <c r="G124" s="87"/>
      <c r="H124" s="87"/>
      <c r="I124" s="87"/>
      <c r="J124" s="88"/>
      <c r="K124" s="75"/>
      <c r="L124" s="93"/>
      <c r="M124" s="59">
        <v>4</v>
      </c>
      <c r="N124" s="26"/>
      <c r="O124" s="26"/>
      <c r="P124" s="26"/>
      <c r="Q124" s="86"/>
      <c r="R124" s="87"/>
      <c r="S124" s="87"/>
      <c r="T124" s="87"/>
      <c r="U124" s="88"/>
      <c r="V124" s="75"/>
      <c r="W124" s="93"/>
      <c r="X124" s="59">
        <v>4</v>
      </c>
      <c r="Y124" s="26"/>
      <c r="Z124" s="26"/>
      <c r="AA124" s="26"/>
      <c r="AB124" s="86"/>
      <c r="AC124" s="87"/>
      <c r="AD124" s="87"/>
      <c r="AE124" s="87"/>
      <c r="AF124" s="88"/>
      <c r="AG124" s="75"/>
      <c r="AH124" s="93"/>
      <c r="AI124" s="59">
        <v>4</v>
      </c>
      <c r="AJ124" s="26"/>
      <c r="AK124" s="26"/>
      <c r="AL124" s="26"/>
      <c r="AM124" s="86"/>
      <c r="AN124" s="87"/>
      <c r="AO124" s="87"/>
      <c r="AP124" s="87"/>
      <c r="AQ124" s="88"/>
      <c r="AR124" s="75"/>
      <c r="AS124" s="93"/>
      <c r="AT124" s="59">
        <v>4</v>
      </c>
      <c r="AU124" s="26"/>
      <c r="AV124" s="26"/>
      <c r="AW124" s="26"/>
      <c r="AX124" s="86"/>
      <c r="AY124" s="87"/>
      <c r="AZ124" s="87"/>
      <c r="BA124" s="87"/>
      <c r="BB124" s="88"/>
      <c r="BC124" s="75"/>
      <c r="BD124" s="93"/>
      <c r="BE124" s="59">
        <v>4</v>
      </c>
      <c r="BF124" s="26"/>
      <c r="BG124" s="26"/>
      <c r="BH124" s="26"/>
      <c r="BI124" s="86"/>
      <c r="BJ124" s="87"/>
      <c r="BK124" s="87"/>
      <c r="BL124" s="87"/>
      <c r="BM124" s="88"/>
      <c r="BN124" s="75"/>
      <c r="BO124" s="93"/>
      <c r="BP124" s="59">
        <v>4</v>
      </c>
      <c r="BQ124" s="26"/>
      <c r="BR124" s="26"/>
      <c r="BS124" s="26"/>
      <c r="BT124" s="86"/>
      <c r="BU124" s="87"/>
      <c r="BV124" s="87"/>
      <c r="BW124" s="87"/>
      <c r="BX124" s="88"/>
      <c r="BY124" s="75"/>
      <c r="BZ124" s="93"/>
      <c r="CA124" s="59">
        <v>4</v>
      </c>
      <c r="CB124" s="26"/>
      <c r="CC124" s="26"/>
      <c r="CD124" s="26"/>
      <c r="CE124" s="86"/>
      <c r="CF124" s="87"/>
      <c r="CG124" s="87"/>
      <c r="CH124" s="87"/>
      <c r="CI124" s="88"/>
      <c r="CJ124" s="75"/>
      <c r="CK124" s="93"/>
      <c r="CL124" s="59">
        <v>4</v>
      </c>
      <c r="CM124" s="26"/>
      <c r="CN124" s="26"/>
      <c r="CO124" s="26"/>
      <c r="CP124" s="86"/>
      <c r="CQ124" s="87"/>
      <c r="CR124" s="87"/>
      <c r="CS124" s="87"/>
      <c r="CT124" s="88"/>
      <c r="CU124" s="75"/>
      <c r="CV124" s="93"/>
      <c r="CW124" s="59">
        <v>4</v>
      </c>
      <c r="CX124" s="26"/>
      <c r="CY124" s="26"/>
      <c r="CZ124" s="26"/>
      <c r="DA124" s="86"/>
      <c r="DB124" s="87"/>
      <c r="DC124" s="87"/>
      <c r="DD124" s="87"/>
      <c r="DE124" s="88"/>
      <c r="DF124" s="75"/>
    </row>
    <row r="125" spans="1:110" s="25" customFormat="1" ht="16.5" customHeight="1">
      <c r="A125" s="93"/>
      <c r="B125" s="59" t="s">
        <v>35</v>
      </c>
      <c r="C125" s="26" t="s">
        <v>180</v>
      </c>
      <c r="D125" s="26"/>
      <c r="E125" s="26"/>
      <c r="F125" s="86"/>
      <c r="G125" s="87"/>
      <c r="H125" s="87"/>
      <c r="I125" s="87"/>
      <c r="J125" s="88"/>
      <c r="K125" s="75"/>
      <c r="L125" s="93"/>
      <c r="M125" s="59" t="s">
        <v>35</v>
      </c>
      <c r="N125" s="26"/>
      <c r="O125" s="26"/>
      <c r="P125" s="26"/>
      <c r="Q125" s="86"/>
      <c r="R125" s="87"/>
      <c r="S125" s="87"/>
      <c r="T125" s="87"/>
      <c r="U125" s="88"/>
      <c r="V125" s="75"/>
      <c r="W125" s="93"/>
      <c r="X125" s="59" t="s">
        <v>35</v>
      </c>
      <c r="Y125" s="26"/>
      <c r="Z125" s="26"/>
      <c r="AA125" s="26"/>
      <c r="AB125" s="86"/>
      <c r="AC125" s="87"/>
      <c r="AD125" s="87"/>
      <c r="AE125" s="87"/>
      <c r="AF125" s="88"/>
      <c r="AG125" s="75"/>
      <c r="AH125" s="93"/>
      <c r="AI125" s="59" t="s">
        <v>35</v>
      </c>
      <c r="AJ125" s="26"/>
      <c r="AK125" s="26"/>
      <c r="AL125" s="26"/>
      <c r="AM125" s="86"/>
      <c r="AN125" s="87"/>
      <c r="AO125" s="87"/>
      <c r="AP125" s="87"/>
      <c r="AQ125" s="88"/>
      <c r="AR125" s="75"/>
      <c r="AS125" s="93"/>
      <c r="AT125" s="59" t="s">
        <v>35</v>
      </c>
      <c r="AU125" s="26"/>
      <c r="AV125" s="26"/>
      <c r="AW125" s="26"/>
      <c r="AX125" s="86"/>
      <c r="AY125" s="87"/>
      <c r="AZ125" s="87"/>
      <c r="BA125" s="87"/>
      <c r="BB125" s="88"/>
      <c r="BC125" s="75"/>
      <c r="BD125" s="93"/>
      <c r="BE125" s="59" t="s">
        <v>35</v>
      </c>
      <c r="BF125" s="26"/>
      <c r="BG125" s="26"/>
      <c r="BH125" s="26"/>
      <c r="BI125" s="86"/>
      <c r="BJ125" s="87"/>
      <c r="BK125" s="87"/>
      <c r="BL125" s="87"/>
      <c r="BM125" s="88"/>
      <c r="BN125" s="75"/>
      <c r="BO125" s="93"/>
      <c r="BP125" s="59" t="s">
        <v>35</v>
      </c>
      <c r="BQ125" s="26"/>
      <c r="BR125" s="26"/>
      <c r="BS125" s="26"/>
      <c r="BT125" s="86"/>
      <c r="BU125" s="87"/>
      <c r="BV125" s="87"/>
      <c r="BW125" s="87"/>
      <c r="BX125" s="88"/>
      <c r="BY125" s="75"/>
      <c r="BZ125" s="93"/>
      <c r="CA125" s="59" t="s">
        <v>35</v>
      </c>
      <c r="CB125" s="26"/>
      <c r="CC125" s="26"/>
      <c r="CD125" s="26"/>
      <c r="CE125" s="86"/>
      <c r="CF125" s="87"/>
      <c r="CG125" s="87"/>
      <c r="CH125" s="87"/>
      <c r="CI125" s="88"/>
      <c r="CJ125" s="75"/>
      <c r="CK125" s="93"/>
      <c r="CL125" s="59" t="s">
        <v>35</v>
      </c>
      <c r="CM125" s="26"/>
      <c r="CN125" s="26"/>
      <c r="CO125" s="26"/>
      <c r="CP125" s="86"/>
      <c r="CQ125" s="87"/>
      <c r="CR125" s="87"/>
      <c r="CS125" s="87"/>
      <c r="CT125" s="88"/>
      <c r="CU125" s="75"/>
      <c r="CV125" s="93"/>
      <c r="CW125" s="59" t="s">
        <v>35</v>
      </c>
      <c r="CX125" s="26"/>
      <c r="CY125" s="26"/>
      <c r="CZ125" s="26"/>
      <c r="DA125" s="86"/>
      <c r="DB125" s="87"/>
      <c r="DC125" s="87"/>
      <c r="DD125" s="87"/>
      <c r="DE125" s="88"/>
      <c r="DF125" s="75"/>
    </row>
    <row r="126" spans="1:110" s="25" customFormat="1" ht="16.5" customHeight="1">
      <c r="A126" s="93"/>
      <c r="B126" s="59">
        <v>7</v>
      </c>
      <c r="C126" s="26"/>
      <c r="D126" s="26"/>
      <c r="E126" s="26"/>
      <c r="F126" s="86"/>
      <c r="G126" s="87"/>
      <c r="H126" s="87"/>
      <c r="I126" s="87"/>
      <c r="J126" s="88"/>
      <c r="K126" s="75"/>
      <c r="L126" s="93"/>
      <c r="M126" s="59">
        <v>7</v>
      </c>
      <c r="N126" s="26"/>
      <c r="O126" s="26"/>
      <c r="P126" s="26"/>
      <c r="Q126" s="86"/>
      <c r="R126" s="87"/>
      <c r="S126" s="87"/>
      <c r="T126" s="87"/>
      <c r="U126" s="88"/>
      <c r="V126" s="75"/>
      <c r="W126" s="93"/>
      <c r="X126" s="59">
        <v>7</v>
      </c>
      <c r="Y126" s="26"/>
      <c r="Z126" s="26"/>
      <c r="AA126" s="26"/>
      <c r="AB126" s="86"/>
      <c r="AC126" s="87"/>
      <c r="AD126" s="87"/>
      <c r="AE126" s="87"/>
      <c r="AF126" s="88"/>
      <c r="AG126" s="75"/>
      <c r="AH126" s="93"/>
      <c r="AI126" s="59">
        <v>7</v>
      </c>
      <c r="AJ126" s="26"/>
      <c r="AK126" s="26"/>
      <c r="AL126" s="26"/>
      <c r="AM126" s="86"/>
      <c r="AN126" s="87"/>
      <c r="AO126" s="87"/>
      <c r="AP126" s="87"/>
      <c r="AQ126" s="88"/>
      <c r="AR126" s="75"/>
      <c r="AS126" s="93"/>
      <c r="AT126" s="59">
        <v>7</v>
      </c>
      <c r="AU126" s="26"/>
      <c r="AV126" s="26"/>
      <c r="AW126" s="26"/>
      <c r="AX126" s="86"/>
      <c r="AY126" s="87"/>
      <c r="AZ126" s="87"/>
      <c r="BA126" s="87"/>
      <c r="BB126" s="88"/>
      <c r="BC126" s="75"/>
      <c r="BD126" s="93"/>
      <c r="BE126" s="59">
        <v>7</v>
      </c>
      <c r="BF126" s="26"/>
      <c r="BG126" s="26"/>
      <c r="BH126" s="26"/>
      <c r="BI126" s="86"/>
      <c r="BJ126" s="87"/>
      <c r="BK126" s="87"/>
      <c r="BL126" s="87"/>
      <c r="BM126" s="88"/>
      <c r="BN126" s="75"/>
      <c r="BO126" s="93"/>
      <c r="BP126" s="59">
        <v>7</v>
      </c>
      <c r="BQ126" s="26"/>
      <c r="BR126" s="26"/>
      <c r="BS126" s="26"/>
      <c r="BT126" s="86"/>
      <c r="BU126" s="87"/>
      <c r="BV126" s="87"/>
      <c r="BW126" s="87"/>
      <c r="BX126" s="88"/>
      <c r="BY126" s="75"/>
      <c r="BZ126" s="93"/>
      <c r="CA126" s="59">
        <v>7</v>
      </c>
      <c r="CB126" s="26"/>
      <c r="CC126" s="26"/>
      <c r="CD126" s="26"/>
      <c r="CE126" s="86"/>
      <c r="CF126" s="87"/>
      <c r="CG126" s="87"/>
      <c r="CH126" s="87"/>
      <c r="CI126" s="88"/>
      <c r="CJ126" s="75"/>
      <c r="CK126" s="93"/>
      <c r="CL126" s="59">
        <v>7</v>
      </c>
      <c r="CM126" s="26"/>
      <c r="CN126" s="26"/>
      <c r="CO126" s="26"/>
      <c r="CP126" s="86"/>
      <c r="CQ126" s="87"/>
      <c r="CR126" s="87"/>
      <c r="CS126" s="87"/>
      <c r="CT126" s="88"/>
      <c r="CU126" s="75"/>
      <c r="CV126" s="93"/>
      <c r="CW126" s="59">
        <v>7</v>
      </c>
      <c r="CX126" s="26"/>
      <c r="CY126" s="26"/>
      <c r="CZ126" s="26"/>
      <c r="DA126" s="86"/>
      <c r="DB126" s="87"/>
      <c r="DC126" s="87"/>
      <c r="DD126" s="87"/>
      <c r="DE126" s="88"/>
      <c r="DF126" s="75"/>
    </row>
    <row r="127" spans="1:110" s="25" customFormat="1" ht="16.5" customHeight="1" thickBot="1">
      <c r="A127" s="94"/>
      <c r="B127" s="60">
        <v>8</v>
      </c>
      <c r="C127" s="27"/>
      <c r="D127" s="27"/>
      <c r="E127" s="27"/>
      <c r="F127" s="89"/>
      <c r="G127" s="90"/>
      <c r="H127" s="90"/>
      <c r="I127" s="90"/>
      <c r="J127" s="91"/>
      <c r="K127" s="76"/>
      <c r="L127" s="94"/>
      <c r="M127" s="60">
        <v>8</v>
      </c>
      <c r="N127" s="27"/>
      <c r="O127" s="27"/>
      <c r="P127" s="27"/>
      <c r="Q127" s="89"/>
      <c r="R127" s="90"/>
      <c r="S127" s="90"/>
      <c r="T127" s="90"/>
      <c r="U127" s="91"/>
      <c r="V127" s="76"/>
      <c r="W127" s="94"/>
      <c r="X127" s="60">
        <v>8</v>
      </c>
      <c r="Y127" s="27"/>
      <c r="Z127" s="27"/>
      <c r="AA127" s="27"/>
      <c r="AB127" s="89"/>
      <c r="AC127" s="90"/>
      <c r="AD127" s="90"/>
      <c r="AE127" s="90"/>
      <c r="AF127" s="91"/>
      <c r="AG127" s="76"/>
      <c r="AH127" s="94"/>
      <c r="AI127" s="60">
        <v>8</v>
      </c>
      <c r="AJ127" s="27"/>
      <c r="AK127" s="27"/>
      <c r="AL127" s="27"/>
      <c r="AM127" s="89"/>
      <c r="AN127" s="90"/>
      <c r="AO127" s="90"/>
      <c r="AP127" s="90"/>
      <c r="AQ127" s="91"/>
      <c r="AR127" s="76"/>
      <c r="AS127" s="94"/>
      <c r="AT127" s="60">
        <v>8</v>
      </c>
      <c r="AU127" s="27"/>
      <c r="AV127" s="27"/>
      <c r="AW127" s="27"/>
      <c r="AX127" s="89"/>
      <c r="AY127" s="90"/>
      <c r="AZ127" s="90"/>
      <c r="BA127" s="90"/>
      <c r="BB127" s="91"/>
      <c r="BC127" s="76"/>
      <c r="BD127" s="94"/>
      <c r="BE127" s="60">
        <v>8</v>
      </c>
      <c r="BF127" s="27"/>
      <c r="BG127" s="27"/>
      <c r="BH127" s="27"/>
      <c r="BI127" s="89"/>
      <c r="BJ127" s="90"/>
      <c r="BK127" s="90"/>
      <c r="BL127" s="90"/>
      <c r="BM127" s="91"/>
      <c r="BN127" s="76"/>
      <c r="BO127" s="94"/>
      <c r="BP127" s="60">
        <v>8</v>
      </c>
      <c r="BQ127" s="27"/>
      <c r="BR127" s="27"/>
      <c r="BS127" s="27"/>
      <c r="BT127" s="89"/>
      <c r="BU127" s="90"/>
      <c r="BV127" s="90"/>
      <c r="BW127" s="90"/>
      <c r="BX127" s="91"/>
      <c r="BY127" s="76"/>
      <c r="BZ127" s="94"/>
      <c r="CA127" s="60">
        <v>8</v>
      </c>
      <c r="CB127" s="27"/>
      <c r="CC127" s="27"/>
      <c r="CD127" s="27"/>
      <c r="CE127" s="89"/>
      <c r="CF127" s="90"/>
      <c r="CG127" s="90"/>
      <c r="CH127" s="90"/>
      <c r="CI127" s="91"/>
      <c r="CJ127" s="76"/>
      <c r="CK127" s="94"/>
      <c r="CL127" s="60">
        <v>8</v>
      </c>
      <c r="CM127" s="27"/>
      <c r="CN127" s="27"/>
      <c r="CO127" s="27"/>
      <c r="CP127" s="89"/>
      <c r="CQ127" s="90"/>
      <c r="CR127" s="90"/>
      <c r="CS127" s="90"/>
      <c r="CT127" s="91"/>
      <c r="CU127" s="76"/>
      <c r="CV127" s="94"/>
      <c r="CW127" s="60">
        <v>8</v>
      </c>
      <c r="CX127" s="27"/>
      <c r="CY127" s="27"/>
      <c r="CZ127" s="27"/>
      <c r="DA127" s="89"/>
      <c r="DB127" s="90"/>
      <c r="DC127" s="90"/>
      <c r="DD127" s="90"/>
      <c r="DE127" s="91"/>
      <c r="DF127" s="76"/>
    </row>
    <row r="128" spans="1:110" s="25" customFormat="1" ht="7.5" customHeight="1" thickBot="1">
      <c r="B128" s="1"/>
      <c r="C128" s="1"/>
      <c r="D128" s="1"/>
      <c r="E128" s="1"/>
      <c r="F128" s="1"/>
      <c r="G128" s="1"/>
      <c r="H128" s="28"/>
      <c r="I128" s="28"/>
      <c r="J128" s="28"/>
      <c r="K128" s="28"/>
      <c r="M128" s="1"/>
      <c r="N128" s="1"/>
      <c r="O128" s="1"/>
      <c r="P128" s="1"/>
      <c r="Q128" s="1"/>
      <c r="R128" s="1"/>
      <c r="S128" s="28"/>
      <c r="T128" s="28"/>
      <c r="U128" s="28"/>
      <c r="V128" s="28"/>
      <c r="X128" s="1"/>
      <c r="Y128" s="1"/>
      <c r="Z128" s="1"/>
      <c r="AA128" s="1"/>
      <c r="AB128" s="1"/>
      <c r="AC128" s="1"/>
      <c r="AD128" s="28"/>
      <c r="AE128" s="28"/>
      <c r="AF128" s="28"/>
      <c r="AG128" s="28"/>
      <c r="AI128" s="1"/>
      <c r="AJ128" s="1"/>
      <c r="AK128" s="1"/>
      <c r="AL128" s="1"/>
      <c r="AM128" s="1"/>
      <c r="AN128" s="1"/>
      <c r="AO128" s="28"/>
      <c r="AP128" s="28"/>
      <c r="AQ128" s="28"/>
      <c r="AR128" s="28"/>
      <c r="AT128" s="1"/>
      <c r="AU128" s="1"/>
      <c r="AV128" s="1"/>
      <c r="AW128" s="1"/>
      <c r="AX128" s="1"/>
      <c r="AY128" s="1"/>
      <c r="AZ128" s="28"/>
      <c r="BA128" s="28"/>
      <c r="BB128" s="28"/>
      <c r="BC128" s="28"/>
      <c r="BE128" s="1"/>
      <c r="BF128" s="1"/>
      <c r="BG128" s="1"/>
      <c r="BH128" s="1"/>
      <c r="BI128" s="1"/>
      <c r="BJ128" s="1"/>
      <c r="BK128" s="28"/>
      <c r="BL128" s="28"/>
      <c r="BM128" s="28"/>
      <c r="BN128" s="28"/>
      <c r="BP128" s="1"/>
      <c r="BQ128" s="1"/>
      <c r="BR128" s="1"/>
      <c r="BS128" s="1"/>
      <c r="BT128" s="1"/>
      <c r="BU128" s="1"/>
      <c r="BV128" s="28"/>
      <c r="BW128" s="28"/>
      <c r="BX128" s="28"/>
      <c r="BY128" s="28"/>
      <c r="CA128" s="1"/>
      <c r="CB128" s="1"/>
      <c r="CC128" s="1"/>
      <c r="CD128" s="1"/>
      <c r="CE128" s="1"/>
      <c r="CF128" s="1"/>
      <c r="CG128" s="28"/>
      <c r="CH128" s="28"/>
      <c r="CI128" s="28"/>
      <c r="CJ128" s="28"/>
      <c r="CL128" s="1"/>
      <c r="CM128" s="1"/>
      <c r="CN128" s="1"/>
      <c r="CO128" s="1"/>
      <c r="CP128" s="1"/>
      <c r="CQ128" s="1"/>
      <c r="CR128" s="28"/>
      <c r="CS128" s="28"/>
      <c r="CT128" s="28"/>
      <c r="CU128" s="28"/>
      <c r="CW128" s="1"/>
      <c r="CX128" s="1"/>
      <c r="CY128" s="1"/>
      <c r="CZ128" s="1"/>
      <c r="DA128" s="1"/>
      <c r="DB128" s="1"/>
      <c r="DC128" s="28"/>
      <c r="DD128" s="28"/>
      <c r="DE128" s="28"/>
      <c r="DF128" s="28"/>
    </row>
    <row r="129" spans="1:110" s="25" customFormat="1" ht="16.5" customHeight="1">
      <c r="A129" s="92">
        <f>IF(Paramètres!$B$16="",".",Paramètres!$B$16)</f>
        <v>42632</v>
      </c>
      <c r="B129" s="65">
        <v>1</v>
      </c>
      <c r="C129" s="66"/>
      <c r="D129" s="67"/>
      <c r="E129" s="67"/>
      <c r="F129" s="95"/>
      <c r="G129" s="96"/>
      <c r="H129" s="96"/>
      <c r="I129" s="96"/>
      <c r="J129" s="97"/>
      <c r="K129" s="74"/>
      <c r="L129" s="92">
        <f>IF(Paramètres!$B$44="",".",Paramètres!$B$44)</f>
        <v>42662</v>
      </c>
      <c r="M129" s="65">
        <v>1</v>
      </c>
      <c r="N129" s="66"/>
      <c r="O129" s="67"/>
      <c r="P129" s="67"/>
      <c r="Q129" s="95"/>
      <c r="R129" s="96"/>
      <c r="S129" s="96"/>
      <c r="T129" s="96"/>
      <c r="U129" s="97"/>
      <c r="V129" s="74"/>
      <c r="W129" s="92" t="str">
        <f>IF(Paramètres!$B$72="",".",Paramètres!$B$72)</f>
        <v>.</v>
      </c>
      <c r="X129" s="65">
        <v>1</v>
      </c>
      <c r="Y129" s="66"/>
      <c r="Z129" s="67"/>
      <c r="AA129" s="67"/>
      <c r="AB129" s="95"/>
      <c r="AC129" s="96"/>
      <c r="AD129" s="96"/>
      <c r="AE129" s="96"/>
      <c r="AF129" s="97"/>
      <c r="AG129" s="74"/>
      <c r="AH129" s="92">
        <f>IF(Paramètres!$B$100="",".",Paramètres!$B$100)</f>
        <v>42723</v>
      </c>
      <c r="AI129" s="65">
        <v>1</v>
      </c>
      <c r="AJ129" s="66"/>
      <c r="AK129" s="67"/>
      <c r="AL129" s="67"/>
      <c r="AM129" s="95"/>
      <c r="AN129" s="96"/>
      <c r="AO129" s="96"/>
      <c r="AP129" s="96"/>
      <c r="AQ129" s="97"/>
      <c r="AR129" s="74"/>
      <c r="AS129" s="92">
        <f>IF(Paramètres!$B$128="",".",Paramètres!$B$128)</f>
        <v>42760</v>
      </c>
      <c r="AT129" s="65">
        <v>1</v>
      </c>
      <c r="AU129" s="66"/>
      <c r="AV129" s="67"/>
      <c r="AW129" s="67"/>
      <c r="AX129" s="95"/>
      <c r="AY129" s="96"/>
      <c r="AZ129" s="96"/>
      <c r="BA129" s="96"/>
      <c r="BB129" s="97"/>
      <c r="BC129" s="74"/>
      <c r="BD129" s="92">
        <f>IF(Paramètres!$B$156="",".",Paramètres!$B$156)</f>
        <v>42783</v>
      </c>
      <c r="BE129" s="65">
        <v>1</v>
      </c>
      <c r="BF129" s="66"/>
      <c r="BG129" s="67"/>
      <c r="BH129" s="67"/>
      <c r="BI129" s="95"/>
      <c r="BJ129" s="96"/>
      <c r="BK129" s="96"/>
      <c r="BL129" s="96"/>
      <c r="BM129" s="97"/>
      <c r="BN129" s="74"/>
      <c r="BO129" s="92">
        <f>IF(Paramètres!$B$184="",".",Paramètres!$B$184)</f>
        <v>42818</v>
      </c>
      <c r="BP129" s="65">
        <v>1</v>
      </c>
      <c r="BQ129" s="66"/>
      <c r="BR129" s="67"/>
      <c r="BS129" s="67"/>
      <c r="BT129" s="95"/>
      <c r="BU129" s="96"/>
      <c r="BV129" s="96"/>
      <c r="BW129" s="96"/>
      <c r="BX129" s="97"/>
      <c r="BY129" s="74"/>
      <c r="BZ129" s="92" t="str">
        <f>IF(Paramètres!$B$212="",".",Paramètres!$B$212)</f>
        <v>.</v>
      </c>
      <c r="CA129" s="65">
        <v>1</v>
      </c>
      <c r="CB129" s="66"/>
      <c r="CC129" s="67"/>
      <c r="CD129" s="67"/>
      <c r="CE129" s="95"/>
      <c r="CF129" s="96"/>
      <c r="CG129" s="96"/>
      <c r="CH129" s="96"/>
      <c r="CI129" s="97"/>
      <c r="CJ129" s="74"/>
      <c r="CK129" s="92">
        <f>IF(Paramètres!$B$240="",".",Paramètres!$B$240)</f>
        <v>42874</v>
      </c>
      <c r="CL129" s="65">
        <v>1</v>
      </c>
      <c r="CM129" s="66"/>
      <c r="CN129" s="67"/>
      <c r="CO129" s="67"/>
      <c r="CP129" s="95"/>
      <c r="CQ129" s="96"/>
      <c r="CR129" s="96"/>
      <c r="CS129" s="96"/>
      <c r="CT129" s="97"/>
      <c r="CU129" s="74"/>
      <c r="CV129" s="92">
        <f>IF(Paramètres!$B$268="",".",Paramètres!$B$268)</f>
        <v>42906</v>
      </c>
      <c r="CW129" s="65">
        <v>1</v>
      </c>
      <c r="CX129" s="66"/>
      <c r="CY129" s="67"/>
      <c r="CZ129" s="67"/>
      <c r="DA129" s="95"/>
      <c r="DB129" s="96"/>
      <c r="DC129" s="96"/>
      <c r="DD129" s="96"/>
      <c r="DE129" s="97"/>
      <c r="DF129" s="74"/>
    </row>
    <row r="130" spans="1:110" s="25" customFormat="1" ht="16.5" customHeight="1">
      <c r="A130" s="93"/>
      <c r="B130" s="59">
        <v>2</v>
      </c>
      <c r="C130" s="26" t="s">
        <v>169</v>
      </c>
      <c r="D130" s="26"/>
      <c r="E130" s="26"/>
      <c r="F130" s="86"/>
      <c r="G130" s="87"/>
      <c r="H130" s="87"/>
      <c r="I130" s="87"/>
      <c r="J130" s="88"/>
      <c r="K130" s="75"/>
      <c r="L130" s="93"/>
      <c r="M130" s="59">
        <v>2</v>
      </c>
      <c r="N130" s="26"/>
      <c r="O130" s="26"/>
      <c r="P130" s="26"/>
      <c r="Q130" s="86"/>
      <c r="R130" s="87"/>
      <c r="S130" s="87"/>
      <c r="T130" s="87"/>
      <c r="U130" s="88"/>
      <c r="V130" s="75"/>
      <c r="W130" s="93"/>
      <c r="X130" s="59">
        <v>2</v>
      </c>
      <c r="Y130" s="26"/>
      <c r="Z130" s="26"/>
      <c r="AA130" s="26"/>
      <c r="AB130" s="86"/>
      <c r="AC130" s="87"/>
      <c r="AD130" s="87"/>
      <c r="AE130" s="87"/>
      <c r="AF130" s="88"/>
      <c r="AG130" s="75"/>
      <c r="AH130" s="93"/>
      <c r="AI130" s="59">
        <v>2</v>
      </c>
      <c r="AJ130" s="26"/>
      <c r="AK130" s="26"/>
      <c r="AL130" s="26"/>
      <c r="AM130" s="86"/>
      <c r="AN130" s="87"/>
      <c r="AO130" s="87"/>
      <c r="AP130" s="87"/>
      <c r="AQ130" s="88"/>
      <c r="AR130" s="75"/>
      <c r="AS130" s="93"/>
      <c r="AT130" s="59">
        <v>2</v>
      </c>
      <c r="AU130" s="26"/>
      <c r="AV130" s="26"/>
      <c r="AW130" s="26"/>
      <c r="AX130" s="86"/>
      <c r="AY130" s="87"/>
      <c r="AZ130" s="87"/>
      <c r="BA130" s="87"/>
      <c r="BB130" s="88"/>
      <c r="BC130" s="75"/>
      <c r="BD130" s="93"/>
      <c r="BE130" s="59">
        <v>2</v>
      </c>
      <c r="BF130" s="26"/>
      <c r="BG130" s="26"/>
      <c r="BH130" s="26"/>
      <c r="BI130" s="86"/>
      <c r="BJ130" s="87"/>
      <c r="BK130" s="87"/>
      <c r="BL130" s="87"/>
      <c r="BM130" s="88"/>
      <c r="BN130" s="75"/>
      <c r="BO130" s="93"/>
      <c r="BP130" s="59">
        <v>2</v>
      </c>
      <c r="BQ130" s="26"/>
      <c r="BR130" s="26"/>
      <c r="BS130" s="26"/>
      <c r="BT130" s="86"/>
      <c r="BU130" s="87"/>
      <c r="BV130" s="87"/>
      <c r="BW130" s="87"/>
      <c r="BX130" s="88"/>
      <c r="BY130" s="75"/>
      <c r="BZ130" s="93"/>
      <c r="CA130" s="59">
        <v>2</v>
      </c>
      <c r="CB130" s="26"/>
      <c r="CC130" s="26"/>
      <c r="CD130" s="26"/>
      <c r="CE130" s="86"/>
      <c r="CF130" s="87"/>
      <c r="CG130" s="87"/>
      <c r="CH130" s="87"/>
      <c r="CI130" s="88"/>
      <c r="CJ130" s="75"/>
      <c r="CK130" s="93"/>
      <c r="CL130" s="59">
        <v>2</v>
      </c>
      <c r="CM130" s="26"/>
      <c r="CN130" s="26"/>
      <c r="CO130" s="26"/>
      <c r="CP130" s="86"/>
      <c r="CQ130" s="87"/>
      <c r="CR130" s="87"/>
      <c r="CS130" s="87"/>
      <c r="CT130" s="88"/>
      <c r="CU130" s="75"/>
      <c r="CV130" s="93"/>
      <c r="CW130" s="59">
        <v>2</v>
      </c>
      <c r="CX130" s="26"/>
      <c r="CY130" s="26"/>
      <c r="CZ130" s="26"/>
      <c r="DA130" s="86"/>
      <c r="DB130" s="87"/>
      <c r="DC130" s="87"/>
      <c r="DD130" s="87"/>
      <c r="DE130" s="88"/>
      <c r="DF130" s="75"/>
    </row>
    <row r="131" spans="1:110" s="25" customFormat="1" ht="16.5" customHeight="1">
      <c r="A131" s="93"/>
      <c r="B131" s="59">
        <v>3</v>
      </c>
      <c r="C131" s="26" t="s">
        <v>178</v>
      </c>
      <c r="D131" s="26"/>
      <c r="E131" s="26"/>
      <c r="F131" s="86"/>
      <c r="G131" s="87"/>
      <c r="H131" s="87"/>
      <c r="I131" s="87"/>
      <c r="J131" s="88"/>
      <c r="K131" s="75"/>
      <c r="L131" s="93"/>
      <c r="M131" s="59">
        <v>3</v>
      </c>
      <c r="N131" s="26"/>
      <c r="O131" s="26"/>
      <c r="P131" s="26"/>
      <c r="Q131" s="86"/>
      <c r="R131" s="87"/>
      <c r="S131" s="87"/>
      <c r="T131" s="87"/>
      <c r="U131" s="88"/>
      <c r="V131" s="75"/>
      <c r="W131" s="93"/>
      <c r="X131" s="59">
        <v>3</v>
      </c>
      <c r="Y131" s="26"/>
      <c r="Z131" s="26"/>
      <c r="AA131" s="26"/>
      <c r="AB131" s="86"/>
      <c r="AC131" s="87"/>
      <c r="AD131" s="87"/>
      <c r="AE131" s="87"/>
      <c r="AF131" s="88"/>
      <c r="AG131" s="75"/>
      <c r="AH131" s="93"/>
      <c r="AI131" s="59">
        <v>3</v>
      </c>
      <c r="AJ131" s="26"/>
      <c r="AK131" s="26"/>
      <c r="AL131" s="26"/>
      <c r="AM131" s="86"/>
      <c r="AN131" s="87"/>
      <c r="AO131" s="87"/>
      <c r="AP131" s="87"/>
      <c r="AQ131" s="88"/>
      <c r="AR131" s="75"/>
      <c r="AS131" s="93"/>
      <c r="AT131" s="59">
        <v>3</v>
      </c>
      <c r="AU131" s="26"/>
      <c r="AV131" s="26"/>
      <c r="AW131" s="26"/>
      <c r="AX131" s="86"/>
      <c r="AY131" s="87"/>
      <c r="AZ131" s="87"/>
      <c r="BA131" s="87"/>
      <c r="BB131" s="88"/>
      <c r="BC131" s="75"/>
      <c r="BD131" s="93"/>
      <c r="BE131" s="59">
        <v>3</v>
      </c>
      <c r="BF131" s="26"/>
      <c r="BG131" s="26"/>
      <c r="BH131" s="26"/>
      <c r="BI131" s="86"/>
      <c r="BJ131" s="87"/>
      <c r="BK131" s="87"/>
      <c r="BL131" s="87"/>
      <c r="BM131" s="88"/>
      <c r="BN131" s="75"/>
      <c r="BO131" s="93"/>
      <c r="BP131" s="59">
        <v>3</v>
      </c>
      <c r="BQ131" s="26"/>
      <c r="BR131" s="26"/>
      <c r="BS131" s="26"/>
      <c r="BT131" s="86"/>
      <c r="BU131" s="87"/>
      <c r="BV131" s="87"/>
      <c r="BW131" s="87"/>
      <c r="BX131" s="88"/>
      <c r="BY131" s="75"/>
      <c r="BZ131" s="93"/>
      <c r="CA131" s="59">
        <v>3</v>
      </c>
      <c r="CB131" s="26"/>
      <c r="CC131" s="26"/>
      <c r="CD131" s="26"/>
      <c r="CE131" s="86"/>
      <c r="CF131" s="87"/>
      <c r="CG131" s="87"/>
      <c r="CH131" s="87"/>
      <c r="CI131" s="88"/>
      <c r="CJ131" s="75"/>
      <c r="CK131" s="93"/>
      <c r="CL131" s="59">
        <v>3</v>
      </c>
      <c r="CM131" s="26"/>
      <c r="CN131" s="26"/>
      <c r="CO131" s="26"/>
      <c r="CP131" s="86"/>
      <c r="CQ131" s="87"/>
      <c r="CR131" s="87"/>
      <c r="CS131" s="87"/>
      <c r="CT131" s="88"/>
      <c r="CU131" s="75"/>
      <c r="CV131" s="93"/>
      <c r="CW131" s="59">
        <v>3</v>
      </c>
      <c r="CX131" s="26"/>
      <c r="CY131" s="26"/>
      <c r="CZ131" s="26"/>
      <c r="DA131" s="86"/>
      <c r="DB131" s="87"/>
      <c r="DC131" s="87"/>
      <c r="DD131" s="87"/>
      <c r="DE131" s="88"/>
      <c r="DF131" s="75"/>
    </row>
    <row r="132" spans="1:110" s="25" customFormat="1" ht="16.5" customHeight="1">
      <c r="A132" s="93"/>
      <c r="B132" s="59">
        <v>4</v>
      </c>
      <c r="C132" s="26" t="s">
        <v>181</v>
      </c>
      <c r="D132" s="26"/>
      <c r="E132" s="26"/>
      <c r="F132" s="86"/>
      <c r="G132" s="87"/>
      <c r="H132" s="87"/>
      <c r="I132" s="87"/>
      <c r="J132" s="88"/>
      <c r="K132" s="75"/>
      <c r="L132" s="93"/>
      <c r="M132" s="59">
        <v>4</v>
      </c>
      <c r="N132" s="26"/>
      <c r="O132" s="26"/>
      <c r="P132" s="26"/>
      <c r="Q132" s="86"/>
      <c r="R132" s="87"/>
      <c r="S132" s="87"/>
      <c r="T132" s="87"/>
      <c r="U132" s="88"/>
      <c r="V132" s="75"/>
      <c r="W132" s="93"/>
      <c r="X132" s="59">
        <v>4</v>
      </c>
      <c r="Y132" s="26"/>
      <c r="Z132" s="26"/>
      <c r="AA132" s="26"/>
      <c r="AB132" s="86"/>
      <c r="AC132" s="87"/>
      <c r="AD132" s="87"/>
      <c r="AE132" s="87"/>
      <c r="AF132" s="88"/>
      <c r="AG132" s="75"/>
      <c r="AH132" s="93"/>
      <c r="AI132" s="59">
        <v>4</v>
      </c>
      <c r="AJ132" s="26"/>
      <c r="AK132" s="26"/>
      <c r="AL132" s="26"/>
      <c r="AM132" s="86"/>
      <c r="AN132" s="87"/>
      <c r="AO132" s="87"/>
      <c r="AP132" s="87"/>
      <c r="AQ132" s="88"/>
      <c r="AR132" s="75"/>
      <c r="AS132" s="93"/>
      <c r="AT132" s="59">
        <v>4</v>
      </c>
      <c r="AU132" s="26"/>
      <c r="AV132" s="26"/>
      <c r="AW132" s="26"/>
      <c r="AX132" s="86"/>
      <c r="AY132" s="87"/>
      <c r="AZ132" s="87"/>
      <c r="BA132" s="87"/>
      <c r="BB132" s="88"/>
      <c r="BC132" s="75"/>
      <c r="BD132" s="93"/>
      <c r="BE132" s="59">
        <v>4</v>
      </c>
      <c r="BF132" s="26"/>
      <c r="BG132" s="26"/>
      <c r="BH132" s="26"/>
      <c r="BI132" s="86"/>
      <c r="BJ132" s="87"/>
      <c r="BK132" s="87"/>
      <c r="BL132" s="87"/>
      <c r="BM132" s="88"/>
      <c r="BN132" s="75"/>
      <c r="BO132" s="93"/>
      <c r="BP132" s="59">
        <v>4</v>
      </c>
      <c r="BQ132" s="26"/>
      <c r="BR132" s="26"/>
      <c r="BS132" s="26"/>
      <c r="BT132" s="86"/>
      <c r="BU132" s="87"/>
      <c r="BV132" s="87"/>
      <c r="BW132" s="87"/>
      <c r="BX132" s="88"/>
      <c r="BY132" s="75"/>
      <c r="BZ132" s="93"/>
      <c r="CA132" s="59">
        <v>4</v>
      </c>
      <c r="CB132" s="26"/>
      <c r="CC132" s="26"/>
      <c r="CD132" s="26"/>
      <c r="CE132" s="86"/>
      <c r="CF132" s="87"/>
      <c r="CG132" s="87"/>
      <c r="CH132" s="87"/>
      <c r="CI132" s="88"/>
      <c r="CJ132" s="75"/>
      <c r="CK132" s="93"/>
      <c r="CL132" s="59">
        <v>4</v>
      </c>
      <c r="CM132" s="26"/>
      <c r="CN132" s="26"/>
      <c r="CO132" s="26"/>
      <c r="CP132" s="86"/>
      <c r="CQ132" s="87"/>
      <c r="CR132" s="87"/>
      <c r="CS132" s="87"/>
      <c r="CT132" s="88"/>
      <c r="CU132" s="75"/>
      <c r="CV132" s="93"/>
      <c r="CW132" s="59">
        <v>4</v>
      </c>
      <c r="CX132" s="26"/>
      <c r="CY132" s="26"/>
      <c r="CZ132" s="26"/>
      <c r="DA132" s="86"/>
      <c r="DB132" s="87"/>
      <c r="DC132" s="87"/>
      <c r="DD132" s="87"/>
      <c r="DE132" s="88"/>
      <c r="DF132" s="75"/>
    </row>
    <row r="133" spans="1:110" s="25" customFormat="1" ht="16.5" customHeight="1">
      <c r="A133" s="93"/>
      <c r="B133" s="59" t="s">
        <v>35</v>
      </c>
      <c r="C133" s="26" t="s">
        <v>179</v>
      </c>
      <c r="D133" s="26"/>
      <c r="E133" s="26"/>
      <c r="F133" s="86"/>
      <c r="G133" s="87"/>
      <c r="H133" s="87"/>
      <c r="I133" s="87"/>
      <c r="J133" s="88"/>
      <c r="K133" s="75"/>
      <c r="L133" s="93"/>
      <c r="M133" s="59" t="s">
        <v>35</v>
      </c>
      <c r="N133" s="26"/>
      <c r="O133" s="26"/>
      <c r="P133" s="26"/>
      <c r="Q133" s="86"/>
      <c r="R133" s="87"/>
      <c r="S133" s="87"/>
      <c r="T133" s="87"/>
      <c r="U133" s="88"/>
      <c r="V133" s="75"/>
      <c r="W133" s="93"/>
      <c r="X133" s="59" t="s">
        <v>35</v>
      </c>
      <c r="Y133" s="26"/>
      <c r="Z133" s="26"/>
      <c r="AA133" s="26"/>
      <c r="AB133" s="86"/>
      <c r="AC133" s="87"/>
      <c r="AD133" s="87"/>
      <c r="AE133" s="87"/>
      <c r="AF133" s="88"/>
      <c r="AG133" s="75"/>
      <c r="AH133" s="93"/>
      <c r="AI133" s="59" t="s">
        <v>35</v>
      </c>
      <c r="AJ133" s="26"/>
      <c r="AK133" s="26"/>
      <c r="AL133" s="26"/>
      <c r="AM133" s="86"/>
      <c r="AN133" s="87"/>
      <c r="AO133" s="87"/>
      <c r="AP133" s="87"/>
      <c r="AQ133" s="88"/>
      <c r="AR133" s="75"/>
      <c r="AS133" s="93"/>
      <c r="AT133" s="59" t="s">
        <v>35</v>
      </c>
      <c r="AU133" s="26"/>
      <c r="AV133" s="26"/>
      <c r="AW133" s="26"/>
      <c r="AX133" s="86"/>
      <c r="AY133" s="87"/>
      <c r="AZ133" s="87"/>
      <c r="BA133" s="87"/>
      <c r="BB133" s="88"/>
      <c r="BC133" s="75"/>
      <c r="BD133" s="93"/>
      <c r="BE133" s="59" t="s">
        <v>35</v>
      </c>
      <c r="BF133" s="26"/>
      <c r="BG133" s="26"/>
      <c r="BH133" s="26"/>
      <c r="BI133" s="86"/>
      <c r="BJ133" s="87"/>
      <c r="BK133" s="87"/>
      <c r="BL133" s="87"/>
      <c r="BM133" s="88"/>
      <c r="BN133" s="75"/>
      <c r="BO133" s="93"/>
      <c r="BP133" s="59" t="s">
        <v>35</v>
      </c>
      <c r="BQ133" s="26"/>
      <c r="BR133" s="26"/>
      <c r="BS133" s="26"/>
      <c r="BT133" s="86"/>
      <c r="BU133" s="87"/>
      <c r="BV133" s="87"/>
      <c r="BW133" s="87"/>
      <c r="BX133" s="88"/>
      <c r="BY133" s="75"/>
      <c r="BZ133" s="93"/>
      <c r="CA133" s="59" t="s">
        <v>35</v>
      </c>
      <c r="CB133" s="26"/>
      <c r="CC133" s="26"/>
      <c r="CD133" s="26"/>
      <c r="CE133" s="86"/>
      <c r="CF133" s="87"/>
      <c r="CG133" s="87"/>
      <c r="CH133" s="87"/>
      <c r="CI133" s="88"/>
      <c r="CJ133" s="75"/>
      <c r="CK133" s="93"/>
      <c r="CL133" s="59" t="s">
        <v>35</v>
      </c>
      <c r="CM133" s="26"/>
      <c r="CN133" s="26"/>
      <c r="CO133" s="26"/>
      <c r="CP133" s="86"/>
      <c r="CQ133" s="87"/>
      <c r="CR133" s="87"/>
      <c r="CS133" s="87"/>
      <c r="CT133" s="88"/>
      <c r="CU133" s="75"/>
      <c r="CV133" s="93"/>
      <c r="CW133" s="59" t="s">
        <v>35</v>
      </c>
      <c r="CX133" s="26"/>
      <c r="CY133" s="26"/>
      <c r="CZ133" s="26"/>
      <c r="DA133" s="86"/>
      <c r="DB133" s="87"/>
      <c r="DC133" s="87"/>
      <c r="DD133" s="87"/>
      <c r="DE133" s="88"/>
      <c r="DF133" s="75"/>
    </row>
    <row r="134" spans="1:110" s="25" customFormat="1" ht="16.5" customHeight="1">
      <c r="A134" s="93"/>
      <c r="B134" s="59">
        <v>7</v>
      </c>
      <c r="C134" s="26" t="s">
        <v>180</v>
      </c>
      <c r="D134" s="26"/>
      <c r="E134" s="26"/>
      <c r="F134" s="86"/>
      <c r="G134" s="87"/>
      <c r="H134" s="87"/>
      <c r="I134" s="87"/>
      <c r="J134" s="88"/>
      <c r="K134" s="75"/>
      <c r="L134" s="93"/>
      <c r="M134" s="59">
        <v>7</v>
      </c>
      <c r="N134" s="26"/>
      <c r="O134" s="26"/>
      <c r="P134" s="26"/>
      <c r="Q134" s="86"/>
      <c r="R134" s="87"/>
      <c r="S134" s="87"/>
      <c r="T134" s="87"/>
      <c r="U134" s="88"/>
      <c r="V134" s="75"/>
      <c r="W134" s="93"/>
      <c r="X134" s="59">
        <v>7</v>
      </c>
      <c r="Y134" s="26"/>
      <c r="Z134" s="26"/>
      <c r="AA134" s="26"/>
      <c r="AB134" s="86"/>
      <c r="AC134" s="87"/>
      <c r="AD134" s="87"/>
      <c r="AE134" s="87"/>
      <c r="AF134" s="88"/>
      <c r="AG134" s="75"/>
      <c r="AH134" s="93"/>
      <c r="AI134" s="59">
        <v>7</v>
      </c>
      <c r="AJ134" s="26"/>
      <c r="AK134" s="26"/>
      <c r="AL134" s="26"/>
      <c r="AM134" s="86"/>
      <c r="AN134" s="87"/>
      <c r="AO134" s="87"/>
      <c r="AP134" s="87"/>
      <c r="AQ134" s="88"/>
      <c r="AR134" s="75"/>
      <c r="AS134" s="93"/>
      <c r="AT134" s="59">
        <v>7</v>
      </c>
      <c r="AU134" s="26"/>
      <c r="AV134" s="26"/>
      <c r="AW134" s="26"/>
      <c r="AX134" s="86"/>
      <c r="AY134" s="87"/>
      <c r="AZ134" s="87"/>
      <c r="BA134" s="87"/>
      <c r="BB134" s="88"/>
      <c r="BC134" s="75"/>
      <c r="BD134" s="93"/>
      <c r="BE134" s="59">
        <v>7</v>
      </c>
      <c r="BF134" s="26"/>
      <c r="BG134" s="26"/>
      <c r="BH134" s="26"/>
      <c r="BI134" s="86"/>
      <c r="BJ134" s="87"/>
      <c r="BK134" s="87"/>
      <c r="BL134" s="87"/>
      <c r="BM134" s="88"/>
      <c r="BN134" s="75"/>
      <c r="BO134" s="93"/>
      <c r="BP134" s="59">
        <v>7</v>
      </c>
      <c r="BQ134" s="26"/>
      <c r="BR134" s="26"/>
      <c r="BS134" s="26"/>
      <c r="BT134" s="86"/>
      <c r="BU134" s="87"/>
      <c r="BV134" s="87"/>
      <c r="BW134" s="87"/>
      <c r="BX134" s="88"/>
      <c r="BY134" s="75"/>
      <c r="BZ134" s="93"/>
      <c r="CA134" s="59">
        <v>7</v>
      </c>
      <c r="CB134" s="26"/>
      <c r="CC134" s="26"/>
      <c r="CD134" s="26"/>
      <c r="CE134" s="86"/>
      <c r="CF134" s="87"/>
      <c r="CG134" s="87"/>
      <c r="CH134" s="87"/>
      <c r="CI134" s="88"/>
      <c r="CJ134" s="75"/>
      <c r="CK134" s="93"/>
      <c r="CL134" s="59">
        <v>7</v>
      </c>
      <c r="CM134" s="26"/>
      <c r="CN134" s="26"/>
      <c r="CO134" s="26"/>
      <c r="CP134" s="86"/>
      <c r="CQ134" s="87"/>
      <c r="CR134" s="87"/>
      <c r="CS134" s="87"/>
      <c r="CT134" s="88"/>
      <c r="CU134" s="75"/>
      <c r="CV134" s="93"/>
      <c r="CW134" s="59">
        <v>7</v>
      </c>
      <c r="CX134" s="26"/>
      <c r="CY134" s="26"/>
      <c r="CZ134" s="26"/>
      <c r="DA134" s="86"/>
      <c r="DB134" s="87"/>
      <c r="DC134" s="87"/>
      <c r="DD134" s="87"/>
      <c r="DE134" s="88"/>
      <c r="DF134" s="75"/>
    </row>
    <row r="135" spans="1:110" s="25" customFormat="1" ht="16.5" customHeight="1" thickBot="1">
      <c r="A135" s="94"/>
      <c r="B135" s="60">
        <v>8</v>
      </c>
      <c r="C135" s="27"/>
      <c r="D135" s="27"/>
      <c r="E135" s="27"/>
      <c r="F135" s="89"/>
      <c r="G135" s="90"/>
      <c r="H135" s="90"/>
      <c r="I135" s="90"/>
      <c r="J135" s="91"/>
      <c r="K135" s="76"/>
      <c r="L135" s="94"/>
      <c r="M135" s="60">
        <v>8</v>
      </c>
      <c r="N135" s="27"/>
      <c r="O135" s="27"/>
      <c r="P135" s="27"/>
      <c r="Q135" s="89"/>
      <c r="R135" s="90"/>
      <c r="S135" s="90"/>
      <c r="T135" s="90"/>
      <c r="U135" s="91"/>
      <c r="V135" s="76"/>
      <c r="W135" s="94"/>
      <c r="X135" s="60">
        <v>8</v>
      </c>
      <c r="Y135" s="27"/>
      <c r="Z135" s="27"/>
      <c r="AA135" s="27"/>
      <c r="AB135" s="89"/>
      <c r="AC135" s="90"/>
      <c r="AD135" s="90"/>
      <c r="AE135" s="90"/>
      <c r="AF135" s="91"/>
      <c r="AG135" s="76"/>
      <c r="AH135" s="94"/>
      <c r="AI135" s="60">
        <v>8</v>
      </c>
      <c r="AJ135" s="27"/>
      <c r="AK135" s="27"/>
      <c r="AL135" s="27"/>
      <c r="AM135" s="89"/>
      <c r="AN135" s="90"/>
      <c r="AO135" s="90"/>
      <c r="AP135" s="90"/>
      <c r="AQ135" s="91"/>
      <c r="AR135" s="76"/>
      <c r="AS135" s="94"/>
      <c r="AT135" s="60">
        <v>8</v>
      </c>
      <c r="AU135" s="27"/>
      <c r="AV135" s="27"/>
      <c r="AW135" s="27"/>
      <c r="AX135" s="89"/>
      <c r="AY135" s="90"/>
      <c r="AZ135" s="90"/>
      <c r="BA135" s="90"/>
      <c r="BB135" s="91"/>
      <c r="BC135" s="76"/>
      <c r="BD135" s="94"/>
      <c r="BE135" s="60">
        <v>8</v>
      </c>
      <c r="BF135" s="27"/>
      <c r="BG135" s="27"/>
      <c r="BH135" s="27"/>
      <c r="BI135" s="89"/>
      <c r="BJ135" s="90"/>
      <c r="BK135" s="90"/>
      <c r="BL135" s="90"/>
      <c r="BM135" s="91"/>
      <c r="BN135" s="76"/>
      <c r="BO135" s="94"/>
      <c r="BP135" s="60">
        <v>8</v>
      </c>
      <c r="BQ135" s="27"/>
      <c r="BR135" s="27"/>
      <c r="BS135" s="27"/>
      <c r="BT135" s="89"/>
      <c r="BU135" s="90"/>
      <c r="BV135" s="90"/>
      <c r="BW135" s="90"/>
      <c r="BX135" s="91"/>
      <c r="BY135" s="76"/>
      <c r="BZ135" s="94"/>
      <c r="CA135" s="60">
        <v>8</v>
      </c>
      <c r="CB135" s="27"/>
      <c r="CC135" s="27"/>
      <c r="CD135" s="27"/>
      <c r="CE135" s="89"/>
      <c r="CF135" s="90"/>
      <c r="CG135" s="90"/>
      <c r="CH135" s="90"/>
      <c r="CI135" s="91"/>
      <c r="CJ135" s="76"/>
      <c r="CK135" s="94"/>
      <c r="CL135" s="60">
        <v>8</v>
      </c>
      <c r="CM135" s="27"/>
      <c r="CN135" s="27"/>
      <c r="CO135" s="27"/>
      <c r="CP135" s="89"/>
      <c r="CQ135" s="90"/>
      <c r="CR135" s="90"/>
      <c r="CS135" s="90"/>
      <c r="CT135" s="91"/>
      <c r="CU135" s="76"/>
      <c r="CV135" s="94"/>
      <c r="CW135" s="60">
        <v>8</v>
      </c>
      <c r="CX135" s="27"/>
      <c r="CY135" s="27"/>
      <c r="CZ135" s="27"/>
      <c r="DA135" s="89"/>
      <c r="DB135" s="90"/>
      <c r="DC135" s="90"/>
      <c r="DD135" s="90"/>
      <c r="DE135" s="91"/>
      <c r="DF135" s="76"/>
    </row>
    <row r="136" spans="1:110" s="25" customFormat="1" ht="7.5" customHeight="1" thickBot="1">
      <c r="B136" s="1"/>
      <c r="C136" s="1"/>
      <c r="D136" s="1"/>
      <c r="E136" s="1"/>
      <c r="F136" s="1"/>
      <c r="G136" s="1"/>
      <c r="H136" s="28"/>
      <c r="I136" s="28"/>
      <c r="J136" s="28"/>
      <c r="K136" s="28"/>
      <c r="M136" s="1"/>
      <c r="N136" s="1"/>
      <c r="O136" s="1"/>
      <c r="P136" s="1"/>
      <c r="Q136" s="1"/>
      <c r="R136" s="1"/>
      <c r="S136" s="28"/>
      <c r="T136" s="28"/>
      <c r="U136" s="28"/>
      <c r="V136" s="28"/>
      <c r="X136" s="1"/>
      <c r="Y136" s="1"/>
      <c r="Z136" s="1"/>
      <c r="AA136" s="1"/>
      <c r="AB136" s="1"/>
      <c r="AC136" s="1"/>
      <c r="AD136" s="28"/>
      <c r="AE136" s="28"/>
      <c r="AF136" s="28"/>
      <c r="AG136" s="28"/>
      <c r="AI136" s="1"/>
      <c r="AJ136" s="1"/>
      <c r="AK136" s="1"/>
      <c r="AL136" s="1"/>
      <c r="AM136" s="1"/>
      <c r="AN136" s="1"/>
      <c r="AO136" s="28"/>
      <c r="AP136" s="28"/>
      <c r="AQ136" s="28"/>
      <c r="AR136" s="28"/>
      <c r="AT136" s="1"/>
      <c r="AU136" s="1"/>
      <c r="AV136" s="1"/>
      <c r="AW136" s="1"/>
      <c r="AX136" s="1"/>
      <c r="AY136" s="1"/>
      <c r="AZ136" s="28"/>
      <c r="BA136" s="28"/>
      <c r="BB136" s="28"/>
      <c r="BC136" s="28"/>
      <c r="BE136" s="1"/>
      <c r="BF136" s="1"/>
      <c r="BG136" s="1"/>
      <c r="BH136" s="1"/>
      <c r="BI136" s="1"/>
      <c r="BJ136" s="1"/>
      <c r="BK136" s="28"/>
      <c r="BL136" s="28"/>
      <c r="BM136" s="28"/>
      <c r="BN136" s="28"/>
      <c r="BP136" s="1"/>
      <c r="BQ136" s="1"/>
      <c r="BR136" s="1"/>
      <c r="BS136" s="1"/>
      <c r="BT136" s="1"/>
      <c r="BU136" s="1"/>
      <c r="BV136" s="28"/>
      <c r="BW136" s="28"/>
      <c r="BX136" s="28"/>
      <c r="BY136" s="28"/>
      <c r="CA136" s="1"/>
      <c r="CB136" s="1"/>
      <c r="CC136" s="1"/>
      <c r="CD136" s="1"/>
      <c r="CE136" s="1"/>
      <c r="CF136" s="1"/>
      <c r="CG136" s="28"/>
      <c r="CH136" s="28"/>
      <c r="CI136" s="28"/>
      <c r="CJ136" s="28"/>
      <c r="CL136" s="1"/>
      <c r="CM136" s="1"/>
      <c r="CN136" s="1"/>
      <c r="CO136" s="1"/>
      <c r="CP136" s="1"/>
      <c r="CQ136" s="1"/>
      <c r="CR136" s="28"/>
      <c r="CS136" s="28"/>
      <c r="CT136" s="28"/>
      <c r="CU136" s="28"/>
      <c r="CW136" s="1"/>
      <c r="CX136" s="1"/>
      <c r="CY136" s="1"/>
      <c r="CZ136" s="1"/>
      <c r="DA136" s="1"/>
      <c r="DB136" s="1"/>
      <c r="DC136" s="28"/>
      <c r="DD136" s="28"/>
      <c r="DE136" s="28"/>
      <c r="DF136" s="28"/>
    </row>
    <row r="137" spans="1:110" s="25" customFormat="1" ht="16.5" customHeight="1">
      <c r="A137" s="92">
        <f>IF(Paramètres!$B$17="",".",Paramètres!$B$17)</f>
        <v>42633</v>
      </c>
      <c r="B137" s="65">
        <v>1</v>
      </c>
      <c r="C137" s="66"/>
      <c r="D137" s="67"/>
      <c r="E137" s="67"/>
      <c r="F137" s="95"/>
      <c r="G137" s="96"/>
      <c r="H137" s="96"/>
      <c r="I137" s="96"/>
      <c r="J137" s="97"/>
      <c r="K137" s="74"/>
      <c r="L137" s="92">
        <f>IF(Paramètres!$B$45="",".",Paramètres!$B$45)</f>
        <v>42663</v>
      </c>
      <c r="M137" s="65">
        <v>1</v>
      </c>
      <c r="N137" s="66"/>
      <c r="O137" s="67"/>
      <c r="P137" s="67"/>
      <c r="Q137" s="95"/>
      <c r="R137" s="96"/>
      <c r="S137" s="96"/>
      <c r="T137" s="96"/>
      <c r="U137" s="97"/>
      <c r="V137" s="74"/>
      <c r="W137" s="92" t="str">
        <f>IF(Paramètres!$B$73="",".",Paramètres!$B$73)</f>
        <v>.</v>
      </c>
      <c r="X137" s="65">
        <v>1</v>
      </c>
      <c r="Y137" s="66"/>
      <c r="Z137" s="67"/>
      <c r="AA137" s="67"/>
      <c r="AB137" s="95"/>
      <c r="AC137" s="96"/>
      <c r="AD137" s="96"/>
      <c r="AE137" s="96"/>
      <c r="AF137" s="97"/>
      <c r="AG137" s="74"/>
      <c r="AH137" s="92">
        <f>IF(Paramètres!$B$101="",".",Paramètres!$B$101)</f>
        <v>42727</v>
      </c>
      <c r="AI137" s="65">
        <v>1</v>
      </c>
      <c r="AJ137" s="66"/>
      <c r="AK137" s="67"/>
      <c r="AL137" s="67"/>
      <c r="AM137" s="95"/>
      <c r="AN137" s="96"/>
      <c r="AO137" s="96"/>
      <c r="AP137" s="96"/>
      <c r="AQ137" s="97"/>
      <c r="AR137" s="74"/>
      <c r="AS137" s="92">
        <f>IF(Paramètres!$B$129="",".",Paramètres!$B$129)</f>
        <v>42761</v>
      </c>
      <c r="AT137" s="65">
        <v>1</v>
      </c>
      <c r="AU137" s="66"/>
      <c r="AV137" s="67"/>
      <c r="AW137" s="67"/>
      <c r="AX137" s="95"/>
      <c r="AY137" s="96"/>
      <c r="AZ137" s="96"/>
      <c r="BA137" s="96"/>
      <c r="BB137" s="97"/>
      <c r="BC137" s="74"/>
      <c r="BD137" s="92">
        <f>IF(Paramètres!$B$157="",".",Paramètres!$B$157)</f>
        <v>42788</v>
      </c>
      <c r="BE137" s="65">
        <v>1</v>
      </c>
      <c r="BF137" s="66"/>
      <c r="BG137" s="67"/>
      <c r="BH137" s="67"/>
      <c r="BI137" s="95"/>
      <c r="BJ137" s="96"/>
      <c r="BK137" s="96"/>
      <c r="BL137" s="96"/>
      <c r="BM137" s="97"/>
      <c r="BN137" s="74"/>
      <c r="BO137" s="92">
        <f>IF(Paramètres!$B$185="",".",Paramètres!$B$185)</f>
        <v>42821</v>
      </c>
      <c r="BP137" s="65">
        <v>1</v>
      </c>
      <c r="BQ137" s="66"/>
      <c r="BR137" s="67"/>
      <c r="BS137" s="67"/>
      <c r="BT137" s="95"/>
      <c r="BU137" s="96"/>
      <c r="BV137" s="96"/>
      <c r="BW137" s="96"/>
      <c r="BX137" s="97"/>
      <c r="BY137" s="74"/>
      <c r="BZ137" s="92" t="str">
        <f>IF(Paramètres!$B$213="",".",Paramètres!$B$213)</f>
        <v>.</v>
      </c>
      <c r="CA137" s="65">
        <v>1</v>
      </c>
      <c r="CB137" s="66"/>
      <c r="CC137" s="67"/>
      <c r="CD137" s="67"/>
      <c r="CE137" s="95"/>
      <c r="CF137" s="96"/>
      <c r="CG137" s="96"/>
      <c r="CH137" s="96"/>
      <c r="CI137" s="97"/>
      <c r="CJ137" s="74"/>
      <c r="CK137" s="92">
        <f>IF(Paramètres!$B$241="",".",Paramètres!$B$241)</f>
        <v>42877</v>
      </c>
      <c r="CL137" s="65">
        <v>1</v>
      </c>
      <c r="CM137" s="66"/>
      <c r="CN137" s="67"/>
      <c r="CO137" s="67"/>
      <c r="CP137" s="95"/>
      <c r="CQ137" s="96"/>
      <c r="CR137" s="96"/>
      <c r="CS137" s="96"/>
      <c r="CT137" s="97"/>
      <c r="CU137" s="74"/>
      <c r="CV137" s="92">
        <f>IF(Paramètres!$B$269="",".",Paramètres!$B$269)</f>
        <v>42907</v>
      </c>
      <c r="CW137" s="65">
        <v>1</v>
      </c>
      <c r="CX137" s="66"/>
      <c r="CY137" s="67"/>
      <c r="CZ137" s="67"/>
      <c r="DA137" s="95"/>
      <c r="DB137" s="96"/>
      <c r="DC137" s="96"/>
      <c r="DD137" s="96"/>
      <c r="DE137" s="97"/>
      <c r="DF137" s="74"/>
    </row>
    <row r="138" spans="1:110" s="25" customFormat="1" ht="16.5" customHeight="1">
      <c r="A138" s="93"/>
      <c r="B138" s="59">
        <v>2</v>
      </c>
      <c r="C138" s="26"/>
      <c r="D138" s="26"/>
      <c r="E138" s="26"/>
      <c r="F138" s="86"/>
      <c r="G138" s="87"/>
      <c r="H138" s="87"/>
      <c r="I138" s="87"/>
      <c r="J138" s="88"/>
      <c r="K138" s="75"/>
      <c r="L138" s="93"/>
      <c r="M138" s="59">
        <v>2</v>
      </c>
      <c r="N138" s="26"/>
      <c r="O138" s="26"/>
      <c r="P138" s="26"/>
      <c r="Q138" s="86"/>
      <c r="R138" s="87"/>
      <c r="S138" s="87"/>
      <c r="T138" s="87"/>
      <c r="U138" s="88"/>
      <c r="V138" s="75"/>
      <c r="W138" s="93"/>
      <c r="X138" s="59">
        <v>2</v>
      </c>
      <c r="Y138" s="26"/>
      <c r="Z138" s="26"/>
      <c r="AA138" s="26"/>
      <c r="AB138" s="86"/>
      <c r="AC138" s="87"/>
      <c r="AD138" s="87"/>
      <c r="AE138" s="87"/>
      <c r="AF138" s="88"/>
      <c r="AG138" s="75"/>
      <c r="AH138" s="93"/>
      <c r="AI138" s="59">
        <v>2</v>
      </c>
      <c r="AJ138" s="26"/>
      <c r="AK138" s="26"/>
      <c r="AL138" s="26"/>
      <c r="AM138" s="86"/>
      <c r="AN138" s="87"/>
      <c r="AO138" s="87"/>
      <c r="AP138" s="87"/>
      <c r="AQ138" s="88"/>
      <c r="AR138" s="75"/>
      <c r="AS138" s="93"/>
      <c r="AT138" s="59">
        <v>2</v>
      </c>
      <c r="AU138" s="26"/>
      <c r="AV138" s="26"/>
      <c r="AW138" s="26"/>
      <c r="AX138" s="86"/>
      <c r="AY138" s="87"/>
      <c r="AZ138" s="87"/>
      <c r="BA138" s="87"/>
      <c r="BB138" s="88"/>
      <c r="BC138" s="75"/>
      <c r="BD138" s="93"/>
      <c r="BE138" s="59">
        <v>2</v>
      </c>
      <c r="BF138" s="26"/>
      <c r="BG138" s="26"/>
      <c r="BH138" s="26"/>
      <c r="BI138" s="86"/>
      <c r="BJ138" s="87"/>
      <c r="BK138" s="87"/>
      <c r="BL138" s="87"/>
      <c r="BM138" s="88"/>
      <c r="BN138" s="75"/>
      <c r="BO138" s="93"/>
      <c r="BP138" s="59">
        <v>2</v>
      </c>
      <c r="BQ138" s="26"/>
      <c r="BR138" s="26"/>
      <c r="BS138" s="26"/>
      <c r="BT138" s="86"/>
      <c r="BU138" s="87"/>
      <c r="BV138" s="87"/>
      <c r="BW138" s="87"/>
      <c r="BX138" s="88"/>
      <c r="BY138" s="75"/>
      <c r="BZ138" s="93"/>
      <c r="CA138" s="59">
        <v>2</v>
      </c>
      <c r="CB138" s="26"/>
      <c r="CC138" s="26"/>
      <c r="CD138" s="26"/>
      <c r="CE138" s="86"/>
      <c r="CF138" s="87"/>
      <c r="CG138" s="87"/>
      <c r="CH138" s="87"/>
      <c r="CI138" s="88"/>
      <c r="CJ138" s="75"/>
      <c r="CK138" s="93"/>
      <c r="CL138" s="59">
        <v>2</v>
      </c>
      <c r="CM138" s="26"/>
      <c r="CN138" s="26"/>
      <c r="CO138" s="26"/>
      <c r="CP138" s="86"/>
      <c r="CQ138" s="87"/>
      <c r="CR138" s="87"/>
      <c r="CS138" s="87"/>
      <c r="CT138" s="88"/>
      <c r="CU138" s="75"/>
      <c r="CV138" s="93"/>
      <c r="CW138" s="59">
        <v>2</v>
      </c>
      <c r="CX138" s="26"/>
      <c r="CY138" s="26"/>
      <c r="CZ138" s="26"/>
      <c r="DA138" s="86"/>
      <c r="DB138" s="87"/>
      <c r="DC138" s="87"/>
      <c r="DD138" s="87"/>
      <c r="DE138" s="88"/>
      <c r="DF138" s="75"/>
    </row>
    <row r="139" spans="1:110" s="25" customFormat="1" ht="16.5" customHeight="1">
      <c r="A139" s="93"/>
      <c r="B139" s="59">
        <v>3</v>
      </c>
      <c r="C139" s="26" t="s">
        <v>169</v>
      </c>
      <c r="D139" s="26"/>
      <c r="E139" s="26"/>
      <c r="F139" s="86"/>
      <c r="G139" s="87"/>
      <c r="H139" s="87"/>
      <c r="I139" s="87"/>
      <c r="J139" s="88"/>
      <c r="K139" s="75"/>
      <c r="L139" s="93"/>
      <c r="M139" s="59">
        <v>3</v>
      </c>
      <c r="N139" s="26"/>
      <c r="O139" s="26"/>
      <c r="P139" s="26"/>
      <c r="Q139" s="86"/>
      <c r="R139" s="87"/>
      <c r="S139" s="87"/>
      <c r="T139" s="87"/>
      <c r="U139" s="88"/>
      <c r="V139" s="75"/>
      <c r="W139" s="93"/>
      <c r="X139" s="59">
        <v>3</v>
      </c>
      <c r="Y139" s="26"/>
      <c r="Z139" s="26"/>
      <c r="AA139" s="26"/>
      <c r="AB139" s="86"/>
      <c r="AC139" s="87"/>
      <c r="AD139" s="87"/>
      <c r="AE139" s="87"/>
      <c r="AF139" s="88"/>
      <c r="AG139" s="75"/>
      <c r="AH139" s="93"/>
      <c r="AI139" s="59">
        <v>3</v>
      </c>
      <c r="AJ139" s="26"/>
      <c r="AK139" s="26"/>
      <c r="AL139" s="26"/>
      <c r="AM139" s="86"/>
      <c r="AN139" s="87"/>
      <c r="AO139" s="87"/>
      <c r="AP139" s="87"/>
      <c r="AQ139" s="88"/>
      <c r="AR139" s="75"/>
      <c r="AS139" s="93"/>
      <c r="AT139" s="59">
        <v>3</v>
      </c>
      <c r="AU139" s="26"/>
      <c r="AV139" s="26"/>
      <c r="AW139" s="26"/>
      <c r="AX139" s="86"/>
      <c r="AY139" s="87"/>
      <c r="AZ139" s="87"/>
      <c r="BA139" s="87"/>
      <c r="BB139" s="88"/>
      <c r="BC139" s="75"/>
      <c r="BD139" s="93"/>
      <c r="BE139" s="59">
        <v>3</v>
      </c>
      <c r="BF139" s="26"/>
      <c r="BG139" s="26"/>
      <c r="BH139" s="26"/>
      <c r="BI139" s="86"/>
      <c r="BJ139" s="87"/>
      <c r="BK139" s="87"/>
      <c r="BL139" s="87"/>
      <c r="BM139" s="88"/>
      <c r="BN139" s="75"/>
      <c r="BO139" s="93"/>
      <c r="BP139" s="59">
        <v>3</v>
      </c>
      <c r="BQ139" s="26"/>
      <c r="BR139" s="26"/>
      <c r="BS139" s="26"/>
      <c r="BT139" s="86"/>
      <c r="BU139" s="87"/>
      <c r="BV139" s="87"/>
      <c r="BW139" s="87"/>
      <c r="BX139" s="88"/>
      <c r="BY139" s="75"/>
      <c r="BZ139" s="93"/>
      <c r="CA139" s="59">
        <v>3</v>
      </c>
      <c r="CB139" s="26"/>
      <c r="CC139" s="26"/>
      <c r="CD139" s="26"/>
      <c r="CE139" s="86"/>
      <c r="CF139" s="87"/>
      <c r="CG139" s="87"/>
      <c r="CH139" s="87"/>
      <c r="CI139" s="88"/>
      <c r="CJ139" s="75"/>
      <c r="CK139" s="93"/>
      <c r="CL139" s="59">
        <v>3</v>
      </c>
      <c r="CM139" s="26"/>
      <c r="CN139" s="26"/>
      <c r="CO139" s="26"/>
      <c r="CP139" s="86"/>
      <c r="CQ139" s="87"/>
      <c r="CR139" s="87"/>
      <c r="CS139" s="87"/>
      <c r="CT139" s="88"/>
      <c r="CU139" s="75"/>
      <c r="CV139" s="93"/>
      <c r="CW139" s="59">
        <v>3</v>
      </c>
      <c r="CX139" s="26"/>
      <c r="CY139" s="26"/>
      <c r="CZ139" s="26"/>
      <c r="DA139" s="86"/>
      <c r="DB139" s="87"/>
      <c r="DC139" s="87"/>
      <c r="DD139" s="87"/>
      <c r="DE139" s="88"/>
      <c r="DF139" s="75"/>
    </row>
    <row r="140" spans="1:110" s="25" customFormat="1" ht="16.5" customHeight="1">
      <c r="A140" s="93"/>
      <c r="B140" s="59">
        <v>4</v>
      </c>
      <c r="C140" s="26" t="s">
        <v>178</v>
      </c>
      <c r="D140" s="26"/>
      <c r="E140" s="26"/>
      <c r="F140" s="86"/>
      <c r="G140" s="87"/>
      <c r="H140" s="87"/>
      <c r="I140" s="87"/>
      <c r="J140" s="88"/>
      <c r="K140" s="75"/>
      <c r="L140" s="93"/>
      <c r="M140" s="59">
        <v>4</v>
      </c>
      <c r="N140" s="26"/>
      <c r="O140" s="26"/>
      <c r="P140" s="26"/>
      <c r="Q140" s="86"/>
      <c r="R140" s="87"/>
      <c r="S140" s="87"/>
      <c r="T140" s="87"/>
      <c r="U140" s="88"/>
      <c r="V140" s="75"/>
      <c r="W140" s="93"/>
      <c r="X140" s="59">
        <v>4</v>
      </c>
      <c r="Y140" s="26"/>
      <c r="Z140" s="26"/>
      <c r="AA140" s="26"/>
      <c r="AB140" s="86"/>
      <c r="AC140" s="87"/>
      <c r="AD140" s="87"/>
      <c r="AE140" s="87"/>
      <c r="AF140" s="88"/>
      <c r="AG140" s="75"/>
      <c r="AH140" s="93"/>
      <c r="AI140" s="59">
        <v>4</v>
      </c>
      <c r="AJ140" s="26"/>
      <c r="AK140" s="26"/>
      <c r="AL140" s="26"/>
      <c r="AM140" s="86"/>
      <c r="AN140" s="87"/>
      <c r="AO140" s="87"/>
      <c r="AP140" s="87"/>
      <c r="AQ140" s="88"/>
      <c r="AR140" s="75"/>
      <c r="AS140" s="93"/>
      <c r="AT140" s="59">
        <v>4</v>
      </c>
      <c r="AU140" s="26"/>
      <c r="AV140" s="26"/>
      <c r="AW140" s="26"/>
      <c r="AX140" s="86"/>
      <c r="AY140" s="87"/>
      <c r="AZ140" s="87"/>
      <c r="BA140" s="87"/>
      <c r="BB140" s="88"/>
      <c r="BC140" s="75"/>
      <c r="BD140" s="93"/>
      <c r="BE140" s="59">
        <v>4</v>
      </c>
      <c r="BF140" s="26"/>
      <c r="BG140" s="26"/>
      <c r="BH140" s="26"/>
      <c r="BI140" s="86"/>
      <c r="BJ140" s="87"/>
      <c r="BK140" s="87"/>
      <c r="BL140" s="87"/>
      <c r="BM140" s="88"/>
      <c r="BN140" s="75"/>
      <c r="BO140" s="93"/>
      <c r="BP140" s="59">
        <v>4</v>
      </c>
      <c r="BQ140" s="26"/>
      <c r="BR140" s="26"/>
      <c r="BS140" s="26"/>
      <c r="BT140" s="86"/>
      <c r="BU140" s="87"/>
      <c r="BV140" s="87"/>
      <c r="BW140" s="87"/>
      <c r="BX140" s="88"/>
      <c r="BY140" s="75"/>
      <c r="BZ140" s="93"/>
      <c r="CA140" s="59">
        <v>4</v>
      </c>
      <c r="CB140" s="26"/>
      <c r="CC140" s="26"/>
      <c r="CD140" s="26"/>
      <c r="CE140" s="86"/>
      <c r="CF140" s="87"/>
      <c r="CG140" s="87"/>
      <c r="CH140" s="87"/>
      <c r="CI140" s="88"/>
      <c r="CJ140" s="75"/>
      <c r="CK140" s="93"/>
      <c r="CL140" s="59">
        <v>4</v>
      </c>
      <c r="CM140" s="26"/>
      <c r="CN140" s="26"/>
      <c r="CO140" s="26"/>
      <c r="CP140" s="86"/>
      <c r="CQ140" s="87"/>
      <c r="CR140" s="87"/>
      <c r="CS140" s="87"/>
      <c r="CT140" s="88"/>
      <c r="CU140" s="75"/>
      <c r="CV140" s="93"/>
      <c r="CW140" s="59">
        <v>4</v>
      </c>
      <c r="CX140" s="26"/>
      <c r="CY140" s="26"/>
      <c r="CZ140" s="26"/>
      <c r="DA140" s="86"/>
      <c r="DB140" s="87"/>
      <c r="DC140" s="87"/>
      <c r="DD140" s="87"/>
      <c r="DE140" s="88"/>
      <c r="DF140" s="75"/>
    </row>
    <row r="141" spans="1:110" s="25" customFormat="1" ht="16.5" customHeight="1">
      <c r="A141" s="93"/>
      <c r="B141" s="59" t="s">
        <v>35</v>
      </c>
      <c r="C141" s="26" t="s">
        <v>181</v>
      </c>
      <c r="D141" s="26"/>
      <c r="E141" s="26"/>
      <c r="F141" s="86"/>
      <c r="G141" s="87"/>
      <c r="H141" s="87"/>
      <c r="I141" s="87"/>
      <c r="J141" s="88"/>
      <c r="K141" s="75"/>
      <c r="L141" s="93"/>
      <c r="M141" s="59" t="s">
        <v>35</v>
      </c>
      <c r="N141" s="26"/>
      <c r="O141" s="26"/>
      <c r="P141" s="26"/>
      <c r="Q141" s="86"/>
      <c r="R141" s="87"/>
      <c r="S141" s="87"/>
      <c r="T141" s="87"/>
      <c r="U141" s="88"/>
      <c r="V141" s="75"/>
      <c r="W141" s="93"/>
      <c r="X141" s="59" t="s">
        <v>35</v>
      </c>
      <c r="Y141" s="26"/>
      <c r="Z141" s="26"/>
      <c r="AA141" s="26"/>
      <c r="AB141" s="86"/>
      <c r="AC141" s="87"/>
      <c r="AD141" s="87"/>
      <c r="AE141" s="87"/>
      <c r="AF141" s="88"/>
      <c r="AG141" s="75"/>
      <c r="AH141" s="93"/>
      <c r="AI141" s="59" t="s">
        <v>35</v>
      </c>
      <c r="AJ141" s="26"/>
      <c r="AK141" s="26"/>
      <c r="AL141" s="26"/>
      <c r="AM141" s="86"/>
      <c r="AN141" s="87"/>
      <c r="AO141" s="87"/>
      <c r="AP141" s="87"/>
      <c r="AQ141" s="88"/>
      <c r="AR141" s="75"/>
      <c r="AS141" s="93"/>
      <c r="AT141" s="59" t="s">
        <v>35</v>
      </c>
      <c r="AU141" s="26"/>
      <c r="AV141" s="26"/>
      <c r="AW141" s="26"/>
      <c r="AX141" s="86"/>
      <c r="AY141" s="87"/>
      <c r="AZ141" s="87"/>
      <c r="BA141" s="87"/>
      <c r="BB141" s="88"/>
      <c r="BC141" s="75"/>
      <c r="BD141" s="93"/>
      <c r="BE141" s="59" t="s">
        <v>35</v>
      </c>
      <c r="BF141" s="26"/>
      <c r="BG141" s="26"/>
      <c r="BH141" s="26"/>
      <c r="BI141" s="86"/>
      <c r="BJ141" s="87"/>
      <c r="BK141" s="87"/>
      <c r="BL141" s="87"/>
      <c r="BM141" s="88"/>
      <c r="BN141" s="75"/>
      <c r="BO141" s="93"/>
      <c r="BP141" s="59" t="s">
        <v>35</v>
      </c>
      <c r="BQ141" s="26"/>
      <c r="BR141" s="26"/>
      <c r="BS141" s="26"/>
      <c r="BT141" s="86"/>
      <c r="BU141" s="87"/>
      <c r="BV141" s="87"/>
      <c r="BW141" s="87"/>
      <c r="BX141" s="88"/>
      <c r="BY141" s="75"/>
      <c r="BZ141" s="93"/>
      <c r="CA141" s="59" t="s">
        <v>35</v>
      </c>
      <c r="CB141" s="26"/>
      <c r="CC141" s="26"/>
      <c r="CD141" s="26"/>
      <c r="CE141" s="86"/>
      <c r="CF141" s="87"/>
      <c r="CG141" s="87"/>
      <c r="CH141" s="87"/>
      <c r="CI141" s="88"/>
      <c r="CJ141" s="75"/>
      <c r="CK141" s="93"/>
      <c r="CL141" s="59" t="s">
        <v>35</v>
      </c>
      <c r="CM141" s="26"/>
      <c r="CN141" s="26"/>
      <c r="CO141" s="26"/>
      <c r="CP141" s="86"/>
      <c r="CQ141" s="87"/>
      <c r="CR141" s="87"/>
      <c r="CS141" s="87"/>
      <c r="CT141" s="88"/>
      <c r="CU141" s="75"/>
      <c r="CV141" s="93"/>
      <c r="CW141" s="59" t="s">
        <v>35</v>
      </c>
      <c r="CX141" s="26"/>
      <c r="CY141" s="26"/>
      <c r="CZ141" s="26"/>
      <c r="DA141" s="86"/>
      <c r="DB141" s="87"/>
      <c r="DC141" s="87"/>
      <c r="DD141" s="87"/>
      <c r="DE141" s="88"/>
      <c r="DF141" s="75"/>
    </row>
    <row r="142" spans="1:110" s="25" customFormat="1" ht="16.5" customHeight="1">
      <c r="A142" s="93"/>
      <c r="B142" s="59">
        <v>7</v>
      </c>
      <c r="C142" s="26" t="s">
        <v>179</v>
      </c>
      <c r="D142" s="26"/>
      <c r="E142" s="26"/>
      <c r="F142" s="86"/>
      <c r="G142" s="87"/>
      <c r="H142" s="87"/>
      <c r="I142" s="87"/>
      <c r="J142" s="88"/>
      <c r="K142" s="75"/>
      <c r="L142" s="93"/>
      <c r="M142" s="59">
        <v>7</v>
      </c>
      <c r="N142" s="26"/>
      <c r="O142" s="26"/>
      <c r="P142" s="26"/>
      <c r="Q142" s="86"/>
      <c r="R142" s="87"/>
      <c r="S142" s="87"/>
      <c r="T142" s="87"/>
      <c r="U142" s="88"/>
      <c r="V142" s="75"/>
      <c r="W142" s="93"/>
      <c r="X142" s="59">
        <v>7</v>
      </c>
      <c r="Y142" s="26"/>
      <c r="Z142" s="26"/>
      <c r="AA142" s="26"/>
      <c r="AB142" s="86"/>
      <c r="AC142" s="87"/>
      <c r="AD142" s="87"/>
      <c r="AE142" s="87"/>
      <c r="AF142" s="88"/>
      <c r="AG142" s="75"/>
      <c r="AH142" s="93"/>
      <c r="AI142" s="59">
        <v>7</v>
      </c>
      <c r="AJ142" s="26"/>
      <c r="AK142" s="26"/>
      <c r="AL142" s="26"/>
      <c r="AM142" s="86"/>
      <c r="AN142" s="87"/>
      <c r="AO142" s="87"/>
      <c r="AP142" s="87"/>
      <c r="AQ142" s="88"/>
      <c r="AR142" s="75"/>
      <c r="AS142" s="93"/>
      <c r="AT142" s="59">
        <v>7</v>
      </c>
      <c r="AU142" s="26"/>
      <c r="AV142" s="26"/>
      <c r="AW142" s="26"/>
      <c r="AX142" s="86"/>
      <c r="AY142" s="87"/>
      <c r="AZ142" s="87"/>
      <c r="BA142" s="87"/>
      <c r="BB142" s="88"/>
      <c r="BC142" s="75"/>
      <c r="BD142" s="93"/>
      <c r="BE142" s="59">
        <v>7</v>
      </c>
      <c r="BF142" s="26"/>
      <c r="BG142" s="26"/>
      <c r="BH142" s="26"/>
      <c r="BI142" s="86"/>
      <c r="BJ142" s="87"/>
      <c r="BK142" s="87"/>
      <c r="BL142" s="87"/>
      <c r="BM142" s="88"/>
      <c r="BN142" s="75"/>
      <c r="BO142" s="93"/>
      <c r="BP142" s="59">
        <v>7</v>
      </c>
      <c r="BQ142" s="26"/>
      <c r="BR142" s="26"/>
      <c r="BS142" s="26"/>
      <c r="BT142" s="86"/>
      <c r="BU142" s="87"/>
      <c r="BV142" s="87"/>
      <c r="BW142" s="87"/>
      <c r="BX142" s="88"/>
      <c r="BY142" s="75"/>
      <c r="BZ142" s="93"/>
      <c r="CA142" s="59">
        <v>7</v>
      </c>
      <c r="CB142" s="26"/>
      <c r="CC142" s="26"/>
      <c r="CD142" s="26"/>
      <c r="CE142" s="86"/>
      <c r="CF142" s="87"/>
      <c r="CG142" s="87"/>
      <c r="CH142" s="87"/>
      <c r="CI142" s="88"/>
      <c r="CJ142" s="75"/>
      <c r="CK142" s="93"/>
      <c r="CL142" s="59">
        <v>7</v>
      </c>
      <c r="CM142" s="26"/>
      <c r="CN142" s="26"/>
      <c r="CO142" s="26"/>
      <c r="CP142" s="86"/>
      <c r="CQ142" s="87"/>
      <c r="CR142" s="87"/>
      <c r="CS142" s="87"/>
      <c r="CT142" s="88"/>
      <c r="CU142" s="75"/>
      <c r="CV142" s="93"/>
      <c r="CW142" s="59">
        <v>7</v>
      </c>
      <c r="CX142" s="26"/>
      <c r="CY142" s="26"/>
      <c r="CZ142" s="26"/>
      <c r="DA142" s="86"/>
      <c r="DB142" s="87"/>
      <c r="DC142" s="87"/>
      <c r="DD142" s="87"/>
      <c r="DE142" s="88"/>
      <c r="DF142" s="75"/>
    </row>
    <row r="143" spans="1:110" s="25" customFormat="1" ht="16.5" customHeight="1" thickBot="1">
      <c r="A143" s="94"/>
      <c r="B143" s="60">
        <v>8</v>
      </c>
      <c r="C143" s="27" t="s">
        <v>180</v>
      </c>
      <c r="D143" s="27"/>
      <c r="E143" s="27"/>
      <c r="F143" s="89"/>
      <c r="G143" s="90"/>
      <c r="H143" s="90"/>
      <c r="I143" s="90"/>
      <c r="J143" s="91"/>
      <c r="K143" s="76"/>
      <c r="L143" s="94"/>
      <c r="M143" s="60">
        <v>8</v>
      </c>
      <c r="N143" s="27"/>
      <c r="O143" s="27"/>
      <c r="P143" s="27"/>
      <c r="Q143" s="89"/>
      <c r="R143" s="90"/>
      <c r="S143" s="90"/>
      <c r="T143" s="90"/>
      <c r="U143" s="91"/>
      <c r="V143" s="76"/>
      <c r="W143" s="94"/>
      <c r="X143" s="60">
        <v>8</v>
      </c>
      <c r="Y143" s="27"/>
      <c r="Z143" s="27"/>
      <c r="AA143" s="27"/>
      <c r="AB143" s="89"/>
      <c r="AC143" s="90"/>
      <c r="AD143" s="90"/>
      <c r="AE143" s="90"/>
      <c r="AF143" s="91"/>
      <c r="AG143" s="76"/>
      <c r="AH143" s="94"/>
      <c r="AI143" s="60">
        <v>8</v>
      </c>
      <c r="AJ143" s="27"/>
      <c r="AK143" s="27"/>
      <c r="AL143" s="27"/>
      <c r="AM143" s="89"/>
      <c r="AN143" s="90"/>
      <c r="AO143" s="90"/>
      <c r="AP143" s="90"/>
      <c r="AQ143" s="91"/>
      <c r="AR143" s="76"/>
      <c r="AS143" s="94"/>
      <c r="AT143" s="60">
        <v>8</v>
      </c>
      <c r="AU143" s="27"/>
      <c r="AV143" s="27"/>
      <c r="AW143" s="27"/>
      <c r="AX143" s="89"/>
      <c r="AY143" s="90"/>
      <c r="AZ143" s="90"/>
      <c r="BA143" s="90"/>
      <c r="BB143" s="91"/>
      <c r="BC143" s="76"/>
      <c r="BD143" s="94"/>
      <c r="BE143" s="60">
        <v>8</v>
      </c>
      <c r="BF143" s="27"/>
      <c r="BG143" s="27"/>
      <c r="BH143" s="27"/>
      <c r="BI143" s="89"/>
      <c r="BJ143" s="90"/>
      <c r="BK143" s="90"/>
      <c r="BL143" s="90"/>
      <c r="BM143" s="91"/>
      <c r="BN143" s="76"/>
      <c r="BO143" s="94"/>
      <c r="BP143" s="60">
        <v>8</v>
      </c>
      <c r="BQ143" s="27"/>
      <c r="BR143" s="27"/>
      <c r="BS143" s="27"/>
      <c r="BT143" s="89"/>
      <c r="BU143" s="90"/>
      <c r="BV143" s="90"/>
      <c r="BW143" s="90"/>
      <c r="BX143" s="91"/>
      <c r="BY143" s="76"/>
      <c r="BZ143" s="94"/>
      <c r="CA143" s="60">
        <v>8</v>
      </c>
      <c r="CB143" s="27"/>
      <c r="CC143" s="27"/>
      <c r="CD143" s="27"/>
      <c r="CE143" s="89"/>
      <c r="CF143" s="90"/>
      <c r="CG143" s="90"/>
      <c r="CH143" s="90"/>
      <c r="CI143" s="91"/>
      <c r="CJ143" s="76"/>
      <c r="CK143" s="94"/>
      <c r="CL143" s="60">
        <v>8</v>
      </c>
      <c r="CM143" s="27"/>
      <c r="CN143" s="27"/>
      <c r="CO143" s="27"/>
      <c r="CP143" s="89"/>
      <c r="CQ143" s="90"/>
      <c r="CR143" s="90"/>
      <c r="CS143" s="90"/>
      <c r="CT143" s="91"/>
      <c r="CU143" s="76"/>
      <c r="CV143" s="94"/>
      <c r="CW143" s="60">
        <v>8</v>
      </c>
      <c r="CX143" s="27"/>
      <c r="CY143" s="27"/>
      <c r="CZ143" s="27"/>
      <c r="DA143" s="89"/>
      <c r="DB143" s="90"/>
      <c r="DC143" s="90"/>
      <c r="DD143" s="90"/>
      <c r="DE143" s="91"/>
      <c r="DF143" s="76"/>
    </row>
    <row r="144" spans="1:110" s="25" customFormat="1" ht="7.5" customHeight="1" thickBot="1">
      <c r="B144" s="1"/>
      <c r="C144" s="1"/>
      <c r="D144" s="1"/>
      <c r="E144" s="1"/>
      <c r="F144" s="1"/>
      <c r="G144" s="1"/>
      <c r="H144" s="28"/>
      <c r="I144" s="28"/>
      <c r="J144" s="28"/>
      <c r="K144" s="28"/>
      <c r="M144" s="1"/>
      <c r="N144" s="1"/>
      <c r="O144" s="1"/>
      <c r="P144" s="1"/>
      <c r="Q144" s="1"/>
      <c r="R144" s="1"/>
      <c r="S144" s="28"/>
      <c r="T144" s="28"/>
      <c r="U144" s="28"/>
      <c r="V144" s="28"/>
      <c r="X144" s="1"/>
      <c r="Y144" s="1"/>
      <c r="Z144" s="1"/>
      <c r="AA144" s="1"/>
      <c r="AB144" s="1"/>
      <c r="AC144" s="1"/>
      <c r="AD144" s="28"/>
      <c r="AE144" s="28"/>
      <c r="AF144" s="28"/>
      <c r="AG144" s="28"/>
      <c r="AI144" s="1"/>
      <c r="AJ144" s="1"/>
      <c r="AK144" s="1"/>
      <c r="AL144" s="1"/>
      <c r="AM144" s="1"/>
      <c r="AN144" s="1"/>
      <c r="AO144" s="28"/>
      <c r="AP144" s="28"/>
      <c r="AQ144" s="28"/>
      <c r="AR144" s="28"/>
      <c r="AT144" s="1"/>
      <c r="AU144" s="1"/>
      <c r="AV144" s="1"/>
      <c r="AW144" s="1"/>
      <c r="AX144" s="1"/>
      <c r="AY144" s="1"/>
      <c r="AZ144" s="28"/>
      <c r="BA144" s="28"/>
      <c r="BB144" s="28"/>
      <c r="BC144" s="28"/>
      <c r="BE144" s="1"/>
      <c r="BF144" s="1"/>
      <c r="BG144" s="1"/>
      <c r="BH144" s="1"/>
      <c r="BI144" s="1"/>
      <c r="BJ144" s="1"/>
      <c r="BK144" s="28"/>
      <c r="BL144" s="28"/>
      <c r="BM144" s="28"/>
      <c r="BN144" s="28"/>
      <c r="BP144" s="1"/>
      <c r="BQ144" s="1"/>
      <c r="BR144" s="1"/>
      <c r="BS144" s="1"/>
      <c r="BT144" s="1"/>
      <c r="BU144" s="1"/>
      <c r="BV144" s="28"/>
      <c r="BW144" s="28"/>
      <c r="BX144" s="28"/>
      <c r="BY144" s="28"/>
      <c r="CA144" s="1"/>
      <c r="CB144" s="1"/>
      <c r="CC144" s="1"/>
      <c r="CD144" s="1"/>
      <c r="CE144" s="1"/>
      <c r="CF144" s="1"/>
      <c r="CG144" s="28"/>
      <c r="CH144" s="28"/>
      <c r="CI144" s="28"/>
      <c r="CJ144" s="28"/>
      <c r="CL144" s="1"/>
      <c r="CM144" s="1"/>
      <c r="CN144" s="1"/>
      <c r="CO144" s="1"/>
      <c r="CP144" s="1"/>
      <c r="CQ144" s="1"/>
      <c r="CR144" s="28"/>
      <c r="CS144" s="28"/>
      <c r="CT144" s="28"/>
      <c r="CU144" s="28"/>
      <c r="CW144" s="1"/>
      <c r="CX144" s="1"/>
      <c r="CY144" s="1"/>
      <c r="CZ144" s="1"/>
      <c r="DA144" s="1"/>
      <c r="DB144" s="1"/>
      <c r="DC144" s="28"/>
      <c r="DD144" s="28"/>
      <c r="DE144" s="28"/>
      <c r="DF144" s="28"/>
    </row>
    <row r="145" spans="1:110" s="25" customFormat="1" ht="16.5" customHeight="1">
      <c r="A145" s="92">
        <f>IF(Paramètres!$B$18="",".",Paramètres!$B$18)</f>
        <v>42634</v>
      </c>
      <c r="B145" s="65">
        <v>1</v>
      </c>
      <c r="C145" s="66" t="s">
        <v>180</v>
      </c>
      <c r="D145" s="67"/>
      <c r="E145" s="67"/>
      <c r="F145" s="95"/>
      <c r="G145" s="96"/>
      <c r="H145" s="96"/>
      <c r="I145" s="96"/>
      <c r="J145" s="97"/>
      <c r="K145" s="74"/>
      <c r="L145" s="92">
        <f>IF(Paramètres!$B$46="",".",Paramètres!$B$46)</f>
        <v>42667</v>
      </c>
      <c r="M145" s="65">
        <v>1</v>
      </c>
      <c r="N145" s="66"/>
      <c r="O145" s="67"/>
      <c r="P145" s="67"/>
      <c r="Q145" s="95"/>
      <c r="R145" s="96"/>
      <c r="S145" s="96"/>
      <c r="T145" s="96"/>
      <c r="U145" s="97"/>
      <c r="V145" s="74"/>
      <c r="W145" s="92" t="str">
        <f>IF(Paramètres!$B$74="",".",Paramètres!$B$74)</f>
        <v>.</v>
      </c>
      <c r="X145" s="65">
        <v>1</v>
      </c>
      <c r="Y145" s="66"/>
      <c r="Z145" s="67"/>
      <c r="AA145" s="67"/>
      <c r="AB145" s="95"/>
      <c r="AC145" s="96"/>
      <c r="AD145" s="96"/>
      <c r="AE145" s="96"/>
      <c r="AF145" s="97"/>
      <c r="AG145" s="74"/>
      <c r="AH145" s="92" t="str">
        <f>IF(Paramètres!$B$102="",".",Paramètres!$B$102)</f>
        <v>.</v>
      </c>
      <c r="AI145" s="65">
        <v>1</v>
      </c>
      <c r="AJ145" s="66"/>
      <c r="AK145" s="67"/>
      <c r="AL145" s="67"/>
      <c r="AM145" s="95"/>
      <c r="AN145" s="96"/>
      <c r="AO145" s="96"/>
      <c r="AP145" s="96"/>
      <c r="AQ145" s="97"/>
      <c r="AR145" s="74"/>
      <c r="AS145" s="92">
        <f>IF(Paramètres!$B$130="",".",Paramètres!$B$130)</f>
        <v>42762</v>
      </c>
      <c r="AT145" s="65">
        <v>1</v>
      </c>
      <c r="AU145" s="66"/>
      <c r="AV145" s="67"/>
      <c r="AW145" s="67"/>
      <c r="AX145" s="95"/>
      <c r="AY145" s="96"/>
      <c r="AZ145" s="96"/>
      <c r="BA145" s="96"/>
      <c r="BB145" s="97"/>
      <c r="BC145" s="74"/>
      <c r="BD145" s="92">
        <f>IF(Paramètres!$B$158="",".",Paramètres!$B$158)</f>
        <v>42789</v>
      </c>
      <c r="BE145" s="65">
        <v>1</v>
      </c>
      <c r="BF145" s="66"/>
      <c r="BG145" s="67"/>
      <c r="BH145" s="67"/>
      <c r="BI145" s="95"/>
      <c r="BJ145" s="96"/>
      <c r="BK145" s="96"/>
      <c r="BL145" s="96"/>
      <c r="BM145" s="97"/>
      <c r="BN145" s="74"/>
      <c r="BO145" s="92">
        <f>IF(Paramètres!$B$186="",".",Paramètres!$B$186)</f>
        <v>42822</v>
      </c>
      <c r="BP145" s="65">
        <v>1</v>
      </c>
      <c r="BQ145" s="66"/>
      <c r="BR145" s="67"/>
      <c r="BS145" s="67"/>
      <c r="BT145" s="95"/>
      <c r="BU145" s="96"/>
      <c r="BV145" s="96"/>
      <c r="BW145" s="96"/>
      <c r="BX145" s="97"/>
      <c r="BY145" s="74"/>
      <c r="BZ145" s="92" t="str">
        <f>IF(Paramètres!$B$214="",".",Paramètres!$B$214)</f>
        <v>.</v>
      </c>
      <c r="CA145" s="65">
        <v>1</v>
      </c>
      <c r="CB145" s="66"/>
      <c r="CC145" s="67"/>
      <c r="CD145" s="67"/>
      <c r="CE145" s="95"/>
      <c r="CF145" s="96"/>
      <c r="CG145" s="96"/>
      <c r="CH145" s="96"/>
      <c r="CI145" s="97"/>
      <c r="CJ145" s="74"/>
      <c r="CK145" s="92">
        <f>IF(Paramètres!$B$242="",".",Paramètres!$B$242)</f>
        <v>42878</v>
      </c>
      <c r="CL145" s="65">
        <v>1</v>
      </c>
      <c r="CM145" s="66"/>
      <c r="CN145" s="67"/>
      <c r="CO145" s="67"/>
      <c r="CP145" s="95"/>
      <c r="CQ145" s="96"/>
      <c r="CR145" s="96"/>
      <c r="CS145" s="96"/>
      <c r="CT145" s="97"/>
      <c r="CU145" s="74"/>
      <c r="CV145" s="92">
        <f>IF(Paramètres!$B$270="",".",Paramètres!$B$270)</f>
        <v>42908</v>
      </c>
      <c r="CW145" s="65">
        <v>1</v>
      </c>
      <c r="CX145" s="66"/>
      <c r="CY145" s="67"/>
      <c r="CZ145" s="67"/>
      <c r="DA145" s="95"/>
      <c r="DB145" s="96"/>
      <c r="DC145" s="96"/>
      <c r="DD145" s="96"/>
      <c r="DE145" s="97"/>
      <c r="DF145" s="74"/>
    </row>
    <row r="146" spans="1:110" s="25" customFormat="1" ht="16.5" customHeight="1">
      <c r="A146" s="93"/>
      <c r="B146" s="59">
        <v>2</v>
      </c>
      <c r="C146" s="26" t="s">
        <v>180</v>
      </c>
      <c r="D146" s="26"/>
      <c r="E146" s="26"/>
      <c r="F146" s="86"/>
      <c r="G146" s="87"/>
      <c r="H146" s="87"/>
      <c r="I146" s="87"/>
      <c r="J146" s="88"/>
      <c r="K146" s="75"/>
      <c r="L146" s="93"/>
      <c r="M146" s="59">
        <v>2</v>
      </c>
      <c r="N146" s="26"/>
      <c r="O146" s="26"/>
      <c r="P146" s="26"/>
      <c r="Q146" s="86"/>
      <c r="R146" s="87"/>
      <c r="S146" s="87"/>
      <c r="T146" s="87"/>
      <c r="U146" s="88"/>
      <c r="V146" s="75"/>
      <c r="W146" s="93"/>
      <c r="X146" s="59">
        <v>2</v>
      </c>
      <c r="Y146" s="26"/>
      <c r="Z146" s="26"/>
      <c r="AA146" s="26"/>
      <c r="AB146" s="86"/>
      <c r="AC146" s="87"/>
      <c r="AD146" s="87"/>
      <c r="AE146" s="87"/>
      <c r="AF146" s="88"/>
      <c r="AG146" s="75"/>
      <c r="AH146" s="93"/>
      <c r="AI146" s="59">
        <v>2</v>
      </c>
      <c r="AJ146" s="26"/>
      <c r="AK146" s="26"/>
      <c r="AL146" s="26"/>
      <c r="AM146" s="86"/>
      <c r="AN146" s="87"/>
      <c r="AO146" s="87"/>
      <c r="AP146" s="87"/>
      <c r="AQ146" s="88"/>
      <c r="AR146" s="75"/>
      <c r="AS146" s="93"/>
      <c r="AT146" s="59">
        <v>2</v>
      </c>
      <c r="AU146" s="26"/>
      <c r="AV146" s="26"/>
      <c r="AW146" s="26"/>
      <c r="AX146" s="86"/>
      <c r="AY146" s="87"/>
      <c r="AZ146" s="87"/>
      <c r="BA146" s="87"/>
      <c r="BB146" s="88"/>
      <c r="BC146" s="75"/>
      <c r="BD146" s="93"/>
      <c r="BE146" s="59">
        <v>2</v>
      </c>
      <c r="BF146" s="26"/>
      <c r="BG146" s="26"/>
      <c r="BH146" s="26"/>
      <c r="BI146" s="86"/>
      <c r="BJ146" s="87"/>
      <c r="BK146" s="87"/>
      <c r="BL146" s="87"/>
      <c r="BM146" s="88"/>
      <c r="BN146" s="75"/>
      <c r="BO146" s="93"/>
      <c r="BP146" s="59">
        <v>2</v>
      </c>
      <c r="BQ146" s="26"/>
      <c r="BR146" s="26"/>
      <c r="BS146" s="26"/>
      <c r="BT146" s="86"/>
      <c r="BU146" s="87"/>
      <c r="BV146" s="87"/>
      <c r="BW146" s="87"/>
      <c r="BX146" s="88"/>
      <c r="BY146" s="75"/>
      <c r="BZ146" s="93"/>
      <c r="CA146" s="59">
        <v>2</v>
      </c>
      <c r="CB146" s="26"/>
      <c r="CC146" s="26"/>
      <c r="CD146" s="26"/>
      <c r="CE146" s="86"/>
      <c r="CF146" s="87"/>
      <c r="CG146" s="87"/>
      <c r="CH146" s="87"/>
      <c r="CI146" s="88"/>
      <c r="CJ146" s="75"/>
      <c r="CK146" s="93"/>
      <c r="CL146" s="59">
        <v>2</v>
      </c>
      <c r="CM146" s="26"/>
      <c r="CN146" s="26"/>
      <c r="CO146" s="26"/>
      <c r="CP146" s="86"/>
      <c r="CQ146" s="87"/>
      <c r="CR146" s="87"/>
      <c r="CS146" s="87"/>
      <c r="CT146" s="88"/>
      <c r="CU146" s="75"/>
      <c r="CV146" s="93"/>
      <c r="CW146" s="59">
        <v>2</v>
      </c>
      <c r="CX146" s="26"/>
      <c r="CY146" s="26"/>
      <c r="CZ146" s="26"/>
      <c r="DA146" s="86"/>
      <c r="DB146" s="87"/>
      <c r="DC146" s="87"/>
      <c r="DD146" s="87"/>
      <c r="DE146" s="88"/>
      <c r="DF146" s="75"/>
    </row>
    <row r="147" spans="1:110" s="25" customFormat="1" ht="16.5" customHeight="1">
      <c r="A147" s="93"/>
      <c r="B147" s="59">
        <v>3</v>
      </c>
      <c r="C147" s="26" t="s">
        <v>180</v>
      </c>
      <c r="D147" s="26"/>
      <c r="E147" s="26"/>
      <c r="F147" s="86"/>
      <c r="G147" s="87"/>
      <c r="H147" s="87"/>
      <c r="I147" s="87"/>
      <c r="J147" s="88"/>
      <c r="K147" s="75"/>
      <c r="L147" s="93"/>
      <c r="M147" s="59">
        <v>3</v>
      </c>
      <c r="N147" s="26"/>
      <c r="O147" s="26"/>
      <c r="P147" s="26"/>
      <c r="Q147" s="86"/>
      <c r="R147" s="87"/>
      <c r="S147" s="87"/>
      <c r="T147" s="87"/>
      <c r="U147" s="88"/>
      <c r="V147" s="75"/>
      <c r="W147" s="93"/>
      <c r="X147" s="59">
        <v>3</v>
      </c>
      <c r="Y147" s="26"/>
      <c r="Z147" s="26"/>
      <c r="AA147" s="26"/>
      <c r="AB147" s="86"/>
      <c r="AC147" s="87"/>
      <c r="AD147" s="87"/>
      <c r="AE147" s="87"/>
      <c r="AF147" s="88"/>
      <c r="AG147" s="75"/>
      <c r="AH147" s="93"/>
      <c r="AI147" s="59">
        <v>3</v>
      </c>
      <c r="AJ147" s="26"/>
      <c r="AK147" s="26"/>
      <c r="AL147" s="26"/>
      <c r="AM147" s="86"/>
      <c r="AN147" s="87"/>
      <c r="AO147" s="87"/>
      <c r="AP147" s="87"/>
      <c r="AQ147" s="88"/>
      <c r="AR147" s="75"/>
      <c r="AS147" s="93"/>
      <c r="AT147" s="59">
        <v>3</v>
      </c>
      <c r="AU147" s="26"/>
      <c r="AV147" s="26"/>
      <c r="AW147" s="26"/>
      <c r="AX147" s="86"/>
      <c r="AY147" s="87"/>
      <c r="AZ147" s="87"/>
      <c r="BA147" s="87"/>
      <c r="BB147" s="88"/>
      <c r="BC147" s="75"/>
      <c r="BD147" s="93"/>
      <c r="BE147" s="59">
        <v>3</v>
      </c>
      <c r="BF147" s="26"/>
      <c r="BG147" s="26"/>
      <c r="BH147" s="26"/>
      <c r="BI147" s="86"/>
      <c r="BJ147" s="87"/>
      <c r="BK147" s="87"/>
      <c r="BL147" s="87"/>
      <c r="BM147" s="88"/>
      <c r="BN147" s="75"/>
      <c r="BO147" s="93"/>
      <c r="BP147" s="59">
        <v>3</v>
      </c>
      <c r="BQ147" s="26"/>
      <c r="BR147" s="26"/>
      <c r="BS147" s="26"/>
      <c r="BT147" s="86"/>
      <c r="BU147" s="87"/>
      <c r="BV147" s="87"/>
      <c r="BW147" s="87"/>
      <c r="BX147" s="88"/>
      <c r="BY147" s="75"/>
      <c r="BZ147" s="93"/>
      <c r="CA147" s="59">
        <v>3</v>
      </c>
      <c r="CB147" s="26"/>
      <c r="CC147" s="26"/>
      <c r="CD147" s="26"/>
      <c r="CE147" s="86"/>
      <c r="CF147" s="87"/>
      <c r="CG147" s="87"/>
      <c r="CH147" s="87"/>
      <c r="CI147" s="88"/>
      <c r="CJ147" s="75"/>
      <c r="CK147" s="93"/>
      <c r="CL147" s="59">
        <v>3</v>
      </c>
      <c r="CM147" s="26"/>
      <c r="CN147" s="26"/>
      <c r="CO147" s="26"/>
      <c r="CP147" s="86"/>
      <c r="CQ147" s="87"/>
      <c r="CR147" s="87"/>
      <c r="CS147" s="87"/>
      <c r="CT147" s="88"/>
      <c r="CU147" s="75"/>
      <c r="CV147" s="93"/>
      <c r="CW147" s="59">
        <v>3</v>
      </c>
      <c r="CX147" s="26"/>
      <c r="CY147" s="26"/>
      <c r="CZ147" s="26"/>
      <c r="DA147" s="86"/>
      <c r="DB147" s="87"/>
      <c r="DC147" s="87"/>
      <c r="DD147" s="87"/>
      <c r="DE147" s="88"/>
      <c r="DF147" s="75"/>
    </row>
    <row r="148" spans="1:110" s="25" customFormat="1" ht="16.5" customHeight="1">
      <c r="A148" s="93"/>
      <c r="B148" s="59">
        <v>4</v>
      </c>
      <c r="C148" s="26" t="s">
        <v>180</v>
      </c>
      <c r="D148" s="26"/>
      <c r="E148" s="26"/>
      <c r="F148" s="86"/>
      <c r="G148" s="87"/>
      <c r="H148" s="87"/>
      <c r="I148" s="87"/>
      <c r="J148" s="88"/>
      <c r="K148" s="75"/>
      <c r="L148" s="93"/>
      <c r="M148" s="59">
        <v>4</v>
      </c>
      <c r="N148" s="26"/>
      <c r="O148" s="26"/>
      <c r="P148" s="26"/>
      <c r="Q148" s="86"/>
      <c r="R148" s="87"/>
      <c r="S148" s="87"/>
      <c r="T148" s="87"/>
      <c r="U148" s="88"/>
      <c r="V148" s="75"/>
      <c r="W148" s="93"/>
      <c r="X148" s="59">
        <v>4</v>
      </c>
      <c r="Y148" s="26"/>
      <c r="Z148" s="26"/>
      <c r="AA148" s="26"/>
      <c r="AB148" s="86"/>
      <c r="AC148" s="87"/>
      <c r="AD148" s="87"/>
      <c r="AE148" s="87"/>
      <c r="AF148" s="88"/>
      <c r="AG148" s="75"/>
      <c r="AH148" s="93"/>
      <c r="AI148" s="59">
        <v>4</v>
      </c>
      <c r="AJ148" s="26"/>
      <c r="AK148" s="26"/>
      <c r="AL148" s="26"/>
      <c r="AM148" s="86"/>
      <c r="AN148" s="87"/>
      <c r="AO148" s="87"/>
      <c r="AP148" s="87"/>
      <c r="AQ148" s="88"/>
      <c r="AR148" s="75"/>
      <c r="AS148" s="93"/>
      <c r="AT148" s="59">
        <v>4</v>
      </c>
      <c r="AU148" s="26"/>
      <c r="AV148" s="26"/>
      <c r="AW148" s="26"/>
      <c r="AX148" s="86"/>
      <c r="AY148" s="87"/>
      <c r="AZ148" s="87"/>
      <c r="BA148" s="87"/>
      <c r="BB148" s="88"/>
      <c r="BC148" s="75"/>
      <c r="BD148" s="93"/>
      <c r="BE148" s="59">
        <v>4</v>
      </c>
      <c r="BF148" s="26"/>
      <c r="BG148" s="26"/>
      <c r="BH148" s="26"/>
      <c r="BI148" s="86"/>
      <c r="BJ148" s="87"/>
      <c r="BK148" s="87"/>
      <c r="BL148" s="87"/>
      <c r="BM148" s="88"/>
      <c r="BN148" s="75"/>
      <c r="BO148" s="93"/>
      <c r="BP148" s="59">
        <v>4</v>
      </c>
      <c r="BQ148" s="26"/>
      <c r="BR148" s="26"/>
      <c r="BS148" s="26"/>
      <c r="BT148" s="86"/>
      <c r="BU148" s="87"/>
      <c r="BV148" s="87"/>
      <c r="BW148" s="87"/>
      <c r="BX148" s="88"/>
      <c r="BY148" s="75"/>
      <c r="BZ148" s="93"/>
      <c r="CA148" s="59">
        <v>4</v>
      </c>
      <c r="CB148" s="26"/>
      <c r="CC148" s="26"/>
      <c r="CD148" s="26"/>
      <c r="CE148" s="86"/>
      <c r="CF148" s="87"/>
      <c r="CG148" s="87"/>
      <c r="CH148" s="87"/>
      <c r="CI148" s="88"/>
      <c r="CJ148" s="75"/>
      <c r="CK148" s="93"/>
      <c r="CL148" s="59">
        <v>4</v>
      </c>
      <c r="CM148" s="26"/>
      <c r="CN148" s="26"/>
      <c r="CO148" s="26"/>
      <c r="CP148" s="86"/>
      <c r="CQ148" s="87"/>
      <c r="CR148" s="87"/>
      <c r="CS148" s="87"/>
      <c r="CT148" s="88"/>
      <c r="CU148" s="75"/>
      <c r="CV148" s="93"/>
      <c r="CW148" s="59">
        <v>4</v>
      </c>
      <c r="CX148" s="26"/>
      <c r="CY148" s="26"/>
      <c r="CZ148" s="26"/>
      <c r="DA148" s="86"/>
      <c r="DB148" s="87"/>
      <c r="DC148" s="87"/>
      <c r="DD148" s="87"/>
      <c r="DE148" s="88"/>
      <c r="DF148" s="75"/>
    </row>
    <row r="149" spans="1:110" s="25" customFormat="1" ht="16.5" customHeight="1">
      <c r="A149" s="93"/>
      <c r="B149" s="59" t="s">
        <v>35</v>
      </c>
      <c r="C149" s="26" t="s">
        <v>180</v>
      </c>
      <c r="D149" s="26"/>
      <c r="E149" s="26"/>
      <c r="F149" s="86"/>
      <c r="G149" s="87"/>
      <c r="H149" s="87"/>
      <c r="I149" s="87"/>
      <c r="J149" s="88"/>
      <c r="K149" s="75"/>
      <c r="L149" s="93"/>
      <c r="M149" s="59" t="s">
        <v>35</v>
      </c>
      <c r="N149" s="26"/>
      <c r="O149" s="26"/>
      <c r="P149" s="26"/>
      <c r="Q149" s="86"/>
      <c r="R149" s="87"/>
      <c r="S149" s="87"/>
      <c r="T149" s="87"/>
      <c r="U149" s="88"/>
      <c r="V149" s="75"/>
      <c r="W149" s="93"/>
      <c r="X149" s="59" t="s">
        <v>35</v>
      </c>
      <c r="Y149" s="26"/>
      <c r="Z149" s="26"/>
      <c r="AA149" s="26"/>
      <c r="AB149" s="86"/>
      <c r="AC149" s="87"/>
      <c r="AD149" s="87"/>
      <c r="AE149" s="87"/>
      <c r="AF149" s="88"/>
      <c r="AG149" s="75"/>
      <c r="AH149" s="93"/>
      <c r="AI149" s="59" t="s">
        <v>35</v>
      </c>
      <c r="AJ149" s="26"/>
      <c r="AK149" s="26"/>
      <c r="AL149" s="26"/>
      <c r="AM149" s="86"/>
      <c r="AN149" s="87"/>
      <c r="AO149" s="87"/>
      <c r="AP149" s="87"/>
      <c r="AQ149" s="88"/>
      <c r="AR149" s="75"/>
      <c r="AS149" s="93"/>
      <c r="AT149" s="59" t="s">
        <v>35</v>
      </c>
      <c r="AU149" s="26"/>
      <c r="AV149" s="26"/>
      <c r="AW149" s="26"/>
      <c r="AX149" s="86"/>
      <c r="AY149" s="87"/>
      <c r="AZ149" s="87"/>
      <c r="BA149" s="87"/>
      <c r="BB149" s="88"/>
      <c r="BC149" s="75"/>
      <c r="BD149" s="93"/>
      <c r="BE149" s="59" t="s">
        <v>35</v>
      </c>
      <c r="BF149" s="26"/>
      <c r="BG149" s="26"/>
      <c r="BH149" s="26"/>
      <c r="BI149" s="86"/>
      <c r="BJ149" s="87"/>
      <c r="BK149" s="87"/>
      <c r="BL149" s="87"/>
      <c r="BM149" s="88"/>
      <c r="BN149" s="75"/>
      <c r="BO149" s="93"/>
      <c r="BP149" s="59" t="s">
        <v>35</v>
      </c>
      <c r="BQ149" s="26"/>
      <c r="BR149" s="26"/>
      <c r="BS149" s="26"/>
      <c r="BT149" s="86"/>
      <c r="BU149" s="87"/>
      <c r="BV149" s="87"/>
      <c r="BW149" s="87"/>
      <c r="BX149" s="88"/>
      <c r="BY149" s="75"/>
      <c r="BZ149" s="93"/>
      <c r="CA149" s="59" t="s">
        <v>35</v>
      </c>
      <c r="CB149" s="26"/>
      <c r="CC149" s="26"/>
      <c r="CD149" s="26"/>
      <c r="CE149" s="86"/>
      <c r="CF149" s="87"/>
      <c r="CG149" s="87"/>
      <c r="CH149" s="87"/>
      <c r="CI149" s="88"/>
      <c r="CJ149" s="75"/>
      <c r="CK149" s="93"/>
      <c r="CL149" s="59" t="s">
        <v>35</v>
      </c>
      <c r="CM149" s="26"/>
      <c r="CN149" s="26"/>
      <c r="CO149" s="26"/>
      <c r="CP149" s="86"/>
      <c r="CQ149" s="87"/>
      <c r="CR149" s="87"/>
      <c r="CS149" s="87"/>
      <c r="CT149" s="88"/>
      <c r="CU149" s="75"/>
      <c r="CV149" s="93"/>
      <c r="CW149" s="59" t="s">
        <v>35</v>
      </c>
      <c r="CX149" s="26"/>
      <c r="CY149" s="26"/>
      <c r="CZ149" s="26"/>
      <c r="DA149" s="86"/>
      <c r="DB149" s="87"/>
      <c r="DC149" s="87"/>
      <c r="DD149" s="87"/>
      <c r="DE149" s="88"/>
      <c r="DF149" s="75"/>
    </row>
    <row r="150" spans="1:110" s="25" customFormat="1" ht="16.5" customHeight="1">
      <c r="A150" s="93"/>
      <c r="B150" s="59">
        <v>7</v>
      </c>
      <c r="C150" s="26" t="s">
        <v>180</v>
      </c>
      <c r="D150" s="26"/>
      <c r="E150" s="26"/>
      <c r="F150" s="86"/>
      <c r="G150" s="87"/>
      <c r="H150" s="87"/>
      <c r="I150" s="87"/>
      <c r="J150" s="88"/>
      <c r="K150" s="75"/>
      <c r="L150" s="93"/>
      <c r="M150" s="59">
        <v>7</v>
      </c>
      <c r="N150" s="26"/>
      <c r="O150" s="26"/>
      <c r="P150" s="26"/>
      <c r="Q150" s="86"/>
      <c r="R150" s="87"/>
      <c r="S150" s="87"/>
      <c r="T150" s="87"/>
      <c r="U150" s="88"/>
      <c r="V150" s="75"/>
      <c r="W150" s="93"/>
      <c r="X150" s="59">
        <v>7</v>
      </c>
      <c r="Y150" s="26"/>
      <c r="Z150" s="26"/>
      <c r="AA150" s="26"/>
      <c r="AB150" s="86"/>
      <c r="AC150" s="87"/>
      <c r="AD150" s="87"/>
      <c r="AE150" s="87"/>
      <c r="AF150" s="88"/>
      <c r="AG150" s="75"/>
      <c r="AH150" s="93"/>
      <c r="AI150" s="59">
        <v>7</v>
      </c>
      <c r="AJ150" s="26"/>
      <c r="AK150" s="26"/>
      <c r="AL150" s="26"/>
      <c r="AM150" s="86"/>
      <c r="AN150" s="87"/>
      <c r="AO150" s="87"/>
      <c r="AP150" s="87"/>
      <c r="AQ150" s="88"/>
      <c r="AR150" s="75"/>
      <c r="AS150" s="93"/>
      <c r="AT150" s="59">
        <v>7</v>
      </c>
      <c r="AU150" s="26"/>
      <c r="AV150" s="26"/>
      <c r="AW150" s="26"/>
      <c r="AX150" s="86"/>
      <c r="AY150" s="87"/>
      <c r="AZ150" s="87"/>
      <c r="BA150" s="87"/>
      <c r="BB150" s="88"/>
      <c r="BC150" s="75"/>
      <c r="BD150" s="93"/>
      <c r="BE150" s="59">
        <v>7</v>
      </c>
      <c r="BF150" s="26"/>
      <c r="BG150" s="26"/>
      <c r="BH150" s="26"/>
      <c r="BI150" s="86"/>
      <c r="BJ150" s="87"/>
      <c r="BK150" s="87"/>
      <c r="BL150" s="87"/>
      <c r="BM150" s="88"/>
      <c r="BN150" s="75"/>
      <c r="BO150" s="93"/>
      <c r="BP150" s="59">
        <v>7</v>
      </c>
      <c r="BQ150" s="26"/>
      <c r="BR150" s="26"/>
      <c r="BS150" s="26"/>
      <c r="BT150" s="86"/>
      <c r="BU150" s="87"/>
      <c r="BV150" s="87"/>
      <c r="BW150" s="87"/>
      <c r="BX150" s="88"/>
      <c r="BY150" s="75"/>
      <c r="BZ150" s="93"/>
      <c r="CA150" s="59">
        <v>7</v>
      </c>
      <c r="CB150" s="26"/>
      <c r="CC150" s="26"/>
      <c r="CD150" s="26"/>
      <c r="CE150" s="86"/>
      <c r="CF150" s="87"/>
      <c r="CG150" s="87"/>
      <c r="CH150" s="87"/>
      <c r="CI150" s="88"/>
      <c r="CJ150" s="75"/>
      <c r="CK150" s="93"/>
      <c r="CL150" s="59">
        <v>7</v>
      </c>
      <c r="CM150" s="26"/>
      <c r="CN150" s="26"/>
      <c r="CO150" s="26"/>
      <c r="CP150" s="86"/>
      <c r="CQ150" s="87"/>
      <c r="CR150" s="87"/>
      <c r="CS150" s="87"/>
      <c r="CT150" s="88"/>
      <c r="CU150" s="75"/>
      <c r="CV150" s="93"/>
      <c r="CW150" s="59">
        <v>7</v>
      </c>
      <c r="CX150" s="26"/>
      <c r="CY150" s="26"/>
      <c r="CZ150" s="26"/>
      <c r="DA150" s="86"/>
      <c r="DB150" s="87"/>
      <c r="DC150" s="87"/>
      <c r="DD150" s="87"/>
      <c r="DE150" s="88"/>
      <c r="DF150" s="75"/>
    </row>
    <row r="151" spans="1:110" s="25" customFormat="1" ht="16.5" customHeight="1" thickBot="1">
      <c r="A151" s="94"/>
      <c r="B151" s="60">
        <v>8</v>
      </c>
      <c r="C151" s="27" t="s">
        <v>180</v>
      </c>
      <c r="D151" s="27"/>
      <c r="E151" s="27"/>
      <c r="F151" s="89"/>
      <c r="G151" s="90"/>
      <c r="H151" s="90"/>
      <c r="I151" s="90"/>
      <c r="J151" s="91"/>
      <c r="K151" s="76"/>
      <c r="L151" s="94"/>
      <c r="M151" s="60">
        <v>8</v>
      </c>
      <c r="N151" s="27"/>
      <c r="O151" s="27"/>
      <c r="P151" s="27"/>
      <c r="Q151" s="89"/>
      <c r="R151" s="90"/>
      <c r="S151" s="90"/>
      <c r="T151" s="90"/>
      <c r="U151" s="91"/>
      <c r="V151" s="76"/>
      <c r="W151" s="94"/>
      <c r="X151" s="60">
        <v>8</v>
      </c>
      <c r="Y151" s="27"/>
      <c r="Z151" s="27"/>
      <c r="AA151" s="27"/>
      <c r="AB151" s="89"/>
      <c r="AC151" s="90"/>
      <c r="AD151" s="90"/>
      <c r="AE151" s="90"/>
      <c r="AF151" s="91"/>
      <c r="AG151" s="76"/>
      <c r="AH151" s="94"/>
      <c r="AI151" s="60">
        <v>8</v>
      </c>
      <c r="AJ151" s="27"/>
      <c r="AK151" s="27"/>
      <c r="AL151" s="27"/>
      <c r="AM151" s="89"/>
      <c r="AN151" s="90"/>
      <c r="AO151" s="90"/>
      <c r="AP151" s="90"/>
      <c r="AQ151" s="91"/>
      <c r="AR151" s="76"/>
      <c r="AS151" s="94"/>
      <c r="AT151" s="60">
        <v>8</v>
      </c>
      <c r="AU151" s="27"/>
      <c r="AV151" s="27"/>
      <c r="AW151" s="27"/>
      <c r="AX151" s="89"/>
      <c r="AY151" s="90"/>
      <c r="AZ151" s="90"/>
      <c r="BA151" s="90"/>
      <c r="BB151" s="91"/>
      <c r="BC151" s="76"/>
      <c r="BD151" s="94"/>
      <c r="BE151" s="60">
        <v>8</v>
      </c>
      <c r="BF151" s="27"/>
      <c r="BG151" s="27"/>
      <c r="BH151" s="27"/>
      <c r="BI151" s="89"/>
      <c r="BJ151" s="90"/>
      <c r="BK151" s="90"/>
      <c r="BL151" s="90"/>
      <c r="BM151" s="91"/>
      <c r="BN151" s="76"/>
      <c r="BO151" s="94"/>
      <c r="BP151" s="60">
        <v>8</v>
      </c>
      <c r="BQ151" s="27"/>
      <c r="BR151" s="27"/>
      <c r="BS151" s="27"/>
      <c r="BT151" s="89"/>
      <c r="BU151" s="90"/>
      <c r="BV151" s="90"/>
      <c r="BW151" s="90"/>
      <c r="BX151" s="91"/>
      <c r="BY151" s="76"/>
      <c r="BZ151" s="94"/>
      <c r="CA151" s="60">
        <v>8</v>
      </c>
      <c r="CB151" s="27"/>
      <c r="CC151" s="27"/>
      <c r="CD151" s="27"/>
      <c r="CE151" s="89"/>
      <c r="CF151" s="90"/>
      <c r="CG151" s="90"/>
      <c r="CH151" s="90"/>
      <c r="CI151" s="91"/>
      <c r="CJ151" s="76"/>
      <c r="CK151" s="94"/>
      <c r="CL151" s="60">
        <v>8</v>
      </c>
      <c r="CM151" s="27"/>
      <c r="CN151" s="27"/>
      <c r="CO151" s="27"/>
      <c r="CP151" s="89"/>
      <c r="CQ151" s="90"/>
      <c r="CR151" s="90"/>
      <c r="CS151" s="90"/>
      <c r="CT151" s="91"/>
      <c r="CU151" s="76"/>
      <c r="CV151" s="94"/>
      <c r="CW151" s="60">
        <v>8</v>
      </c>
      <c r="CX151" s="27"/>
      <c r="CY151" s="27"/>
      <c r="CZ151" s="27"/>
      <c r="DA151" s="89"/>
      <c r="DB151" s="90"/>
      <c r="DC151" s="90"/>
      <c r="DD151" s="90"/>
      <c r="DE151" s="91"/>
      <c r="DF151" s="76"/>
    </row>
    <row r="152" spans="1:110" s="25" customFormat="1" ht="19.5" customHeight="1">
      <c r="A152" s="105" t="str">
        <f>CONCATENATE(Paramètres!$B$1," ",Paramètres!$B$2,"     (",Paramètres!$B$3,")")</f>
        <v>Bollaerts Dominique     (2F)</v>
      </c>
      <c r="B152" s="106"/>
      <c r="C152" s="106"/>
      <c r="D152" s="106"/>
      <c r="E152" s="106"/>
      <c r="F152" s="107"/>
      <c r="G152" s="103" t="str">
        <f>IF(A$15=".","Contrat 1",CONCATENATE("Contrat 1   -   page 4/",ROUNDUP((20-COUNTIF(A$15:A$200,"."))/5,0)))</f>
        <v>Contrat 1   -   page 4/4</v>
      </c>
      <c r="H152" s="104"/>
      <c r="I152" s="104"/>
      <c r="J152" s="104"/>
      <c r="K152" s="61"/>
      <c r="L152" s="105" t="str">
        <f>CONCATENATE(Paramètres!$B$29," ",Paramètres!$B$30,"     (",Paramètres!$B$31,")")</f>
        <v>Bollaerts Dominique     (2F)</v>
      </c>
      <c r="M152" s="106"/>
      <c r="N152" s="106"/>
      <c r="O152" s="106"/>
      <c r="P152" s="106"/>
      <c r="Q152" s="107"/>
      <c r="R152" s="103" t="str">
        <f>IF(L$15=".","Contrat 2",CONCATENATE("Contrat 2   -   page 4/",ROUNDUP((20-COUNTIF(L$15:L$200,"."))/5,0)))</f>
        <v>Contrat 2   -   page 4/4</v>
      </c>
      <c r="S152" s="104"/>
      <c r="T152" s="104"/>
      <c r="U152" s="104"/>
      <c r="V152" s="61"/>
      <c r="W152" s="105" t="str">
        <f>CONCATENATE(Paramètres!$B$57," ",Paramètres!$B$58,"     (",Paramètres!$B$59,")")</f>
        <v>Bollaerts Dominique     (2F)</v>
      </c>
      <c r="X152" s="106"/>
      <c r="Y152" s="106"/>
      <c r="Z152" s="106"/>
      <c r="AA152" s="106"/>
      <c r="AB152" s="107"/>
      <c r="AC152" s="103" t="str">
        <f>IF(W$15=".","Contrat 3",CONCATENATE("Contrat 3   -   page 4/",ROUNDUP((20-COUNTIF(W$15:W$200,"."))/5,0)))</f>
        <v>Contrat 3   -   page 4/1</v>
      </c>
      <c r="AD152" s="104"/>
      <c r="AE152" s="104"/>
      <c r="AF152" s="104"/>
      <c r="AG152" s="61"/>
      <c r="AH152" s="105" t="str">
        <f>CONCATENATE(Paramètres!$B$85," ",Paramètres!$B$86,"     (",Paramètres!$B$87,")")</f>
        <v>Bollaerts Dominique     (2F)</v>
      </c>
      <c r="AI152" s="106"/>
      <c r="AJ152" s="106"/>
      <c r="AK152" s="106"/>
      <c r="AL152" s="106"/>
      <c r="AM152" s="107"/>
      <c r="AN152" s="103" t="str">
        <f>IF(AH$15=".","Contrat 4",CONCATENATE("Contrat 4   -   page 4/",ROUNDUP((20-COUNTIF(AH$15:AH$200,"."))/5,0)))</f>
        <v>Contrat 4   -   page 4/3</v>
      </c>
      <c r="AO152" s="104"/>
      <c r="AP152" s="104"/>
      <c r="AQ152" s="104"/>
      <c r="AR152" s="61"/>
      <c r="AS152" s="105" t="str">
        <f>CONCATENATE(Paramètres!$B$113," ",Paramètres!$B$114,"     (",Paramètres!$B$115,")")</f>
        <v>Bollaerts Dominique     (2F)</v>
      </c>
      <c r="AT152" s="106"/>
      <c r="AU152" s="106"/>
      <c r="AV152" s="106"/>
      <c r="AW152" s="106"/>
      <c r="AX152" s="107"/>
      <c r="AY152" s="103" t="str">
        <f>IF(AS$15=".","Contrat 5",CONCATENATE("Contrat 5   -   page 4/",ROUNDUP((20-COUNTIF(AS$15:AS$200,"."))/5,0)))</f>
        <v>Contrat 5   -   page 4/4</v>
      </c>
      <c r="AZ152" s="104"/>
      <c r="BA152" s="104"/>
      <c r="BB152" s="104"/>
      <c r="BC152" s="61"/>
      <c r="BD152" s="105" t="str">
        <f>CONCATENATE(Paramètres!$B$141," ",Paramètres!$B$142,"     (",Paramètres!$B$143,")")</f>
        <v>Bollaerts Dominique     (2F)</v>
      </c>
      <c r="BE152" s="106"/>
      <c r="BF152" s="106"/>
      <c r="BG152" s="106"/>
      <c r="BH152" s="106"/>
      <c r="BI152" s="107"/>
      <c r="BJ152" s="103" t="str">
        <f>IF(BD$15=".","Contrat 6",CONCATENATE("Contrat 6   -   page 4/",ROUNDUP((20-COUNTIF(BD$15:BD$200,"."))/5,0)))</f>
        <v>Contrat 6   -   page 4/4</v>
      </c>
      <c r="BK152" s="104"/>
      <c r="BL152" s="104"/>
      <c r="BM152" s="104"/>
      <c r="BN152" s="61"/>
      <c r="BO152" s="105" t="str">
        <f>CONCATENATE(Paramètres!$B$169," ",Paramètres!$B$170,"     (",Paramètres!$B$171,")")</f>
        <v>Bollaerts Dominique     (2F)</v>
      </c>
      <c r="BP152" s="106"/>
      <c r="BQ152" s="106"/>
      <c r="BR152" s="106"/>
      <c r="BS152" s="106"/>
      <c r="BT152" s="107"/>
      <c r="BU152" s="103" t="str">
        <f>IF(BO$15=".","Contrat 7",CONCATENATE("Contrat 7   -   page 4/",ROUNDUP((20-COUNTIF(BO$15:BO$200,"."))/5,0)))</f>
        <v>Contrat 7   -   page 4/4</v>
      </c>
      <c r="BV152" s="104"/>
      <c r="BW152" s="104"/>
      <c r="BX152" s="104"/>
      <c r="BY152" s="61"/>
      <c r="BZ152" s="105" t="str">
        <f>CONCATENATE(Paramètres!$B$197," ",Paramètres!$B$198,"     (",Paramètres!$B$199,")")</f>
        <v>Bollaerts Dominique     (2F)</v>
      </c>
      <c r="CA152" s="106"/>
      <c r="CB152" s="106"/>
      <c r="CC152" s="106"/>
      <c r="CD152" s="106"/>
      <c r="CE152" s="107"/>
      <c r="CF152" s="103" t="str">
        <f>IF(BZ$15=".","Contrat 8",CONCATENATE("Contrat 8   -   page 4/",ROUNDUP((20-COUNTIF(BZ$15:BZ$200,"."))/5,0)))</f>
        <v>Contrat 8   -   page 4/3</v>
      </c>
      <c r="CG152" s="104"/>
      <c r="CH152" s="104"/>
      <c r="CI152" s="104"/>
      <c r="CJ152" s="61"/>
      <c r="CK152" s="105" t="str">
        <f>CONCATENATE(Paramètres!$B$225," ",Paramètres!$B$226,"     (",Paramètres!$B$227,")")</f>
        <v>Bollaerts Dominique     (2F)</v>
      </c>
      <c r="CL152" s="106"/>
      <c r="CM152" s="106"/>
      <c r="CN152" s="106"/>
      <c r="CO152" s="106"/>
      <c r="CP152" s="107"/>
      <c r="CQ152" s="103" t="str">
        <f>IF(CK$15=".","Contrat 9",CONCATENATE("Contrat 9   -   page 4/",ROUNDUP((20-COUNTIF(CK$15:CK$200,"."))/5,0)))</f>
        <v>Contrat 9   -   page 4/4</v>
      </c>
      <c r="CR152" s="104"/>
      <c r="CS152" s="104"/>
      <c r="CT152" s="104"/>
      <c r="CU152" s="61"/>
      <c r="CV152" s="105" t="str">
        <f>CONCATENATE(Paramètres!$B$253," ",Paramètres!$B$254,"     (",Paramètres!$B$255,")")</f>
        <v>Bollaerts Dominique     (2F)</v>
      </c>
      <c r="CW152" s="106"/>
      <c r="CX152" s="106"/>
      <c r="CY152" s="106"/>
      <c r="CZ152" s="106"/>
      <c r="DA152" s="107"/>
      <c r="DB152" s="103" t="str">
        <f>IF(CV$15=".","Contrat 10",CONCATENATE("Contrat 10   -   page 4/",ROUNDUP((20-COUNTIF(CV$15:CV$200,"."))/5,0)))</f>
        <v>Contrat 10   -   page 4/3</v>
      </c>
      <c r="DC152" s="104"/>
      <c r="DD152" s="104"/>
      <c r="DE152" s="104"/>
      <c r="DF152" s="61"/>
    </row>
    <row r="153" spans="1:110" s="25" customFormat="1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</row>
    <row r="154" spans="1:110" s="25" customFormat="1" ht="24" customHeight="1">
      <c r="A154" s="56" t="str">
        <f>IF(Paramètres!$G$1="","","Comp. 1")</f>
        <v>Comp. 1</v>
      </c>
      <c r="B154" s="108" t="str">
        <f>Paramètres!$F$1</f>
        <v>Je respecte les consignes écrites ou orales.</v>
      </c>
      <c r="C154" s="108"/>
      <c r="D154" s="108"/>
      <c r="E154" s="108"/>
      <c r="F154" s="108"/>
      <c r="G154" s="108"/>
      <c r="H154" s="108"/>
      <c r="I154" s="108"/>
      <c r="J154" s="108"/>
      <c r="K154" s="63"/>
      <c r="L154" s="56" t="str">
        <f>IF(Paramètres!$G$29="","","Comp. 1")</f>
        <v>Comp. 1</v>
      </c>
      <c r="M154" s="108" t="str">
        <f>Paramètres!$F$29</f>
        <v>Je respecte les consignes écrites ou orales.</v>
      </c>
      <c r="N154" s="108"/>
      <c r="O154" s="108"/>
      <c r="P154" s="108"/>
      <c r="Q154" s="108"/>
      <c r="R154" s="108"/>
      <c r="S154" s="108"/>
      <c r="T154" s="108"/>
      <c r="U154" s="108"/>
      <c r="V154" s="63"/>
      <c r="W154" s="56" t="str">
        <f>IF(Paramètres!$G$57="","","Comp. 1")</f>
        <v>Comp. 1</v>
      </c>
      <c r="X154" s="108" t="str">
        <f>Paramètres!$F$57</f>
        <v>Je participe activement aux différents cours.</v>
      </c>
      <c r="Y154" s="108"/>
      <c r="Z154" s="108"/>
      <c r="AA154" s="108"/>
      <c r="AB154" s="108"/>
      <c r="AC154" s="108"/>
      <c r="AD154" s="108"/>
      <c r="AE154" s="108"/>
      <c r="AF154" s="108"/>
      <c r="AG154" s="63"/>
      <c r="AH154" s="56" t="str">
        <f>IF(Paramètres!$G$85="","","Comp. 1")</f>
        <v>Comp. 1</v>
      </c>
      <c r="AI154" s="108" t="str">
        <f>Paramètres!$F$85</f>
        <v>Je respecte le règlement de l'atelier.</v>
      </c>
      <c r="AJ154" s="108"/>
      <c r="AK154" s="108"/>
      <c r="AL154" s="108"/>
      <c r="AM154" s="108"/>
      <c r="AN154" s="108"/>
      <c r="AO154" s="108"/>
      <c r="AP154" s="108"/>
      <c r="AQ154" s="108"/>
      <c r="AR154" s="63"/>
      <c r="AS154" s="56" t="str">
        <f>IF(Paramètres!$G$113="","","Comp. 1")</f>
        <v>Comp. 1</v>
      </c>
      <c r="AT154" s="108" t="str">
        <f>Paramètres!$F$113</f>
        <v>Je réponds avec précision à une question posée (je fais des phrases complètes).</v>
      </c>
      <c r="AU154" s="108"/>
      <c r="AV154" s="108"/>
      <c r="AW154" s="108"/>
      <c r="AX154" s="108"/>
      <c r="AY154" s="108"/>
      <c r="AZ154" s="108"/>
      <c r="BA154" s="108"/>
      <c r="BB154" s="108"/>
      <c r="BC154" s="63"/>
      <c r="BD154" s="56" t="str">
        <f>IF(Paramètres!$G$141="","","Comp. 1")</f>
        <v>Comp. 1</v>
      </c>
      <c r="BE154" s="108" t="str">
        <f>Paramètres!$F$141</f>
        <v>Je me tiens correctement sur ma chaise.</v>
      </c>
      <c r="BF154" s="108"/>
      <c r="BG154" s="108"/>
      <c r="BH154" s="108"/>
      <c r="BI154" s="108"/>
      <c r="BJ154" s="108"/>
      <c r="BK154" s="108"/>
      <c r="BL154" s="108"/>
      <c r="BM154" s="108"/>
      <c r="BN154" s="63"/>
      <c r="BO154" s="56" t="str">
        <f>IF(Paramètres!$G$169="","","Comp. 1")</f>
        <v>Comp. 1</v>
      </c>
      <c r="BP154" s="108" t="str">
        <f>Paramètres!$F$169</f>
        <v>Je respecte les règles du jeu.</v>
      </c>
      <c r="BQ154" s="108"/>
      <c r="BR154" s="108"/>
      <c r="BS154" s="108"/>
      <c r="BT154" s="108"/>
      <c r="BU154" s="108"/>
      <c r="BV154" s="108"/>
      <c r="BW154" s="108"/>
      <c r="BX154" s="108"/>
      <c r="BY154" s="63"/>
      <c r="BZ154" s="56" t="str">
        <f>IF(Paramètres!$G$197="","","Comp. 1")</f>
        <v>Comp. 1</v>
      </c>
      <c r="CA154" s="108" t="str">
        <f>Paramètres!$F$197</f>
        <v>Je suis particulièrement attentif lorsque le professeur donne une consigne.</v>
      </c>
      <c r="CB154" s="108"/>
      <c r="CC154" s="108"/>
      <c r="CD154" s="108"/>
      <c r="CE154" s="108"/>
      <c r="CF154" s="108"/>
      <c r="CG154" s="108"/>
      <c r="CH154" s="108"/>
      <c r="CI154" s="108"/>
      <c r="CJ154" s="63"/>
      <c r="CK154" s="56" t="str">
        <f>IF(Paramètres!$G$225="","","Comp. 1")</f>
        <v>Comp. 1</v>
      </c>
      <c r="CL154" s="108" t="str">
        <f>Paramètres!$F$225</f>
        <v>Je respecte le matériel.</v>
      </c>
      <c r="CM154" s="108"/>
      <c r="CN154" s="108"/>
      <c r="CO154" s="108"/>
      <c r="CP154" s="108"/>
      <c r="CQ154" s="108"/>
      <c r="CR154" s="108"/>
      <c r="CS154" s="108"/>
      <c r="CT154" s="108"/>
      <c r="CU154" s="63"/>
      <c r="CV154" s="56" t="str">
        <f>IF(Paramètres!$G$253="","","Comp. 1")</f>
        <v>Comp. 1</v>
      </c>
      <c r="CW154" s="108" t="str">
        <f>Paramètres!$F$253</f>
        <v>Je maitrise mes réactions à l'égard de l'autre.</v>
      </c>
      <c r="CX154" s="108"/>
      <c r="CY154" s="108"/>
      <c r="CZ154" s="108"/>
      <c r="DA154" s="108"/>
      <c r="DB154" s="108"/>
      <c r="DC154" s="108"/>
      <c r="DD154" s="108"/>
      <c r="DE154" s="108"/>
      <c r="DF154" s="63"/>
    </row>
    <row r="155" spans="1:110" s="25" customFormat="1" ht="24" customHeight="1">
      <c r="A155" s="56" t="str">
        <f>IF(Paramètres!$G$1="","","Comp. 2")</f>
        <v>Comp. 2</v>
      </c>
      <c r="B155" s="108" t="str">
        <f>Paramètres!$F$2</f>
        <v>Je respecte les consignes de sécurité.</v>
      </c>
      <c r="C155" s="108"/>
      <c r="D155" s="108"/>
      <c r="E155" s="108"/>
      <c r="F155" s="108"/>
      <c r="G155" s="108"/>
      <c r="H155" s="108"/>
      <c r="I155" s="108"/>
      <c r="J155" s="108"/>
      <c r="K155" s="63"/>
      <c r="L155" s="56" t="str">
        <f>IF(Paramètres!$G$29="","","Comp. 2")</f>
        <v>Comp. 2</v>
      </c>
      <c r="M155" s="108" t="str">
        <f>Paramètres!$F$30</f>
        <v>Je respecte les consignes de sécurité.</v>
      </c>
      <c r="N155" s="108"/>
      <c r="O155" s="108"/>
      <c r="P155" s="108"/>
      <c r="Q155" s="108"/>
      <c r="R155" s="108"/>
      <c r="S155" s="108"/>
      <c r="T155" s="108"/>
      <c r="U155" s="108"/>
      <c r="V155" s="63"/>
      <c r="W155" s="56" t="str">
        <f>IF(Paramètres!$G$57="","","Comp. 2")</f>
        <v>Comp. 2</v>
      </c>
      <c r="X155" s="108" t="str">
        <f>Paramètres!$F$58</f>
        <v>-----</v>
      </c>
      <c r="Y155" s="108"/>
      <c r="Z155" s="108"/>
      <c r="AA155" s="108"/>
      <c r="AB155" s="108"/>
      <c r="AC155" s="108"/>
      <c r="AD155" s="108"/>
      <c r="AE155" s="108"/>
      <c r="AF155" s="108"/>
      <c r="AG155" s="63"/>
      <c r="AH155" s="56" t="str">
        <f>IF(Paramètres!$G$85="","","Comp. 2")</f>
        <v>Comp. 2</v>
      </c>
      <c r="AI155" s="108" t="str">
        <f>Paramètres!$F$86</f>
        <v>J'écoute ou je lis la consigne jusqu'au bout avant de commencer à travailler.</v>
      </c>
      <c r="AJ155" s="108"/>
      <c r="AK155" s="108"/>
      <c r="AL155" s="108"/>
      <c r="AM155" s="108"/>
      <c r="AN155" s="108"/>
      <c r="AO155" s="108"/>
      <c r="AP155" s="108"/>
      <c r="AQ155" s="108"/>
      <c r="AR155" s="63"/>
      <c r="AS155" s="56" t="str">
        <f>IF(Paramètres!$G$113="","","Comp. 2")</f>
        <v>Comp. 2</v>
      </c>
      <c r="AT155" s="108" t="str">
        <f>Paramètres!$F$114</f>
        <v>Je respecte les consignes de sécurité.</v>
      </c>
      <c r="AU155" s="108"/>
      <c r="AV155" s="108"/>
      <c r="AW155" s="108"/>
      <c r="AX155" s="108"/>
      <c r="AY155" s="108"/>
      <c r="AZ155" s="108"/>
      <c r="BA155" s="108"/>
      <c r="BB155" s="108"/>
      <c r="BC155" s="63"/>
      <c r="BD155" s="56" t="str">
        <f>IF(Paramètres!$G$141="","","Comp. 2")</f>
        <v>Comp. 2</v>
      </c>
      <c r="BE155" s="108" t="str">
        <f>Paramètres!$F$142</f>
        <v>Je trie mes déchets.</v>
      </c>
      <c r="BF155" s="108"/>
      <c r="BG155" s="108"/>
      <c r="BH155" s="108"/>
      <c r="BI155" s="108"/>
      <c r="BJ155" s="108"/>
      <c r="BK155" s="108"/>
      <c r="BL155" s="108"/>
      <c r="BM155" s="108"/>
      <c r="BN155" s="63"/>
      <c r="BO155" s="56" t="str">
        <f>IF(Paramètres!$G$169="","","Comp. 2")</f>
        <v>Comp. 2</v>
      </c>
      <c r="BP155" s="108" t="str">
        <f>Paramètres!$F$170</f>
        <v>Je respecte le règlement de l'école.</v>
      </c>
      <c r="BQ155" s="108"/>
      <c r="BR155" s="108"/>
      <c r="BS155" s="108"/>
      <c r="BT155" s="108"/>
      <c r="BU155" s="108"/>
      <c r="BV155" s="108"/>
      <c r="BW155" s="108"/>
      <c r="BX155" s="108"/>
      <c r="BY155" s="63"/>
      <c r="BZ155" s="56" t="str">
        <f>IF(Paramètres!$G$197="","","Comp. 2")</f>
        <v>Comp. 2</v>
      </c>
      <c r="CA155" s="108" t="str">
        <f>Paramètres!$F$198</f>
        <v>Je fais ce que le professeur me demande même si je n'en ai pas envie ou si j'éprouve des difficultés.</v>
      </c>
      <c r="CB155" s="108"/>
      <c r="CC155" s="108"/>
      <c r="CD155" s="108"/>
      <c r="CE155" s="108"/>
      <c r="CF155" s="108"/>
      <c r="CG155" s="108"/>
      <c r="CH155" s="108"/>
      <c r="CI155" s="108"/>
      <c r="CJ155" s="63"/>
      <c r="CK155" s="56" t="str">
        <f>IF(Paramètres!$G$225="","","Comp. 2")</f>
        <v>Comp. 2</v>
      </c>
      <c r="CL155" s="108" t="str">
        <f>Paramètres!$F$226</f>
        <v>Je respecte mon travail.</v>
      </c>
      <c r="CM155" s="108"/>
      <c r="CN155" s="108"/>
      <c r="CO155" s="108"/>
      <c r="CP155" s="108"/>
      <c r="CQ155" s="108"/>
      <c r="CR155" s="108"/>
      <c r="CS155" s="108"/>
      <c r="CT155" s="108"/>
      <c r="CU155" s="63"/>
      <c r="CV155" s="56" t="str">
        <f>IF(Paramètres!$G$253="","","Comp. 2")</f>
        <v>Comp. 2</v>
      </c>
      <c r="CW155" s="108" t="str">
        <f>Paramètres!$F$254</f>
        <v>Je respecte le travail de l'autre.</v>
      </c>
      <c r="CX155" s="108"/>
      <c r="CY155" s="108"/>
      <c r="CZ155" s="108"/>
      <c r="DA155" s="108"/>
      <c r="DB155" s="108"/>
      <c r="DC155" s="108"/>
      <c r="DD155" s="108"/>
      <c r="DE155" s="108"/>
      <c r="DF155" s="63"/>
    </row>
    <row r="156" spans="1:110" s="25" customFormat="1" ht="24" customHeight="1">
      <c r="A156" s="56" t="str">
        <f>IF(Paramètres!$G$1="","","Comp. 3")</f>
        <v>Comp. 3</v>
      </c>
      <c r="B156" s="108" t="str">
        <f>Paramètres!$F$3</f>
        <v>Je respecte les consignes de travail.</v>
      </c>
      <c r="C156" s="108"/>
      <c r="D156" s="108"/>
      <c r="E156" s="108"/>
      <c r="F156" s="108"/>
      <c r="G156" s="108"/>
      <c r="H156" s="108"/>
      <c r="I156" s="108"/>
      <c r="J156" s="108"/>
      <c r="K156" s="63"/>
      <c r="L156" s="56" t="str">
        <f>IF(Paramètres!$G$29="","","Comp. 3")</f>
        <v>Comp. 3</v>
      </c>
      <c r="M156" s="108" t="str">
        <f>Paramètres!$F$31</f>
        <v>Je respecte les consignes de travail.</v>
      </c>
      <c r="N156" s="108"/>
      <c r="O156" s="108"/>
      <c r="P156" s="108"/>
      <c r="Q156" s="108"/>
      <c r="R156" s="108"/>
      <c r="S156" s="108"/>
      <c r="T156" s="108"/>
      <c r="U156" s="108"/>
      <c r="V156" s="63"/>
      <c r="W156" s="56" t="str">
        <f>IF(Paramètres!$G$57="","","Comp. 3")</f>
        <v>Comp. 3</v>
      </c>
      <c r="X156" s="108" t="str">
        <f>Paramètres!$F$59</f>
        <v>-----</v>
      </c>
      <c r="Y156" s="108"/>
      <c r="Z156" s="108"/>
      <c r="AA156" s="108"/>
      <c r="AB156" s="108"/>
      <c r="AC156" s="108"/>
      <c r="AD156" s="108"/>
      <c r="AE156" s="108"/>
      <c r="AF156" s="108"/>
      <c r="AG156" s="63"/>
      <c r="AH156" s="56" t="str">
        <f>IF(Paramètres!$G$85="","","Comp. 3")</f>
        <v>Comp. 3</v>
      </c>
      <c r="AI156" s="108" t="str">
        <f>Paramètres!$F$87</f>
        <v>J'écoute ou je lis la consigne jusqu'au bout avant de poser une question.</v>
      </c>
      <c r="AJ156" s="108"/>
      <c r="AK156" s="108"/>
      <c r="AL156" s="108"/>
      <c r="AM156" s="108"/>
      <c r="AN156" s="108"/>
      <c r="AO156" s="108"/>
      <c r="AP156" s="108"/>
      <c r="AQ156" s="108"/>
      <c r="AR156" s="63"/>
      <c r="AS156" s="56" t="str">
        <f>IF(Paramètres!$G$113="","","Comp. 3")</f>
        <v>Comp. 3</v>
      </c>
      <c r="AT156" s="108" t="str">
        <f>Paramètres!$F$115</f>
        <v>Je réalise les travaux demandés dans chaque cours.</v>
      </c>
      <c r="AU156" s="108"/>
      <c r="AV156" s="108"/>
      <c r="AW156" s="108"/>
      <c r="AX156" s="108"/>
      <c r="AY156" s="108"/>
      <c r="AZ156" s="108"/>
      <c r="BA156" s="108"/>
      <c r="BB156" s="108"/>
      <c r="BC156" s="63"/>
      <c r="BD156" s="56" t="str">
        <f>IF(Paramètres!$G$141="","","Comp. 3")</f>
        <v>Comp. 3</v>
      </c>
      <c r="BE156" s="108" t="str">
        <f>Paramètres!$F$143</f>
        <v>Je respecte les lieux d'activités et de travail hors école.</v>
      </c>
      <c r="BF156" s="108"/>
      <c r="BG156" s="108"/>
      <c r="BH156" s="108"/>
      <c r="BI156" s="108"/>
      <c r="BJ156" s="108"/>
      <c r="BK156" s="108"/>
      <c r="BL156" s="108"/>
      <c r="BM156" s="108"/>
      <c r="BN156" s="63"/>
      <c r="BO156" s="56" t="str">
        <f>IF(Paramètres!$G$169="","","Comp. 3")</f>
        <v>Comp. 3</v>
      </c>
      <c r="BP156" s="108" t="str">
        <f>Paramètres!$F$171</f>
        <v>J'accepte les remarques et les sanctions sans les remettre en cause.</v>
      </c>
      <c r="BQ156" s="108"/>
      <c r="BR156" s="108"/>
      <c r="BS156" s="108"/>
      <c r="BT156" s="108"/>
      <c r="BU156" s="108"/>
      <c r="BV156" s="108"/>
      <c r="BW156" s="108"/>
      <c r="BX156" s="108"/>
      <c r="BY156" s="63"/>
      <c r="BZ156" s="56" t="str">
        <f>IF(Paramètres!$G$197="","","Comp. 3")</f>
        <v>Comp. 3</v>
      </c>
      <c r="CA156" s="108" t="str">
        <f>Paramètres!$F$199</f>
        <v>Je respecte mes condisciples (mots et gestes).</v>
      </c>
      <c r="CB156" s="108"/>
      <c r="CC156" s="108"/>
      <c r="CD156" s="108"/>
      <c r="CE156" s="108"/>
      <c r="CF156" s="108"/>
      <c r="CG156" s="108"/>
      <c r="CH156" s="108"/>
      <c r="CI156" s="108"/>
      <c r="CJ156" s="63"/>
      <c r="CK156" s="56" t="str">
        <f>IF(Paramètres!$G$225="","","Comp. 3")</f>
        <v>Comp. 3</v>
      </c>
      <c r="CL156" s="108" t="str">
        <f>Paramètres!$F$227</f>
        <v>Je respecte le travail de l'autre.</v>
      </c>
      <c r="CM156" s="108"/>
      <c r="CN156" s="108"/>
      <c r="CO156" s="108"/>
      <c r="CP156" s="108"/>
      <c r="CQ156" s="108"/>
      <c r="CR156" s="108"/>
      <c r="CS156" s="108"/>
      <c r="CT156" s="108"/>
      <c r="CU156" s="63"/>
      <c r="CV156" s="56" t="str">
        <f>IF(Paramètres!$G$253="","","Comp. 3")</f>
        <v>Comp. 3</v>
      </c>
      <c r="CW156" s="108" t="str">
        <f>Paramètres!$F$255</f>
        <v>-----</v>
      </c>
      <c r="CX156" s="108"/>
      <c r="CY156" s="108"/>
      <c r="CZ156" s="108"/>
      <c r="DA156" s="108"/>
      <c r="DB156" s="108"/>
      <c r="DC156" s="108"/>
      <c r="DD156" s="108"/>
      <c r="DE156" s="108"/>
      <c r="DF156" s="63"/>
    </row>
    <row r="157" spans="1:110" s="25" customFormat="1" ht="12" customHeight="1">
      <c r="B157" s="73"/>
      <c r="C157" s="57"/>
      <c r="D157" s="55"/>
      <c r="E157" s="55"/>
      <c r="F157" s="1"/>
      <c r="G157" s="1"/>
      <c r="H157" s="1"/>
      <c r="I157" s="1"/>
      <c r="J157" s="1"/>
      <c r="K157" s="1"/>
      <c r="M157" s="73"/>
      <c r="N157" s="57"/>
      <c r="O157" s="55"/>
      <c r="P157" s="55"/>
      <c r="Q157" s="1"/>
      <c r="R157" s="1"/>
      <c r="S157" s="1"/>
      <c r="T157" s="1"/>
      <c r="U157" s="1"/>
      <c r="V157" s="1"/>
      <c r="X157" s="73"/>
      <c r="Y157" s="57"/>
      <c r="Z157" s="55"/>
      <c r="AA157" s="55"/>
      <c r="AB157" s="1"/>
      <c r="AC157" s="1"/>
      <c r="AD157" s="1"/>
      <c r="AE157" s="1"/>
      <c r="AF157" s="1"/>
      <c r="AG157" s="1"/>
      <c r="AI157" s="73"/>
      <c r="AJ157" s="57"/>
      <c r="AK157" s="55"/>
      <c r="AL157" s="55"/>
      <c r="AM157" s="1"/>
      <c r="AN157" s="1"/>
      <c r="AO157" s="1"/>
      <c r="AP157" s="1"/>
      <c r="AQ157" s="1"/>
      <c r="AR157" s="1"/>
      <c r="AT157" s="73"/>
      <c r="AU157" s="57"/>
      <c r="AV157" s="55"/>
      <c r="AW157" s="55"/>
      <c r="AX157" s="1"/>
      <c r="AY157" s="1"/>
      <c r="AZ157" s="1"/>
      <c r="BA157" s="1"/>
      <c r="BB157" s="1"/>
      <c r="BC157" s="1"/>
      <c r="BE157" s="73"/>
      <c r="BF157" s="57"/>
      <c r="BG157" s="55"/>
      <c r="BH157" s="55"/>
      <c r="BI157" s="1"/>
      <c r="BJ157" s="1"/>
      <c r="BK157" s="1"/>
      <c r="BL157" s="1"/>
      <c r="BM157" s="1"/>
      <c r="BN157" s="1"/>
      <c r="BP157" s="73"/>
      <c r="BQ157" s="57"/>
      <c r="BR157" s="55"/>
      <c r="BS157" s="55"/>
      <c r="BT157" s="1"/>
      <c r="BU157" s="1"/>
      <c r="BV157" s="1"/>
      <c r="BW157" s="1"/>
      <c r="BX157" s="1"/>
      <c r="BY157" s="1"/>
      <c r="CA157" s="73"/>
      <c r="CB157" s="57"/>
      <c r="CC157" s="55"/>
      <c r="CD157" s="55"/>
      <c r="CE157" s="1"/>
      <c r="CF157" s="1"/>
      <c r="CG157" s="1"/>
      <c r="CH157" s="1"/>
      <c r="CI157" s="1"/>
      <c r="CJ157" s="1"/>
      <c r="CL157" s="73"/>
      <c r="CM157" s="57"/>
      <c r="CN157" s="55"/>
      <c r="CO157" s="55"/>
      <c r="CP157" s="1"/>
      <c r="CQ157" s="1"/>
      <c r="CR157" s="1"/>
      <c r="CS157" s="1"/>
      <c r="CT157" s="1"/>
      <c r="CU157" s="1"/>
      <c r="CW157" s="73"/>
      <c r="CX157" s="57"/>
      <c r="CY157" s="55"/>
      <c r="CZ157" s="55"/>
      <c r="DA157" s="1"/>
      <c r="DB157" s="1"/>
      <c r="DC157" s="1"/>
      <c r="DD157" s="1"/>
      <c r="DE157" s="1"/>
      <c r="DF157" s="1"/>
    </row>
    <row r="158" spans="1:110" s="25" customFormat="1" ht="13.5" customHeight="1">
      <c r="A158" s="98" t="s">
        <v>30</v>
      </c>
      <c r="B158" s="98"/>
      <c r="C158" s="99"/>
      <c r="D158" s="64" t="s">
        <v>31</v>
      </c>
      <c r="E158" s="64" t="s">
        <v>32</v>
      </c>
      <c r="F158" s="64" t="s">
        <v>33</v>
      </c>
      <c r="G158" s="64" t="s">
        <v>34</v>
      </c>
      <c r="H158" s="64" t="s">
        <v>36</v>
      </c>
      <c r="I158" s="58"/>
      <c r="J158" s="58"/>
      <c r="K158" s="58"/>
      <c r="L158" s="98" t="s">
        <v>30</v>
      </c>
      <c r="M158" s="98"/>
      <c r="N158" s="99"/>
      <c r="O158" s="64" t="s">
        <v>31</v>
      </c>
      <c r="P158" s="64" t="s">
        <v>32</v>
      </c>
      <c r="Q158" s="64" t="s">
        <v>33</v>
      </c>
      <c r="R158" s="64" t="s">
        <v>34</v>
      </c>
      <c r="S158" s="64" t="s">
        <v>36</v>
      </c>
      <c r="T158" s="58"/>
      <c r="U158" s="58"/>
      <c r="V158" s="58"/>
      <c r="W158" s="98" t="s">
        <v>30</v>
      </c>
      <c r="X158" s="98"/>
      <c r="Y158" s="99"/>
      <c r="Z158" s="64" t="s">
        <v>31</v>
      </c>
      <c r="AA158" s="64" t="s">
        <v>32</v>
      </c>
      <c r="AB158" s="64" t="s">
        <v>33</v>
      </c>
      <c r="AC158" s="64" t="s">
        <v>34</v>
      </c>
      <c r="AD158" s="64" t="s">
        <v>36</v>
      </c>
      <c r="AE158" s="58"/>
      <c r="AF158" s="58"/>
      <c r="AG158" s="58"/>
      <c r="AH158" s="98" t="s">
        <v>30</v>
      </c>
      <c r="AI158" s="98"/>
      <c r="AJ158" s="99"/>
      <c r="AK158" s="64" t="s">
        <v>31</v>
      </c>
      <c r="AL158" s="64" t="s">
        <v>32</v>
      </c>
      <c r="AM158" s="64" t="s">
        <v>33</v>
      </c>
      <c r="AN158" s="64" t="s">
        <v>34</v>
      </c>
      <c r="AO158" s="64" t="s">
        <v>36</v>
      </c>
      <c r="AP158" s="58"/>
      <c r="AQ158" s="58"/>
      <c r="AR158" s="58"/>
      <c r="AS158" s="98" t="s">
        <v>30</v>
      </c>
      <c r="AT158" s="98"/>
      <c r="AU158" s="99"/>
      <c r="AV158" s="64" t="s">
        <v>31</v>
      </c>
      <c r="AW158" s="64" t="s">
        <v>32</v>
      </c>
      <c r="AX158" s="64" t="s">
        <v>33</v>
      </c>
      <c r="AY158" s="64" t="s">
        <v>34</v>
      </c>
      <c r="AZ158" s="64" t="s">
        <v>36</v>
      </c>
      <c r="BA158" s="58"/>
      <c r="BB158" s="58"/>
      <c r="BC158" s="58"/>
      <c r="BD158" s="98" t="s">
        <v>30</v>
      </c>
      <c r="BE158" s="98"/>
      <c r="BF158" s="99"/>
      <c r="BG158" s="64" t="s">
        <v>31</v>
      </c>
      <c r="BH158" s="64" t="s">
        <v>32</v>
      </c>
      <c r="BI158" s="64" t="s">
        <v>33</v>
      </c>
      <c r="BJ158" s="64" t="s">
        <v>34</v>
      </c>
      <c r="BK158" s="64" t="s">
        <v>36</v>
      </c>
      <c r="BL158" s="58"/>
      <c r="BM158" s="58"/>
      <c r="BN158" s="58"/>
      <c r="BO158" s="98" t="s">
        <v>30</v>
      </c>
      <c r="BP158" s="98"/>
      <c r="BQ158" s="99"/>
      <c r="BR158" s="64" t="s">
        <v>31</v>
      </c>
      <c r="BS158" s="64" t="s">
        <v>32</v>
      </c>
      <c r="BT158" s="64" t="s">
        <v>33</v>
      </c>
      <c r="BU158" s="64" t="s">
        <v>34</v>
      </c>
      <c r="BV158" s="64" t="s">
        <v>36</v>
      </c>
      <c r="BW158" s="58"/>
      <c r="BX158" s="58"/>
      <c r="BY158" s="58"/>
      <c r="BZ158" s="98" t="s">
        <v>30</v>
      </c>
      <c r="CA158" s="98"/>
      <c r="CB158" s="99"/>
      <c r="CC158" s="64" t="s">
        <v>31</v>
      </c>
      <c r="CD158" s="64" t="s">
        <v>32</v>
      </c>
      <c r="CE158" s="64" t="s">
        <v>33</v>
      </c>
      <c r="CF158" s="64" t="s">
        <v>34</v>
      </c>
      <c r="CG158" s="64" t="s">
        <v>36</v>
      </c>
      <c r="CH158" s="58"/>
      <c r="CI158" s="58"/>
      <c r="CJ158" s="58"/>
      <c r="CK158" s="98" t="s">
        <v>30</v>
      </c>
      <c r="CL158" s="98"/>
      <c r="CM158" s="99"/>
      <c r="CN158" s="64" t="s">
        <v>31</v>
      </c>
      <c r="CO158" s="64" t="s">
        <v>32</v>
      </c>
      <c r="CP158" s="64" t="s">
        <v>33</v>
      </c>
      <c r="CQ158" s="64" t="s">
        <v>34</v>
      </c>
      <c r="CR158" s="64" t="s">
        <v>36</v>
      </c>
      <c r="CS158" s="58"/>
      <c r="CT158" s="58"/>
      <c r="CU158" s="58"/>
      <c r="CV158" s="98" t="s">
        <v>30</v>
      </c>
      <c r="CW158" s="98"/>
      <c r="CX158" s="99"/>
      <c r="CY158" s="64" t="s">
        <v>31</v>
      </c>
      <c r="CZ158" s="64" t="s">
        <v>32</v>
      </c>
      <c r="DA158" s="64" t="s">
        <v>33</v>
      </c>
      <c r="DB158" s="64" t="s">
        <v>34</v>
      </c>
      <c r="DC158" s="64" t="s">
        <v>36</v>
      </c>
      <c r="DD158" s="58"/>
      <c r="DE158" s="58"/>
      <c r="DF158" s="58"/>
    </row>
    <row r="159" spans="1:110" s="25" customFormat="1" ht="7.5" customHeight="1" thickBot="1">
      <c r="B159" s="1"/>
      <c r="C159" s="1"/>
      <c r="D159" s="1"/>
      <c r="E159" s="1"/>
      <c r="F159" s="1"/>
      <c r="G159" s="1"/>
      <c r="H159" s="1"/>
      <c r="I159" s="1"/>
      <c r="J159" s="1"/>
      <c r="K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</row>
    <row r="160" spans="1:110" s="25" customFormat="1" ht="30" customHeight="1" thickBot="1">
      <c r="A160" s="69"/>
      <c r="B160" s="70" t="s">
        <v>26</v>
      </c>
      <c r="C160" s="71" t="s">
        <v>174</v>
      </c>
      <c r="D160" s="71" t="s">
        <v>175</v>
      </c>
      <c r="E160" s="71" t="s">
        <v>176</v>
      </c>
      <c r="F160" s="100" t="s">
        <v>177</v>
      </c>
      <c r="G160" s="101"/>
      <c r="H160" s="101"/>
      <c r="I160" s="101"/>
      <c r="J160" s="102"/>
      <c r="K160" s="58"/>
      <c r="L160" s="69"/>
      <c r="M160" s="70" t="s">
        <v>26</v>
      </c>
      <c r="N160" s="71" t="s">
        <v>174</v>
      </c>
      <c r="O160" s="71" t="s">
        <v>175</v>
      </c>
      <c r="P160" s="71" t="s">
        <v>176</v>
      </c>
      <c r="Q160" s="100" t="s">
        <v>177</v>
      </c>
      <c r="R160" s="101"/>
      <c r="S160" s="101"/>
      <c r="T160" s="101"/>
      <c r="U160" s="102"/>
      <c r="V160" s="58"/>
      <c r="W160" s="69"/>
      <c r="X160" s="70" t="s">
        <v>26</v>
      </c>
      <c r="Y160" s="71" t="s">
        <v>174</v>
      </c>
      <c r="Z160" s="71" t="s">
        <v>175</v>
      </c>
      <c r="AA160" s="71" t="s">
        <v>176</v>
      </c>
      <c r="AB160" s="100" t="s">
        <v>177</v>
      </c>
      <c r="AC160" s="101"/>
      <c r="AD160" s="101"/>
      <c r="AE160" s="101"/>
      <c r="AF160" s="102"/>
      <c r="AG160" s="58"/>
      <c r="AH160" s="69"/>
      <c r="AI160" s="70" t="s">
        <v>26</v>
      </c>
      <c r="AJ160" s="71" t="s">
        <v>174</v>
      </c>
      <c r="AK160" s="71" t="s">
        <v>175</v>
      </c>
      <c r="AL160" s="71" t="s">
        <v>176</v>
      </c>
      <c r="AM160" s="100" t="s">
        <v>177</v>
      </c>
      <c r="AN160" s="101"/>
      <c r="AO160" s="101"/>
      <c r="AP160" s="101"/>
      <c r="AQ160" s="102"/>
      <c r="AR160" s="58"/>
      <c r="AS160" s="69"/>
      <c r="AT160" s="70" t="s">
        <v>26</v>
      </c>
      <c r="AU160" s="71" t="s">
        <v>174</v>
      </c>
      <c r="AV160" s="71" t="s">
        <v>175</v>
      </c>
      <c r="AW160" s="71" t="s">
        <v>176</v>
      </c>
      <c r="AX160" s="100" t="s">
        <v>177</v>
      </c>
      <c r="AY160" s="101"/>
      <c r="AZ160" s="101"/>
      <c r="BA160" s="101"/>
      <c r="BB160" s="102"/>
      <c r="BC160" s="58"/>
      <c r="BD160" s="69"/>
      <c r="BE160" s="70" t="s">
        <v>26</v>
      </c>
      <c r="BF160" s="71" t="s">
        <v>174</v>
      </c>
      <c r="BG160" s="71" t="s">
        <v>175</v>
      </c>
      <c r="BH160" s="71" t="s">
        <v>176</v>
      </c>
      <c r="BI160" s="100" t="s">
        <v>177</v>
      </c>
      <c r="BJ160" s="101"/>
      <c r="BK160" s="101"/>
      <c r="BL160" s="101"/>
      <c r="BM160" s="102"/>
      <c r="BN160" s="58"/>
      <c r="BO160" s="69"/>
      <c r="BP160" s="70" t="s">
        <v>26</v>
      </c>
      <c r="BQ160" s="71" t="s">
        <v>174</v>
      </c>
      <c r="BR160" s="71" t="s">
        <v>175</v>
      </c>
      <c r="BS160" s="71" t="s">
        <v>176</v>
      </c>
      <c r="BT160" s="100" t="s">
        <v>177</v>
      </c>
      <c r="BU160" s="101"/>
      <c r="BV160" s="101"/>
      <c r="BW160" s="101"/>
      <c r="BX160" s="102"/>
      <c r="BY160" s="58"/>
      <c r="BZ160" s="69"/>
      <c r="CA160" s="70" t="s">
        <v>26</v>
      </c>
      <c r="CB160" s="71" t="s">
        <v>174</v>
      </c>
      <c r="CC160" s="71" t="s">
        <v>175</v>
      </c>
      <c r="CD160" s="71" t="s">
        <v>176</v>
      </c>
      <c r="CE160" s="100" t="s">
        <v>177</v>
      </c>
      <c r="CF160" s="101"/>
      <c r="CG160" s="101"/>
      <c r="CH160" s="101"/>
      <c r="CI160" s="102"/>
      <c r="CJ160" s="58"/>
      <c r="CK160" s="69"/>
      <c r="CL160" s="70" t="s">
        <v>26</v>
      </c>
      <c r="CM160" s="71" t="s">
        <v>174</v>
      </c>
      <c r="CN160" s="71" t="s">
        <v>175</v>
      </c>
      <c r="CO160" s="71" t="s">
        <v>176</v>
      </c>
      <c r="CP160" s="100" t="s">
        <v>177</v>
      </c>
      <c r="CQ160" s="101"/>
      <c r="CR160" s="101"/>
      <c r="CS160" s="101"/>
      <c r="CT160" s="102"/>
      <c r="CU160" s="58"/>
      <c r="CV160" s="69"/>
      <c r="CW160" s="70" t="s">
        <v>26</v>
      </c>
      <c r="CX160" s="71" t="s">
        <v>174</v>
      </c>
      <c r="CY160" s="71" t="s">
        <v>175</v>
      </c>
      <c r="CZ160" s="71" t="s">
        <v>176</v>
      </c>
      <c r="DA160" s="100" t="s">
        <v>177</v>
      </c>
      <c r="DB160" s="101"/>
      <c r="DC160" s="101"/>
      <c r="DD160" s="101"/>
      <c r="DE160" s="102"/>
      <c r="DF160" s="58"/>
    </row>
    <row r="161" spans="1:110" s="25" customFormat="1" ht="7.5" customHeight="1" thickBot="1">
      <c r="A161" s="68"/>
      <c r="B161" s="62"/>
      <c r="C161" s="62"/>
      <c r="D161" s="62"/>
      <c r="E161" s="62"/>
      <c r="F161" s="62"/>
      <c r="G161" s="62"/>
      <c r="H161" s="62"/>
      <c r="I161" s="62"/>
      <c r="J161" s="62"/>
      <c r="K161" s="58"/>
      <c r="L161" s="68"/>
      <c r="M161" s="62"/>
      <c r="N161" s="62"/>
      <c r="O161" s="62"/>
      <c r="P161" s="62"/>
      <c r="Q161" s="62"/>
      <c r="R161" s="62"/>
      <c r="S161" s="62"/>
      <c r="T161" s="62"/>
      <c r="U161" s="62"/>
      <c r="V161" s="58"/>
      <c r="W161" s="68"/>
      <c r="X161" s="62"/>
      <c r="Y161" s="62"/>
      <c r="Z161" s="62"/>
      <c r="AA161" s="62"/>
      <c r="AB161" s="62"/>
      <c r="AC161" s="62"/>
      <c r="AD161" s="62"/>
      <c r="AE161" s="62"/>
      <c r="AF161" s="62"/>
      <c r="AG161" s="58"/>
      <c r="AH161" s="68"/>
      <c r="AI161" s="62"/>
      <c r="AJ161" s="62"/>
      <c r="AK161" s="62"/>
      <c r="AL161" s="62"/>
      <c r="AM161" s="62"/>
      <c r="AN161" s="62"/>
      <c r="AO161" s="62"/>
      <c r="AP161" s="62"/>
      <c r="AQ161" s="62"/>
      <c r="AR161" s="58"/>
      <c r="AS161" s="68"/>
      <c r="AT161" s="62"/>
      <c r="AU161" s="62"/>
      <c r="AV161" s="62"/>
      <c r="AW161" s="62"/>
      <c r="AX161" s="62"/>
      <c r="AY161" s="62"/>
      <c r="AZ161" s="62"/>
      <c r="BA161" s="62"/>
      <c r="BB161" s="62"/>
      <c r="BC161" s="58"/>
      <c r="BD161" s="68"/>
      <c r="BE161" s="62"/>
      <c r="BF161" s="62"/>
      <c r="BG161" s="62"/>
      <c r="BH161" s="62"/>
      <c r="BI161" s="62"/>
      <c r="BJ161" s="62"/>
      <c r="BK161" s="62"/>
      <c r="BL161" s="62"/>
      <c r="BM161" s="62"/>
      <c r="BN161" s="58"/>
      <c r="BO161" s="68"/>
      <c r="BP161" s="62"/>
      <c r="BQ161" s="62"/>
      <c r="BR161" s="62"/>
      <c r="BS161" s="62"/>
      <c r="BT161" s="62"/>
      <c r="BU161" s="62"/>
      <c r="BV161" s="62"/>
      <c r="BW161" s="62"/>
      <c r="BX161" s="62"/>
      <c r="BY161" s="58"/>
      <c r="BZ161" s="68"/>
      <c r="CA161" s="62"/>
      <c r="CB161" s="62"/>
      <c r="CC161" s="62"/>
      <c r="CD161" s="62"/>
      <c r="CE161" s="62"/>
      <c r="CF161" s="62"/>
      <c r="CG161" s="62"/>
      <c r="CH161" s="62"/>
      <c r="CI161" s="62"/>
      <c r="CJ161" s="58"/>
      <c r="CK161" s="68"/>
      <c r="CL161" s="62"/>
      <c r="CM161" s="62"/>
      <c r="CN161" s="62"/>
      <c r="CO161" s="62"/>
      <c r="CP161" s="62"/>
      <c r="CQ161" s="62"/>
      <c r="CR161" s="62"/>
      <c r="CS161" s="62"/>
      <c r="CT161" s="62"/>
      <c r="CU161" s="58"/>
      <c r="CV161" s="68"/>
      <c r="CW161" s="62"/>
      <c r="CX161" s="62"/>
      <c r="CY161" s="62"/>
      <c r="CZ161" s="62"/>
      <c r="DA161" s="62"/>
      <c r="DB161" s="62"/>
      <c r="DC161" s="62"/>
      <c r="DD161" s="62"/>
      <c r="DE161" s="62"/>
      <c r="DF161" s="58"/>
    </row>
    <row r="162" spans="1:110" s="25" customFormat="1" ht="16.5" customHeight="1">
      <c r="A162" s="92">
        <f>IF(Paramètres!$B$19="",".",Paramètres!$B$19)</f>
        <v>42635</v>
      </c>
      <c r="B162" s="65">
        <v>1</v>
      </c>
      <c r="C162" s="66" t="s">
        <v>179</v>
      </c>
      <c r="D162" s="67"/>
      <c r="E162" s="67"/>
      <c r="F162" s="95"/>
      <c r="G162" s="96"/>
      <c r="H162" s="96"/>
      <c r="I162" s="96"/>
      <c r="J162" s="97"/>
      <c r="K162" s="74"/>
      <c r="L162" s="92">
        <f>IF(Paramètres!$B$47="",".",Paramètres!$B$47)</f>
        <v>42668</v>
      </c>
      <c r="M162" s="65">
        <v>1</v>
      </c>
      <c r="N162" s="66"/>
      <c r="O162" s="67"/>
      <c r="P162" s="67"/>
      <c r="Q162" s="95"/>
      <c r="R162" s="96"/>
      <c r="S162" s="96"/>
      <c r="T162" s="96"/>
      <c r="U162" s="97"/>
      <c r="V162" s="74"/>
      <c r="W162" s="92" t="str">
        <f>IF(Paramètres!$B$75="",".",Paramètres!$B$75)</f>
        <v>.</v>
      </c>
      <c r="X162" s="65">
        <v>1</v>
      </c>
      <c r="Y162" s="66"/>
      <c r="Z162" s="67"/>
      <c r="AA162" s="67"/>
      <c r="AB162" s="95"/>
      <c r="AC162" s="96"/>
      <c r="AD162" s="96"/>
      <c r="AE162" s="96"/>
      <c r="AF162" s="97"/>
      <c r="AG162" s="74"/>
      <c r="AH162" s="92" t="str">
        <f>IF(Paramètres!$B$103="",".",Paramètres!$B$103)</f>
        <v>.</v>
      </c>
      <c r="AI162" s="65">
        <v>1</v>
      </c>
      <c r="AJ162" s="66"/>
      <c r="AK162" s="67"/>
      <c r="AL162" s="67"/>
      <c r="AM162" s="95"/>
      <c r="AN162" s="96"/>
      <c r="AO162" s="96"/>
      <c r="AP162" s="96"/>
      <c r="AQ162" s="97"/>
      <c r="AR162" s="74"/>
      <c r="AS162" s="92">
        <f>IF(Paramètres!$B$131="",".",Paramètres!$B$131)</f>
        <v>42765</v>
      </c>
      <c r="AT162" s="65">
        <v>1</v>
      </c>
      <c r="AU162" s="66"/>
      <c r="AV162" s="67"/>
      <c r="AW162" s="67"/>
      <c r="AX162" s="95"/>
      <c r="AY162" s="96"/>
      <c r="AZ162" s="96"/>
      <c r="BA162" s="96"/>
      <c r="BB162" s="97"/>
      <c r="BC162" s="74"/>
      <c r="BD162" s="92">
        <f>IF(Paramètres!$B$159="",".",Paramètres!$B$159)</f>
        <v>42790</v>
      </c>
      <c r="BE162" s="65">
        <v>1</v>
      </c>
      <c r="BF162" s="66"/>
      <c r="BG162" s="67"/>
      <c r="BH162" s="67"/>
      <c r="BI162" s="95"/>
      <c r="BJ162" s="96"/>
      <c r="BK162" s="96"/>
      <c r="BL162" s="96"/>
      <c r="BM162" s="97"/>
      <c r="BN162" s="74"/>
      <c r="BO162" s="92">
        <f>IF(Paramètres!$B$187="",".",Paramètres!$B$187)</f>
        <v>42823</v>
      </c>
      <c r="BP162" s="65">
        <v>1</v>
      </c>
      <c r="BQ162" s="66"/>
      <c r="BR162" s="67"/>
      <c r="BS162" s="67"/>
      <c r="BT162" s="95"/>
      <c r="BU162" s="96"/>
      <c r="BV162" s="96"/>
      <c r="BW162" s="96"/>
      <c r="BX162" s="97"/>
      <c r="BY162" s="74"/>
      <c r="BZ162" s="92" t="str">
        <f>IF(Paramètres!$B$215="",".",Paramètres!$B$215)</f>
        <v>.</v>
      </c>
      <c r="CA162" s="65">
        <v>1</v>
      </c>
      <c r="CB162" s="66"/>
      <c r="CC162" s="67"/>
      <c r="CD162" s="67"/>
      <c r="CE162" s="95"/>
      <c r="CF162" s="96"/>
      <c r="CG162" s="96"/>
      <c r="CH162" s="96"/>
      <c r="CI162" s="97"/>
      <c r="CJ162" s="74"/>
      <c r="CK162" s="92">
        <f>IF(Paramètres!$B$243="",".",Paramètres!$B$243)</f>
        <v>42879</v>
      </c>
      <c r="CL162" s="65">
        <v>1</v>
      </c>
      <c r="CM162" s="66"/>
      <c r="CN162" s="67"/>
      <c r="CO162" s="67"/>
      <c r="CP162" s="95"/>
      <c r="CQ162" s="96"/>
      <c r="CR162" s="96"/>
      <c r="CS162" s="96"/>
      <c r="CT162" s="97"/>
      <c r="CU162" s="74"/>
      <c r="CV162" s="92" t="str">
        <f>IF(Paramètres!$B$271="",".",Paramètres!$B$271)</f>
        <v>.</v>
      </c>
      <c r="CW162" s="65">
        <v>1</v>
      </c>
      <c r="CX162" s="66"/>
      <c r="CY162" s="67"/>
      <c r="CZ162" s="67"/>
      <c r="DA162" s="95"/>
      <c r="DB162" s="96"/>
      <c r="DC162" s="96"/>
      <c r="DD162" s="96"/>
      <c r="DE162" s="97"/>
      <c r="DF162" s="74"/>
    </row>
    <row r="163" spans="1:110" s="25" customFormat="1" ht="16.5" customHeight="1">
      <c r="A163" s="93"/>
      <c r="B163" s="59">
        <v>2</v>
      </c>
      <c r="C163" s="26" t="s">
        <v>179</v>
      </c>
      <c r="D163" s="26"/>
      <c r="E163" s="26"/>
      <c r="F163" s="86"/>
      <c r="G163" s="87"/>
      <c r="H163" s="87"/>
      <c r="I163" s="87"/>
      <c r="J163" s="88"/>
      <c r="K163" s="75"/>
      <c r="L163" s="93"/>
      <c r="M163" s="59">
        <v>2</v>
      </c>
      <c r="N163" s="26"/>
      <c r="O163" s="26"/>
      <c r="P163" s="26"/>
      <c r="Q163" s="86"/>
      <c r="R163" s="87"/>
      <c r="S163" s="87"/>
      <c r="T163" s="87"/>
      <c r="U163" s="88"/>
      <c r="V163" s="75"/>
      <c r="W163" s="93"/>
      <c r="X163" s="59">
        <v>2</v>
      </c>
      <c r="Y163" s="26"/>
      <c r="Z163" s="26"/>
      <c r="AA163" s="26"/>
      <c r="AB163" s="86"/>
      <c r="AC163" s="87"/>
      <c r="AD163" s="87"/>
      <c r="AE163" s="87"/>
      <c r="AF163" s="88"/>
      <c r="AG163" s="75"/>
      <c r="AH163" s="93"/>
      <c r="AI163" s="59">
        <v>2</v>
      </c>
      <c r="AJ163" s="26"/>
      <c r="AK163" s="26"/>
      <c r="AL163" s="26"/>
      <c r="AM163" s="86"/>
      <c r="AN163" s="87"/>
      <c r="AO163" s="87"/>
      <c r="AP163" s="87"/>
      <c r="AQ163" s="88"/>
      <c r="AR163" s="75"/>
      <c r="AS163" s="93"/>
      <c r="AT163" s="59">
        <v>2</v>
      </c>
      <c r="AU163" s="26"/>
      <c r="AV163" s="26"/>
      <c r="AW163" s="26"/>
      <c r="AX163" s="86"/>
      <c r="AY163" s="87"/>
      <c r="AZ163" s="87"/>
      <c r="BA163" s="87"/>
      <c r="BB163" s="88"/>
      <c r="BC163" s="75"/>
      <c r="BD163" s="93"/>
      <c r="BE163" s="59">
        <v>2</v>
      </c>
      <c r="BF163" s="26"/>
      <c r="BG163" s="26"/>
      <c r="BH163" s="26"/>
      <c r="BI163" s="86"/>
      <c r="BJ163" s="87"/>
      <c r="BK163" s="87"/>
      <c r="BL163" s="87"/>
      <c r="BM163" s="88"/>
      <c r="BN163" s="75"/>
      <c r="BO163" s="93"/>
      <c r="BP163" s="59">
        <v>2</v>
      </c>
      <c r="BQ163" s="26"/>
      <c r="BR163" s="26"/>
      <c r="BS163" s="26"/>
      <c r="BT163" s="86"/>
      <c r="BU163" s="87"/>
      <c r="BV163" s="87"/>
      <c r="BW163" s="87"/>
      <c r="BX163" s="88"/>
      <c r="BY163" s="75"/>
      <c r="BZ163" s="93"/>
      <c r="CA163" s="59">
        <v>2</v>
      </c>
      <c r="CB163" s="26"/>
      <c r="CC163" s="26"/>
      <c r="CD163" s="26"/>
      <c r="CE163" s="86"/>
      <c r="CF163" s="87"/>
      <c r="CG163" s="87"/>
      <c r="CH163" s="87"/>
      <c r="CI163" s="88"/>
      <c r="CJ163" s="75"/>
      <c r="CK163" s="93"/>
      <c r="CL163" s="59">
        <v>2</v>
      </c>
      <c r="CM163" s="26"/>
      <c r="CN163" s="26"/>
      <c r="CO163" s="26"/>
      <c r="CP163" s="86"/>
      <c r="CQ163" s="87"/>
      <c r="CR163" s="87"/>
      <c r="CS163" s="87"/>
      <c r="CT163" s="88"/>
      <c r="CU163" s="75"/>
      <c r="CV163" s="93"/>
      <c r="CW163" s="59">
        <v>2</v>
      </c>
      <c r="CX163" s="26"/>
      <c r="CY163" s="26"/>
      <c r="CZ163" s="26"/>
      <c r="DA163" s="86"/>
      <c r="DB163" s="87"/>
      <c r="DC163" s="87"/>
      <c r="DD163" s="87"/>
      <c r="DE163" s="88"/>
      <c r="DF163" s="75"/>
    </row>
    <row r="164" spans="1:110" s="25" customFormat="1" ht="16.5" customHeight="1">
      <c r="A164" s="93"/>
      <c r="B164" s="59">
        <v>3</v>
      </c>
      <c r="C164" s="26" t="s">
        <v>179</v>
      </c>
      <c r="D164" s="26"/>
      <c r="E164" s="26"/>
      <c r="F164" s="86"/>
      <c r="G164" s="87"/>
      <c r="H164" s="87"/>
      <c r="I164" s="87"/>
      <c r="J164" s="88"/>
      <c r="K164" s="75"/>
      <c r="L164" s="93"/>
      <c r="M164" s="59">
        <v>3</v>
      </c>
      <c r="N164" s="26"/>
      <c r="O164" s="26"/>
      <c r="P164" s="26"/>
      <c r="Q164" s="86"/>
      <c r="R164" s="87"/>
      <c r="S164" s="87"/>
      <c r="T164" s="87"/>
      <c r="U164" s="88"/>
      <c r="V164" s="75"/>
      <c r="W164" s="93"/>
      <c r="X164" s="59">
        <v>3</v>
      </c>
      <c r="Y164" s="26"/>
      <c r="Z164" s="26"/>
      <c r="AA164" s="26"/>
      <c r="AB164" s="86"/>
      <c r="AC164" s="87"/>
      <c r="AD164" s="87"/>
      <c r="AE164" s="87"/>
      <c r="AF164" s="88"/>
      <c r="AG164" s="75"/>
      <c r="AH164" s="93"/>
      <c r="AI164" s="59">
        <v>3</v>
      </c>
      <c r="AJ164" s="26"/>
      <c r="AK164" s="26"/>
      <c r="AL164" s="26"/>
      <c r="AM164" s="86"/>
      <c r="AN164" s="87"/>
      <c r="AO164" s="87"/>
      <c r="AP164" s="87"/>
      <c r="AQ164" s="88"/>
      <c r="AR164" s="75"/>
      <c r="AS164" s="93"/>
      <c r="AT164" s="59">
        <v>3</v>
      </c>
      <c r="AU164" s="26"/>
      <c r="AV164" s="26"/>
      <c r="AW164" s="26"/>
      <c r="AX164" s="86"/>
      <c r="AY164" s="87"/>
      <c r="AZ164" s="87"/>
      <c r="BA164" s="87"/>
      <c r="BB164" s="88"/>
      <c r="BC164" s="75"/>
      <c r="BD164" s="93"/>
      <c r="BE164" s="59">
        <v>3</v>
      </c>
      <c r="BF164" s="26"/>
      <c r="BG164" s="26"/>
      <c r="BH164" s="26"/>
      <c r="BI164" s="86"/>
      <c r="BJ164" s="87"/>
      <c r="BK164" s="87"/>
      <c r="BL164" s="87"/>
      <c r="BM164" s="88"/>
      <c r="BN164" s="75"/>
      <c r="BO164" s="93"/>
      <c r="BP164" s="59">
        <v>3</v>
      </c>
      <c r="BQ164" s="26"/>
      <c r="BR164" s="26"/>
      <c r="BS164" s="26"/>
      <c r="BT164" s="86"/>
      <c r="BU164" s="87"/>
      <c r="BV164" s="87"/>
      <c r="BW164" s="87"/>
      <c r="BX164" s="88"/>
      <c r="BY164" s="75"/>
      <c r="BZ164" s="93"/>
      <c r="CA164" s="59">
        <v>3</v>
      </c>
      <c r="CB164" s="26"/>
      <c r="CC164" s="26"/>
      <c r="CD164" s="26"/>
      <c r="CE164" s="86"/>
      <c r="CF164" s="87"/>
      <c r="CG164" s="87"/>
      <c r="CH164" s="87"/>
      <c r="CI164" s="88"/>
      <c r="CJ164" s="75"/>
      <c r="CK164" s="93"/>
      <c r="CL164" s="59">
        <v>3</v>
      </c>
      <c r="CM164" s="26"/>
      <c r="CN164" s="26"/>
      <c r="CO164" s="26"/>
      <c r="CP164" s="86"/>
      <c r="CQ164" s="87"/>
      <c r="CR164" s="87"/>
      <c r="CS164" s="87"/>
      <c r="CT164" s="88"/>
      <c r="CU164" s="75"/>
      <c r="CV164" s="93"/>
      <c r="CW164" s="59">
        <v>3</v>
      </c>
      <c r="CX164" s="26"/>
      <c r="CY164" s="26"/>
      <c r="CZ164" s="26"/>
      <c r="DA164" s="86"/>
      <c r="DB164" s="87"/>
      <c r="DC164" s="87"/>
      <c r="DD164" s="87"/>
      <c r="DE164" s="88"/>
      <c r="DF164" s="75"/>
    </row>
    <row r="165" spans="1:110" s="25" customFormat="1" ht="16.5" customHeight="1">
      <c r="A165" s="93"/>
      <c r="B165" s="59">
        <v>4</v>
      </c>
      <c r="C165" s="26" t="s">
        <v>179</v>
      </c>
      <c r="D165" s="26"/>
      <c r="E165" s="26"/>
      <c r="F165" s="86"/>
      <c r="G165" s="87"/>
      <c r="H165" s="87"/>
      <c r="I165" s="87"/>
      <c r="J165" s="88"/>
      <c r="K165" s="75"/>
      <c r="L165" s="93"/>
      <c r="M165" s="59">
        <v>4</v>
      </c>
      <c r="N165" s="26"/>
      <c r="O165" s="26"/>
      <c r="P165" s="26"/>
      <c r="Q165" s="86"/>
      <c r="R165" s="87"/>
      <c r="S165" s="87"/>
      <c r="T165" s="87"/>
      <c r="U165" s="88"/>
      <c r="V165" s="75"/>
      <c r="W165" s="93"/>
      <c r="X165" s="59">
        <v>4</v>
      </c>
      <c r="Y165" s="26"/>
      <c r="Z165" s="26"/>
      <c r="AA165" s="26"/>
      <c r="AB165" s="86"/>
      <c r="AC165" s="87"/>
      <c r="AD165" s="87"/>
      <c r="AE165" s="87"/>
      <c r="AF165" s="88"/>
      <c r="AG165" s="75"/>
      <c r="AH165" s="93"/>
      <c r="AI165" s="59">
        <v>4</v>
      </c>
      <c r="AJ165" s="26"/>
      <c r="AK165" s="26"/>
      <c r="AL165" s="26"/>
      <c r="AM165" s="86"/>
      <c r="AN165" s="87"/>
      <c r="AO165" s="87"/>
      <c r="AP165" s="87"/>
      <c r="AQ165" s="88"/>
      <c r="AR165" s="75"/>
      <c r="AS165" s="93"/>
      <c r="AT165" s="59">
        <v>4</v>
      </c>
      <c r="AU165" s="26"/>
      <c r="AV165" s="26"/>
      <c r="AW165" s="26"/>
      <c r="AX165" s="86"/>
      <c r="AY165" s="87"/>
      <c r="AZ165" s="87"/>
      <c r="BA165" s="87"/>
      <c r="BB165" s="88"/>
      <c r="BC165" s="75"/>
      <c r="BD165" s="93"/>
      <c r="BE165" s="59">
        <v>4</v>
      </c>
      <c r="BF165" s="26"/>
      <c r="BG165" s="26"/>
      <c r="BH165" s="26"/>
      <c r="BI165" s="86"/>
      <c r="BJ165" s="87"/>
      <c r="BK165" s="87"/>
      <c r="BL165" s="87"/>
      <c r="BM165" s="88"/>
      <c r="BN165" s="75"/>
      <c r="BO165" s="93"/>
      <c r="BP165" s="59">
        <v>4</v>
      </c>
      <c r="BQ165" s="26"/>
      <c r="BR165" s="26"/>
      <c r="BS165" s="26"/>
      <c r="BT165" s="86"/>
      <c r="BU165" s="87"/>
      <c r="BV165" s="87"/>
      <c r="BW165" s="87"/>
      <c r="BX165" s="88"/>
      <c r="BY165" s="75"/>
      <c r="BZ165" s="93"/>
      <c r="CA165" s="59">
        <v>4</v>
      </c>
      <c r="CB165" s="26"/>
      <c r="CC165" s="26"/>
      <c r="CD165" s="26"/>
      <c r="CE165" s="86"/>
      <c r="CF165" s="87"/>
      <c r="CG165" s="87"/>
      <c r="CH165" s="87"/>
      <c r="CI165" s="88"/>
      <c r="CJ165" s="75"/>
      <c r="CK165" s="93"/>
      <c r="CL165" s="59">
        <v>4</v>
      </c>
      <c r="CM165" s="26"/>
      <c r="CN165" s="26"/>
      <c r="CO165" s="26"/>
      <c r="CP165" s="86"/>
      <c r="CQ165" s="87"/>
      <c r="CR165" s="87"/>
      <c r="CS165" s="87"/>
      <c r="CT165" s="88"/>
      <c r="CU165" s="75"/>
      <c r="CV165" s="93"/>
      <c r="CW165" s="59">
        <v>4</v>
      </c>
      <c r="CX165" s="26"/>
      <c r="CY165" s="26"/>
      <c r="CZ165" s="26"/>
      <c r="DA165" s="86"/>
      <c r="DB165" s="87"/>
      <c r="DC165" s="87"/>
      <c r="DD165" s="87"/>
      <c r="DE165" s="88"/>
      <c r="DF165" s="75"/>
    </row>
    <row r="166" spans="1:110" s="25" customFormat="1" ht="16.5" customHeight="1">
      <c r="A166" s="93"/>
      <c r="B166" s="59" t="s">
        <v>35</v>
      </c>
      <c r="C166" s="26" t="s">
        <v>179</v>
      </c>
      <c r="D166" s="26"/>
      <c r="E166" s="26"/>
      <c r="F166" s="86"/>
      <c r="G166" s="87"/>
      <c r="H166" s="87"/>
      <c r="I166" s="87"/>
      <c r="J166" s="88"/>
      <c r="K166" s="75"/>
      <c r="L166" s="93"/>
      <c r="M166" s="59" t="s">
        <v>35</v>
      </c>
      <c r="N166" s="26"/>
      <c r="O166" s="26"/>
      <c r="P166" s="26"/>
      <c r="Q166" s="86"/>
      <c r="R166" s="87"/>
      <c r="S166" s="87"/>
      <c r="T166" s="87"/>
      <c r="U166" s="88"/>
      <c r="V166" s="75"/>
      <c r="W166" s="93"/>
      <c r="X166" s="59" t="s">
        <v>35</v>
      </c>
      <c r="Y166" s="26"/>
      <c r="Z166" s="26"/>
      <c r="AA166" s="26"/>
      <c r="AB166" s="86"/>
      <c r="AC166" s="87"/>
      <c r="AD166" s="87"/>
      <c r="AE166" s="87"/>
      <c r="AF166" s="88"/>
      <c r="AG166" s="75"/>
      <c r="AH166" s="93"/>
      <c r="AI166" s="59" t="s">
        <v>35</v>
      </c>
      <c r="AJ166" s="26"/>
      <c r="AK166" s="26"/>
      <c r="AL166" s="26"/>
      <c r="AM166" s="86"/>
      <c r="AN166" s="87"/>
      <c r="AO166" s="87"/>
      <c r="AP166" s="87"/>
      <c r="AQ166" s="88"/>
      <c r="AR166" s="75"/>
      <c r="AS166" s="93"/>
      <c r="AT166" s="59" t="s">
        <v>35</v>
      </c>
      <c r="AU166" s="26"/>
      <c r="AV166" s="26"/>
      <c r="AW166" s="26"/>
      <c r="AX166" s="86"/>
      <c r="AY166" s="87"/>
      <c r="AZ166" s="87"/>
      <c r="BA166" s="87"/>
      <c r="BB166" s="88"/>
      <c r="BC166" s="75"/>
      <c r="BD166" s="93"/>
      <c r="BE166" s="59" t="s">
        <v>35</v>
      </c>
      <c r="BF166" s="26"/>
      <c r="BG166" s="26"/>
      <c r="BH166" s="26"/>
      <c r="BI166" s="86"/>
      <c r="BJ166" s="87"/>
      <c r="BK166" s="87"/>
      <c r="BL166" s="87"/>
      <c r="BM166" s="88"/>
      <c r="BN166" s="75"/>
      <c r="BO166" s="93"/>
      <c r="BP166" s="59" t="s">
        <v>35</v>
      </c>
      <c r="BQ166" s="26"/>
      <c r="BR166" s="26"/>
      <c r="BS166" s="26"/>
      <c r="BT166" s="86"/>
      <c r="BU166" s="87"/>
      <c r="BV166" s="87"/>
      <c r="BW166" s="87"/>
      <c r="BX166" s="88"/>
      <c r="BY166" s="75"/>
      <c r="BZ166" s="93"/>
      <c r="CA166" s="59" t="s">
        <v>35</v>
      </c>
      <c r="CB166" s="26"/>
      <c r="CC166" s="26"/>
      <c r="CD166" s="26"/>
      <c r="CE166" s="86"/>
      <c r="CF166" s="87"/>
      <c r="CG166" s="87"/>
      <c r="CH166" s="87"/>
      <c r="CI166" s="88"/>
      <c r="CJ166" s="75"/>
      <c r="CK166" s="93"/>
      <c r="CL166" s="59" t="s">
        <v>35</v>
      </c>
      <c r="CM166" s="26"/>
      <c r="CN166" s="26"/>
      <c r="CO166" s="26"/>
      <c r="CP166" s="86"/>
      <c r="CQ166" s="87"/>
      <c r="CR166" s="87"/>
      <c r="CS166" s="87"/>
      <c r="CT166" s="88"/>
      <c r="CU166" s="75"/>
      <c r="CV166" s="93"/>
      <c r="CW166" s="59" t="s">
        <v>35</v>
      </c>
      <c r="CX166" s="26"/>
      <c r="CY166" s="26"/>
      <c r="CZ166" s="26"/>
      <c r="DA166" s="86"/>
      <c r="DB166" s="87"/>
      <c r="DC166" s="87"/>
      <c r="DD166" s="87"/>
      <c r="DE166" s="88"/>
      <c r="DF166" s="75"/>
    </row>
    <row r="167" spans="1:110" s="25" customFormat="1" ht="16.5" customHeight="1">
      <c r="A167" s="93"/>
      <c r="B167" s="59">
        <v>7</v>
      </c>
      <c r="C167" s="26" t="s">
        <v>179</v>
      </c>
      <c r="D167" s="26"/>
      <c r="E167" s="26"/>
      <c r="F167" s="86"/>
      <c r="G167" s="87"/>
      <c r="H167" s="87"/>
      <c r="I167" s="87"/>
      <c r="J167" s="88"/>
      <c r="K167" s="75"/>
      <c r="L167" s="93"/>
      <c r="M167" s="59">
        <v>7</v>
      </c>
      <c r="N167" s="26"/>
      <c r="O167" s="26"/>
      <c r="P167" s="26"/>
      <c r="Q167" s="86"/>
      <c r="R167" s="87"/>
      <c r="S167" s="87"/>
      <c r="T167" s="87"/>
      <c r="U167" s="88"/>
      <c r="V167" s="75"/>
      <c r="W167" s="93"/>
      <c r="X167" s="59">
        <v>7</v>
      </c>
      <c r="Y167" s="26"/>
      <c r="Z167" s="26"/>
      <c r="AA167" s="26"/>
      <c r="AB167" s="86"/>
      <c r="AC167" s="87"/>
      <c r="AD167" s="87"/>
      <c r="AE167" s="87"/>
      <c r="AF167" s="88"/>
      <c r="AG167" s="75"/>
      <c r="AH167" s="93"/>
      <c r="AI167" s="59">
        <v>7</v>
      </c>
      <c r="AJ167" s="26"/>
      <c r="AK167" s="26"/>
      <c r="AL167" s="26"/>
      <c r="AM167" s="86"/>
      <c r="AN167" s="87"/>
      <c r="AO167" s="87"/>
      <c r="AP167" s="87"/>
      <c r="AQ167" s="88"/>
      <c r="AR167" s="75"/>
      <c r="AS167" s="93"/>
      <c r="AT167" s="59">
        <v>7</v>
      </c>
      <c r="AU167" s="26"/>
      <c r="AV167" s="26"/>
      <c r="AW167" s="26"/>
      <c r="AX167" s="86"/>
      <c r="AY167" s="87"/>
      <c r="AZ167" s="87"/>
      <c r="BA167" s="87"/>
      <c r="BB167" s="88"/>
      <c r="BC167" s="75"/>
      <c r="BD167" s="93"/>
      <c r="BE167" s="59">
        <v>7</v>
      </c>
      <c r="BF167" s="26"/>
      <c r="BG167" s="26"/>
      <c r="BH167" s="26"/>
      <c r="BI167" s="86"/>
      <c r="BJ167" s="87"/>
      <c r="BK167" s="87"/>
      <c r="BL167" s="87"/>
      <c r="BM167" s="88"/>
      <c r="BN167" s="75"/>
      <c r="BO167" s="93"/>
      <c r="BP167" s="59">
        <v>7</v>
      </c>
      <c r="BQ167" s="26"/>
      <c r="BR167" s="26"/>
      <c r="BS167" s="26"/>
      <c r="BT167" s="86"/>
      <c r="BU167" s="87"/>
      <c r="BV167" s="87"/>
      <c r="BW167" s="87"/>
      <c r="BX167" s="88"/>
      <c r="BY167" s="75"/>
      <c r="BZ167" s="93"/>
      <c r="CA167" s="59">
        <v>7</v>
      </c>
      <c r="CB167" s="26"/>
      <c r="CC167" s="26"/>
      <c r="CD167" s="26"/>
      <c r="CE167" s="86"/>
      <c r="CF167" s="87"/>
      <c r="CG167" s="87"/>
      <c r="CH167" s="87"/>
      <c r="CI167" s="88"/>
      <c r="CJ167" s="75"/>
      <c r="CK167" s="93"/>
      <c r="CL167" s="59">
        <v>7</v>
      </c>
      <c r="CM167" s="26"/>
      <c r="CN167" s="26"/>
      <c r="CO167" s="26"/>
      <c r="CP167" s="86"/>
      <c r="CQ167" s="87"/>
      <c r="CR167" s="87"/>
      <c r="CS167" s="87"/>
      <c r="CT167" s="88"/>
      <c r="CU167" s="75"/>
      <c r="CV167" s="93"/>
      <c r="CW167" s="59">
        <v>7</v>
      </c>
      <c r="CX167" s="26"/>
      <c r="CY167" s="26"/>
      <c r="CZ167" s="26"/>
      <c r="DA167" s="86"/>
      <c r="DB167" s="87"/>
      <c r="DC167" s="87"/>
      <c r="DD167" s="87"/>
      <c r="DE167" s="88"/>
      <c r="DF167" s="75"/>
    </row>
    <row r="168" spans="1:110" s="25" customFormat="1" ht="16.5" customHeight="1" thickBot="1">
      <c r="A168" s="94"/>
      <c r="B168" s="60">
        <v>8</v>
      </c>
      <c r="C168" s="27" t="s">
        <v>179</v>
      </c>
      <c r="D168" s="27"/>
      <c r="E168" s="27"/>
      <c r="F168" s="89"/>
      <c r="G168" s="90"/>
      <c r="H168" s="90"/>
      <c r="I168" s="90"/>
      <c r="J168" s="91"/>
      <c r="K168" s="76"/>
      <c r="L168" s="94"/>
      <c r="M168" s="60">
        <v>8</v>
      </c>
      <c r="N168" s="27"/>
      <c r="O168" s="27"/>
      <c r="P168" s="27"/>
      <c r="Q168" s="89"/>
      <c r="R168" s="90"/>
      <c r="S168" s="90"/>
      <c r="T168" s="90"/>
      <c r="U168" s="91"/>
      <c r="V168" s="76"/>
      <c r="W168" s="94"/>
      <c r="X168" s="60">
        <v>8</v>
      </c>
      <c r="Y168" s="27"/>
      <c r="Z168" s="27"/>
      <c r="AA168" s="27"/>
      <c r="AB168" s="89"/>
      <c r="AC168" s="90"/>
      <c r="AD168" s="90"/>
      <c r="AE168" s="90"/>
      <c r="AF168" s="91"/>
      <c r="AG168" s="76"/>
      <c r="AH168" s="94"/>
      <c r="AI168" s="60">
        <v>8</v>
      </c>
      <c r="AJ168" s="27"/>
      <c r="AK168" s="27"/>
      <c r="AL168" s="27"/>
      <c r="AM168" s="89"/>
      <c r="AN168" s="90"/>
      <c r="AO168" s="90"/>
      <c r="AP168" s="90"/>
      <c r="AQ168" s="91"/>
      <c r="AR168" s="76"/>
      <c r="AS168" s="94"/>
      <c r="AT168" s="60">
        <v>8</v>
      </c>
      <c r="AU168" s="27"/>
      <c r="AV168" s="27"/>
      <c r="AW168" s="27"/>
      <c r="AX168" s="89"/>
      <c r="AY168" s="90"/>
      <c r="AZ168" s="90"/>
      <c r="BA168" s="90"/>
      <c r="BB168" s="91"/>
      <c r="BC168" s="76"/>
      <c r="BD168" s="94"/>
      <c r="BE168" s="60">
        <v>8</v>
      </c>
      <c r="BF168" s="27"/>
      <c r="BG168" s="27"/>
      <c r="BH168" s="27"/>
      <c r="BI168" s="89"/>
      <c r="BJ168" s="90"/>
      <c r="BK168" s="90"/>
      <c r="BL168" s="90"/>
      <c r="BM168" s="91"/>
      <c r="BN168" s="76"/>
      <c r="BO168" s="94"/>
      <c r="BP168" s="60">
        <v>8</v>
      </c>
      <c r="BQ168" s="27"/>
      <c r="BR168" s="27"/>
      <c r="BS168" s="27"/>
      <c r="BT168" s="89"/>
      <c r="BU168" s="90"/>
      <c r="BV168" s="90"/>
      <c r="BW168" s="90"/>
      <c r="BX168" s="91"/>
      <c r="BY168" s="76"/>
      <c r="BZ168" s="94"/>
      <c r="CA168" s="60">
        <v>8</v>
      </c>
      <c r="CB168" s="27"/>
      <c r="CC168" s="27"/>
      <c r="CD168" s="27"/>
      <c r="CE168" s="89"/>
      <c r="CF168" s="90"/>
      <c r="CG168" s="90"/>
      <c r="CH168" s="90"/>
      <c r="CI168" s="91"/>
      <c r="CJ168" s="76"/>
      <c r="CK168" s="94"/>
      <c r="CL168" s="60">
        <v>8</v>
      </c>
      <c r="CM168" s="27"/>
      <c r="CN168" s="27"/>
      <c r="CO168" s="27"/>
      <c r="CP168" s="89"/>
      <c r="CQ168" s="90"/>
      <c r="CR168" s="90"/>
      <c r="CS168" s="90"/>
      <c r="CT168" s="91"/>
      <c r="CU168" s="76"/>
      <c r="CV168" s="94"/>
      <c r="CW168" s="60">
        <v>8</v>
      </c>
      <c r="CX168" s="27"/>
      <c r="CY168" s="27"/>
      <c r="CZ168" s="27"/>
      <c r="DA168" s="89"/>
      <c r="DB168" s="90"/>
      <c r="DC168" s="90"/>
      <c r="DD168" s="90"/>
      <c r="DE168" s="91"/>
      <c r="DF168" s="76"/>
    </row>
    <row r="169" spans="1:110" s="25" customFormat="1" ht="7.5" customHeight="1" thickBot="1">
      <c r="B169" s="1"/>
      <c r="C169" s="1"/>
      <c r="D169" s="1"/>
      <c r="E169" s="1"/>
      <c r="F169" s="1"/>
      <c r="G169" s="1"/>
      <c r="H169" s="28"/>
      <c r="I169" s="28"/>
      <c r="J169" s="28"/>
      <c r="K169" s="28"/>
      <c r="M169" s="1"/>
      <c r="N169" s="1"/>
      <c r="O169" s="1"/>
      <c r="P169" s="1"/>
      <c r="Q169" s="1"/>
      <c r="R169" s="1"/>
      <c r="S169" s="28"/>
      <c r="T169" s="28"/>
      <c r="U169" s="28"/>
      <c r="V169" s="28"/>
      <c r="X169" s="1"/>
      <c r="Y169" s="1"/>
      <c r="Z169" s="1"/>
      <c r="AA169" s="1"/>
      <c r="AB169" s="1"/>
      <c r="AC169" s="1"/>
      <c r="AD169" s="28"/>
      <c r="AE169" s="28"/>
      <c r="AF169" s="28"/>
      <c r="AG169" s="28"/>
      <c r="AI169" s="1"/>
      <c r="AJ169" s="1"/>
      <c r="AK169" s="1"/>
      <c r="AL169" s="1"/>
      <c r="AM169" s="1"/>
      <c r="AN169" s="1"/>
      <c r="AO169" s="28"/>
      <c r="AP169" s="28"/>
      <c r="AQ169" s="28"/>
      <c r="AR169" s="28"/>
      <c r="AT169" s="1"/>
      <c r="AU169" s="1"/>
      <c r="AV169" s="1"/>
      <c r="AW169" s="1"/>
      <c r="AX169" s="1"/>
      <c r="AY169" s="1"/>
      <c r="AZ169" s="28"/>
      <c r="BA169" s="28"/>
      <c r="BB169" s="28"/>
      <c r="BC169" s="28"/>
      <c r="BE169" s="1"/>
      <c r="BF169" s="1"/>
      <c r="BG169" s="1"/>
      <c r="BH169" s="1"/>
      <c r="BI169" s="1"/>
      <c r="BJ169" s="1"/>
      <c r="BK169" s="28"/>
      <c r="BL169" s="28"/>
      <c r="BM169" s="28"/>
      <c r="BN169" s="28"/>
      <c r="BP169" s="1"/>
      <c r="BQ169" s="1"/>
      <c r="BR169" s="1"/>
      <c r="BS169" s="1"/>
      <c r="BT169" s="1"/>
      <c r="BU169" s="1"/>
      <c r="BV169" s="28"/>
      <c r="BW169" s="28"/>
      <c r="BX169" s="28"/>
      <c r="BY169" s="28"/>
      <c r="CA169" s="1"/>
      <c r="CB169" s="1"/>
      <c r="CC169" s="1"/>
      <c r="CD169" s="1"/>
      <c r="CE169" s="1"/>
      <c r="CF169" s="1"/>
      <c r="CG169" s="28"/>
      <c r="CH169" s="28"/>
      <c r="CI169" s="28"/>
      <c r="CJ169" s="28"/>
      <c r="CL169" s="1"/>
      <c r="CM169" s="1"/>
      <c r="CN169" s="1"/>
      <c r="CO169" s="1"/>
      <c r="CP169" s="1"/>
      <c r="CQ169" s="1"/>
      <c r="CR169" s="28"/>
      <c r="CS169" s="28"/>
      <c r="CT169" s="28"/>
      <c r="CU169" s="28"/>
      <c r="CW169" s="1"/>
      <c r="CX169" s="1"/>
      <c r="CY169" s="1"/>
      <c r="CZ169" s="1"/>
      <c r="DA169" s="1"/>
      <c r="DB169" s="1"/>
      <c r="DC169" s="28"/>
      <c r="DD169" s="28"/>
      <c r="DE169" s="28"/>
      <c r="DF169" s="28"/>
    </row>
    <row r="170" spans="1:110" s="25" customFormat="1" ht="16.5" customHeight="1">
      <c r="A170" s="92">
        <f>IF(Paramètres!$B$20="",".",Paramètres!$B$20)</f>
        <v>42636</v>
      </c>
      <c r="B170" s="65">
        <v>1</v>
      </c>
      <c r="C170" s="66" t="s">
        <v>181</v>
      </c>
      <c r="D170" s="67"/>
      <c r="E170" s="67"/>
      <c r="F170" s="95"/>
      <c r="G170" s="96"/>
      <c r="H170" s="96"/>
      <c r="I170" s="96"/>
      <c r="J170" s="97"/>
      <c r="K170" s="74"/>
      <c r="L170" s="92">
        <f>IF(Paramètres!$B$48="",".",Paramètres!$B$48)</f>
        <v>42669</v>
      </c>
      <c r="M170" s="65">
        <v>1</v>
      </c>
      <c r="N170" s="66"/>
      <c r="O170" s="67"/>
      <c r="P170" s="67"/>
      <c r="Q170" s="95"/>
      <c r="R170" s="96"/>
      <c r="S170" s="96"/>
      <c r="T170" s="96"/>
      <c r="U170" s="97"/>
      <c r="V170" s="74"/>
      <c r="W170" s="92" t="str">
        <f>IF(Paramètres!$B$76="",".",Paramètres!$B$76)</f>
        <v>.</v>
      </c>
      <c r="X170" s="65">
        <v>1</v>
      </c>
      <c r="Y170" s="66"/>
      <c r="Z170" s="67"/>
      <c r="AA170" s="67"/>
      <c r="AB170" s="95"/>
      <c r="AC170" s="96"/>
      <c r="AD170" s="96"/>
      <c r="AE170" s="96"/>
      <c r="AF170" s="97"/>
      <c r="AG170" s="74"/>
      <c r="AH170" s="92" t="str">
        <f>IF(Paramètres!$B$104="",".",Paramètres!$B$104)</f>
        <v>.</v>
      </c>
      <c r="AI170" s="65">
        <v>1</v>
      </c>
      <c r="AJ170" s="66"/>
      <c r="AK170" s="67"/>
      <c r="AL170" s="67"/>
      <c r="AM170" s="95"/>
      <c r="AN170" s="96"/>
      <c r="AO170" s="96"/>
      <c r="AP170" s="96"/>
      <c r="AQ170" s="97"/>
      <c r="AR170" s="74"/>
      <c r="AS170" s="92" t="str">
        <f>IF(Paramètres!$B$132="",".",Paramètres!$B$132)</f>
        <v>.</v>
      </c>
      <c r="AT170" s="65">
        <v>1</v>
      </c>
      <c r="AU170" s="66"/>
      <c r="AV170" s="67"/>
      <c r="AW170" s="67"/>
      <c r="AX170" s="95"/>
      <c r="AY170" s="96"/>
      <c r="AZ170" s="96"/>
      <c r="BA170" s="96"/>
      <c r="BB170" s="97"/>
      <c r="BC170" s="74"/>
      <c r="BD170" s="92">
        <f>IF(Paramètres!$B$160="",".",Paramètres!$B$160)</f>
        <v>42800</v>
      </c>
      <c r="BE170" s="65">
        <v>1</v>
      </c>
      <c r="BF170" s="66"/>
      <c r="BG170" s="67"/>
      <c r="BH170" s="67"/>
      <c r="BI170" s="95"/>
      <c r="BJ170" s="96"/>
      <c r="BK170" s="96"/>
      <c r="BL170" s="96"/>
      <c r="BM170" s="97"/>
      <c r="BN170" s="74"/>
      <c r="BO170" s="92">
        <f>IF(Paramètres!$B$188="",".",Paramètres!$B$188)</f>
        <v>42824</v>
      </c>
      <c r="BP170" s="65">
        <v>1</v>
      </c>
      <c r="BQ170" s="66"/>
      <c r="BR170" s="67"/>
      <c r="BS170" s="67"/>
      <c r="BT170" s="95"/>
      <c r="BU170" s="96"/>
      <c r="BV170" s="96"/>
      <c r="BW170" s="96"/>
      <c r="BX170" s="97"/>
      <c r="BY170" s="74"/>
      <c r="BZ170" s="92" t="str">
        <f>IF(Paramètres!$B$216="",".",Paramètres!$B$216)</f>
        <v>.</v>
      </c>
      <c r="CA170" s="65">
        <v>1</v>
      </c>
      <c r="CB170" s="66"/>
      <c r="CC170" s="67"/>
      <c r="CD170" s="67"/>
      <c r="CE170" s="95"/>
      <c r="CF170" s="96"/>
      <c r="CG170" s="96"/>
      <c r="CH170" s="96"/>
      <c r="CI170" s="97"/>
      <c r="CJ170" s="74"/>
      <c r="CK170" s="92">
        <f>IF(Paramètres!$B$244="",".",Paramètres!$B$244)</f>
        <v>42881</v>
      </c>
      <c r="CL170" s="65">
        <v>1</v>
      </c>
      <c r="CM170" s="66"/>
      <c r="CN170" s="67"/>
      <c r="CO170" s="67"/>
      <c r="CP170" s="95"/>
      <c r="CQ170" s="96"/>
      <c r="CR170" s="96"/>
      <c r="CS170" s="96"/>
      <c r="CT170" s="97"/>
      <c r="CU170" s="74"/>
      <c r="CV170" s="92" t="str">
        <f>IF(Paramètres!$B$272="",".",Paramètres!$B$272)</f>
        <v>.</v>
      </c>
      <c r="CW170" s="65">
        <v>1</v>
      </c>
      <c r="CX170" s="66"/>
      <c r="CY170" s="67"/>
      <c r="CZ170" s="67"/>
      <c r="DA170" s="95"/>
      <c r="DB170" s="96"/>
      <c r="DC170" s="96"/>
      <c r="DD170" s="96"/>
      <c r="DE170" s="97"/>
      <c r="DF170" s="74"/>
    </row>
    <row r="171" spans="1:110" s="25" customFormat="1" ht="16.5" customHeight="1">
      <c r="A171" s="93"/>
      <c r="B171" s="59">
        <v>2</v>
      </c>
      <c r="C171" s="26" t="s">
        <v>181</v>
      </c>
      <c r="D171" s="26"/>
      <c r="E171" s="26"/>
      <c r="F171" s="86"/>
      <c r="G171" s="87"/>
      <c r="H171" s="87"/>
      <c r="I171" s="87"/>
      <c r="J171" s="88"/>
      <c r="K171" s="75"/>
      <c r="L171" s="93"/>
      <c r="M171" s="59">
        <v>2</v>
      </c>
      <c r="N171" s="26"/>
      <c r="O171" s="26"/>
      <c r="P171" s="26"/>
      <c r="Q171" s="86"/>
      <c r="R171" s="87"/>
      <c r="S171" s="87"/>
      <c r="T171" s="87"/>
      <c r="U171" s="88"/>
      <c r="V171" s="75"/>
      <c r="W171" s="93"/>
      <c r="X171" s="59">
        <v>2</v>
      </c>
      <c r="Y171" s="26"/>
      <c r="Z171" s="26"/>
      <c r="AA171" s="26"/>
      <c r="AB171" s="86"/>
      <c r="AC171" s="87"/>
      <c r="AD171" s="87"/>
      <c r="AE171" s="87"/>
      <c r="AF171" s="88"/>
      <c r="AG171" s="75"/>
      <c r="AH171" s="93"/>
      <c r="AI171" s="59">
        <v>2</v>
      </c>
      <c r="AJ171" s="26"/>
      <c r="AK171" s="26"/>
      <c r="AL171" s="26"/>
      <c r="AM171" s="86"/>
      <c r="AN171" s="87"/>
      <c r="AO171" s="87"/>
      <c r="AP171" s="87"/>
      <c r="AQ171" s="88"/>
      <c r="AR171" s="75"/>
      <c r="AS171" s="93"/>
      <c r="AT171" s="59">
        <v>2</v>
      </c>
      <c r="AU171" s="26"/>
      <c r="AV171" s="26"/>
      <c r="AW171" s="26"/>
      <c r="AX171" s="86"/>
      <c r="AY171" s="87"/>
      <c r="AZ171" s="87"/>
      <c r="BA171" s="87"/>
      <c r="BB171" s="88"/>
      <c r="BC171" s="75"/>
      <c r="BD171" s="93"/>
      <c r="BE171" s="59">
        <v>2</v>
      </c>
      <c r="BF171" s="26"/>
      <c r="BG171" s="26"/>
      <c r="BH171" s="26"/>
      <c r="BI171" s="86"/>
      <c r="BJ171" s="87"/>
      <c r="BK171" s="87"/>
      <c r="BL171" s="87"/>
      <c r="BM171" s="88"/>
      <c r="BN171" s="75"/>
      <c r="BO171" s="93"/>
      <c r="BP171" s="59">
        <v>2</v>
      </c>
      <c r="BQ171" s="26"/>
      <c r="BR171" s="26"/>
      <c r="BS171" s="26"/>
      <c r="BT171" s="86"/>
      <c r="BU171" s="87"/>
      <c r="BV171" s="87"/>
      <c r="BW171" s="87"/>
      <c r="BX171" s="88"/>
      <c r="BY171" s="75"/>
      <c r="BZ171" s="93"/>
      <c r="CA171" s="59">
        <v>2</v>
      </c>
      <c r="CB171" s="26"/>
      <c r="CC171" s="26"/>
      <c r="CD171" s="26"/>
      <c r="CE171" s="86"/>
      <c r="CF171" s="87"/>
      <c r="CG171" s="87"/>
      <c r="CH171" s="87"/>
      <c r="CI171" s="88"/>
      <c r="CJ171" s="75"/>
      <c r="CK171" s="93"/>
      <c r="CL171" s="59">
        <v>2</v>
      </c>
      <c r="CM171" s="26"/>
      <c r="CN171" s="26"/>
      <c r="CO171" s="26"/>
      <c r="CP171" s="86"/>
      <c r="CQ171" s="87"/>
      <c r="CR171" s="87"/>
      <c r="CS171" s="87"/>
      <c r="CT171" s="88"/>
      <c r="CU171" s="75"/>
      <c r="CV171" s="93"/>
      <c r="CW171" s="59">
        <v>2</v>
      </c>
      <c r="CX171" s="26"/>
      <c r="CY171" s="26"/>
      <c r="CZ171" s="26"/>
      <c r="DA171" s="86"/>
      <c r="DB171" s="87"/>
      <c r="DC171" s="87"/>
      <c r="DD171" s="87"/>
      <c r="DE171" s="88"/>
      <c r="DF171" s="75"/>
    </row>
    <row r="172" spans="1:110" s="25" customFormat="1" ht="16.5" customHeight="1">
      <c r="A172" s="93"/>
      <c r="B172" s="59">
        <v>3</v>
      </c>
      <c r="C172" s="26" t="s">
        <v>181</v>
      </c>
      <c r="D172" s="26"/>
      <c r="E172" s="26"/>
      <c r="F172" s="86"/>
      <c r="G172" s="87"/>
      <c r="H172" s="87"/>
      <c r="I172" s="87"/>
      <c r="J172" s="88"/>
      <c r="K172" s="75"/>
      <c r="L172" s="93"/>
      <c r="M172" s="59">
        <v>3</v>
      </c>
      <c r="N172" s="26"/>
      <c r="O172" s="26"/>
      <c r="P172" s="26"/>
      <c r="Q172" s="86"/>
      <c r="R172" s="87"/>
      <c r="S172" s="87"/>
      <c r="T172" s="87"/>
      <c r="U172" s="88"/>
      <c r="V172" s="75"/>
      <c r="W172" s="93"/>
      <c r="X172" s="59">
        <v>3</v>
      </c>
      <c r="Y172" s="26"/>
      <c r="Z172" s="26"/>
      <c r="AA172" s="26"/>
      <c r="AB172" s="86"/>
      <c r="AC172" s="87"/>
      <c r="AD172" s="87"/>
      <c r="AE172" s="87"/>
      <c r="AF172" s="88"/>
      <c r="AG172" s="75"/>
      <c r="AH172" s="93"/>
      <c r="AI172" s="59">
        <v>3</v>
      </c>
      <c r="AJ172" s="26"/>
      <c r="AK172" s="26"/>
      <c r="AL172" s="26"/>
      <c r="AM172" s="86"/>
      <c r="AN172" s="87"/>
      <c r="AO172" s="87"/>
      <c r="AP172" s="87"/>
      <c r="AQ172" s="88"/>
      <c r="AR172" s="75"/>
      <c r="AS172" s="93"/>
      <c r="AT172" s="59">
        <v>3</v>
      </c>
      <c r="AU172" s="26"/>
      <c r="AV172" s="26"/>
      <c r="AW172" s="26"/>
      <c r="AX172" s="86"/>
      <c r="AY172" s="87"/>
      <c r="AZ172" s="87"/>
      <c r="BA172" s="87"/>
      <c r="BB172" s="88"/>
      <c r="BC172" s="75"/>
      <c r="BD172" s="93"/>
      <c r="BE172" s="59">
        <v>3</v>
      </c>
      <c r="BF172" s="26"/>
      <c r="BG172" s="26"/>
      <c r="BH172" s="26"/>
      <c r="BI172" s="86"/>
      <c r="BJ172" s="87"/>
      <c r="BK172" s="87"/>
      <c r="BL172" s="87"/>
      <c r="BM172" s="88"/>
      <c r="BN172" s="75"/>
      <c r="BO172" s="93"/>
      <c r="BP172" s="59">
        <v>3</v>
      </c>
      <c r="BQ172" s="26"/>
      <c r="BR172" s="26"/>
      <c r="BS172" s="26"/>
      <c r="BT172" s="86"/>
      <c r="BU172" s="87"/>
      <c r="BV172" s="87"/>
      <c r="BW172" s="87"/>
      <c r="BX172" s="88"/>
      <c r="BY172" s="75"/>
      <c r="BZ172" s="93"/>
      <c r="CA172" s="59">
        <v>3</v>
      </c>
      <c r="CB172" s="26"/>
      <c r="CC172" s="26"/>
      <c r="CD172" s="26"/>
      <c r="CE172" s="86"/>
      <c r="CF172" s="87"/>
      <c r="CG172" s="87"/>
      <c r="CH172" s="87"/>
      <c r="CI172" s="88"/>
      <c r="CJ172" s="75"/>
      <c r="CK172" s="93"/>
      <c r="CL172" s="59">
        <v>3</v>
      </c>
      <c r="CM172" s="26"/>
      <c r="CN172" s="26"/>
      <c r="CO172" s="26"/>
      <c r="CP172" s="86"/>
      <c r="CQ172" s="87"/>
      <c r="CR172" s="87"/>
      <c r="CS172" s="87"/>
      <c r="CT172" s="88"/>
      <c r="CU172" s="75"/>
      <c r="CV172" s="93"/>
      <c r="CW172" s="59">
        <v>3</v>
      </c>
      <c r="CX172" s="26"/>
      <c r="CY172" s="26"/>
      <c r="CZ172" s="26"/>
      <c r="DA172" s="86"/>
      <c r="DB172" s="87"/>
      <c r="DC172" s="87"/>
      <c r="DD172" s="87"/>
      <c r="DE172" s="88"/>
      <c r="DF172" s="75"/>
    </row>
    <row r="173" spans="1:110" s="25" customFormat="1" ht="16.5" customHeight="1">
      <c r="A173" s="93"/>
      <c r="B173" s="59">
        <v>4</v>
      </c>
      <c r="C173" s="26" t="s">
        <v>181</v>
      </c>
      <c r="D173" s="26"/>
      <c r="E173" s="26"/>
      <c r="F173" s="86"/>
      <c r="G173" s="87"/>
      <c r="H173" s="87"/>
      <c r="I173" s="87"/>
      <c r="J173" s="88"/>
      <c r="K173" s="75"/>
      <c r="L173" s="93"/>
      <c r="M173" s="59">
        <v>4</v>
      </c>
      <c r="N173" s="26"/>
      <c r="O173" s="26"/>
      <c r="P173" s="26"/>
      <c r="Q173" s="86"/>
      <c r="R173" s="87"/>
      <c r="S173" s="87"/>
      <c r="T173" s="87"/>
      <c r="U173" s="88"/>
      <c r="V173" s="75"/>
      <c r="W173" s="93"/>
      <c r="X173" s="59">
        <v>4</v>
      </c>
      <c r="Y173" s="26"/>
      <c r="Z173" s="26"/>
      <c r="AA173" s="26"/>
      <c r="AB173" s="86"/>
      <c r="AC173" s="87"/>
      <c r="AD173" s="87"/>
      <c r="AE173" s="87"/>
      <c r="AF173" s="88"/>
      <c r="AG173" s="75"/>
      <c r="AH173" s="93"/>
      <c r="AI173" s="59">
        <v>4</v>
      </c>
      <c r="AJ173" s="26"/>
      <c r="AK173" s="26"/>
      <c r="AL173" s="26"/>
      <c r="AM173" s="86"/>
      <c r="AN173" s="87"/>
      <c r="AO173" s="87"/>
      <c r="AP173" s="87"/>
      <c r="AQ173" s="88"/>
      <c r="AR173" s="75"/>
      <c r="AS173" s="93"/>
      <c r="AT173" s="59">
        <v>4</v>
      </c>
      <c r="AU173" s="26"/>
      <c r="AV173" s="26"/>
      <c r="AW173" s="26"/>
      <c r="AX173" s="86"/>
      <c r="AY173" s="87"/>
      <c r="AZ173" s="87"/>
      <c r="BA173" s="87"/>
      <c r="BB173" s="88"/>
      <c r="BC173" s="75"/>
      <c r="BD173" s="93"/>
      <c r="BE173" s="59">
        <v>4</v>
      </c>
      <c r="BF173" s="26"/>
      <c r="BG173" s="26"/>
      <c r="BH173" s="26"/>
      <c r="BI173" s="86"/>
      <c r="BJ173" s="87"/>
      <c r="BK173" s="87"/>
      <c r="BL173" s="87"/>
      <c r="BM173" s="88"/>
      <c r="BN173" s="75"/>
      <c r="BO173" s="93"/>
      <c r="BP173" s="59">
        <v>4</v>
      </c>
      <c r="BQ173" s="26"/>
      <c r="BR173" s="26"/>
      <c r="BS173" s="26"/>
      <c r="BT173" s="86"/>
      <c r="BU173" s="87"/>
      <c r="BV173" s="87"/>
      <c r="BW173" s="87"/>
      <c r="BX173" s="88"/>
      <c r="BY173" s="75"/>
      <c r="BZ173" s="93"/>
      <c r="CA173" s="59">
        <v>4</v>
      </c>
      <c r="CB173" s="26"/>
      <c r="CC173" s="26"/>
      <c r="CD173" s="26"/>
      <c r="CE173" s="86"/>
      <c r="CF173" s="87"/>
      <c r="CG173" s="87"/>
      <c r="CH173" s="87"/>
      <c r="CI173" s="88"/>
      <c r="CJ173" s="75"/>
      <c r="CK173" s="93"/>
      <c r="CL173" s="59">
        <v>4</v>
      </c>
      <c r="CM173" s="26"/>
      <c r="CN173" s="26"/>
      <c r="CO173" s="26"/>
      <c r="CP173" s="86"/>
      <c r="CQ173" s="87"/>
      <c r="CR173" s="87"/>
      <c r="CS173" s="87"/>
      <c r="CT173" s="88"/>
      <c r="CU173" s="75"/>
      <c r="CV173" s="93"/>
      <c r="CW173" s="59">
        <v>4</v>
      </c>
      <c r="CX173" s="26"/>
      <c r="CY173" s="26"/>
      <c r="CZ173" s="26"/>
      <c r="DA173" s="86"/>
      <c r="DB173" s="87"/>
      <c r="DC173" s="87"/>
      <c r="DD173" s="87"/>
      <c r="DE173" s="88"/>
      <c r="DF173" s="75"/>
    </row>
    <row r="174" spans="1:110" s="25" customFormat="1" ht="16.5" customHeight="1">
      <c r="A174" s="93"/>
      <c r="B174" s="59" t="s">
        <v>35</v>
      </c>
      <c r="C174" s="26" t="s">
        <v>181</v>
      </c>
      <c r="D174" s="26"/>
      <c r="E174" s="26"/>
      <c r="F174" s="86"/>
      <c r="G174" s="87"/>
      <c r="H174" s="87"/>
      <c r="I174" s="87"/>
      <c r="J174" s="88"/>
      <c r="K174" s="75"/>
      <c r="L174" s="93"/>
      <c r="M174" s="59" t="s">
        <v>35</v>
      </c>
      <c r="N174" s="26"/>
      <c r="O174" s="26"/>
      <c r="P174" s="26"/>
      <c r="Q174" s="86"/>
      <c r="R174" s="87"/>
      <c r="S174" s="87"/>
      <c r="T174" s="87"/>
      <c r="U174" s="88"/>
      <c r="V174" s="75"/>
      <c r="W174" s="93"/>
      <c r="X174" s="59" t="s">
        <v>35</v>
      </c>
      <c r="Y174" s="26"/>
      <c r="Z174" s="26"/>
      <c r="AA174" s="26"/>
      <c r="AB174" s="86"/>
      <c r="AC174" s="87"/>
      <c r="AD174" s="87"/>
      <c r="AE174" s="87"/>
      <c r="AF174" s="88"/>
      <c r="AG174" s="75"/>
      <c r="AH174" s="93"/>
      <c r="AI174" s="59" t="s">
        <v>35</v>
      </c>
      <c r="AJ174" s="26"/>
      <c r="AK174" s="26"/>
      <c r="AL174" s="26"/>
      <c r="AM174" s="86"/>
      <c r="AN174" s="87"/>
      <c r="AO174" s="87"/>
      <c r="AP174" s="87"/>
      <c r="AQ174" s="88"/>
      <c r="AR174" s="75"/>
      <c r="AS174" s="93"/>
      <c r="AT174" s="59" t="s">
        <v>35</v>
      </c>
      <c r="AU174" s="26"/>
      <c r="AV174" s="26"/>
      <c r="AW174" s="26"/>
      <c r="AX174" s="86"/>
      <c r="AY174" s="87"/>
      <c r="AZ174" s="87"/>
      <c r="BA174" s="87"/>
      <c r="BB174" s="88"/>
      <c r="BC174" s="75"/>
      <c r="BD174" s="93"/>
      <c r="BE174" s="59" t="s">
        <v>35</v>
      </c>
      <c r="BF174" s="26"/>
      <c r="BG174" s="26"/>
      <c r="BH174" s="26"/>
      <c r="BI174" s="86"/>
      <c r="BJ174" s="87"/>
      <c r="BK174" s="87"/>
      <c r="BL174" s="87"/>
      <c r="BM174" s="88"/>
      <c r="BN174" s="75"/>
      <c r="BO174" s="93"/>
      <c r="BP174" s="59" t="s">
        <v>35</v>
      </c>
      <c r="BQ174" s="26"/>
      <c r="BR174" s="26"/>
      <c r="BS174" s="26"/>
      <c r="BT174" s="86"/>
      <c r="BU174" s="87"/>
      <c r="BV174" s="87"/>
      <c r="BW174" s="87"/>
      <c r="BX174" s="88"/>
      <c r="BY174" s="75"/>
      <c r="BZ174" s="93"/>
      <c r="CA174" s="59" t="s">
        <v>35</v>
      </c>
      <c r="CB174" s="26"/>
      <c r="CC174" s="26"/>
      <c r="CD174" s="26"/>
      <c r="CE174" s="86"/>
      <c r="CF174" s="87"/>
      <c r="CG174" s="87"/>
      <c r="CH174" s="87"/>
      <c r="CI174" s="88"/>
      <c r="CJ174" s="75"/>
      <c r="CK174" s="93"/>
      <c r="CL174" s="59" t="s">
        <v>35</v>
      </c>
      <c r="CM174" s="26"/>
      <c r="CN174" s="26"/>
      <c r="CO174" s="26"/>
      <c r="CP174" s="86"/>
      <c r="CQ174" s="87"/>
      <c r="CR174" s="87"/>
      <c r="CS174" s="87"/>
      <c r="CT174" s="88"/>
      <c r="CU174" s="75"/>
      <c r="CV174" s="93"/>
      <c r="CW174" s="59" t="s">
        <v>35</v>
      </c>
      <c r="CX174" s="26"/>
      <c r="CY174" s="26"/>
      <c r="CZ174" s="26"/>
      <c r="DA174" s="86"/>
      <c r="DB174" s="87"/>
      <c r="DC174" s="87"/>
      <c r="DD174" s="87"/>
      <c r="DE174" s="88"/>
      <c r="DF174" s="75"/>
    </row>
    <row r="175" spans="1:110" s="25" customFormat="1" ht="16.5" customHeight="1">
      <c r="A175" s="93"/>
      <c r="B175" s="59">
        <v>7</v>
      </c>
      <c r="C175" s="26" t="s">
        <v>181</v>
      </c>
      <c r="D175" s="26"/>
      <c r="E175" s="26"/>
      <c r="F175" s="86"/>
      <c r="G175" s="87"/>
      <c r="H175" s="87"/>
      <c r="I175" s="87"/>
      <c r="J175" s="88"/>
      <c r="K175" s="75"/>
      <c r="L175" s="93"/>
      <c r="M175" s="59">
        <v>7</v>
      </c>
      <c r="N175" s="26"/>
      <c r="O175" s="26"/>
      <c r="P175" s="26"/>
      <c r="Q175" s="86"/>
      <c r="R175" s="87"/>
      <c r="S175" s="87"/>
      <c r="T175" s="87"/>
      <c r="U175" s="88"/>
      <c r="V175" s="75"/>
      <c r="W175" s="93"/>
      <c r="X175" s="59">
        <v>7</v>
      </c>
      <c r="Y175" s="26"/>
      <c r="Z175" s="26"/>
      <c r="AA175" s="26"/>
      <c r="AB175" s="86"/>
      <c r="AC175" s="87"/>
      <c r="AD175" s="87"/>
      <c r="AE175" s="87"/>
      <c r="AF175" s="88"/>
      <c r="AG175" s="75"/>
      <c r="AH175" s="93"/>
      <c r="AI175" s="59">
        <v>7</v>
      </c>
      <c r="AJ175" s="26"/>
      <c r="AK175" s="26"/>
      <c r="AL175" s="26"/>
      <c r="AM175" s="86"/>
      <c r="AN175" s="87"/>
      <c r="AO175" s="87"/>
      <c r="AP175" s="87"/>
      <c r="AQ175" s="88"/>
      <c r="AR175" s="75"/>
      <c r="AS175" s="93"/>
      <c r="AT175" s="59">
        <v>7</v>
      </c>
      <c r="AU175" s="26"/>
      <c r="AV175" s="26"/>
      <c r="AW175" s="26"/>
      <c r="AX175" s="86"/>
      <c r="AY175" s="87"/>
      <c r="AZ175" s="87"/>
      <c r="BA175" s="87"/>
      <c r="BB175" s="88"/>
      <c r="BC175" s="75"/>
      <c r="BD175" s="93"/>
      <c r="BE175" s="59">
        <v>7</v>
      </c>
      <c r="BF175" s="26"/>
      <c r="BG175" s="26"/>
      <c r="BH175" s="26"/>
      <c r="BI175" s="86"/>
      <c r="BJ175" s="87"/>
      <c r="BK175" s="87"/>
      <c r="BL175" s="87"/>
      <c r="BM175" s="88"/>
      <c r="BN175" s="75"/>
      <c r="BO175" s="93"/>
      <c r="BP175" s="59">
        <v>7</v>
      </c>
      <c r="BQ175" s="26"/>
      <c r="BR175" s="26"/>
      <c r="BS175" s="26"/>
      <c r="BT175" s="86"/>
      <c r="BU175" s="87"/>
      <c r="BV175" s="87"/>
      <c r="BW175" s="87"/>
      <c r="BX175" s="88"/>
      <c r="BY175" s="75"/>
      <c r="BZ175" s="93"/>
      <c r="CA175" s="59">
        <v>7</v>
      </c>
      <c r="CB175" s="26"/>
      <c r="CC175" s="26"/>
      <c r="CD175" s="26"/>
      <c r="CE175" s="86"/>
      <c r="CF175" s="87"/>
      <c r="CG175" s="87"/>
      <c r="CH175" s="87"/>
      <c r="CI175" s="88"/>
      <c r="CJ175" s="75"/>
      <c r="CK175" s="93"/>
      <c r="CL175" s="59">
        <v>7</v>
      </c>
      <c r="CM175" s="26"/>
      <c r="CN175" s="26"/>
      <c r="CO175" s="26"/>
      <c r="CP175" s="86"/>
      <c r="CQ175" s="87"/>
      <c r="CR175" s="87"/>
      <c r="CS175" s="87"/>
      <c r="CT175" s="88"/>
      <c r="CU175" s="75"/>
      <c r="CV175" s="93"/>
      <c r="CW175" s="59">
        <v>7</v>
      </c>
      <c r="CX175" s="26"/>
      <c r="CY175" s="26"/>
      <c r="CZ175" s="26"/>
      <c r="DA175" s="86"/>
      <c r="DB175" s="87"/>
      <c r="DC175" s="87"/>
      <c r="DD175" s="87"/>
      <c r="DE175" s="88"/>
      <c r="DF175" s="75"/>
    </row>
    <row r="176" spans="1:110" s="25" customFormat="1" ht="16.5" customHeight="1" thickBot="1">
      <c r="A176" s="94"/>
      <c r="B176" s="60">
        <v>8</v>
      </c>
      <c r="C176" s="27" t="s">
        <v>181</v>
      </c>
      <c r="D176" s="27"/>
      <c r="E176" s="27"/>
      <c r="F176" s="89"/>
      <c r="G176" s="90"/>
      <c r="H176" s="90"/>
      <c r="I176" s="90"/>
      <c r="J176" s="91"/>
      <c r="K176" s="76"/>
      <c r="L176" s="94"/>
      <c r="M176" s="60">
        <v>8</v>
      </c>
      <c r="N176" s="27"/>
      <c r="O176" s="27"/>
      <c r="P176" s="27"/>
      <c r="Q176" s="89"/>
      <c r="R176" s="90"/>
      <c r="S176" s="90"/>
      <c r="T176" s="90"/>
      <c r="U176" s="91"/>
      <c r="V176" s="76"/>
      <c r="W176" s="94"/>
      <c r="X176" s="60">
        <v>8</v>
      </c>
      <c r="Y176" s="27"/>
      <c r="Z176" s="27"/>
      <c r="AA176" s="27"/>
      <c r="AB176" s="89"/>
      <c r="AC176" s="90"/>
      <c r="AD176" s="90"/>
      <c r="AE176" s="90"/>
      <c r="AF176" s="91"/>
      <c r="AG176" s="76"/>
      <c r="AH176" s="94"/>
      <c r="AI176" s="60">
        <v>8</v>
      </c>
      <c r="AJ176" s="27"/>
      <c r="AK176" s="27"/>
      <c r="AL176" s="27"/>
      <c r="AM176" s="89"/>
      <c r="AN176" s="90"/>
      <c r="AO176" s="90"/>
      <c r="AP176" s="90"/>
      <c r="AQ176" s="91"/>
      <c r="AR176" s="76"/>
      <c r="AS176" s="94"/>
      <c r="AT176" s="60">
        <v>8</v>
      </c>
      <c r="AU176" s="27"/>
      <c r="AV176" s="27"/>
      <c r="AW176" s="27"/>
      <c r="AX176" s="89"/>
      <c r="AY176" s="90"/>
      <c r="AZ176" s="90"/>
      <c r="BA176" s="90"/>
      <c r="BB176" s="91"/>
      <c r="BC176" s="76"/>
      <c r="BD176" s="94"/>
      <c r="BE176" s="60">
        <v>8</v>
      </c>
      <c r="BF176" s="27"/>
      <c r="BG176" s="27"/>
      <c r="BH176" s="27"/>
      <c r="BI176" s="89"/>
      <c r="BJ176" s="90"/>
      <c r="BK176" s="90"/>
      <c r="BL176" s="90"/>
      <c r="BM176" s="91"/>
      <c r="BN176" s="76"/>
      <c r="BO176" s="94"/>
      <c r="BP176" s="60">
        <v>8</v>
      </c>
      <c r="BQ176" s="27"/>
      <c r="BR176" s="27"/>
      <c r="BS176" s="27"/>
      <c r="BT176" s="89"/>
      <c r="BU176" s="90"/>
      <c r="BV176" s="90"/>
      <c r="BW176" s="90"/>
      <c r="BX176" s="91"/>
      <c r="BY176" s="76"/>
      <c r="BZ176" s="94"/>
      <c r="CA176" s="60">
        <v>8</v>
      </c>
      <c r="CB176" s="27"/>
      <c r="CC176" s="27"/>
      <c r="CD176" s="27"/>
      <c r="CE176" s="89"/>
      <c r="CF176" s="90"/>
      <c r="CG176" s="90"/>
      <c r="CH176" s="90"/>
      <c r="CI176" s="91"/>
      <c r="CJ176" s="76"/>
      <c r="CK176" s="94"/>
      <c r="CL176" s="60">
        <v>8</v>
      </c>
      <c r="CM176" s="27"/>
      <c r="CN176" s="27"/>
      <c r="CO176" s="27"/>
      <c r="CP176" s="89"/>
      <c r="CQ176" s="90"/>
      <c r="CR176" s="90"/>
      <c r="CS176" s="90"/>
      <c r="CT176" s="91"/>
      <c r="CU176" s="76"/>
      <c r="CV176" s="94"/>
      <c r="CW176" s="60">
        <v>8</v>
      </c>
      <c r="CX176" s="27"/>
      <c r="CY176" s="27"/>
      <c r="CZ176" s="27"/>
      <c r="DA176" s="89"/>
      <c r="DB176" s="90"/>
      <c r="DC176" s="90"/>
      <c r="DD176" s="90"/>
      <c r="DE176" s="91"/>
      <c r="DF176" s="76"/>
    </row>
    <row r="177" spans="1:110" s="25" customFormat="1" ht="7.5" customHeight="1" thickBot="1">
      <c r="B177" s="1"/>
      <c r="C177" s="1"/>
      <c r="D177" s="1"/>
      <c r="E177" s="1"/>
      <c r="F177" s="1"/>
      <c r="G177" s="1"/>
      <c r="H177" s="28"/>
      <c r="I177" s="28"/>
      <c r="J177" s="28"/>
      <c r="K177" s="28"/>
      <c r="M177" s="1"/>
      <c r="N177" s="1"/>
      <c r="O177" s="1"/>
      <c r="P177" s="1"/>
      <c r="Q177" s="1"/>
      <c r="R177" s="1"/>
      <c r="S177" s="28"/>
      <c r="T177" s="28"/>
      <c r="U177" s="28"/>
      <c r="V177" s="28"/>
      <c r="X177" s="1"/>
      <c r="Y177" s="1"/>
      <c r="Z177" s="1"/>
      <c r="AA177" s="1"/>
      <c r="AB177" s="1"/>
      <c r="AC177" s="1"/>
      <c r="AD177" s="28"/>
      <c r="AE177" s="28"/>
      <c r="AF177" s="28"/>
      <c r="AG177" s="28"/>
      <c r="AI177" s="1"/>
      <c r="AJ177" s="1"/>
      <c r="AK177" s="1"/>
      <c r="AL177" s="1"/>
      <c r="AM177" s="1"/>
      <c r="AN177" s="1"/>
      <c r="AO177" s="28"/>
      <c r="AP177" s="28"/>
      <c r="AQ177" s="28"/>
      <c r="AR177" s="28"/>
      <c r="AT177" s="1"/>
      <c r="AU177" s="1"/>
      <c r="AV177" s="1"/>
      <c r="AW177" s="1"/>
      <c r="AX177" s="1"/>
      <c r="AY177" s="1"/>
      <c r="AZ177" s="28"/>
      <c r="BA177" s="28"/>
      <c r="BB177" s="28"/>
      <c r="BC177" s="28"/>
      <c r="BE177" s="1"/>
      <c r="BF177" s="1"/>
      <c r="BG177" s="1"/>
      <c r="BH177" s="1"/>
      <c r="BI177" s="1"/>
      <c r="BJ177" s="1"/>
      <c r="BK177" s="28"/>
      <c r="BL177" s="28"/>
      <c r="BM177" s="28"/>
      <c r="BN177" s="28"/>
      <c r="BP177" s="1"/>
      <c r="BQ177" s="1"/>
      <c r="BR177" s="1"/>
      <c r="BS177" s="1"/>
      <c r="BT177" s="1"/>
      <c r="BU177" s="1"/>
      <c r="BV177" s="28"/>
      <c r="BW177" s="28"/>
      <c r="BX177" s="28"/>
      <c r="BY177" s="28"/>
      <c r="CA177" s="1"/>
      <c r="CB177" s="1"/>
      <c r="CC177" s="1"/>
      <c r="CD177" s="1"/>
      <c r="CE177" s="1"/>
      <c r="CF177" s="1"/>
      <c r="CG177" s="28"/>
      <c r="CH177" s="28"/>
      <c r="CI177" s="28"/>
      <c r="CJ177" s="28"/>
      <c r="CL177" s="1"/>
      <c r="CM177" s="1"/>
      <c r="CN177" s="1"/>
      <c r="CO177" s="1"/>
      <c r="CP177" s="1"/>
      <c r="CQ177" s="1"/>
      <c r="CR177" s="28"/>
      <c r="CS177" s="28"/>
      <c r="CT177" s="28"/>
      <c r="CU177" s="28"/>
      <c r="CW177" s="1"/>
      <c r="CX177" s="1"/>
      <c r="CY177" s="1"/>
      <c r="CZ177" s="1"/>
      <c r="DA177" s="1"/>
      <c r="DB177" s="1"/>
      <c r="DC177" s="28"/>
      <c r="DD177" s="28"/>
      <c r="DE177" s="28"/>
      <c r="DF177" s="28"/>
    </row>
    <row r="178" spans="1:110" s="25" customFormat="1" ht="16.5" customHeight="1">
      <c r="A178" s="92">
        <f>IF(Paramètres!$B$21="",".",Paramètres!$B$21)</f>
        <v>42641</v>
      </c>
      <c r="B178" s="65">
        <v>1</v>
      </c>
      <c r="C178" s="66" t="s">
        <v>178</v>
      </c>
      <c r="D178" s="67"/>
      <c r="E178" s="67"/>
      <c r="F178" s="95"/>
      <c r="G178" s="96"/>
      <c r="H178" s="96"/>
      <c r="I178" s="96"/>
      <c r="J178" s="97"/>
      <c r="K178" s="74"/>
      <c r="L178" s="92">
        <f>IF(Paramètres!$B$49="",".",Paramètres!$B$49)</f>
        <v>42670</v>
      </c>
      <c r="M178" s="65">
        <v>1</v>
      </c>
      <c r="N178" s="66"/>
      <c r="O178" s="67"/>
      <c r="P178" s="67"/>
      <c r="Q178" s="95"/>
      <c r="R178" s="96"/>
      <c r="S178" s="96"/>
      <c r="T178" s="96"/>
      <c r="U178" s="97"/>
      <c r="V178" s="74"/>
      <c r="W178" s="92" t="str">
        <f>IF(Paramètres!$B$77="",".",Paramètres!$B$77)</f>
        <v>.</v>
      </c>
      <c r="X178" s="65">
        <v>1</v>
      </c>
      <c r="Y178" s="66"/>
      <c r="Z178" s="67"/>
      <c r="AA178" s="67"/>
      <c r="AB178" s="95"/>
      <c r="AC178" s="96"/>
      <c r="AD178" s="96"/>
      <c r="AE178" s="96"/>
      <c r="AF178" s="97"/>
      <c r="AG178" s="74"/>
      <c r="AH178" s="92" t="str">
        <f>IF(Paramètres!$B$105="",".",Paramètres!$B$105)</f>
        <v>.</v>
      </c>
      <c r="AI178" s="65">
        <v>1</v>
      </c>
      <c r="AJ178" s="66"/>
      <c r="AK178" s="67"/>
      <c r="AL178" s="67"/>
      <c r="AM178" s="95"/>
      <c r="AN178" s="96"/>
      <c r="AO178" s="96"/>
      <c r="AP178" s="96"/>
      <c r="AQ178" s="97"/>
      <c r="AR178" s="74"/>
      <c r="AS178" s="92" t="str">
        <f>IF(Paramètres!$B$133="",".",Paramètres!$B$133)</f>
        <v>.</v>
      </c>
      <c r="AT178" s="65">
        <v>1</v>
      </c>
      <c r="AU178" s="66"/>
      <c r="AV178" s="67"/>
      <c r="AW178" s="67"/>
      <c r="AX178" s="95"/>
      <c r="AY178" s="96"/>
      <c r="AZ178" s="96"/>
      <c r="BA178" s="96"/>
      <c r="BB178" s="97"/>
      <c r="BC178" s="74"/>
      <c r="BD178" s="92" t="str">
        <f>IF(Paramètres!$B$161="",".",Paramètres!$B$161)</f>
        <v>.</v>
      </c>
      <c r="BE178" s="65">
        <v>1</v>
      </c>
      <c r="BF178" s="66"/>
      <c r="BG178" s="67"/>
      <c r="BH178" s="67"/>
      <c r="BI178" s="95"/>
      <c r="BJ178" s="96"/>
      <c r="BK178" s="96"/>
      <c r="BL178" s="96"/>
      <c r="BM178" s="97"/>
      <c r="BN178" s="74"/>
      <c r="BO178" s="92" t="str">
        <f>IF(Paramètres!$B$189="",".",Paramètres!$B$189)</f>
        <v>.</v>
      </c>
      <c r="BP178" s="65">
        <v>1</v>
      </c>
      <c r="BQ178" s="66"/>
      <c r="BR178" s="67"/>
      <c r="BS178" s="67"/>
      <c r="BT178" s="95"/>
      <c r="BU178" s="96"/>
      <c r="BV178" s="96"/>
      <c r="BW178" s="96"/>
      <c r="BX178" s="97"/>
      <c r="BY178" s="74"/>
      <c r="BZ178" s="92" t="str">
        <f>IF(Paramètres!$B$217="",".",Paramètres!$B$217)</f>
        <v>.</v>
      </c>
      <c r="CA178" s="65">
        <v>1</v>
      </c>
      <c r="CB178" s="66"/>
      <c r="CC178" s="67"/>
      <c r="CD178" s="67"/>
      <c r="CE178" s="95"/>
      <c r="CF178" s="96"/>
      <c r="CG178" s="96"/>
      <c r="CH178" s="96"/>
      <c r="CI178" s="97"/>
      <c r="CJ178" s="74"/>
      <c r="CK178" s="92">
        <f>IF(Paramètres!$B$245="",".",Paramètres!$B$245)</f>
        <v>42884</v>
      </c>
      <c r="CL178" s="65">
        <v>1</v>
      </c>
      <c r="CM178" s="66"/>
      <c r="CN178" s="67"/>
      <c r="CO178" s="67"/>
      <c r="CP178" s="95"/>
      <c r="CQ178" s="96"/>
      <c r="CR178" s="96"/>
      <c r="CS178" s="96"/>
      <c r="CT178" s="97"/>
      <c r="CU178" s="74"/>
      <c r="CV178" s="92" t="str">
        <f>IF(Paramètres!$B$273="",".",Paramètres!$B$273)</f>
        <v>.</v>
      </c>
      <c r="CW178" s="65">
        <v>1</v>
      </c>
      <c r="CX178" s="66"/>
      <c r="CY178" s="67"/>
      <c r="CZ178" s="67"/>
      <c r="DA178" s="95"/>
      <c r="DB178" s="96"/>
      <c r="DC178" s="96"/>
      <c r="DD178" s="96"/>
      <c r="DE178" s="97"/>
      <c r="DF178" s="74"/>
    </row>
    <row r="179" spans="1:110" s="25" customFormat="1" ht="16.5" customHeight="1">
      <c r="A179" s="93"/>
      <c r="B179" s="59">
        <v>2</v>
      </c>
      <c r="C179" s="26" t="s">
        <v>178</v>
      </c>
      <c r="D179" s="26"/>
      <c r="E179" s="26"/>
      <c r="F179" s="86"/>
      <c r="G179" s="87"/>
      <c r="H179" s="87"/>
      <c r="I179" s="87"/>
      <c r="J179" s="88"/>
      <c r="K179" s="75"/>
      <c r="L179" s="93"/>
      <c r="M179" s="59">
        <v>2</v>
      </c>
      <c r="N179" s="26"/>
      <c r="O179" s="26"/>
      <c r="P179" s="26"/>
      <c r="Q179" s="86"/>
      <c r="R179" s="87"/>
      <c r="S179" s="87"/>
      <c r="T179" s="87"/>
      <c r="U179" s="88"/>
      <c r="V179" s="75"/>
      <c r="W179" s="93"/>
      <c r="X179" s="59">
        <v>2</v>
      </c>
      <c r="Y179" s="26"/>
      <c r="Z179" s="26"/>
      <c r="AA179" s="26"/>
      <c r="AB179" s="86"/>
      <c r="AC179" s="87"/>
      <c r="AD179" s="87"/>
      <c r="AE179" s="87"/>
      <c r="AF179" s="88"/>
      <c r="AG179" s="75"/>
      <c r="AH179" s="93"/>
      <c r="AI179" s="59">
        <v>2</v>
      </c>
      <c r="AJ179" s="26"/>
      <c r="AK179" s="26"/>
      <c r="AL179" s="26"/>
      <c r="AM179" s="86"/>
      <c r="AN179" s="87"/>
      <c r="AO179" s="87"/>
      <c r="AP179" s="87"/>
      <c r="AQ179" s="88"/>
      <c r="AR179" s="75"/>
      <c r="AS179" s="93"/>
      <c r="AT179" s="59">
        <v>2</v>
      </c>
      <c r="AU179" s="26"/>
      <c r="AV179" s="26"/>
      <c r="AW179" s="26"/>
      <c r="AX179" s="86"/>
      <c r="AY179" s="87"/>
      <c r="AZ179" s="87"/>
      <c r="BA179" s="87"/>
      <c r="BB179" s="88"/>
      <c r="BC179" s="75"/>
      <c r="BD179" s="93"/>
      <c r="BE179" s="59">
        <v>2</v>
      </c>
      <c r="BF179" s="26"/>
      <c r="BG179" s="26"/>
      <c r="BH179" s="26"/>
      <c r="BI179" s="86"/>
      <c r="BJ179" s="87"/>
      <c r="BK179" s="87"/>
      <c r="BL179" s="87"/>
      <c r="BM179" s="88"/>
      <c r="BN179" s="75"/>
      <c r="BO179" s="93"/>
      <c r="BP179" s="59">
        <v>2</v>
      </c>
      <c r="BQ179" s="26"/>
      <c r="BR179" s="26"/>
      <c r="BS179" s="26"/>
      <c r="BT179" s="86"/>
      <c r="BU179" s="87"/>
      <c r="BV179" s="87"/>
      <c r="BW179" s="87"/>
      <c r="BX179" s="88"/>
      <c r="BY179" s="75"/>
      <c r="BZ179" s="93"/>
      <c r="CA179" s="59">
        <v>2</v>
      </c>
      <c r="CB179" s="26"/>
      <c r="CC179" s="26"/>
      <c r="CD179" s="26"/>
      <c r="CE179" s="86"/>
      <c r="CF179" s="87"/>
      <c r="CG179" s="87"/>
      <c r="CH179" s="87"/>
      <c r="CI179" s="88"/>
      <c r="CJ179" s="75"/>
      <c r="CK179" s="93"/>
      <c r="CL179" s="59">
        <v>2</v>
      </c>
      <c r="CM179" s="26"/>
      <c r="CN179" s="26"/>
      <c r="CO179" s="26"/>
      <c r="CP179" s="86"/>
      <c r="CQ179" s="87"/>
      <c r="CR179" s="87"/>
      <c r="CS179" s="87"/>
      <c r="CT179" s="88"/>
      <c r="CU179" s="75"/>
      <c r="CV179" s="93"/>
      <c r="CW179" s="59">
        <v>2</v>
      </c>
      <c r="CX179" s="26"/>
      <c r="CY179" s="26"/>
      <c r="CZ179" s="26"/>
      <c r="DA179" s="86"/>
      <c r="DB179" s="87"/>
      <c r="DC179" s="87"/>
      <c r="DD179" s="87"/>
      <c r="DE179" s="88"/>
      <c r="DF179" s="75"/>
    </row>
    <row r="180" spans="1:110" s="25" customFormat="1" ht="16.5" customHeight="1">
      <c r="A180" s="93"/>
      <c r="B180" s="59">
        <v>3</v>
      </c>
      <c r="C180" s="26" t="s">
        <v>178</v>
      </c>
      <c r="D180" s="26"/>
      <c r="E180" s="26"/>
      <c r="F180" s="86"/>
      <c r="G180" s="87"/>
      <c r="H180" s="87"/>
      <c r="I180" s="87"/>
      <c r="J180" s="88"/>
      <c r="K180" s="75"/>
      <c r="L180" s="93"/>
      <c r="M180" s="59">
        <v>3</v>
      </c>
      <c r="N180" s="26"/>
      <c r="O180" s="26"/>
      <c r="P180" s="26"/>
      <c r="Q180" s="86"/>
      <c r="R180" s="87"/>
      <c r="S180" s="87"/>
      <c r="T180" s="87"/>
      <c r="U180" s="88"/>
      <c r="V180" s="75"/>
      <c r="W180" s="93"/>
      <c r="X180" s="59">
        <v>3</v>
      </c>
      <c r="Y180" s="26"/>
      <c r="Z180" s="26"/>
      <c r="AA180" s="26"/>
      <c r="AB180" s="86"/>
      <c r="AC180" s="87"/>
      <c r="AD180" s="87"/>
      <c r="AE180" s="87"/>
      <c r="AF180" s="88"/>
      <c r="AG180" s="75"/>
      <c r="AH180" s="93"/>
      <c r="AI180" s="59">
        <v>3</v>
      </c>
      <c r="AJ180" s="26"/>
      <c r="AK180" s="26"/>
      <c r="AL180" s="26"/>
      <c r="AM180" s="86"/>
      <c r="AN180" s="87"/>
      <c r="AO180" s="87"/>
      <c r="AP180" s="87"/>
      <c r="AQ180" s="88"/>
      <c r="AR180" s="75"/>
      <c r="AS180" s="93"/>
      <c r="AT180" s="59">
        <v>3</v>
      </c>
      <c r="AU180" s="26"/>
      <c r="AV180" s="26"/>
      <c r="AW180" s="26"/>
      <c r="AX180" s="86"/>
      <c r="AY180" s="87"/>
      <c r="AZ180" s="87"/>
      <c r="BA180" s="87"/>
      <c r="BB180" s="88"/>
      <c r="BC180" s="75"/>
      <c r="BD180" s="93"/>
      <c r="BE180" s="59">
        <v>3</v>
      </c>
      <c r="BF180" s="26"/>
      <c r="BG180" s="26"/>
      <c r="BH180" s="26"/>
      <c r="BI180" s="86"/>
      <c r="BJ180" s="87"/>
      <c r="BK180" s="87"/>
      <c r="BL180" s="87"/>
      <c r="BM180" s="88"/>
      <c r="BN180" s="75"/>
      <c r="BO180" s="93"/>
      <c r="BP180" s="59">
        <v>3</v>
      </c>
      <c r="BQ180" s="26"/>
      <c r="BR180" s="26"/>
      <c r="BS180" s="26"/>
      <c r="BT180" s="86"/>
      <c r="BU180" s="87"/>
      <c r="BV180" s="87"/>
      <c r="BW180" s="87"/>
      <c r="BX180" s="88"/>
      <c r="BY180" s="75"/>
      <c r="BZ180" s="93"/>
      <c r="CA180" s="59">
        <v>3</v>
      </c>
      <c r="CB180" s="26"/>
      <c r="CC180" s="26"/>
      <c r="CD180" s="26"/>
      <c r="CE180" s="86"/>
      <c r="CF180" s="87"/>
      <c r="CG180" s="87"/>
      <c r="CH180" s="87"/>
      <c r="CI180" s="88"/>
      <c r="CJ180" s="75"/>
      <c r="CK180" s="93"/>
      <c r="CL180" s="59">
        <v>3</v>
      </c>
      <c r="CM180" s="26"/>
      <c r="CN180" s="26"/>
      <c r="CO180" s="26"/>
      <c r="CP180" s="86"/>
      <c r="CQ180" s="87"/>
      <c r="CR180" s="87"/>
      <c r="CS180" s="87"/>
      <c r="CT180" s="88"/>
      <c r="CU180" s="75"/>
      <c r="CV180" s="93"/>
      <c r="CW180" s="59">
        <v>3</v>
      </c>
      <c r="CX180" s="26"/>
      <c r="CY180" s="26"/>
      <c r="CZ180" s="26"/>
      <c r="DA180" s="86"/>
      <c r="DB180" s="87"/>
      <c r="DC180" s="87"/>
      <c r="DD180" s="87"/>
      <c r="DE180" s="88"/>
      <c r="DF180" s="75"/>
    </row>
    <row r="181" spans="1:110" s="25" customFormat="1" ht="16.5" customHeight="1">
      <c r="A181" s="93"/>
      <c r="B181" s="59">
        <v>4</v>
      </c>
      <c r="C181" s="26" t="s">
        <v>178</v>
      </c>
      <c r="D181" s="26"/>
      <c r="E181" s="26"/>
      <c r="F181" s="86"/>
      <c r="G181" s="87"/>
      <c r="H181" s="87"/>
      <c r="I181" s="87"/>
      <c r="J181" s="88"/>
      <c r="K181" s="75"/>
      <c r="L181" s="93"/>
      <c r="M181" s="59">
        <v>4</v>
      </c>
      <c r="N181" s="26"/>
      <c r="O181" s="26"/>
      <c r="P181" s="26"/>
      <c r="Q181" s="86"/>
      <c r="R181" s="87"/>
      <c r="S181" s="87"/>
      <c r="T181" s="87"/>
      <c r="U181" s="88"/>
      <c r="V181" s="75"/>
      <c r="W181" s="93"/>
      <c r="X181" s="59">
        <v>4</v>
      </c>
      <c r="Y181" s="26"/>
      <c r="Z181" s="26"/>
      <c r="AA181" s="26"/>
      <c r="AB181" s="86"/>
      <c r="AC181" s="87"/>
      <c r="AD181" s="87"/>
      <c r="AE181" s="87"/>
      <c r="AF181" s="88"/>
      <c r="AG181" s="75"/>
      <c r="AH181" s="93"/>
      <c r="AI181" s="59">
        <v>4</v>
      </c>
      <c r="AJ181" s="26"/>
      <c r="AK181" s="26"/>
      <c r="AL181" s="26"/>
      <c r="AM181" s="86"/>
      <c r="AN181" s="87"/>
      <c r="AO181" s="87"/>
      <c r="AP181" s="87"/>
      <c r="AQ181" s="88"/>
      <c r="AR181" s="75"/>
      <c r="AS181" s="93"/>
      <c r="AT181" s="59">
        <v>4</v>
      </c>
      <c r="AU181" s="26"/>
      <c r="AV181" s="26"/>
      <c r="AW181" s="26"/>
      <c r="AX181" s="86"/>
      <c r="AY181" s="87"/>
      <c r="AZ181" s="87"/>
      <c r="BA181" s="87"/>
      <c r="BB181" s="88"/>
      <c r="BC181" s="75"/>
      <c r="BD181" s="93"/>
      <c r="BE181" s="59">
        <v>4</v>
      </c>
      <c r="BF181" s="26"/>
      <c r="BG181" s="26"/>
      <c r="BH181" s="26"/>
      <c r="BI181" s="86"/>
      <c r="BJ181" s="87"/>
      <c r="BK181" s="87"/>
      <c r="BL181" s="87"/>
      <c r="BM181" s="88"/>
      <c r="BN181" s="75"/>
      <c r="BO181" s="93"/>
      <c r="BP181" s="59">
        <v>4</v>
      </c>
      <c r="BQ181" s="26"/>
      <c r="BR181" s="26"/>
      <c r="BS181" s="26"/>
      <c r="BT181" s="86"/>
      <c r="BU181" s="87"/>
      <c r="BV181" s="87"/>
      <c r="BW181" s="87"/>
      <c r="BX181" s="88"/>
      <c r="BY181" s="75"/>
      <c r="BZ181" s="93"/>
      <c r="CA181" s="59">
        <v>4</v>
      </c>
      <c r="CB181" s="26"/>
      <c r="CC181" s="26"/>
      <c r="CD181" s="26"/>
      <c r="CE181" s="86"/>
      <c r="CF181" s="87"/>
      <c r="CG181" s="87"/>
      <c r="CH181" s="87"/>
      <c r="CI181" s="88"/>
      <c r="CJ181" s="75"/>
      <c r="CK181" s="93"/>
      <c r="CL181" s="59">
        <v>4</v>
      </c>
      <c r="CM181" s="26"/>
      <c r="CN181" s="26"/>
      <c r="CO181" s="26"/>
      <c r="CP181" s="86"/>
      <c r="CQ181" s="87"/>
      <c r="CR181" s="87"/>
      <c r="CS181" s="87"/>
      <c r="CT181" s="88"/>
      <c r="CU181" s="75"/>
      <c r="CV181" s="93"/>
      <c r="CW181" s="59">
        <v>4</v>
      </c>
      <c r="CX181" s="26"/>
      <c r="CY181" s="26"/>
      <c r="CZ181" s="26"/>
      <c r="DA181" s="86"/>
      <c r="DB181" s="87"/>
      <c r="DC181" s="87"/>
      <c r="DD181" s="87"/>
      <c r="DE181" s="88"/>
      <c r="DF181" s="75"/>
    </row>
    <row r="182" spans="1:110" s="25" customFormat="1" ht="16.5" customHeight="1">
      <c r="A182" s="93"/>
      <c r="B182" s="59" t="s">
        <v>35</v>
      </c>
      <c r="C182" s="26" t="s">
        <v>178</v>
      </c>
      <c r="D182" s="26"/>
      <c r="E182" s="26"/>
      <c r="F182" s="86"/>
      <c r="G182" s="87"/>
      <c r="H182" s="87"/>
      <c r="I182" s="87"/>
      <c r="J182" s="88"/>
      <c r="K182" s="75"/>
      <c r="L182" s="93"/>
      <c r="M182" s="59" t="s">
        <v>35</v>
      </c>
      <c r="N182" s="26"/>
      <c r="O182" s="26"/>
      <c r="P182" s="26"/>
      <c r="Q182" s="86"/>
      <c r="R182" s="87"/>
      <c r="S182" s="87"/>
      <c r="T182" s="87"/>
      <c r="U182" s="88"/>
      <c r="V182" s="75"/>
      <c r="W182" s="93"/>
      <c r="X182" s="59" t="s">
        <v>35</v>
      </c>
      <c r="Y182" s="26"/>
      <c r="Z182" s="26"/>
      <c r="AA182" s="26"/>
      <c r="AB182" s="86"/>
      <c r="AC182" s="87"/>
      <c r="AD182" s="87"/>
      <c r="AE182" s="87"/>
      <c r="AF182" s="88"/>
      <c r="AG182" s="75"/>
      <c r="AH182" s="93"/>
      <c r="AI182" s="59" t="s">
        <v>35</v>
      </c>
      <c r="AJ182" s="26"/>
      <c r="AK182" s="26"/>
      <c r="AL182" s="26"/>
      <c r="AM182" s="86"/>
      <c r="AN182" s="87"/>
      <c r="AO182" s="87"/>
      <c r="AP182" s="87"/>
      <c r="AQ182" s="88"/>
      <c r="AR182" s="75"/>
      <c r="AS182" s="93"/>
      <c r="AT182" s="59" t="s">
        <v>35</v>
      </c>
      <c r="AU182" s="26"/>
      <c r="AV182" s="26"/>
      <c r="AW182" s="26"/>
      <c r="AX182" s="86"/>
      <c r="AY182" s="87"/>
      <c r="AZ182" s="87"/>
      <c r="BA182" s="87"/>
      <c r="BB182" s="88"/>
      <c r="BC182" s="75"/>
      <c r="BD182" s="93"/>
      <c r="BE182" s="59" t="s">
        <v>35</v>
      </c>
      <c r="BF182" s="26"/>
      <c r="BG182" s="26"/>
      <c r="BH182" s="26"/>
      <c r="BI182" s="86"/>
      <c r="BJ182" s="87"/>
      <c r="BK182" s="87"/>
      <c r="BL182" s="87"/>
      <c r="BM182" s="88"/>
      <c r="BN182" s="75"/>
      <c r="BO182" s="93"/>
      <c r="BP182" s="59" t="s">
        <v>35</v>
      </c>
      <c r="BQ182" s="26"/>
      <c r="BR182" s="26"/>
      <c r="BS182" s="26"/>
      <c r="BT182" s="86"/>
      <c r="BU182" s="87"/>
      <c r="BV182" s="87"/>
      <c r="BW182" s="87"/>
      <c r="BX182" s="88"/>
      <c r="BY182" s="75"/>
      <c r="BZ182" s="93"/>
      <c r="CA182" s="59" t="s">
        <v>35</v>
      </c>
      <c r="CB182" s="26"/>
      <c r="CC182" s="26"/>
      <c r="CD182" s="26"/>
      <c r="CE182" s="86"/>
      <c r="CF182" s="87"/>
      <c r="CG182" s="87"/>
      <c r="CH182" s="87"/>
      <c r="CI182" s="88"/>
      <c r="CJ182" s="75"/>
      <c r="CK182" s="93"/>
      <c r="CL182" s="59" t="s">
        <v>35</v>
      </c>
      <c r="CM182" s="26"/>
      <c r="CN182" s="26"/>
      <c r="CO182" s="26"/>
      <c r="CP182" s="86"/>
      <c r="CQ182" s="87"/>
      <c r="CR182" s="87"/>
      <c r="CS182" s="87"/>
      <c r="CT182" s="88"/>
      <c r="CU182" s="75"/>
      <c r="CV182" s="93"/>
      <c r="CW182" s="59" t="s">
        <v>35</v>
      </c>
      <c r="CX182" s="26"/>
      <c r="CY182" s="26"/>
      <c r="CZ182" s="26"/>
      <c r="DA182" s="86"/>
      <c r="DB182" s="87"/>
      <c r="DC182" s="87"/>
      <c r="DD182" s="87"/>
      <c r="DE182" s="88"/>
      <c r="DF182" s="75"/>
    </row>
    <row r="183" spans="1:110" s="25" customFormat="1" ht="16.5" customHeight="1">
      <c r="A183" s="93"/>
      <c r="B183" s="59">
        <v>7</v>
      </c>
      <c r="C183" s="26" t="s">
        <v>178</v>
      </c>
      <c r="D183" s="26"/>
      <c r="E183" s="26"/>
      <c r="F183" s="86"/>
      <c r="G183" s="87"/>
      <c r="H183" s="87"/>
      <c r="I183" s="87"/>
      <c r="J183" s="88"/>
      <c r="K183" s="75"/>
      <c r="L183" s="93"/>
      <c r="M183" s="59">
        <v>7</v>
      </c>
      <c r="N183" s="26"/>
      <c r="O183" s="26"/>
      <c r="P183" s="26"/>
      <c r="Q183" s="86"/>
      <c r="R183" s="87"/>
      <c r="S183" s="87"/>
      <c r="T183" s="87"/>
      <c r="U183" s="88"/>
      <c r="V183" s="75"/>
      <c r="W183" s="93"/>
      <c r="X183" s="59">
        <v>7</v>
      </c>
      <c r="Y183" s="26"/>
      <c r="Z183" s="26"/>
      <c r="AA183" s="26"/>
      <c r="AB183" s="86"/>
      <c r="AC183" s="87"/>
      <c r="AD183" s="87"/>
      <c r="AE183" s="87"/>
      <c r="AF183" s="88"/>
      <c r="AG183" s="75"/>
      <c r="AH183" s="93"/>
      <c r="AI183" s="59">
        <v>7</v>
      </c>
      <c r="AJ183" s="26"/>
      <c r="AK183" s="26"/>
      <c r="AL183" s="26"/>
      <c r="AM183" s="86"/>
      <c r="AN183" s="87"/>
      <c r="AO183" s="87"/>
      <c r="AP183" s="87"/>
      <c r="AQ183" s="88"/>
      <c r="AR183" s="75"/>
      <c r="AS183" s="93"/>
      <c r="AT183" s="59">
        <v>7</v>
      </c>
      <c r="AU183" s="26"/>
      <c r="AV183" s="26"/>
      <c r="AW183" s="26"/>
      <c r="AX183" s="86"/>
      <c r="AY183" s="87"/>
      <c r="AZ183" s="87"/>
      <c r="BA183" s="87"/>
      <c r="BB183" s="88"/>
      <c r="BC183" s="75"/>
      <c r="BD183" s="93"/>
      <c r="BE183" s="59">
        <v>7</v>
      </c>
      <c r="BF183" s="26"/>
      <c r="BG183" s="26"/>
      <c r="BH183" s="26"/>
      <c r="BI183" s="86"/>
      <c r="BJ183" s="87"/>
      <c r="BK183" s="87"/>
      <c r="BL183" s="87"/>
      <c r="BM183" s="88"/>
      <c r="BN183" s="75"/>
      <c r="BO183" s="93"/>
      <c r="BP183" s="59">
        <v>7</v>
      </c>
      <c r="BQ183" s="26"/>
      <c r="BR183" s="26"/>
      <c r="BS183" s="26"/>
      <c r="BT183" s="86"/>
      <c r="BU183" s="87"/>
      <c r="BV183" s="87"/>
      <c r="BW183" s="87"/>
      <c r="BX183" s="88"/>
      <c r="BY183" s="75"/>
      <c r="BZ183" s="93"/>
      <c r="CA183" s="59">
        <v>7</v>
      </c>
      <c r="CB183" s="26"/>
      <c r="CC183" s="26"/>
      <c r="CD183" s="26"/>
      <c r="CE183" s="86"/>
      <c r="CF183" s="87"/>
      <c r="CG183" s="87"/>
      <c r="CH183" s="87"/>
      <c r="CI183" s="88"/>
      <c r="CJ183" s="75"/>
      <c r="CK183" s="93"/>
      <c r="CL183" s="59">
        <v>7</v>
      </c>
      <c r="CM183" s="26"/>
      <c r="CN183" s="26"/>
      <c r="CO183" s="26"/>
      <c r="CP183" s="86"/>
      <c r="CQ183" s="87"/>
      <c r="CR183" s="87"/>
      <c r="CS183" s="87"/>
      <c r="CT183" s="88"/>
      <c r="CU183" s="75"/>
      <c r="CV183" s="93"/>
      <c r="CW183" s="59">
        <v>7</v>
      </c>
      <c r="CX183" s="26"/>
      <c r="CY183" s="26"/>
      <c r="CZ183" s="26"/>
      <c r="DA183" s="86"/>
      <c r="DB183" s="87"/>
      <c r="DC183" s="87"/>
      <c r="DD183" s="87"/>
      <c r="DE183" s="88"/>
      <c r="DF183" s="75"/>
    </row>
    <row r="184" spans="1:110" s="25" customFormat="1" ht="16.5" customHeight="1" thickBot="1">
      <c r="A184" s="94"/>
      <c r="B184" s="60">
        <v>8</v>
      </c>
      <c r="C184" s="27" t="s">
        <v>178</v>
      </c>
      <c r="D184" s="27"/>
      <c r="E184" s="27"/>
      <c r="F184" s="89"/>
      <c r="G184" s="90"/>
      <c r="H184" s="90"/>
      <c r="I184" s="90"/>
      <c r="J184" s="91"/>
      <c r="K184" s="76"/>
      <c r="L184" s="94"/>
      <c r="M184" s="60">
        <v>8</v>
      </c>
      <c r="N184" s="27"/>
      <c r="O184" s="27"/>
      <c r="P184" s="27"/>
      <c r="Q184" s="89"/>
      <c r="R184" s="90"/>
      <c r="S184" s="90"/>
      <c r="T184" s="90"/>
      <c r="U184" s="91"/>
      <c r="V184" s="76"/>
      <c r="W184" s="94"/>
      <c r="X184" s="60">
        <v>8</v>
      </c>
      <c r="Y184" s="27"/>
      <c r="Z184" s="27"/>
      <c r="AA184" s="27"/>
      <c r="AB184" s="89"/>
      <c r="AC184" s="90"/>
      <c r="AD184" s="90"/>
      <c r="AE184" s="90"/>
      <c r="AF184" s="91"/>
      <c r="AG184" s="76"/>
      <c r="AH184" s="94"/>
      <c r="AI184" s="60">
        <v>8</v>
      </c>
      <c r="AJ184" s="27"/>
      <c r="AK184" s="27"/>
      <c r="AL184" s="27"/>
      <c r="AM184" s="89"/>
      <c r="AN184" s="90"/>
      <c r="AO184" s="90"/>
      <c r="AP184" s="90"/>
      <c r="AQ184" s="91"/>
      <c r="AR184" s="76"/>
      <c r="AS184" s="94"/>
      <c r="AT184" s="60">
        <v>8</v>
      </c>
      <c r="AU184" s="27"/>
      <c r="AV184" s="27"/>
      <c r="AW184" s="27"/>
      <c r="AX184" s="89"/>
      <c r="AY184" s="90"/>
      <c r="AZ184" s="90"/>
      <c r="BA184" s="90"/>
      <c r="BB184" s="91"/>
      <c r="BC184" s="76"/>
      <c r="BD184" s="94"/>
      <c r="BE184" s="60">
        <v>8</v>
      </c>
      <c r="BF184" s="27"/>
      <c r="BG184" s="27"/>
      <c r="BH184" s="27"/>
      <c r="BI184" s="89"/>
      <c r="BJ184" s="90"/>
      <c r="BK184" s="90"/>
      <c r="BL184" s="90"/>
      <c r="BM184" s="91"/>
      <c r="BN184" s="76"/>
      <c r="BO184" s="94"/>
      <c r="BP184" s="60">
        <v>8</v>
      </c>
      <c r="BQ184" s="27"/>
      <c r="BR184" s="27"/>
      <c r="BS184" s="27"/>
      <c r="BT184" s="89"/>
      <c r="BU184" s="90"/>
      <c r="BV184" s="90"/>
      <c r="BW184" s="90"/>
      <c r="BX184" s="91"/>
      <c r="BY184" s="76"/>
      <c r="BZ184" s="94"/>
      <c r="CA184" s="60">
        <v>8</v>
      </c>
      <c r="CB184" s="27"/>
      <c r="CC184" s="27"/>
      <c r="CD184" s="27"/>
      <c r="CE184" s="89"/>
      <c r="CF184" s="90"/>
      <c r="CG184" s="90"/>
      <c r="CH184" s="90"/>
      <c r="CI184" s="91"/>
      <c r="CJ184" s="76"/>
      <c r="CK184" s="94"/>
      <c r="CL184" s="60">
        <v>8</v>
      </c>
      <c r="CM184" s="27"/>
      <c r="CN184" s="27"/>
      <c r="CO184" s="27"/>
      <c r="CP184" s="89"/>
      <c r="CQ184" s="90"/>
      <c r="CR184" s="90"/>
      <c r="CS184" s="90"/>
      <c r="CT184" s="91"/>
      <c r="CU184" s="76"/>
      <c r="CV184" s="94"/>
      <c r="CW184" s="60">
        <v>8</v>
      </c>
      <c r="CX184" s="27"/>
      <c r="CY184" s="27"/>
      <c r="CZ184" s="27"/>
      <c r="DA184" s="89"/>
      <c r="DB184" s="90"/>
      <c r="DC184" s="90"/>
      <c r="DD184" s="90"/>
      <c r="DE184" s="91"/>
      <c r="DF184" s="76"/>
    </row>
    <row r="185" spans="1:110" s="25" customFormat="1" ht="7.5" customHeight="1" thickBot="1">
      <c r="B185" s="1"/>
      <c r="C185" s="1"/>
      <c r="D185" s="1"/>
      <c r="E185" s="1"/>
      <c r="F185" s="1"/>
      <c r="G185" s="1"/>
      <c r="H185" s="28"/>
      <c r="I185" s="28"/>
      <c r="J185" s="28"/>
      <c r="K185" s="28"/>
      <c r="M185" s="1"/>
      <c r="N185" s="1"/>
      <c r="O185" s="1"/>
      <c r="P185" s="1"/>
      <c r="Q185" s="1"/>
      <c r="R185" s="1"/>
      <c r="S185" s="28"/>
      <c r="T185" s="28"/>
      <c r="U185" s="28"/>
      <c r="V185" s="28"/>
      <c r="X185" s="1"/>
      <c r="Y185" s="1"/>
      <c r="Z185" s="1"/>
      <c r="AA185" s="1"/>
      <c r="AB185" s="1"/>
      <c r="AC185" s="1"/>
      <c r="AD185" s="28"/>
      <c r="AE185" s="28"/>
      <c r="AF185" s="28"/>
      <c r="AG185" s="28"/>
      <c r="AI185" s="1"/>
      <c r="AJ185" s="1"/>
      <c r="AK185" s="1"/>
      <c r="AL185" s="1"/>
      <c r="AM185" s="1"/>
      <c r="AN185" s="1"/>
      <c r="AO185" s="28"/>
      <c r="AP185" s="28"/>
      <c r="AQ185" s="28"/>
      <c r="AR185" s="28"/>
      <c r="AT185" s="1"/>
      <c r="AU185" s="1"/>
      <c r="AV185" s="1"/>
      <c r="AW185" s="1"/>
      <c r="AX185" s="1"/>
      <c r="AY185" s="1"/>
      <c r="AZ185" s="28"/>
      <c r="BA185" s="28"/>
      <c r="BB185" s="28"/>
      <c r="BC185" s="28"/>
      <c r="BE185" s="1"/>
      <c r="BF185" s="1"/>
      <c r="BG185" s="1"/>
      <c r="BH185" s="1"/>
      <c r="BI185" s="1"/>
      <c r="BJ185" s="1"/>
      <c r="BK185" s="28"/>
      <c r="BL185" s="28"/>
      <c r="BM185" s="28"/>
      <c r="BN185" s="28"/>
      <c r="BP185" s="1"/>
      <c r="BQ185" s="1"/>
      <c r="BR185" s="1"/>
      <c r="BS185" s="1"/>
      <c r="BT185" s="1"/>
      <c r="BU185" s="1"/>
      <c r="BV185" s="28"/>
      <c r="BW185" s="28"/>
      <c r="BX185" s="28"/>
      <c r="BY185" s="28"/>
      <c r="CA185" s="1"/>
      <c r="CB185" s="1"/>
      <c r="CC185" s="1"/>
      <c r="CD185" s="1"/>
      <c r="CE185" s="1"/>
      <c r="CF185" s="1"/>
      <c r="CG185" s="28"/>
      <c r="CH185" s="28"/>
      <c r="CI185" s="28"/>
      <c r="CJ185" s="28"/>
      <c r="CL185" s="1"/>
      <c r="CM185" s="1"/>
      <c r="CN185" s="1"/>
      <c r="CO185" s="1"/>
      <c r="CP185" s="1"/>
      <c r="CQ185" s="1"/>
      <c r="CR185" s="28"/>
      <c r="CS185" s="28"/>
      <c r="CT185" s="28"/>
      <c r="CU185" s="28"/>
      <c r="CW185" s="1"/>
      <c r="CX185" s="1"/>
      <c r="CY185" s="1"/>
      <c r="CZ185" s="1"/>
      <c r="DA185" s="1"/>
      <c r="DB185" s="1"/>
      <c r="DC185" s="28"/>
      <c r="DD185" s="28"/>
      <c r="DE185" s="28"/>
      <c r="DF185" s="28"/>
    </row>
    <row r="186" spans="1:110" s="25" customFormat="1" ht="16.5" customHeight="1">
      <c r="A186" s="92">
        <f>IF(Paramètres!$B$22="",".",Paramètres!$B$22)</f>
        <v>42642</v>
      </c>
      <c r="B186" s="65">
        <v>1</v>
      </c>
      <c r="C186" s="66" t="s">
        <v>169</v>
      </c>
      <c r="D186" s="67"/>
      <c r="E186" s="67"/>
      <c r="F186" s="95"/>
      <c r="G186" s="96"/>
      <c r="H186" s="96"/>
      <c r="I186" s="96"/>
      <c r="J186" s="97"/>
      <c r="K186" s="74"/>
      <c r="L186" s="92">
        <f>IF(Paramètres!$B$50="",".",Paramètres!$B$50)</f>
        <v>42671</v>
      </c>
      <c r="M186" s="65">
        <v>1</v>
      </c>
      <c r="N186" s="66"/>
      <c r="O186" s="67"/>
      <c r="P186" s="67"/>
      <c r="Q186" s="95"/>
      <c r="R186" s="96"/>
      <c r="S186" s="96"/>
      <c r="T186" s="96"/>
      <c r="U186" s="97"/>
      <c r="V186" s="74"/>
      <c r="W186" s="92" t="str">
        <f>IF(Paramètres!$B$78="",".",Paramètres!$B$78)</f>
        <v>.</v>
      </c>
      <c r="X186" s="65">
        <v>1</v>
      </c>
      <c r="Y186" s="66"/>
      <c r="Z186" s="67"/>
      <c r="AA186" s="67"/>
      <c r="AB186" s="95"/>
      <c r="AC186" s="96"/>
      <c r="AD186" s="96"/>
      <c r="AE186" s="96"/>
      <c r="AF186" s="97"/>
      <c r="AG186" s="74"/>
      <c r="AH186" s="92" t="str">
        <f>IF(Paramètres!$B$106="",".",Paramètres!$B$106)</f>
        <v>.</v>
      </c>
      <c r="AI186" s="65">
        <v>1</v>
      </c>
      <c r="AJ186" s="66"/>
      <c r="AK186" s="67"/>
      <c r="AL186" s="67"/>
      <c r="AM186" s="95"/>
      <c r="AN186" s="96"/>
      <c r="AO186" s="96"/>
      <c r="AP186" s="96"/>
      <c r="AQ186" s="97"/>
      <c r="AR186" s="74"/>
      <c r="AS186" s="92" t="str">
        <f>IF(Paramètres!$B$134="",".",Paramètres!$B$134)</f>
        <v>.</v>
      </c>
      <c r="AT186" s="65">
        <v>1</v>
      </c>
      <c r="AU186" s="66"/>
      <c r="AV186" s="67"/>
      <c r="AW186" s="67"/>
      <c r="AX186" s="95"/>
      <c r="AY186" s="96"/>
      <c r="AZ186" s="96"/>
      <c r="BA186" s="96"/>
      <c r="BB186" s="97"/>
      <c r="BC186" s="74"/>
      <c r="BD186" s="92" t="str">
        <f>IF(Paramètres!$B$162="",".",Paramètres!$B$162)</f>
        <v>.</v>
      </c>
      <c r="BE186" s="65">
        <v>1</v>
      </c>
      <c r="BF186" s="66"/>
      <c r="BG186" s="67"/>
      <c r="BH186" s="67"/>
      <c r="BI186" s="95"/>
      <c r="BJ186" s="96"/>
      <c r="BK186" s="96"/>
      <c r="BL186" s="96"/>
      <c r="BM186" s="97"/>
      <c r="BN186" s="74"/>
      <c r="BO186" s="92" t="str">
        <f>IF(Paramètres!$B$190="",".",Paramètres!$B$190)</f>
        <v>.</v>
      </c>
      <c r="BP186" s="65">
        <v>1</v>
      </c>
      <c r="BQ186" s="66"/>
      <c r="BR186" s="67"/>
      <c r="BS186" s="67"/>
      <c r="BT186" s="95"/>
      <c r="BU186" s="96"/>
      <c r="BV186" s="96"/>
      <c r="BW186" s="96"/>
      <c r="BX186" s="97"/>
      <c r="BY186" s="74"/>
      <c r="BZ186" s="92" t="str">
        <f>IF(Paramètres!$B$218="",".",Paramètres!$B$218)</f>
        <v>.</v>
      </c>
      <c r="CA186" s="65">
        <v>1</v>
      </c>
      <c r="CB186" s="66"/>
      <c r="CC186" s="67"/>
      <c r="CD186" s="67"/>
      <c r="CE186" s="95"/>
      <c r="CF186" s="96"/>
      <c r="CG186" s="96"/>
      <c r="CH186" s="96"/>
      <c r="CI186" s="97"/>
      <c r="CJ186" s="74"/>
      <c r="CK186" s="92">
        <f>IF(Paramètres!$B$246="",".",Paramètres!$B$246)</f>
        <v>42885</v>
      </c>
      <c r="CL186" s="65">
        <v>1</v>
      </c>
      <c r="CM186" s="66"/>
      <c r="CN186" s="67"/>
      <c r="CO186" s="67"/>
      <c r="CP186" s="95"/>
      <c r="CQ186" s="96"/>
      <c r="CR186" s="96"/>
      <c r="CS186" s="96"/>
      <c r="CT186" s="97"/>
      <c r="CU186" s="74"/>
      <c r="CV186" s="92" t="str">
        <f>IF(Paramètres!$B$274="",".",Paramètres!$B$274)</f>
        <v>.</v>
      </c>
      <c r="CW186" s="65">
        <v>1</v>
      </c>
      <c r="CX186" s="66"/>
      <c r="CY186" s="67"/>
      <c r="CZ186" s="67"/>
      <c r="DA186" s="95"/>
      <c r="DB186" s="96"/>
      <c r="DC186" s="96"/>
      <c r="DD186" s="96"/>
      <c r="DE186" s="97"/>
      <c r="DF186" s="74"/>
    </row>
    <row r="187" spans="1:110" s="25" customFormat="1" ht="16.5" customHeight="1">
      <c r="A187" s="93"/>
      <c r="B187" s="59">
        <v>2</v>
      </c>
      <c r="C187" s="26" t="s">
        <v>178</v>
      </c>
      <c r="D187" s="26"/>
      <c r="E187" s="26"/>
      <c r="F187" s="86"/>
      <c r="G187" s="87"/>
      <c r="H187" s="87"/>
      <c r="I187" s="87"/>
      <c r="J187" s="88"/>
      <c r="K187" s="75"/>
      <c r="L187" s="93"/>
      <c r="M187" s="59">
        <v>2</v>
      </c>
      <c r="N187" s="26"/>
      <c r="O187" s="26"/>
      <c r="P187" s="26"/>
      <c r="Q187" s="86"/>
      <c r="R187" s="87"/>
      <c r="S187" s="87"/>
      <c r="T187" s="87"/>
      <c r="U187" s="88"/>
      <c r="V187" s="75"/>
      <c r="W187" s="93"/>
      <c r="X187" s="59">
        <v>2</v>
      </c>
      <c r="Y187" s="26"/>
      <c r="Z187" s="26"/>
      <c r="AA187" s="26"/>
      <c r="AB187" s="86"/>
      <c r="AC187" s="87"/>
      <c r="AD187" s="87"/>
      <c r="AE187" s="87"/>
      <c r="AF187" s="88"/>
      <c r="AG187" s="75"/>
      <c r="AH187" s="93"/>
      <c r="AI187" s="59">
        <v>2</v>
      </c>
      <c r="AJ187" s="26"/>
      <c r="AK187" s="26"/>
      <c r="AL187" s="26"/>
      <c r="AM187" s="86"/>
      <c r="AN187" s="87"/>
      <c r="AO187" s="87"/>
      <c r="AP187" s="87"/>
      <c r="AQ187" s="88"/>
      <c r="AR187" s="75"/>
      <c r="AS187" s="93"/>
      <c r="AT187" s="59">
        <v>2</v>
      </c>
      <c r="AU187" s="26"/>
      <c r="AV187" s="26"/>
      <c r="AW187" s="26"/>
      <c r="AX187" s="86"/>
      <c r="AY187" s="87"/>
      <c r="AZ187" s="87"/>
      <c r="BA187" s="87"/>
      <c r="BB187" s="88"/>
      <c r="BC187" s="75"/>
      <c r="BD187" s="93"/>
      <c r="BE187" s="59">
        <v>2</v>
      </c>
      <c r="BF187" s="26"/>
      <c r="BG187" s="26"/>
      <c r="BH187" s="26"/>
      <c r="BI187" s="86"/>
      <c r="BJ187" s="87"/>
      <c r="BK187" s="87"/>
      <c r="BL187" s="87"/>
      <c r="BM187" s="88"/>
      <c r="BN187" s="75"/>
      <c r="BO187" s="93"/>
      <c r="BP187" s="59">
        <v>2</v>
      </c>
      <c r="BQ187" s="26"/>
      <c r="BR187" s="26"/>
      <c r="BS187" s="26"/>
      <c r="BT187" s="86"/>
      <c r="BU187" s="87"/>
      <c r="BV187" s="87"/>
      <c r="BW187" s="87"/>
      <c r="BX187" s="88"/>
      <c r="BY187" s="75"/>
      <c r="BZ187" s="93"/>
      <c r="CA187" s="59">
        <v>2</v>
      </c>
      <c r="CB187" s="26"/>
      <c r="CC187" s="26"/>
      <c r="CD187" s="26"/>
      <c r="CE187" s="86"/>
      <c r="CF187" s="87"/>
      <c r="CG187" s="87"/>
      <c r="CH187" s="87"/>
      <c r="CI187" s="88"/>
      <c r="CJ187" s="75"/>
      <c r="CK187" s="93"/>
      <c r="CL187" s="59">
        <v>2</v>
      </c>
      <c r="CM187" s="26"/>
      <c r="CN187" s="26"/>
      <c r="CO187" s="26"/>
      <c r="CP187" s="86"/>
      <c r="CQ187" s="87"/>
      <c r="CR187" s="87"/>
      <c r="CS187" s="87"/>
      <c r="CT187" s="88"/>
      <c r="CU187" s="75"/>
      <c r="CV187" s="93"/>
      <c r="CW187" s="59">
        <v>2</v>
      </c>
      <c r="CX187" s="26"/>
      <c r="CY187" s="26"/>
      <c r="CZ187" s="26"/>
      <c r="DA187" s="86"/>
      <c r="DB187" s="87"/>
      <c r="DC187" s="87"/>
      <c r="DD187" s="87"/>
      <c r="DE187" s="88"/>
      <c r="DF187" s="75"/>
    </row>
    <row r="188" spans="1:110" s="25" customFormat="1" ht="16.5" customHeight="1">
      <c r="A188" s="93"/>
      <c r="B188" s="59">
        <v>3</v>
      </c>
      <c r="C188" s="26" t="s">
        <v>179</v>
      </c>
      <c r="D188" s="26"/>
      <c r="E188" s="26"/>
      <c r="F188" s="86"/>
      <c r="G188" s="87"/>
      <c r="H188" s="87"/>
      <c r="I188" s="87"/>
      <c r="J188" s="88"/>
      <c r="K188" s="75"/>
      <c r="L188" s="93"/>
      <c r="M188" s="59">
        <v>3</v>
      </c>
      <c r="N188" s="26"/>
      <c r="O188" s="26"/>
      <c r="P188" s="26"/>
      <c r="Q188" s="86"/>
      <c r="R188" s="87"/>
      <c r="S188" s="87"/>
      <c r="T188" s="87"/>
      <c r="U188" s="88"/>
      <c r="V188" s="75"/>
      <c r="W188" s="93"/>
      <c r="X188" s="59">
        <v>3</v>
      </c>
      <c r="Y188" s="26"/>
      <c r="Z188" s="26"/>
      <c r="AA188" s="26"/>
      <c r="AB188" s="86"/>
      <c r="AC188" s="87"/>
      <c r="AD188" s="87"/>
      <c r="AE188" s="87"/>
      <c r="AF188" s="88"/>
      <c r="AG188" s="75"/>
      <c r="AH188" s="93"/>
      <c r="AI188" s="59">
        <v>3</v>
      </c>
      <c r="AJ188" s="26"/>
      <c r="AK188" s="26"/>
      <c r="AL188" s="26"/>
      <c r="AM188" s="86"/>
      <c r="AN188" s="87"/>
      <c r="AO188" s="87"/>
      <c r="AP188" s="87"/>
      <c r="AQ188" s="88"/>
      <c r="AR188" s="75"/>
      <c r="AS188" s="93"/>
      <c r="AT188" s="59">
        <v>3</v>
      </c>
      <c r="AU188" s="26"/>
      <c r="AV188" s="26"/>
      <c r="AW188" s="26"/>
      <c r="AX188" s="86"/>
      <c r="AY188" s="87"/>
      <c r="AZ188" s="87"/>
      <c r="BA188" s="87"/>
      <c r="BB188" s="88"/>
      <c r="BC188" s="75"/>
      <c r="BD188" s="93"/>
      <c r="BE188" s="59">
        <v>3</v>
      </c>
      <c r="BF188" s="26"/>
      <c r="BG188" s="26"/>
      <c r="BH188" s="26"/>
      <c r="BI188" s="86"/>
      <c r="BJ188" s="87"/>
      <c r="BK188" s="87"/>
      <c r="BL188" s="87"/>
      <c r="BM188" s="88"/>
      <c r="BN188" s="75"/>
      <c r="BO188" s="93"/>
      <c r="BP188" s="59">
        <v>3</v>
      </c>
      <c r="BQ188" s="26"/>
      <c r="BR188" s="26"/>
      <c r="BS188" s="26"/>
      <c r="BT188" s="86"/>
      <c r="BU188" s="87"/>
      <c r="BV188" s="87"/>
      <c r="BW188" s="87"/>
      <c r="BX188" s="88"/>
      <c r="BY188" s="75"/>
      <c r="BZ188" s="93"/>
      <c r="CA188" s="59">
        <v>3</v>
      </c>
      <c r="CB188" s="26"/>
      <c r="CC188" s="26"/>
      <c r="CD188" s="26"/>
      <c r="CE188" s="86"/>
      <c r="CF188" s="87"/>
      <c r="CG188" s="87"/>
      <c r="CH188" s="87"/>
      <c r="CI188" s="88"/>
      <c r="CJ188" s="75"/>
      <c r="CK188" s="93"/>
      <c r="CL188" s="59">
        <v>3</v>
      </c>
      <c r="CM188" s="26"/>
      <c r="CN188" s="26"/>
      <c r="CO188" s="26"/>
      <c r="CP188" s="86"/>
      <c r="CQ188" s="87"/>
      <c r="CR188" s="87"/>
      <c r="CS188" s="87"/>
      <c r="CT188" s="88"/>
      <c r="CU188" s="75"/>
      <c r="CV188" s="93"/>
      <c r="CW188" s="59">
        <v>3</v>
      </c>
      <c r="CX188" s="26"/>
      <c r="CY188" s="26"/>
      <c r="CZ188" s="26"/>
      <c r="DA188" s="86"/>
      <c r="DB188" s="87"/>
      <c r="DC188" s="87"/>
      <c r="DD188" s="87"/>
      <c r="DE188" s="88"/>
      <c r="DF188" s="75"/>
    </row>
    <row r="189" spans="1:110" s="25" customFormat="1" ht="16.5" customHeight="1">
      <c r="A189" s="93"/>
      <c r="B189" s="59">
        <v>4</v>
      </c>
      <c r="C189" s="26" t="s">
        <v>180</v>
      </c>
      <c r="D189" s="26"/>
      <c r="E189" s="26"/>
      <c r="F189" s="86"/>
      <c r="G189" s="87"/>
      <c r="H189" s="87"/>
      <c r="I189" s="87"/>
      <c r="J189" s="88"/>
      <c r="K189" s="75"/>
      <c r="L189" s="93"/>
      <c r="M189" s="59">
        <v>4</v>
      </c>
      <c r="N189" s="26"/>
      <c r="O189" s="26"/>
      <c r="P189" s="26"/>
      <c r="Q189" s="86"/>
      <c r="R189" s="87"/>
      <c r="S189" s="87"/>
      <c r="T189" s="87"/>
      <c r="U189" s="88"/>
      <c r="V189" s="75"/>
      <c r="W189" s="93"/>
      <c r="X189" s="59">
        <v>4</v>
      </c>
      <c r="Y189" s="26"/>
      <c r="Z189" s="26"/>
      <c r="AA189" s="26"/>
      <c r="AB189" s="86"/>
      <c r="AC189" s="87"/>
      <c r="AD189" s="87"/>
      <c r="AE189" s="87"/>
      <c r="AF189" s="88"/>
      <c r="AG189" s="75"/>
      <c r="AH189" s="93"/>
      <c r="AI189" s="59">
        <v>4</v>
      </c>
      <c r="AJ189" s="26"/>
      <c r="AK189" s="26"/>
      <c r="AL189" s="26"/>
      <c r="AM189" s="86"/>
      <c r="AN189" s="87"/>
      <c r="AO189" s="87"/>
      <c r="AP189" s="87"/>
      <c r="AQ189" s="88"/>
      <c r="AR189" s="75"/>
      <c r="AS189" s="93"/>
      <c r="AT189" s="59">
        <v>4</v>
      </c>
      <c r="AU189" s="26"/>
      <c r="AV189" s="26"/>
      <c r="AW189" s="26"/>
      <c r="AX189" s="86"/>
      <c r="AY189" s="87"/>
      <c r="AZ189" s="87"/>
      <c r="BA189" s="87"/>
      <c r="BB189" s="88"/>
      <c r="BC189" s="75"/>
      <c r="BD189" s="93"/>
      <c r="BE189" s="59">
        <v>4</v>
      </c>
      <c r="BF189" s="26"/>
      <c r="BG189" s="26"/>
      <c r="BH189" s="26"/>
      <c r="BI189" s="86"/>
      <c r="BJ189" s="87"/>
      <c r="BK189" s="87"/>
      <c r="BL189" s="87"/>
      <c r="BM189" s="88"/>
      <c r="BN189" s="75"/>
      <c r="BO189" s="93"/>
      <c r="BP189" s="59">
        <v>4</v>
      </c>
      <c r="BQ189" s="26"/>
      <c r="BR189" s="26"/>
      <c r="BS189" s="26"/>
      <c r="BT189" s="86"/>
      <c r="BU189" s="87"/>
      <c r="BV189" s="87"/>
      <c r="BW189" s="87"/>
      <c r="BX189" s="88"/>
      <c r="BY189" s="75"/>
      <c r="BZ189" s="93"/>
      <c r="CA189" s="59">
        <v>4</v>
      </c>
      <c r="CB189" s="26"/>
      <c r="CC189" s="26"/>
      <c r="CD189" s="26"/>
      <c r="CE189" s="86"/>
      <c r="CF189" s="87"/>
      <c r="CG189" s="87"/>
      <c r="CH189" s="87"/>
      <c r="CI189" s="88"/>
      <c r="CJ189" s="75"/>
      <c r="CK189" s="93"/>
      <c r="CL189" s="59">
        <v>4</v>
      </c>
      <c r="CM189" s="26"/>
      <c r="CN189" s="26"/>
      <c r="CO189" s="26"/>
      <c r="CP189" s="86"/>
      <c r="CQ189" s="87"/>
      <c r="CR189" s="87"/>
      <c r="CS189" s="87"/>
      <c r="CT189" s="88"/>
      <c r="CU189" s="75"/>
      <c r="CV189" s="93"/>
      <c r="CW189" s="59">
        <v>4</v>
      </c>
      <c r="CX189" s="26"/>
      <c r="CY189" s="26"/>
      <c r="CZ189" s="26"/>
      <c r="DA189" s="86"/>
      <c r="DB189" s="87"/>
      <c r="DC189" s="87"/>
      <c r="DD189" s="87"/>
      <c r="DE189" s="88"/>
      <c r="DF189" s="75"/>
    </row>
    <row r="190" spans="1:110" s="25" customFormat="1" ht="16.5" customHeight="1">
      <c r="A190" s="93"/>
      <c r="B190" s="59" t="s">
        <v>35</v>
      </c>
      <c r="C190" s="26" t="s">
        <v>181</v>
      </c>
      <c r="D190" s="26"/>
      <c r="E190" s="26"/>
      <c r="F190" s="86"/>
      <c r="G190" s="87"/>
      <c r="H190" s="87"/>
      <c r="I190" s="87"/>
      <c r="J190" s="88"/>
      <c r="K190" s="75"/>
      <c r="L190" s="93"/>
      <c r="M190" s="59" t="s">
        <v>35</v>
      </c>
      <c r="N190" s="26"/>
      <c r="O190" s="26"/>
      <c r="P190" s="26"/>
      <c r="Q190" s="86"/>
      <c r="R190" s="87"/>
      <c r="S190" s="87"/>
      <c r="T190" s="87"/>
      <c r="U190" s="88"/>
      <c r="V190" s="75"/>
      <c r="W190" s="93"/>
      <c r="X190" s="59" t="s">
        <v>35</v>
      </c>
      <c r="Y190" s="26"/>
      <c r="Z190" s="26"/>
      <c r="AA190" s="26"/>
      <c r="AB190" s="86"/>
      <c r="AC190" s="87"/>
      <c r="AD190" s="87"/>
      <c r="AE190" s="87"/>
      <c r="AF190" s="88"/>
      <c r="AG190" s="75"/>
      <c r="AH190" s="93"/>
      <c r="AI190" s="59" t="s">
        <v>35</v>
      </c>
      <c r="AJ190" s="26"/>
      <c r="AK190" s="26"/>
      <c r="AL190" s="26"/>
      <c r="AM190" s="86"/>
      <c r="AN190" s="87"/>
      <c r="AO190" s="87"/>
      <c r="AP190" s="87"/>
      <c r="AQ190" s="88"/>
      <c r="AR190" s="75"/>
      <c r="AS190" s="93"/>
      <c r="AT190" s="59" t="s">
        <v>35</v>
      </c>
      <c r="AU190" s="26"/>
      <c r="AV190" s="26"/>
      <c r="AW190" s="26"/>
      <c r="AX190" s="86"/>
      <c r="AY190" s="87"/>
      <c r="AZ190" s="87"/>
      <c r="BA190" s="87"/>
      <c r="BB190" s="88"/>
      <c r="BC190" s="75"/>
      <c r="BD190" s="93"/>
      <c r="BE190" s="59" t="s">
        <v>35</v>
      </c>
      <c r="BF190" s="26"/>
      <c r="BG190" s="26"/>
      <c r="BH190" s="26"/>
      <c r="BI190" s="86"/>
      <c r="BJ190" s="87"/>
      <c r="BK190" s="87"/>
      <c r="BL190" s="87"/>
      <c r="BM190" s="88"/>
      <c r="BN190" s="75"/>
      <c r="BO190" s="93"/>
      <c r="BP190" s="59" t="s">
        <v>35</v>
      </c>
      <c r="BQ190" s="26"/>
      <c r="BR190" s="26"/>
      <c r="BS190" s="26"/>
      <c r="BT190" s="86"/>
      <c r="BU190" s="87"/>
      <c r="BV190" s="87"/>
      <c r="BW190" s="87"/>
      <c r="BX190" s="88"/>
      <c r="BY190" s="75"/>
      <c r="BZ190" s="93"/>
      <c r="CA190" s="59" t="s">
        <v>35</v>
      </c>
      <c r="CB190" s="26"/>
      <c r="CC190" s="26"/>
      <c r="CD190" s="26"/>
      <c r="CE190" s="86"/>
      <c r="CF190" s="87"/>
      <c r="CG190" s="87"/>
      <c r="CH190" s="87"/>
      <c r="CI190" s="88"/>
      <c r="CJ190" s="75"/>
      <c r="CK190" s="93"/>
      <c r="CL190" s="59" t="s">
        <v>35</v>
      </c>
      <c r="CM190" s="26"/>
      <c r="CN190" s="26"/>
      <c r="CO190" s="26"/>
      <c r="CP190" s="86"/>
      <c r="CQ190" s="87"/>
      <c r="CR190" s="87"/>
      <c r="CS190" s="87"/>
      <c r="CT190" s="88"/>
      <c r="CU190" s="75"/>
      <c r="CV190" s="93"/>
      <c r="CW190" s="59" t="s">
        <v>35</v>
      </c>
      <c r="CX190" s="26"/>
      <c r="CY190" s="26"/>
      <c r="CZ190" s="26"/>
      <c r="DA190" s="86"/>
      <c r="DB190" s="87"/>
      <c r="DC190" s="87"/>
      <c r="DD190" s="87"/>
      <c r="DE190" s="88"/>
      <c r="DF190" s="75"/>
    </row>
    <row r="191" spans="1:110" s="25" customFormat="1" ht="16.5" customHeight="1">
      <c r="A191" s="93"/>
      <c r="B191" s="59">
        <v>7</v>
      </c>
      <c r="C191" s="26" t="s">
        <v>181</v>
      </c>
      <c r="D191" s="26"/>
      <c r="E191" s="26"/>
      <c r="F191" s="86"/>
      <c r="G191" s="87"/>
      <c r="H191" s="87"/>
      <c r="I191" s="87"/>
      <c r="J191" s="88"/>
      <c r="K191" s="75"/>
      <c r="L191" s="93"/>
      <c r="M191" s="59">
        <v>7</v>
      </c>
      <c r="N191" s="26"/>
      <c r="O191" s="26"/>
      <c r="P191" s="26"/>
      <c r="Q191" s="86"/>
      <c r="R191" s="87"/>
      <c r="S191" s="87"/>
      <c r="T191" s="87"/>
      <c r="U191" s="88"/>
      <c r="V191" s="75"/>
      <c r="W191" s="93"/>
      <c r="X191" s="59">
        <v>7</v>
      </c>
      <c r="Y191" s="26"/>
      <c r="Z191" s="26"/>
      <c r="AA191" s="26"/>
      <c r="AB191" s="86"/>
      <c r="AC191" s="87"/>
      <c r="AD191" s="87"/>
      <c r="AE191" s="87"/>
      <c r="AF191" s="88"/>
      <c r="AG191" s="75"/>
      <c r="AH191" s="93"/>
      <c r="AI191" s="59">
        <v>7</v>
      </c>
      <c r="AJ191" s="26"/>
      <c r="AK191" s="26"/>
      <c r="AL191" s="26"/>
      <c r="AM191" s="86"/>
      <c r="AN191" s="87"/>
      <c r="AO191" s="87"/>
      <c r="AP191" s="87"/>
      <c r="AQ191" s="88"/>
      <c r="AR191" s="75"/>
      <c r="AS191" s="93"/>
      <c r="AT191" s="59">
        <v>7</v>
      </c>
      <c r="AU191" s="26"/>
      <c r="AV191" s="26"/>
      <c r="AW191" s="26"/>
      <c r="AX191" s="86"/>
      <c r="AY191" s="87"/>
      <c r="AZ191" s="87"/>
      <c r="BA191" s="87"/>
      <c r="BB191" s="88"/>
      <c r="BC191" s="75"/>
      <c r="BD191" s="93"/>
      <c r="BE191" s="59">
        <v>7</v>
      </c>
      <c r="BF191" s="26"/>
      <c r="BG191" s="26"/>
      <c r="BH191" s="26"/>
      <c r="BI191" s="86"/>
      <c r="BJ191" s="87"/>
      <c r="BK191" s="87"/>
      <c r="BL191" s="87"/>
      <c r="BM191" s="88"/>
      <c r="BN191" s="75"/>
      <c r="BO191" s="93"/>
      <c r="BP191" s="59">
        <v>7</v>
      </c>
      <c r="BQ191" s="26"/>
      <c r="BR191" s="26"/>
      <c r="BS191" s="26"/>
      <c r="BT191" s="86"/>
      <c r="BU191" s="87"/>
      <c r="BV191" s="87"/>
      <c r="BW191" s="87"/>
      <c r="BX191" s="88"/>
      <c r="BY191" s="75"/>
      <c r="BZ191" s="93"/>
      <c r="CA191" s="59">
        <v>7</v>
      </c>
      <c r="CB191" s="26"/>
      <c r="CC191" s="26"/>
      <c r="CD191" s="26"/>
      <c r="CE191" s="86"/>
      <c r="CF191" s="87"/>
      <c r="CG191" s="87"/>
      <c r="CH191" s="87"/>
      <c r="CI191" s="88"/>
      <c r="CJ191" s="75"/>
      <c r="CK191" s="93"/>
      <c r="CL191" s="59">
        <v>7</v>
      </c>
      <c r="CM191" s="26"/>
      <c r="CN191" s="26"/>
      <c r="CO191" s="26"/>
      <c r="CP191" s="86"/>
      <c r="CQ191" s="87"/>
      <c r="CR191" s="87"/>
      <c r="CS191" s="87"/>
      <c r="CT191" s="88"/>
      <c r="CU191" s="75"/>
      <c r="CV191" s="93"/>
      <c r="CW191" s="59">
        <v>7</v>
      </c>
      <c r="CX191" s="26"/>
      <c r="CY191" s="26"/>
      <c r="CZ191" s="26"/>
      <c r="DA191" s="86"/>
      <c r="DB191" s="87"/>
      <c r="DC191" s="87"/>
      <c r="DD191" s="87"/>
      <c r="DE191" s="88"/>
      <c r="DF191" s="75"/>
    </row>
    <row r="192" spans="1:110" s="25" customFormat="1" ht="16.5" customHeight="1" thickBot="1">
      <c r="A192" s="94"/>
      <c r="B192" s="60">
        <v>8</v>
      </c>
      <c r="C192" s="27" t="s">
        <v>169</v>
      </c>
      <c r="D192" s="27"/>
      <c r="E192" s="27"/>
      <c r="F192" s="89"/>
      <c r="G192" s="90"/>
      <c r="H192" s="90"/>
      <c r="I192" s="90"/>
      <c r="J192" s="91"/>
      <c r="K192" s="76"/>
      <c r="L192" s="94"/>
      <c r="M192" s="60">
        <v>8</v>
      </c>
      <c r="N192" s="27"/>
      <c r="O192" s="27"/>
      <c r="P192" s="27"/>
      <c r="Q192" s="89"/>
      <c r="R192" s="90"/>
      <c r="S192" s="90"/>
      <c r="T192" s="90"/>
      <c r="U192" s="91"/>
      <c r="V192" s="76"/>
      <c r="W192" s="94"/>
      <c r="X192" s="60">
        <v>8</v>
      </c>
      <c r="Y192" s="27"/>
      <c r="Z192" s="27"/>
      <c r="AA192" s="27"/>
      <c r="AB192" s="89"/>
      <c r="AC192" s="90"/>
      <c r="AD192" s="90"/>
      <c r="AE192" s="90"/>
      <c r="AF192" s="91"/>
      <c r="AG192" s="76"/>
      <c r="AH192" s="94"/>
      <c r="AI192" s="60">
        <v>8</v>
      </c>
      <c r="AJ192" s="27"/>
      <c r="AK192" s="27"/>
      <c r="AL192" s="27"/>
      <c r="AM192" s="89"/>
      <c r="AN192" s="90"/>
      <c r="AO192" s="90"/>
      <c r="AP192" s="90"/>
      <c r="AQ192" s="91"/>
      <c r="AR192" s="76"/>
      <c r="AS192" s="94"/>
      <c r="AT192" s="60">
        <v>8</v>
      </c>
      <c r="AU192" s="27"/>
      <c r="AV192" s="27"/>
      <c r="AW192" s="27"/>
      <c r="AX192" s="89"/>
      <c r="AY192" s="90"/>
      <c r="AZ192" s="90"/>
      <c r="BA192" s="90"/>
      <c r="BB192" s="91"/>
      <c r="BC192" s="76"/>
      <c r="BD192" s="94"/>
      <c r="BE192" s="60">
        <v>8</v>
      </c>
      <c r="BF192" s="27"/>
      <c r="BG192" s="27"/>
      <c r="BH192" s="27"/>
      <c r="BI192" s="89"/>
      <c r="BJ192" s="90"/>
      <c r="BK192" s="90"/>
      <c r="BL192" s="90"/>
      <c r="BM192" s="91"/>
      <c r="BN192" s="76"/>
      <c r="BO192" s="94"/>
      <c r="BP192" s="60">
        <v>8</v>
      </c>
      <c r="BQ192" s="27"/>
      <c r="BR192" s="27"/>
      <c r="BS192" s="27"/>
      <c r="BT192" s="89"/>
      <c r="BU192" s="90"/>
      <c r="BV192" s="90"/>
      <c r="BW192" s="90"/>
      <c r="BX192" s="91"/>
      <c r="BY192" s="76"/>
      <c r="BZ192" s="94"/>
      <c r="CA192" s="60">
        <v>8</v>
      </c>
      <c r="CB192" s="27"/>
      <c r="CC192" s="27"/>
      <c r="CD192" s="27"/>
      <c r="CE192" s="89"/>
      <c r="CF192" s="90"/>
      <c r="CG192" s="90"/>
      <c r="CH192" s="90"/>
      <c r="CI192" s="91"/>
      <c r="CJ192" s="76"/>
      <c r="CK192" s="94"/>
      <c r="CL192" s="60">
        <v>8</v>
      </c>
      <c r="CM192" s="27"/>
      <c r="CN192" s="27"/>
      <c r="CO192" s="27"/>
      <c r="CP192" s="89"/>
      <c r="CQ192" s="90"/>
      <c r="CR192" s="90"/>
      <c r="CS192" s="90"/>
      <c r="CT192" s="91"/>
      <c r="CU192" s="76"/>
      <c r="CV192" s="94"/>
      <c r="CW192" s="60">
        <v>8</v>
      </c>
      <c r="CX192" s="27"/>
      <c r="CY192" s="27"/>
      <c r="CZ192" s="27"/>
      <c r="DA192" s="89"/>
      <c r="DB192" s="90"/>
      <c r="DC192" s="90"/>
      <c r="DD192" s="90"/>
      <c r="DE192" s="91"/>
      <c r="DF192" s="76"/>
    </row>
    <row r="193" spans="1:110" s="25" customFormat="1" ht="7.5" customHeight="1" thickBot="1">
      <c r="B193" s="1"/>
      <c r="C193" s="1"/>
      <c r="D193" s="1"/>
      <c r="E193" s="1"/>
      <c r="F193" s="1"/>
      <c r="G193" s="1"/>
      <c r="H193" s="28"/>
      <c r="I193" s="28"/>
      <c r="J193" s="28"/>
      <c r="K193" s="28"/>
      <c r="M193" s="1"/>
      <c r="N193" s="1"/>
      <c r="O193" s="1"/>
      <c r="P193" s="1"/>
      <c r="Q193" s="1"/>
      <c r="R193" s="1"/>
      <c r="S193" s="28"/>
      <c r="T193" s="28"/>
      <c r="U193" s="28"/>
      <c r="V193" s="28"/>
      <c r="X193" s="1"/>
      <c r="Y193" s="1"/>
      <c r="Z193" s="1"/>
      <c r="AA193" s="1"/>
      <c r="AB193" s="1"/>
      <c r="AC193" s="1"/>
      <c r="AD193" s="28"/>
      <c r="AE193" s="28"/>
      <c r="AF193" s="28"/>
      <c r="AG193" s="28"/>
      <c r="AI193" s="1"/>
      <c r="AJ193" s="1"/>
      <c r="AK193" s="1"/>
      <c r="AL193" s="1"/>
      <c r="AM193" s="1"/>
      <c r="AN193" s="1"/>
      <c r="AO193" s="28"/>
      <c r="AP193" s="28"/>
      <c r="AQ193" s="28"/>
      <c r="AR193" s="28"/>
      <c r="AT193" s="1"/>
      <c r="AU193" s="1"/>
      <c r="AV193" s="1"/>
      <c r="AW193" s="1"/>
      <c r="AX193" s="1"/>
      <c r="AY193" s="1"/>
      <c r="AZ193" s="28"/>
      <c r="BA193" s="28"/>
      <c r="BB193" s="28"/>
      <c r="BC193" s="28"/>
      <c r="BE193" s="1"/>
      <c r="BF193" s="1"/>
      <c r="BG193" s="1"/>
      <c r="BH193" s="1"/>
      <c r="BI193" s="1"/>
      <c r="BJ193" s="1"/>
      <c r="BK193" s="28"/>
      <c r="BL193" s="28"/>
      <c r="BM193" s="28"/>
      <c r="BN193" s="28"/>
      <c r="BP193" s="1"/>
      <c r="BQ193" s="1"/>
      <c r="BR193" s="1"/>
      <c r="BS193" s="1"/>
      <c r="BT193" s="1"/>
      <c r="BU193" s="1"/>
      <c r="BV193" s="28"/>
      <c r="BW193" s="28"/>
      <c r="BX193" s="28"/>
      <c r="BY193" s="28"/>
      <c r="CA193" s="1"/>
      <c r="CB193" s="1"/>
      <c r="CC193" s="1"/>
      <c r="CD193" s="1"/>
      <c r="CE193" s="1"/>
      <c r="CF193" s="1"/>
      <c r="CG193" s="28"/>
      <c r="CH193" s="28"/>
      <c r="CI193" s="28"/>
      <c r="CJ193" s="28"/>
      <c r="CL193" s="1"/>
      <c r="CM193" s="1"/>
      <c r="CN193" s="1"/>
      <c r="CO193" s="1"/>
      <c r="CP193" s="1"/>
      <c r="CQ193" s="1"/>
      <c r="CR193" s="28"/>
      <c r="CS193" s="28"/>
      <c r="CT193" s="28"/>
      <c r="CU193" s="28"/>
      <c r="CW193" s="1"/>
      <c r="CX193" s="1"/>
      <c r="CY193" s="1"/>
      <c r="CZ193" s="1"/>
      <c r="DA193" s="1"/>
      <c r="DB193" s="1"/>
      <c r="DC193" s="28"/>
      <c r="DD193" s="28"/>
      <c r="DE193" s="28"/>
      <c r="DF193" s="28"/>
    </row>
    <row r="194" spans="1:110" s="25" customFormat="1" ht="16.5" customHeight="1">
      <c r="A194" s="92">
        <f>IF(Paramètres!$B$23="",".",Paramètres!$B$23)</f>
        <v>42643</v>
      </c>
      <c r="B194" s="65">
        <v>1</v>
      </c>
      <c r="C194" s="66" t="s">
        <v>169</v>
      </c>
      <c r="D194" s="67"/>
      <c r="E194" s="67"/>
      <c r="F194" s="95"/>
      <c r="G194" s="96"/>
      <c r="H194" s="96"/>
      <c r="I194" s="96"/>
      <c r="J194" s="97"/>
      <c r="K194" s="74"/>
      <c r="L194" s="92">
        <f>IF(Paramètres!$B$51="",".",Paramètres!$B$51)</f>
        <v>42681</v>
      </c>
      <c r="M194" s="65">
        <v>1</v>
      </c>
      <c r="N194" s="66"/>
      <c r="O194" s="67"/>
      <c r="P194" s="67"/>
      <c r="Q194" s="95"/>
      <c r="R194" s="96"/>
      <c r="S194" s="96"/>
      <c r="T194" s="96"/>
      <c r="U194" s="97"/>
      <c r="V194" s="74"/>
      <c r="W194" s="92" t="str">
        <f>IF(Paramètres!$B$79="",".",Paramètres!$B$79)</f>
        <v>.</v>
      </c>
      <c r="X194" s="65">
        <v>1</v>
      </c>
      <c r="Y194" s="66"/>
      <c r="Z194" s="67"/>
      <c r="AA194" s="67"/>
      <c r="AB194" s="95"/>
      <c r="AC194" s="96"/>
      <c r="AD194" s="96"/>
      <c r="AE194" s="96"/>
      <c r="AF194" s="97"/>
      <c r="AG194" s="74"/>
      <c r="AH194" s="92" t="str">
        <f>IF(Paramètres!$B$107="",".",Paramètres!$B$107)</f>
        <v>.</v>
      </c>
      <c r="AI194" s="65">
        <v>1</v>
      </c>
      <c r="AJ194" s="66"/>
      <c r="AK194" s="67"/>
      <c r="AL194" s="67"/>
      <c r="AM194" s="95"/>
      <c r="AN194" s="96"/>
      <c r="AO194" s="96"/>
      <c r="AP194" s="96"/>
      <c r="AQ194" s="97"/>
      <c r="AR194" s="74"/>
      <c r="AS194" s="92" t="str">
        <f>IF(Paramètres!$B$135="",".",Paramètres!$B$135)</f>
        <v>.</v>
      </c>
      <c r="AT194" s="65">
        <v>1</v>
      </c>
      <c r="AU194" s="66"/>
      <c r="AV194" s="67"/>
      <c r="AW194" s="67"/>
      <c r="AX194" s="95"/>
      <c r="AY194" s="96"/>
      <c r="AZ194" s="96"/>
      <c r="BA194" s="96"/>
      <c r="BB194" s="97"/>
      <c r="BC194" s="74"/>
      <c r="BD194" s="92" t="str">
        <f>IF(Paramètres!$B$163="",".",Paramètres!$B$163)</f>
        <v>.</v>
      </c>
      <c r="BE194" s="65">
        <v>1</v>
      </c>
      <c r="BF194" s="66"/>
      <c r="BG194" s="67"/>
      <c r="BH194" s="67"/>
      <c r="BI194" s="95"/>
      <c r="BJ194" s="96"/>
      <c r="BK194" s="96"/>
      <c r="BL194" s="96"/>
      <c r="BM194" s="97"/>
      <c r="BN194" s="74"/>
      <c r="BO194" s="92" t="str">
        <f>IF(Paramètres!$B$191="",".",Paramètres!$B$191)</f>
        <v>.</v>
      </c>
      <c r="BP194" s="65">
        <v>1</v>
      </c>
      <c r="BQ194" s="66"/>
      <c r="BR194" s="67"/>
      <c r="BS194" s="67"/>
      <c r="BT194" s="95"/>
      <c r="BU194" s="96"/>
      <c r="BV194" s="96"/>
      <c r="BW194" s="96"/>
      <c r="BX194" s="97"/>
      <c r="BY194" s="74"/>
      <c r="BZ194" s="92" t="str">
        <f>IF(Paramètres!$B$219="",".",Paramètres!$B$219)</f>
        <v>.</v>
      </c>
      <c r="CA194" s="65">
        <v>1</v>
      </c>
      <c r="CB194" s="66"/>
      <c r="CC194" s="67"/>
      <c r="CD194" s="67"/>
      <c r="CE194" s="95"/>
      <c r="CF194" s="96"/>
      <c r="CG194" s="96"/>
      <c r="CH194" s="96"/>
      <c r="CI194" s="97"/>
      <c r="CJ194" s="74"/>
      <c r="CK194" s="92">
        <f>IF(Paramètres!$B$247="",".",Paramètres!$B$247)</f>
        <v>42886</v>
      </c>
      <c r="CL194" s="65">
        <v>1</v>
      </c>
      <c r="CM194" s="66"/>
      <c r="CN194" s="67"/>
      <c r="CO194" s="67"/>
      <c r="CP194" s="95"/>
      <c r="CQ194" s="96"/>
      <c r="CR194" s="96"/>
      <c r="CS194" s="96"/>
      <c r="CT194" s="97"/>
      <c r="CU194" s="74"/>
      <c r="CV194" s="92" t="str">
        <f>IF(Paramètres!$B$275="",".",Paramètres!$B$275)</f>
        <v>.</v>
      </c>
      <c r="CW194" s="65">
        <v>1</v>
      </c>
      <c r="CX194" s="66"/>
      <c r="CY194" s="67"/>
      <c r="CZ194" s="67"/>
      <c r="DA194" s="95"/>
      <c r="DB194" s="96"/>
      <c r="DC194" s="96"/>
      <c r="DD194" s="96"/>
      <c r="DE194" s="97"/>
      <c r="DF194" s="74"/>
    </row>
    <row r="195" spans="1:110" s="25" customFormat="1" ht="16.5" customHeight="1">
      <c r="A195" s="93"/>
      <c r="B195" s="59">
        <v>2</v>
      </c>
      <c r="C195" s="26" t="s">
        <v>169</v>
      </c>
      <c r="D195" s="26"/>
      <c r="E195" s="26"/>
      <c r="F195" s="86"/>
      <c r="G195" s="87"/>
      <c r="H195" s="87"/>
      <c r="I195" s="87"/>
      <c r="J195" s="88"/>
      <c r="K195" s="75"/>
      <c r="L195" s="93"/>
      <c r="M195" s="59">
        <v>2</v>
      </c>
      <c r="N195" s="26"/>
      <c r="O195" s="26"/>
      <c r="P195" s="26"/>
      <c r="Q195" s="86"/>
      <c r="R195" s="87"/>
      <c r="S195" s="87"/>
      <c r="T195" s="87"/>
      <c r="U195" s="88"/>
      <c r="V195" s="75"/>
      <c r="W195" s="93"/>
      <c r="X195" s="59">
        <v>2</v>
      </c>
      <c r="Y195" s="26"/>
      <c r="Z195" s="26"/>
      <c r="AA195" s="26"/>
      <c r="AB195" s="86"/>
      <c r="AC195" s="87"/>
      <c r="AD195" s="87"/>
      <c r="AE195" s="87"/>
      <c r="AF195" s="88"/>
      <c r="AG195" s="75"/>
      <c r="AH195" s="93"/>
      <c r="AI195" s="59">
        <v>2</v>
      </c>
      <c r="AJ195" s="26"/>
      <c r="AK195" s="26"/>
      <c r="AL195" s="26"/>
      <c r="AM195" s="86"/>
      <c r="AN195" s="87"/>
      <c r="AO195" s="87"/>
      <c r="AP195" s="87"/>
      <c r="AQ195" s="88"/>
      <c r="AR195" s="75"/>
      <c r="AS195" s="93"/>
      <c r="AT195" s="59">
        <v>2</v>
      </c>
      <c r="AU195" s="26"/>
      <c r="AV195" s="26"/>
      <c r="AW195" s="26"/>
      <c r="AX195" s="86"/>
      <c r="AY195" s="87"/>
      <c r="AZ195" s="87"/>
      <c r="BA195" s="87"/>
      <c r="BB195" s="88"/>
      <c r="BC195" s="75"/>
      <c r="BD195" s="93"/>
      <c r="BE195" s="59">
        <v>2</v>
      </c>
      <c r="BF195" s="26"/>
      <c r="BG195" s="26"/>
      <c r="BH195" s="26"/>
      <c r="BI195" s="86"/>
      <c r="BJ195" s="87"/>
      <c r="BK195" s="87"/>
      <c r="BL195" s="87"/>
      <c r="BM195" s="88"/>
      <c r="BN195" s="75"/>
      <c r="BO195" s="93"/>
      <c r="BP195" s="59">
        <v>2</v>
      </c>
      <c r="BQ195" s="26"/>
      <c r="BR195" s="26"/>
      <c r="BS195" s="26"/>
      <c r="BT195" s="86"/>
      <c r="BU195" s="87"/>
      <c r="BV195" s="87"/>
      <c r="BW195" s="87"/>
      <c r="BX195" s="88"/>
      <c r="BY195" s="75"/>
      <c r="BZ195" s="93"/>
      <c r="CA195" s="59">
        <v>2</v>
      </c>
      <c r="CB195" s="26"/>
      <c r="CC195" s="26"/>
      <c r="CD195" s="26"/>
      <c r="CE195" s="86"/>
      <c r="CF195" s="87"/>
      <c r="CG195" s="87"/>
      <c r="CH195" s="87"/>
      <c r="CI195" s="88"/>
      <c r="CJ195" s="75"/>
      <c r="CK195" s="93"/>
      <c r="CL195" s="59">
        <v>2</v>
      </c>
      <c r="CM195" s="26"/>
      <c r="CN195" s="26"/>
      <c r="CO195" s="26"/>
      <c r="CP195" s="86"/>
      <c r="CQ195" s="87"/>
      <c r="CR195" s="87"/>
      <c r="CS195" s="87"/>
      <c r="CT195" s="88"/>
      <c r="CU195" s="75"/>
      <c r="CV195" s="93"/>
      <c r="CW195" s="59">
        <v>2</v>
      </c>
      <c r="CX195" s="26"/>
      <c r="CY195" s="26"/>
      <c r="CZ195" s="26"/>
      <c r="DA195" s="86"/>
      <c r="DB195" s="87"/>
      <c r="DC195" s="87"/>
      <c r="DD195" s="87"/>
      <c r="DE195" s="88"/>
      <c r="DF195" s="75"/>
    </row>
    <row r="196" spans="1:110" s="25" customFormat="1" ht="16.5" customHeight="1">
      <c r="A196" s="93"/>
      <c r="B196" s="59">
        <v>3</v>
      </c>
      <c r="C196" s="26" t="s">
        <v>169</v>
      </c>
      <c r="D196" s="26"/>
      <c r="E196" s="26"/>
      <c r="F196" s="86"/>
      <c r="G196" s="87"/>
      <c r="H196" s="87"/>
      <c r="I196" s="87"/>
      <c r="J196" s="88"/>
      <c r="K196" s="75"/>
      <c r="L196" s="93"/>
      <c r="M196" s="59">
        <v>3</v>
      </c>
      <c r="N196" s="26"/>
      <c r="O196" s="26"/>
      <c r="P196" s="26"/>
      <c r="Q196" s="86"/>
      <c r="R196" s="87"/>
      <c r="S196" s="87"/>
      <c r="T196" s="87"/>
      <c r="U196" s="88"/>
      <c r="V196" s="75"/>
      <c r="W196" s="93"/>
      <c r="X196" s="59">
        <v>3</v>
      </c>
      <c r="Y196" s="26"/>
      <c r="Z196" s="26"/>
      <c r="AA196" s="26"/>
      <c r="AB196" s="86"/>
      <c r="AC196" s="87"/>
      <c r="AD196" s="87"/>
      <c r="AE196" s="87"/>
      <c r="AF196" s="88"/>
      <c r="AG196" s="75"/>
      <c r="AH196" s="93"/>
      <c r="AI196" s="59">
        <v>3</v>
      </c>
      <c r="AJ196" s="26"/>
      <c r="AK196" s="26"/>
      <c r="AL196" s="26"/>
      <c r="AM196" s="86"/>
      <c r="AN196" s="87"/>
      <c r="AO196" s="87"/>
      <c r="AP196" s="87"/>
      <c r="AQ196" s="88"/>
      <c r="AR196" s="75"/>
      <c r="AS196" s="93"/>
      <c r="AT196" s="59">
        <v>3</v>
      </c>
      <c r="AU196" s="26"/>
      <c r="AV196" s="26"/>
      <c r="AW196" s="26"/>
      <c r="AX196" s="86"/>
      <c r="AY196" s="87"/>
      <c r="AZ196" s="87"/>
      <c r="BA196" s="87"/>
      <c r="BB196" s="88"/>
      <c r="BC196" s="75"/>
      <c r="BD196" s="93"/>
      <c r="BE196" s="59">
        <v>3</v>
      </c>
      <c r="BF196" s="26"/>
      <c r="BG196" s="26"/>
      <c r="BH196" s="26"/>
      <c r="BI196" s="86"/>
      <c r="BJ196" s="87"/>
      <c r="BK196" s="87"/>
      <c r="BL196" s="87"/>
      <c r="BM196" s="88"/>
      <c r="BN196" s="75"/>
      <c r="BO196" s="93"/>
      <c r="BP196" s="59">
        <v>3</v>
      </c>
      <c r="BQ196" s="26"/>
      <c r="BR196" s="26"/>
      <c r="BS196" s="26"/>
      <c r="BT196" s="86"/>
      <c r="BU196" s="87"/>
      <c r="BV196" s="87"/>
      <c r="BW196" s="87"/>
      <c r="BX196" s="88"/>
      <c r="BY196" s="75"/>
      <c r="BZ196" s="93"/>
      <c r="CA196" s="59">
        <v>3</v>
      </c>
      <c r="CB196" s="26"/>
      <c r="CC196" s="26"/>
      <c r="CD196" s="26"/>
      <c r="CE196" s="86"/>
      <c r="CF196" s="87"/>
      <c r="CG196" s="87"/>
      <c r="CH196" s="87"/>
      <c r="CI196" s="88"/>
      <c r="CJ196" s="75"/>
      <c r="CK196" s="93"/>
      <c r="CL196" s="59">
        <v>3</v>
      </c>
      <c r="CM196" s="26"/>
      <c r="CN196" s="26"/>
      <c r="CO196" s="26"/>
      <c r="CP196" s="86"/>
      <c r="CQ196" s="87"/>
      <c r="CR196" s="87"/>
      <c r="CS196" s="87"/>
      <c r="CT196" s="88"/>
      <c r="CU196" s="75"/>
      <c r="CV196" s="93"/>
      <c r="CW196" s="59">
        <v>3</v>
      </c>
      <c r="CX196" s="26"/>
      <c r="CY196" s="26"/>
      <c r="CZ196" s="26"/>
      <c r="DA196" s="86"/>
      <c r="DB196" s="87"/>
      <c r="DC196" s="87"/>
      <c r="DD196" s="87"/>
      <c r="DE196" s="88"/>
      <c r="DF196" s="75"/>
    </row>
    <row r="197" spans="1:110" s="25" customFormat="1" ht="16.5" customHeight="1">
      <c r="A197" s="93"/>
      <c r="B197" s="59">
        <v>4</v>
      </c>
      <c r="C197" s="26" t="s">
        <v>169</v>
      </c>
      <c r="D197" s="26"/>
      <c r="E197" s="26"/>
      <c r="F197" s="86"/>
      <c r="G197" s="87"/>
      <c r="H197" s="87"/>
      <c r="I197" s="87"/>
      <c r="J197" s="88"/>
      <c r="K197" s="75"/>
      <c r="L197" s="93"/>
      <c r="M197" s="59">
        <v>4</v>
      </c>
      <c r="N197" s="26"/>
      <c r="O197" s="26"/>
      <c r="P197" s="26"/>
      <c r="Q197" s="86"/>
      <c r="R197" s="87"/>
      <c r="S197" s="87"/>
      <c r="T197" s="87"/>
      <c r="U197" s="88"/>
      <c r="V197" s="75"/>
      <c r="W197" s="93"/>
      <c r="X197" s="59">
        <v>4</v>
      </c>
      <c r="Y197" s="26"/>
      <c r="Z197" s="26"/>
      <c r="AA197" s="26"/>
      <c r="AB197" s="86"/>
      <c r="AC197" s="87"/>
      <c r="AD197" s="87"/>
      <c r="AE197" s="87"/>
      <c r="AF197" s="88"/>
      <c r="AG197" s="75"/>
      <c r="AH197" s="93"/>
      <c r="AI197" s="59">
        <v>4</v>
      </c>
      <c r="AJ197" s="26"/>
      <c r="AK197" s="26"/>
      <c r="AL197" s="26"/>
      <c r="AM197" s="86"/>
      <c r="AN197" s="87"/>
      <c r="AO197" s="87"/>
      <c r="AP197" s="87"/>
      <c r="AQ197" s="88"/>
      <c r="AR197" s="75"/>
      <c r="AS197" s="93"/>
      <c r="AT197" s="59">
        <v>4</v>
      </c>
      <c r="AU197" s="26"/>
      <c r="AV197" s="26"/>
      <c r="AW197" s="26"/>
      <c r="AX197" s="86"/>
      <c r="AY197" s="87"/>
      <c r="AZ197" s="87"/>
      <c r="BA197" s="87"/>
      <c r="BB197" s="88"/>
      <c r="BC197" s="75"/>
      <c r="BD197" s="93"/>
      <c r="BE197" s="59">
        <v>4</v>
      </c>
      <c r="BF197" s="26"/>
      <c r="BG197" s="26"/>
      <c r="BH197" s="26"/>
      <c r="BI197" s="86"/>
      <c r="BJ197" s="87"/>
      <c r="BK197" s="87"/>
      <c r="BL197" s="87"/>
      <c r="BM197" s="88"/>
      <c r="BN197" s="75"/>
      <c r="BO197" s="93"/>
      <c r="BP197" s="59">
        <v>4</v>
      </c>
      <c r="BQ197" s="26"/>
      <c r="BR197" s="26"/>
      <c r="BS197" s="26"/>
      <c r="BT197" s="86"/>
      <c r="BU197" s="87"/>
      <c r="BV197" s="87"/>
      <c r="BW197" s="87"/>
      <c r="BX197" s="88"/>
      <c r="BY197" s="75"/>
      <c r="BZ197" s="93"/>
      <c r="CA197" s="59">
        <v>4</v>
      </c>
      <c r="CB197" s="26"/>
      <c r="CC197" s="26"/>
      <c r="CD197" s="26"/>
      <c r="CE197" s="86"/>
      <c r="CF197" s="87"/>
      <c r="CG197" s="87"/>
      <c r="CH197" s="87"/>
      <c r="CI197" s="88"/>
      <c r="CJ197" s="75"/>
      <c r="CK197" s="93"/>
      <c r="CL197" s="59">
        <v>4</v>
      </c>
      <c r="CM197" s="26"/>
      <c r="CN197" s="26"/>
      <c r="CO197" s="26"/>
      <c r="CP197" s="86"/>
      <c r="CQ197" s="87"/>
      <c r="CR197" s="87"/>
      <c r="CS197" s="87"/>
      <c r="CT197" s="88"/>
      <c r="CU197" s="75"/>
      <c r="CV197" s="93"/>
      <c r="CW197" s="59">
        <v>4</v>
      </c>
      <c r="CX197" s="26"/>
      <c r="CY197" s="26"/>
      <c r="CZ197" s="26"/>
      <c r="DA197" s="86"/>
      <c r="DB197" s="87"/>
      <c r="DC197" s="87"/>
      <c r="DD197" s="87"/>
      <c r="DE197" s="88"/>
      <c r="DF197" s="75"/>
    </row>
    <row r="198" spans="1:110" s="25" customFormat="1" ht="16.5" customHeight="1">
      <c r="A198" s="93"/>
      <c r="B198" s="59" t="s">
        <v>35</v>
      </c>
      <c r="C198" s="26" t="s">
        <v>169</v>
      </c>
      <c r="D198" s="26"/>
      <c r="E198" s="26"/>
      <c r="F198" s="86"/>
      <c r="G198" s="87"/>
      <c r="H198" s="87"/>
      <c r="I198" s="87"/>
      <c r="J198" s="88"/>
      <c r="K198" s="75"/>
      <c r="L198" s="93"/>
      <c r="M198" s="59" t="s">
        <v>35</v>
      </c>
      <c r="N198" s="26"/>
      <c r="O198" s="26"/>
      <c r="P198" s="26"/>
      <c r="Q198" s="86"/>
      <c r="R198" s="87"/>
      <c r="S198" s="87"/>
      <c r="T198" s="87"/>
      <c r="U198" s="88"/>
      <c r="V198" s="75"/>
      <c r="W198" s="93"/>
      <c r="X198" s="59" t="s">
        <v>35</v>
      </c>
      <c r="Y198" s="26"/>
      <c r="Z198" s="26"/>
      <c r="AA198" s="26"/>
      <c r="AB198" s="86"/>
      <c r="AC198" s="87"/>
      <c r="AD198" s="87"/>
      <c r="AE198" s="87"/>
      <c r="AF198" s="88"/>
      <c r="AG198" s="75"/>
      <c r="AH198" s="93"/>
      <c r="AI198" s="59" t="s">
        <v>35</v>
      </c>
      <c r="AJ198" s="26"/>
      <c r="AK198" s="26"/>
      <c r="AL198" s="26"/>
      <c r="AM198" s="86"/>
      <c r="AN198" s="87"/>
      <c r="AO198" s="87"/>
      <c r="AP198" s="87"/>
      <c r="AQ198" s="88"/>
      <c r="AR198" s="75"/>
      <c r="AS198" s="93"/>
      <c r="AT198" s="59" t="s">
        <v>35</v>
      </c>
      <c r="AU198" s="26"/>
      <c r="AV198" s="26"/>
      <c r="AW198" s="26"/>
      <c r="AX198" s="86"/>
      <c r="AY198" s="87"/>
      <c r="AZ198" s="87"/>
      <c r="BA198" s="87"/>
      <c r="BB198" s="88"/>
      <c r="BC198" s="75"/>
      <c r="BD198" s="93"/>
      <c r="BE198" s="59" t="s">
        <v>35</v>
      </c>
      <c r="BF198" s="26"/>
      <c r="BG198" s="26"/>
      <c r="BH198" s="26"/>
      <c r="BI198" s="86"/>
      <c r="BJ198" s="87"/>
      <c r="BK198" s="87"/>
      <c r="BL198" s="87"/>
      <c r="BM198" s="88"/>
      <c r="BN198" s="75"/>
      <c r="BO198" s="93"/>
      <c r="BP198" s="59" t="s">
        <v>35</v>
      </c>
      <c r="BQ198" s="26"/>
      <c r="BR198" s="26"/>
      <c r="BS198" s="26"/>
      <c r="BT198" s="86"/>
      <c r="BU198" s="87"/>
      <c r="BV198" s="87"/>
      <c r="BW198" s="87"/>
      <c r="BX198" s="88"/>
      <c r="BY198" s="75"/>
      <c r="BZ198" s="93"/>
      <c r="CA198" s="59" t="s">
        <v>35</v>
      </c>
      <c r="CB198" s="26"/>
      <c r="CC198" s="26"/>
      <c r="CD198" s="26"/>
      <c r="CE198" s="86"/>
      <c r="CF198" s="87"/>
      <c r="CG198" s="87"/>
      <c r="CH198" s="87"/>
      <c r="CI198" s="88"/>
      <c r="CJ198" s="75"/>
      <c r="CK198" s="93"/>
      <c r="CL198" s="59" t="s">
        <v>35</v>
      </c>
      <c r="CM198" s="26"/>
      <c r="CN198" s="26"/>
      <c r="CO198" s="26"/>
      <c r="CP198" s="86"/>
      <c r="CQ198" s="87"/>
      <c r="CR198" s="87"/>
      <c r="CS198" s="87"/>
      <c r="CT198" s="88"/>
      <c r="CU198" s="75"/>
      <c r="CV198" s="93"/>
      <c r="CW198" s="59" t="s">
        <v>35</v>
      </c>
      <c r="CX198" s="26"/>
      <c r="CY198" s="26"/>
      <c r="CZ198" s="26"/>
      <c r="DA198" s="86"/>
      <c r="DB198" s="87"/>
      <c r="DC198" s="87"/>
      <c r="DD198" s="87"/>
      <c r="DE198" s="88"/>
      <c r="DF198" s="75"/>
    </row>
    <row r="199" spans="1:110" s="25" customFormat="1" ht="16.5" customHeight="1">
      <c r="A199" s="93"/>
      <c r="B199" s="59">
        <v>7</v>
      </c>
      <c r="C199" s="26" t="s">
        <v>169</v>
      </c>
      <c r="D199" s="26"/>
      <c r="E199" s="26"/>
      <c r="F199" s="86"/>
      <c r="G199" s="87"/>
      <c r="H199" s="87"/>
      <c r="I199" s="87"/>
      <c r="J199" s="88"/>
      <c r="K199" s="75"/>
      <c r="L199" s="93"/>
      <c r="M199" s="59">
        <v>7</v>
      </c>
      <c r="N199" s="26"/>
      <c r="O199" s="26"/>
      <c r="P199" s="26"/>
      <c r="Q199" s="86"/>
      <c r="R199" s="87"/>
      <c r="S199" s="87"/>
      <c r="T199" s="87"/>
      <c r="U199" s="88"/>
      <c r="V199" s="75"/>
      <c r="W199" s="93"/>
      <c r="X199" s="59">
        <v>7</v>
      </c>
      <c r="Y199" s="26"/>
      <c r="Z199" s="26"/>
      <c r="AA199" s="26"/>
      <c r="AB199" s="86"/>
      <c r="AC199" s="87"/>
      <c r="AD199" s="87"/>
      <c r="AE199" s="87"/>
      <c r="AF199" s="88"/>
      <c r="AG199" s="75"/>
      <c r="AH199" s="93"/>
      <c r="AI199" s="59">
        <v>7</v>
      </c>
      <c r="AJ199" s="26"/>
      <c r="AK199" s="26"/>
      <c r="AL199" s="26"/>
      <c r="AM199" s="86"/>
      <c r="AN199" s="87"/>
      <c r="AO199" s="87"/>
      <c r="AP199" s="87"/>
      <c r="AQ199" s="88"/>
      <c r="AR199" s="75"/>
      <c r="AS199" s="93"/>
      <c r="AT199" s="59">
        <v>7</v>
      </c>
      <c r="AU199" s="26"/>
      <c r="AV199" s="26"/>
      <c r="AW199" s="26"/>
      <c r="AX199" s="86"/>
      <c r="AY199" s="87"/>
      <c r="AZ199" s="87"/>
      <c r="BA199" s="87"/>
      <c r="BB199" s="88"/>
      <c r="BC199" s="75"/>
      <c r="BD199" s="93"/>
      <c r="BE199" s="59">
        <v>7</v>
      </c>
      <c r="BF199" s="26"/>
      <c r="BG199" s="26"/>
      <c r="BH199" s="26"/>
      <c r="BI199" s="86"/>
      <c r="BJ199" s="87"/>
      <c r="BK199" s="87"/>
      <c r="BL199" s="87"/>
      <c r="BM199" s="88"/>
      <c r="BN199" s="75"/>
      <c r="BO199" s="93"/>
      <c r="BP199" s="59">
        <v>7</v>
      </c>
      <c r="BQ199" s="26"/>
      <c r="BR199" s="26"/>
      <c r="BS199" s="26"/>
      <c r="BT199" s="86"/>
      <c r="BU199" s="87"/>
      <c r="BV199" s="87"/>
      <c r="BW199" s="87"/>
      <c r="BX199" s="88"/>
      <c r="BY199" s="75"/>
      <c r="BZ199" s="93"/>
      <c r="CA199" s="59">
        <v>7</v>
      </c>
      <c r="CB199" s="26"/>
      <c r="CC199" s="26"/>
      <c r="CD199" s="26"/>
      <c r="CE199" s="86"/>
      <c r="CF199" s="87"/>
      <c r="CG199" s="87"/>
      <c r="CH199" s="87"/>
      <c r="CI199" s="88"/>
      <c r="CJ199" s="75"/>
      <c r="CK199" s="93"/>
      <c r="CL199" s="59">
        <v>7</v>
      </c>
      <c r="CM199" s="26"/>
      <c r="CN199" s="26"/>
      <c r="CO199" s="26"/>
      <c r="CP199" s="86"/>
      <c r="CQ199" s="87"/>
      <c r="CR199" s="87"/>
      <c r="CS199" s="87"/>
      <c r="CT199" s="88"/>
      <c r="CU199" s="75"/>
      <c r="CV199" s="93"/>
      <c r="CW199" s="59">
        <v>7</v>
      </c>
      <c r="CX199" s="26"/>
      <c r="CY199" s="26"/>
      <c r="CZ199" s="26"/>
      <c r="DA199" s="86"/>
      <c r="DB199" s="87"/>
      <c r="DC199" s="87"/>
      <c r="DD199" s="87"/>
      <c r="DE199" s="88"/>
      <c r="DF199" s="75"/>
    </row>
    <row r="200" spans="1:110" s="25" customFormat="1" ht="16.5" customHeight="1" thickBot="1">
      <c r="A200" s="94"/>
      <c r="B200" s="60">
        <v>8</v>
      </c>
      <c r="C200" s="27" t="s">
        <v>169</v>
      </c>
      <c r="D200" s="27"/>
      <c r="E200" s="27"/>
      <c r="F200" s="89"/>
      <c r="G200" s="90"/>
      <c r="H200" s="90"/>
      <c r="I200" s="90"/>
      <c r="J200" s="91"/>
      <c r="K200" s="76"/>
      <c r="L200" s="94"/>
      <c r="M200" s="60">
        <v>8</v>
      </c>
      <c r="N200" s="27"/>
      <c r="O200" s="27"/>
      <c r="P200" s="27"/>
      <c r="Q200" s="89"/>
      <c r="R200" s="90"/>
      <c r="S200" s="90"/>
      <c r="T200" s="90"/>
      <c r="U200" s="91"/>
      <c r="V200" s="76"/>
      <c r="W200" s="94"/>
      <c r="X200" s="60">
        <v>8</v>
      </c>
      <c r="Y200" s="27"/>
      <c r="Z200" s="27"/>
      <c r="AA200" s="27"/>
      <c r="AB200" s="89"/>
      <c r="AC200" s="90"/>
      <c r="AD200" s="90"/>
      <c r="AE200" s="90"/>
      <c r="AF200" s="91"/>
      <c r="AG200" s="76"/>
      <c r="AH200" s="94"/>
      <c r="AI200" s="60">
        <v>8</v>
      </c>
      <c r="AJ200" s="27"/>
      <c r="AK200" s="27"/>
      <c r="AL200" s="27"/>
      <c r="AM200" s="89"/>
      <c r="AN200" s="90"/>
      <c r="AO200" s="90"/>
      <c r="AP200" s="90"/>
      <c r="AQ200" s="91"/>
      <c r="AR200" s="76"/>
      <c r="AS200" s="94"/>
      <c r="AT200" s="60">
        <v>8</v>
      </c>
      <c r="AU200" s="27"/>
      <c r="AV200" s="27"/>
      <c r="AW200" s="27"/>
      <c r="AX200" s="89"/>
      <c r="AY200" s="90"/>
      <c r="AZ200" s="90"/>
      <c r="BA200" s="90"/>
      <c r="BB200" s="91"/>
      <c r="BC200" s="76"/>
      <c r="BD200" s="94"/>
      <c r="BE200" s="60">
        <v>8</v>
      </c>
      <c r="BF200" s="27"/>
      <c r="BG200" s="27"/>
      <c r="BH200" s="27"/>
      <c r="BI200" s="89"/>
      <c r="BJ200" s="90"/>
      <c r="BK200" s="90"/>
      <c r="BL200" s="90"/>
      <c r="BM200" s="91"/>
      <c r="BN200" s="76"/>
      <c r="BO200" s="94"/>
      <c r="BP200" s="60">
        <v>8</v>
      </c>
      <c r="BQ200" s="27"/>
      <c r="BR200" s="27"/>
      <c r="BS200" s="27"/>
      <c r="BT200" s="89"/>
      <c r="BU200" s="90"/>
      <c r="BV200" s="90"/>
      <c r="BW200" s="90"/>
      <c r="BX200" s="91"/>
      <c r="BY200" s="76"/>
      <c r="BZ200" s="94"/>
      <c r="CA200" s="60">
        <v>8</v>
      </c>
      <c r="CB200" s="27"/>
      <c r="CC200" s="27"/>
      <c r="CD200" s="27"/>
      <c r="CE200" s="89"/>
      <c r="CF200" s="90"/>
      <c r="CG200" s="90"/>
      <c r="CH200" s="90"/>
      <c r="CI200" s="91"/>
      <c r="CJ200" s="76"/>
      <c r="CK200" s="94"/>
      <c r="CL200" s="60">
        <v>8</v>
      </c>
      <c r="CM200" s="27"/>
      <c r="CN200" s="27"/>
      <c r="CO200" s="27"/>
      <c r="CP200" s="89"/>
      <c r="CQ200" s="90"/>
      <c r="CR200" s="90"/>
      <c r="CS200" s="90"/>
      <c r="CT200" s="91"/>
      <c r="CU200" s="76"/>
      <c r="CV200" s="94"/>
      <c r="CW200" s="60">
        <v>8</v>
      </c>
      <c r="CX200" s="27"/>
      <c r="CY200" s="27"/>
      <c r="CZ200" s="27"/>
      <c r="DA200" s="89"/>
      <c r="DB200" s="90"/>
      <c r="DC200" s="90"/>
      <c r="DD200" s="90"/>
      <c r="DE200" s="91"/>
      <c r="DF200" s="76"/>
    </row>
  </sheetData>
  <sheetProtection password="CAC3" sheet="1" objects="1" scenarios="1"/>
  <mergeCells count="1900">
    <mergeCell ref="CV194:CV200"/>
    <mergeCell ref="DA194:DE194"/>
    <mergeCell ref="DA195:DE195"/>
    <mergeCell ref="DA196:DE196"/>
    <mergeCell ref="DA197:DE197"/>
    <mergeCell ref="DA198:DE198"/>
    <mergeCell ref="DA199:DE199"/>
    <mergeCell ref="DA200:DE200"/>
    <mergeCell ref="CV170:CV176"/>
    <mergeCell ref="DA170:DE170"/>
    <mergeCell ref="DA171:DE171"/>
    <mergeCell ref="DA172:DE172"/>
    <mergeCell ref="DA173:DE173"/>
    <mergeCell ref="DA174:DE174"/>
    <mergeCell ref="DA175:DE175"/>
    <mergeCell ref="DA176:DE176"/>
    <mergeCell ref="CV178:CV184"/>
    <mergeCell ref="DA178:DE178"/>
    <mergeCell ref="DA179:DE179"/>
    <mergeCell ref="DA180:DE180"/>
    <mergeCell ref="DA181:DE181"/>
    <mergeCell ref="DA182:DE182"/>
    <mergeCell ref="DA183:DE183"/>
    <mergeCell ref="DA184:DE184"/>
    <mergeCell ref="CV186:CV192"/>
    <mergeCell ref="DA186:DE186"/>
    <mergeCell ref="DA187:DE187"/>
    <mergeCell ref="DA188:DE188"/>
    <mergeCell ref="DA189:DE189"/>
    <mergeCell ref="DA190:DE190"/>
    <mergeCell ref="DA191:DE191"/>
    <mergeCell ref="DA192:DE192"/>
    <mergeCell ref="CV145:CV151"/>
    <mergeCell ref="DA145:DE145"/>
    <mergeCell ref="DA146:DE146"/>
    <mergeCell ref="DA147:DE147"/>
    <mergeCell ref="DA148:DE148"/>
    <mergeCell ref="DA149:DE149"/>
    <mergeCell ref="DA150:DE150"/>
    <mergeCell ref="DA151:DE151"/>
    <mergeCell ref="CV152:DA152"/>
    <mergeCell ref="DB152:DE152"/>
    <mergeCell ref="CW154:DE154"/>
    <mergeCell ref="CW155:DE155"/>
    <mergeCell ref="CW156:DE156"/>
    <mergeCell ref="CV158:CX158"/>
    <mergeCell ref="DA160:DE160"/>
    <mergeCell ref="CV162:CV168"/>
    <mergeCell ref="DA162:DE162"/>
    <mergeCell ref="DA163:DE163"/>
    <mergeCell ref="DA164:DE164"/>
    <mergeCell ref="DA165:DE165"/>
    <mergeCell ref="DA166:DE166"/>
    <mergeCell ref="DA167:DE167"/>
    <mergeCell ref="DA168:DE168"/>
    <mergeCell ref="CV121:CV127"/>
    <mergeCell ref="DA121:DE121"/>
    <mergeCell ref="DA122:DE122"/>
    <mergeCell ref="DA123:DE123"/>
    <mergeCell ref="DA124:DE124"/>
    <mergeCell ref="DA125:DE125"/>
    <mergeCell ref="DA126:DE126"/>
    <mergeCell ref="DA127:DE127"/>
    <mergeCell ref="CV129:CV135"/>
    <mergeCell ref="DA129:DE129"/>
    <mergeCell ref="DA130:DE130"/>
    <mergeCell ref="DA131:DE131"/>
    <mergeCell ref="DA132:DE132"/>
    <mergeCell ref="DA133:DE133"/>
    <mergeCell ref="DA134:DE134"/>
    <mergeCell ref="DA135:DE135"/>
    <mergeCell ref="CV137:CV143"/>
    <mergeCell ref="DA137:DE137"/>
    <mergeCell ref="DA138:DE138"/>
    <mergeCell ref="DA139:DE139"/>
    <mergeCell ref="DA140:DE140"/>
    <mergeCell ref="DA141:DE141"/>
    <mergeCell ref="DA142:DE142"/>
    <mergeCell ref="DA143:DE143"/>
    <mergeCell ref="CV96:CV102"/>
    <mergeCell ref="DA96:DE96"/>
    <mergeCell ref="DA97:DE97"/>
    <mergeCell ref="DA98:DE98"/>
    <mergeCell ref="DA99:DE99"/>
    <mergeCell ref="DA100:DE100"/>
    <mergeCell ref="DA101:DE101"/>
    <mergeCell ref="DA102:DE102"/>
    <mergeCell ref="CV103:DA103"/>
    <mergeCell ref="DB103:DE103"/>
    <mergeCell ref="CW105:DE105"/>
    <mergeCell ref="CW106:DE106"/>
    <mergeCell ref="CW107:DE107"/>
    <mergeCell ref="CV109:CX109"/>
    <mergeCell ref="DA111:DE111"/>
    <mergeCell ref="CV113:CV119"/>
    <mergeCell ref="DA113:DE113"/>
    <mergeCell ref="DA114:DE114"/>
    <mergeCell ref="DA115:DE115"/>
    <mergeCell ref="DA116:DE116"/>
    <mergeCell ref="DA117:DE117"/>
    <mergeCell ref="DA118:DE118"/>
    <mergeCell ref="DA119:DE119"/>
    <mergeCell ref="CV72:CV78"/>
    <mergeCell ref="DA72:DE72"/>
    <mergeCell ref="DA73:DE73"/>
    <mergeCell ref="DA74:DE74"/>
    <mergeCell ref="DA75:DE75"/>
    <mergeCell ref="DA76:DE76"/>
    <mergeCell ref="DA77:DE77"/>
    <mergeCell ref="DA78:DE78"/>
    <mergeCell ref="CV80:CV86"/>
    <mergeCell ref="DA80:DE80"/>
    <mergeCell ref="DA81:DE81"/>
    <mergeCell ref="DA82:DE82"/>
    <mergeCell ref="DA83:DE83"/>
    <mergeCell ref="DA84:DE84"/>
    <mergeCell ref="DA85:DE85"/>
    <mergeCell ref="DA86:DE86"/>
    <mergeCell ref="CV88:CV94"/>
    <mergeCell ref="DA88:DE88"/>
    <mergeCell ref="DA89:DE89"/>
    <mergeCell ref="DA90:DE90"/>
    <mergeCell ref="DA91:DE91"/>
    <mergeCell ref="DA92:DE92"/>
    <mergeCell ref="DA93:DE93"/>
    <mergeCell ref="DA94:DE94"/>
    <mergeCell ref="CV47:CV53"/>
    <mergeCell ref="DA47:DE47"/>
    <mergeCell ref="DA48:DE48"/>
    <mergeCell ref="DA49:DE49"/>
    <mergeCell ref="DA50:DE50"/>
    <mergeCell ref="DA51:DE51"/>
    <mergeCell ref="DA52:DE52"/>
    <mergeCell ref="DA53:DE53"/>
    <mergeCell ref="CV54:DA54"/>
    <mergeCell ref="DB54:DE54"/>
    <mergeCell ref="CW56:DE56"/>
    <mergeCell ref="CW57:DE57"/>
    <mergeCell ref="CW58:DE58"/>
    <mergeCell ref="CV60:CX60"/>
    <mergeCell ref="DA62:DE62"/>
    <mergeCell ref="CV64:CV70"/>
    <mergeCell ref="DA64:DE64"/>
    <mergeCell ref="DA65:DE65"/>
    <mergeCell ref="DA66:DE66"/>
    <mergeCell ref="DA67:DE67"/>
    <mergeCell ref="DA68:DE68"/>
    <mergeCell ref="DA69:DE69"/>
    <mergeCell ref="DA70:DE70"/>
    <mergeCell ref="DA29:DE29"/>
    <mergeCell ref="CV31:CV37"/>
    <mergeCell ref="DA31:DE31"/>
    <mergeCell ref="DA32:DE32"/>
    <mergeCell ref="DA33:DE33"/>
    <mergeCell ref="DA34:DE34"/>
    <mergeCell ref="DA35:DE35"/>
    <mergeCell ref="DA36:DE36"/>
    <mergeCell ref="DA37:DE37"/>
    <mergeCell ref="CV39:CV45"/>
    <mergeCell ref="DA39:DE39"/>
    <mergeCell ref="DA40:DE40"/>
    <mergeCell ref="DA41:DE41"/>
    <mergeCell ref="DA42:DE42"/>
    <mergeCell ref="DA43:DE43"/>
    <mergeCell ref="DA44:DE44"/>
    <mergeCell ref="DA45:DE45"/>
    <mergeCell ref="CK194:CK200"/>
    <mergeCell ref="CP194:CT194"/>
    <mergeCell ref="CP195:CT195"/>
    <mergeCell ref="CP196:CT196"/>
    <mergeCell ref="CP197:CT197"/>
    <mergeCell ref="CP198:CT198"/>
    <mergeCell ref="CP199:CT199"/>
    <mergeCell ref="CP200:CT200"/>
    <mergeCell ref="CV1:DF1"/>
    <mergeCell ref="CV3:DE3"/>
    <mergeCell ref="CV5:DA5"/>
    <mergeCell ref="DB5:DE5"/>
    <mergeCell ref="CW7:DE7"/>
    <mergeCell ref="CW8:DE8"/>
    <mergeCell ref="CW9:DE9"/>
    <mergeCell ref="CV11:CX11"/>
    <mergeCell ref="DA13:DE13"/>
    <mergeCell ref="CV15:CV21"/>
    <mergeCell ref="DA15:DE15"/>
    <mergeCell ref="DA16:DE16"/>
    <mergeCell ref="DA17:DE17"/>
    <mergeCell ref="DA18:DE18"/>
    <mergeCell ref="DA19:DE19"/>
    <mergeCell ref="DA20:DE20"/>
    <mergeCell ref="DA21:DE21"/>
    <mergeCell ref="CV23:CV29"/>
    <mergeCell ref="DA23:DE23"/>
    <mergeCell ref="DA24:DE24"/>
    <mergeCell ref="DA25:DE25"/>
    <mergeCell ref="DA26:DE26"/>
    <mergeCell ref="DA27:DE27"/>
    <mergeCell ref="DA28:DE28"/>
    <mergeCell ref="CK170:CK176"/>
    <mergeCell ref="CP170:CT170"/>
    <mergeCell ref="CP171:CT171"/>
    <mergeCell ref="CP172:CT172"/>
    <mergeCell ref="CP173:CT173"/>
    <mergeCell ref="CP174:CT174"/>
    <mergeCell ref="CP175:CT175"/>
    <mergeCell ref="CP176:CT176"/>
    <mergeCell ref="CK178:CK184"/>
    <mergeCell ref="CP178:CT178"/>
    <mergeCell ref="CP179:CT179"/>
    <mergeCell ref="CP180:CT180"/>
    <mergeCell ref="CP181:CT181"/>
    <mergeCell ref="CP182:CT182"/>
    <mergeCell ref="CP183:CT183"/>
    <mergeCell ref="CP184:CT184"/>
    <mergeCell ref="CK186:CK192"/>
    <mergeCell ref="CP186:CT186"/>
    <mergeCell ref="CP187:CT187"/>
    <mergeCell ref="CP188:CT188"/>
    <mergeCell ref="CP189:CT189"/>
    <mergeCell ref="CP190:CT190"/>
    <mergeCell ref="CP191:CT191"/>
    <mergeCell ref="CP192:CT192"/>
    <mergeCell ref="CK145:CK151"/>
    <mergeCell ref="CP145:CT145"/>
    <mergeCell ref="CP146:CT146"/>
    <mergeCell ref="CP147:CT147"/>
    <mergeCell ref="CP148:CT148"/>
    <mergeCell ref="CP149:CT149"/>
    <mergeCell ref="CP150:CT150"/>
    <mergeCell ref="CP151:CT151"/>
    <mergeCell ref="CK152:CP152"/>
    <mergeCell ref="CQ152:CT152"/>
    <mergeCell ref="CL154:CT154"/>
    <mergeCell ref="CL155:CT155"/>
    <mergeCell ref="CL156:CT156"/>
    <mergeCell ref="CK158:CM158"/>
    <mergeCell ref="CP160:CT160"/>
    <mergeCell ref="CK162:CK168"/>
    <mergeCell ref="CP162:CT162"/>
    <mergeCell ref="CP163:CT163"/>
    <mergeCell ref="CP164:CT164"/>
    <mergeCell ref="CP165:CT165"/>
    <mergeCell ref="CP166:CT166"/>
    <mergeCell ref="CP167:CT167"/>
    <mergeCell ref="CP168:CT168"/>
    <mergeCell ref="CK121:CK127"/>
    <mergeCell ref="CP121:CT121"/>
    <mergeCell ref="CP122:CT122"/>
    <mergeCell ref="CP123:CT123"/>
    <mergeCell ref="CP124:CT124"/>
    <mergeCell ref="CP125:CT125"/>
    <mergeCell ref="CP126:CT126"/>
    <mergeCell ref="CP127:CT127"/>
    <mergeCell ref="CK129:CK135"/>
    <mergeCell ref="CP129:CT129"/>
    <mergeCell ref="CP130:CT130"/>
    <mergeCell ref="CP131:CT131"/>
    <mergeCell ref="CP132:CT132"/>
    <mergeCell ref="CP133:CT133"/>
    <mergeCell ref="CP134:CT134"/>
    <mergeCell ref="CP135:CT135"/>
    <mergeCell ref="CK137:CK143"/>
    <mergeCell ref="CP137:CT137"/>
    <mergeCell ref="CP138:CT138"/>
    <mergeCell ref="CP139:CT139"/>
    <mergeCell ref="CP140:CT140"/>
    <mergeCell ref="CP141:CT141"/>
    <mergeCell ref="CP142:CT142"/>
    <mergeCell ref="CP143:CT143"/>
    <mergeCell ref="CK96:CK102"/>
    <mergeCell ref="CP96:CT96"/>
    <mergeCell ref="CP97:CT97"/>
    <mergeCell ref="CP98:CT98"/>
    <mergeCell ref="CP99:CT99"/>
    <mergeCell ref="CP100:CT100"/>
    <mergeCell ref="CP101:CT101"/>
    <mergeCell ref="CP102:CT102"/>
    <mergeCell ref="CK103:CP103"/>
    <mergeCell ref="CQ103:CT103"/>
    <mergeCell ref="CL105:CT105"/>
    <mergeCell ref="CL106:CT106"/>
    <mergeCell ref="CL107:CT107"/>
    <mergeCell ref="CK109:CM109"/>
    <mergeCell ref="CP111:CT111"/>
    <mergeCell ref="CK113:CK119"/>
    <mergeCell ref="CP113:CT113"/>
    <mergeCell ref="CP114:CT114"/>
    <mergeCell ref="CP115:CT115"/>
    <mergeCell ref="CP116:CT116"/>
    <mergeCell ref="CP117:CT117"/>
    <mergeCell ref="CP118:CT118"/>
    <mergeCell ref="CP119:CT119"/>
    <mergeCell ref="CK72:CK78"/>
    <mergeCell ref="CP72:CT72"/>
    <mergeCell ref="CP73:CT73"/>
    <mergeCell ref="CP74:CT74"/>
    <mergeCell ref="CP75:CT75"/>
    <mergeCell ref="CP76:CT76"/>
    <mergeCell ref="CP77:CT77"/>
    <mergeCell ref="CP78:CT78"/>
    <mergeCell ref="CK80:CK86"/>
    <mergeCell ref="CP80:CT80"/>
    <mergeCell ref="CP81:CT81"/>
    <mergeCell ref="CP82:CT82"/>
    <mergeCell ref="CP83:CT83"/>
    <mergeCell ref="CP84:CT84"/>
    <mergeCell ref="CP85:CT85"/>
    <mergeCell ref="CP86:CT86"/>
    <mergeCell ref="CK88:CK94"/>
    <mergeCell ref="CP88:CT88"/>
    <mergeCell ref="CP89:CT89"/>
    <mergeCell ref="CP90:CT90"/>
    <mergeCell ref="CP91:CT91"/>
    <mergeCell ref="CP92:CT92"/>
    <mergeCell ref="CP93:CT93"/>
    <mergeCell ref="CP94:CT94"/>
    <mergeCell ref="CK47:CK53"/>
    <mergeCell ref="CP47:CT47"/>
    <mergeCell ref="CP48:CT48"/>
    <mergeCell ref="CP49:CT49"/>
    <mergeCell ref="CP50:CT50"/>
    <mergeCell ref="CP51:CT51"/>
    <mergeCell ref="CP52:CT52"/>
    <mergeCell ref="CP53:CT53"/>
    <mergeCell ref="CK54:CP54"/>
    <mergeCell ref="CQ54:CT54"/>
    <mergeCell ref="CL56:CT56"/>
    <mergeCell ref="CL57:CT57"/>
    <mergeCell ref="CL58:CT58"/>
    <mergeCell ref="CK60:CM60"/>
    <mergeCell ref="CP62:CT62"/>
    <mergeCell ref="CK64:CK70"/>
    <mergeCell ref="CP64:CT64"/>
    <mergeCell ref="CP65:CT65"/>
    <mergeCell ref="CP66:CT66"/>
    <mergeCell ref="CP67:CT67"/>
    <mergeCell ref="CP68:CT68"/>
    <mergeCell ref="CP69:CT69"/>
    <mergeCell ref="CP70:CT70"/>
    <mergeCell ref="CP29:CT29"/>
    <mergeCell ref="CK31:CK37"/>
    <mergeCell ref="CP31:CT31"/>
    <mergeCell ref="CP32:CT32"/>
    <mergeCell ref="CP33:CT33"/>
    <mergeCell ref="CP34:CT34"/>
    <mergeCell ref="CP35:CT35"/>
    <mergeCell ref="CP36:CT36"/>
    <mergeCell ref="CP37:CT37"/>
    <mergeCell ref="CK39:CK45"/>
    <mergeCell ref="CP39:CT39"/>
    <mergeCell ref="CP40:CT40"/>
    <mergeCell ref="CP41:CT41"/>
    <mergeCell ref="CP42:CT42"/>
    <mergeCell ref="CP43:CT43"/>
    <mergeCell ref="CP44:CT44"/>
    <mergeCell ref="CP45:CT45"/>
    <mergeCell ref="BZ194:BZ200"/>
    <mergeCell ref="CE194:CI194"/>
    <mergeCell ref="CE195:CI195"/>
    <mergeCell ref="CE196:CI196"/>
    <mergeCell ref="CE197:CI197"/>
    <mergeCell ref="CE198:CI198"/>
    <mergeCell ref="CE199:CI199"/>
    <mergeCell ref="CE200:CI200"/>
    <mergeCell ref="CK1:CU1"/>
    <mergeCell ref="CK3:CT3"/>
    <mergeCell ref="CK5:CP5"/>
    <mergeCell ref="CQ5:CT5"/>
    <mergeCell ref="CL7:CT7"/>
    <mergeCell ref="CL8:CT8"/>
    <mergeCell ref="CL9:CT9"/>
    <mergeCell ref="CK11:CM11"/>
    <mergeCell ref="CP13:CT13"/>
    <mergeCell ref="CK15:CK21"/>
    <mergeCell ref="CP15:CT15"/>
    <mergeCell ref="CP16:CT16"/>
    <mergeCell ref="CP17:CT17"/>
    <mergeCell ref="CP18:CT18"/>
    <mergeCell ref="CP19:CT19"/>
    <mergeCell ref="CP20:CT20"/>
    <mergeCell ref="CP21:CT21"/>
    <mergeCell ref="CK23:CK29"/>
    <mergeCell ref="CP23:CT23"/>
    <mergeCell ref="CP24:CT24"/>
    <mergeCell ref="CP25:CT25"/>
    <mergeCell ref="CP26:CT26"/>
    <mergeCell ref="CP27:CT27"/>
    <mergeCell ref="CP28:CT28"/>
    <mergeCell ref="BZ170:BZ176"/>
    <mergeCell ref="CE170:CI170"/>
    <mergeCell ref="CE171:CI171"/>
    <mergeCell ref="CE172:CI172"/>
    <mergeCell ref="CE173:CI173"/>
    <mergeCell ref="CE174:CI174"/>
    <mergeCell ref="CE175:CI175"/>
    <mergeCell ref="CE176:CI176"/>
    <mergeCell ref="BZ178:BZ184"/>
    <mergeCell ref="CE178:CI178"/>
    <mergeCell ref="CE179:CI179"/>
    <mergeCell ref="CE180:CI180"/>
    <mergeCell ref="CE181:CI181"/>
    <mergeCell ref="CE182:CI182"/>
    <mergeCell ref="CE183:CI183"/>
    <mergeCell ref="CE184:CI184"/>
    <mergeCell ref="BZ186:BZ192"/>
    <mergeCell ref="CE186:CI186"/>
    <mergeCell ref="CE187:CI187"/>
    <mergeCell ref="CE188:CI188"/>
    <mergeCell ref="CE189:CI189"/>
    <mergeCell ref="CE190:CI190"/>
    <mergeCell ref="CE191:CI191"/>
    <mergeCell ref="CE192:CI192"/>
    <mergeCell ref="BZ145:BZ151"/>
    <mergeCell ref="CE145:CI145"/>
    <mergeCell ref="CE146:CI146"/>
    <mergeCell ref="CE147:CI147"/>
    <mergeCell ref="CE148:CI148"/>
    <mergeCell ref="CE149:CI149"/>
    <mergeCell ref="CE150:CI150"/>
    <mergeCell ref="CE151:CI151"/>
    <mergeCell ref="BZ152:CE152"/>
    <mergeCell ref="CF152:CI152"/>
    <mergeCell ref="CA154:CI154"/>
    <mergeCell ref="CA155:CI155"/>
    <mergeCell ref="CA156:CI156"/>
    <mergeCell ref="BZ158:CB158"/>
    <mergeCell ref="CE160:CI160"/>
    <mergeCell ref="BZ162:BZ168"/>
    <mergeCell ref="CE162:CI162"/>
    <mergeCell ref="CE163:CI163"/>
    <mergeCell ref="CE164:CI164"/>
    <mergeCell ref="CE165:CI165"/>
    <mergeCell ref="CE166:CI166"/>
    <mergeCell ref="CE167:CI167"/>
    <mergeCell ref="CE168:CI168"/>
    <mergeCell ref="BZ121:BZ127"/>
    <mergeCell ref="CE121:CI121"/>
    <mergeCell ref="CE122:CI122"/>
    <mergeCell ref="CE123:CI123"/>
    <mergeCell ref="CE124:CI124"/>
    <mergeCell ref="CE125:CI125"/>
    <mergeCell ref="CE126:CI126"/>
    <mergeCell ref="CE127:CI127"/>
    <mergeCell ref="BZ129:BZ135"/>
    <mergeCell ref="CE129:CI129"/>
    <mergeCell ref="CE130:CI130"/>
    <mergeCell ref="CE131:CI131"/>
    <mergeCell ref="CE132:CI132"/>
    <mergeCell ref="CE133:CI133"/>
    <mergeCell ref="CE134:CI134"/>
    <mergeCell ref="CE135:CI135"/>
    <mergeCell ref="BZ137:BZ143"/>
    <mergeCell ref="CE137:CI137"/>
    <mergeCell ref="CE138:CI138"/>
    <mergeCell ref="CE139:CI139"/>
    <mergeCell ref="CE140:CI140"/>
    <mergeCell ref="CE141:CI141"/>
    <mergeCell ref="CE142:CI142"/>
    <mergeCell ref="CE143:CI143"/>
    <mergeCell ref="BZ96:BZ102"/>
    <mergeCell ref="CE96:CI96"/>
    <mergeCell ref="CE97:CI97"/>
    <mergeCell ref="CE98:CI98"/>
    <mergeCell ref="CE99:CI99"/>
    <mergeCell ref="CE100:CI100"/>
    <mergeCell ref="CE101:CI101"/>
    <mergeCell ref="CE102:CI102"/>
    <mergeCell ref="BZ103:CE103"/>
    <mergeCell ref="CF103:CI103"/>
    <mergeCell ref="CA105:CI105"/>
    <mergeCell ref="CA106:CI106"/>
    <mergeCell ref="CA107:CI107"/>
    <mergeCell ref="BZ109:CB109"/>
    <mergeCell ref="CE111:CI111"/>
    <mergeCell ref="BZ113:BZ119"/>
    <mergeCell ref="CE113:CI113"/>
    <mergeCell ref="CE114:CI114"/>
    <mergeCell ref="CE115:CI115"/>
    <mergeCell ref="CE116:CI116"/>
    <mergeCell ref="CE117:CI117"/>
    <mergeCell ref="CE118:CI118"/>
    <mergeCell ref="CE119:CI119"/>
    <mergeCell ref="BZ72:BZ78"/>
    <mergeCell ref="CE72:CI72"/>
    <mergeCell ref="CE73:CI73"/>
    <mergeCell ref="CE74:CI74"/>
    <mergeCell ref="CE75:CI75"/>
    <mergeCell ref="CE76:CI76"/>
    <mergeCell ref="CE77:CI77"/>
    <mergeCell ref="CE78:CI78"/>
    <mergeCell ref="BZ80:BZ86"/>
    <mergeCell ref="CE80:CI80"/>
    <mergeCell ref="CE81:CI81"/>
    <mergeCell ref="CE82:CI82"/>
    <mergeCell ref="CE83:CI83"/>
    <mergeCell ref="CE84:CI84"/>
    <mergeCell ref="CE85:CI85"/>
    <mergeCell ref="CE86:CI86"/>
    <mergeCell ref="BZ88:BZ94"/>
    <mergeCell ref="CE88:CI88"/>
    <mergeCell ref="CE89:CI89"/>
    <mergeCell ref="CE90:CI90"/>
    <mergeCell ref="CE91:CI91"/>
    <mergeCell ref="CE92:CI92"/>
    <mergeCell ref="CE93:CI93"/>
    <mergeCell ref="CE94:CI94"/>
    <mergeCell ref="BZ47:BZ53"/>
    <mergeCell ref="CE47:CI47"/>
    <mergeCell ref="CE48:CI48"/>
    <mergeCell ref="CE49:CI49"/>
    <mergeCell ref="CE50:CI50"/>
    <mergeCell ref="CE51:CI51"/>
    <mergeCell ref="CE52:CI52"/>
    <mergeCell ref="CE53:CI53"/>
    <mergeCell ref="BZ54:CE54"/>
    <mergeCell ref="CF54:CI54"/>
    <mergeCell ref="CA56:CI56"/>
    <mergeCell ref="CA57:CI57"/>
    <mergeCell ref="CA58:CI58"/>
    <mergeCell ref="BZ60:CB60"/>
    <mergeCell ref="CE62:CI62"/>
    <mergeCell ref="BZ64:BZ70"/>
    <mergeCell ref="CE64:CI64"/>
    <mergeCell ref="CE65:CI65"/>
    <mergeCell ref="CE66:CI66"/>
    <mergeCell ref="CE67:CI67"/>
    <mergeCell ref="CE68:CI68"/>
    <mergeCell ref="CE69:CI69"/>
    <mergeCell ref="CE70:CI70"/>
    <mergeCell ref="BZ23:BZ29"/>
    <mergeCell ref="CE23:CI23"/>
    <mergeCell ref="CE24:CI24"/>
    <mergeCell ref="CE25:CI25"/>
    <mergeCell ref="CE26:CI26"/>
    <mergeCell ref="CE27:CI27"/>
    <mergeCell ref="CE28:CI28"/>
    <mergeCell ref="CE29:CI29"/>
    <mergeCell ref="BZ31:BZ37"/>
    <mergeCell ref="CE31:CI31"/>
    <mergeCell ref="CE32:CI32"/>
    <mergeCell ref="CE33:CI33"/>
    <mergeCell ref="CE34:CI34"/>
    <mergeCell ref="CE35:CI35"/>
    <mergeCell ref="CE36:CI36"/>
    <mergeCell ref="CE37:CI37"/>
    <mergeCell ref="BZ39:BZ45"/>
    <mergeCell ref="CE39:CI39"/>
    <mergeCell ref="CE40:CI40"/>
    <mergeCell ref="CE41:CI41"/>
    <mergeCell ref="CE42:CI42"/>
    <mergeCell ref="CE43:CI43"/>
    <mergeCell ref="CE44:CI44"/>
    <mergeCell ref="CE45:CI45"/>
    <mergeCell ref="BZ1:CJ1"/>
    <mergeCell ref="BZ3:CI3"/>
    <mergeCell ref="BZ5:CE5"/>
    <mergeCell ref="CF5:CI5"/>
    <mergeCell ref="CA7:CI7"/>
    <mergeCell ref="CA8:CI8"/>
    <mergeCell ref="CA9:CI9"/>
    <mergeCell ref="BZ11:CB11"/>
    <mergeCell ref="CE13:CI13"/>
    <mergeCell ref="BZ15:BZ21"/>
    <mergeCell ref="CE15:CI15"/>
    <mergeCell ref="CE16:CI16"/>
    <mergeCell ref="CE17:CI17"/>
    <mergeCell ref="CE18:CI18"/>
    <mergeCell ref="CE19:CI19"/>
    <mergeCell ref="CE20:CI20"/>
    <mergeCell ref="CE21:CI21"/>
    <mergeCell ref="BO178:BO184"/>
    <mergeCell ref="BT178:BX178"/>
    <mergeCell ref="BT179:BX179"/>
    <mergeCell ref="BT180:BX180"/>
    <mergeCell ref="BT181:BX181"/>
    <mergeCell ref="BT182:BX182"/>
    <mergeCell ref="BT183:BX183"/>
    <mergeCell ref="BT184:BX184"/>
    <mergeCell ref="BO186:BO192"/>
    <mergeCell ref="BT186:BX186"/>
    <mergeCell ref="BT187:BX187"/>
    <mergeCell ref="BT188:BX188"/>
    <mergeCell ref="BT189:BX189"/>
    <mergeCell ref="BT190:BX190"/>
    <mergeCell ref="BT191:BX191"/>
    <mergeCell ref="BT192:BX192"/>
    <mergeCell ref="BO194:BO200"/>
    <mergeCell ref="BT194:BX194"/>
    <mergeCell ref="BT195:BX195"/>
    <mergeCell ref="BT196:BX196"/>
    <mergeCell ref="BT197:BX197"/>
    <mergeCell ref="BT198:BX198"/>
    <mergeCell ref="BT199:BX199"/>
    <mergeCell ref="BT200:BX200"/>
    <mergeCell ref="BO145:BO151"/>
    <mergeCell ref="BT145:BX145"/>
    <mergeCell ref="BT146:BX146"/>
    <mergeCell ref="BT147:BX147"/>
    <mergeCell ref="BT148:BX148"/>
    <mergeCell ref="BT149:BX149"/>
    <mergeCell ref="BT150:BX150"/>
    <mergeCell ref="BT151:BX151"/>
    <mergeCell ref="BO152:BT152"/>
    <mergeCell ref="BU152:BX152"/>
    <mergeCell ref="BP154:BX154"/>
    <mergeCell ref="BP155:BX155"/>
    <mergeCell ref="BP156:BX156"/>
    <mergeCell ref="BO158:BQ158"/>
    <mergeCell ref="BT160:BX160"/>
    <mergeCell ref="BO162:BO168"/>
    <mergeCell ref="BT162:BX162"/>
    <mergeCell ref="BT163:BX163"/>
    <mergeCell ref="BT164:BX164"/>
    <mergeCell ref="BT165:BX165"/>
    <mergeCell ref="BT166:BX166"/>
    <mergeCell ref="BT167:BX167"/>
    <mergeCell ref="BT168:BX168"/>
    <mergeCell ref="BO121:BO127"/>
    <mergeCell ref="BT121:BX121"/>
    <mergeCell ref="BT122:BX122"/>
    <mergeCell ref="BT123:BX123"/>
    <mergeCell ref="BT124:BX124"/>
    <mergeCell ref="BT125:BX125"/>
    <mergeCell ref="BT126:BX126"/>
    <mergeCell ref="BT127:BX127"/>
    <mergeCell ref="BO129:BO135"/>
    <mergeCell ref="BT129:BX129"/>
    <mergeCell ref="BT130:BX130"/>
    <mergeCell ref="BT131:BX131"/>
    <mergeCell ref="BT132:BX132"/>
    <mergeCell ref="BT133:BX133"/>
    <mergeCell ref="BT134:BX134"/>
    <mergeCell ref="BT135:BX135"/>
    <mergeCell ref="BO137:BO143"/>
    <mergeCell ref="BT137:BX137"/>
    <mergeCell ref="BT138:BX138"/>
    <mergeCell ref="BT139:BX139"/>
    <mergeCell ref="BT140:BX140"/>
    <mergeCell ref="BT141:BX141"/>
    <mergeCell ref="BT142:BX142"/>
    <mergeCell ref="BT143:BX143"/>
    <mergeCell ref="BO96:BO102"/>
    <mergeCell ref="BT96:BX96"/>
    <mergeCell ref="BT97:BX97"/>
    <mergeCell ref="BT98:BX98"/>
    <mergeCell ref="BT99:BX99"/>
    <mergeCell ref="BT100:BX100"/>
    <mergeCell ref="BT101:BX101"/>
    <mergeCell ref="BT102:BX102"/>
    <mergeCell ref="BO103:BT103"/>
    <mergeCell ref="BU103:BX103"/>
    <mergeCell ref="BP105:BX105"/>
    <mergeCell ref="BP106:BX106"/>
    <mergeCell ref="BP107:BX107"/>
    <mergeCell ref="BO109:BQ109"/>
    <mergeCell ref="BT111:BX111"/>
    <mergeCell ref="BO113:BO119"/>
    <mergeCell ref="BT113:BX113"/>
    <mergeCell ref="BT114:BX114"/>
    <mergeCell ref="BT115:BX115"/>
    <mergeCell ref="BT116:BX116"/>
    <mergeCell ref="BT117:BX117"/>
    <mergeCell ref="BT118:BX118"/>
    <mergeCell ref="BT119:BX119"/>
    <mergeCell ref="BO72:BO78"/>
    <mergeCell ref="BT72:BX72"/>
    <mergeCell ref="BT73:BX73"/>
    <mergeCell ref="BT74:BX74"/>
    <mergeCell ref="BT75:BX75"/>
    <mergeCell ref="BT76:BX76"/>
    <mergeCell ref="BT77:BX77"/>
    <mergeCell ref="BT78:BX78"/>
    <mergeCell ref="BO80:BO86"/>
    <mergeCell ref="BT80:BX80"/>
    <mergeCell ref="BT81:BX81"/>
    <mergeCell ref="BT82:BX82"/>
    <mergeCell ref="BT83:BX83"/>
    <mergeCell ref="BT84:BX84"/>
    <mergeCell ref="BT85:BX85"/>
    <mergeCell ref="BT86:BX86"/>
    <mergeCell ref="BO88:BO94"/>
    <mergeCell ref="BT88:BX88"/>
    <mergeCell ref="BT89:BX89"/>
    <mergeCell ref="BT90:BX90"/>
    <mergeCell ref="BT91:BX91"/>
    <mergeCell ref="BT92:BX92"/>
    <mergeCell ref="BT93:BX93"/>
    <mergeCell ref="BT94:BX94"/>
    <mergeCell ref="BO47:BO53"/>
    <mergeCell ref="BT47:BX47"/>
    <mergeCell ref="BT48:BX48"/>
    <mergeCell ref="BT49:BX49"/>
    <mergeCell ref="BT50:BX50"/>
    <mergeCell ref="BT51:BX51"/>
    <mergeCell ref="BT52:BX52"/>
    <mergeCell ref="BT53:BX53"/>
    <mergeCell ref="BO54:BT54"/>
    <mergeCell ref="BU54:BX54"/>
    <mergeCell ref="BP56:BX56"/>
    <mergeCell ref="BP57:BX57"/>
    <mergeCell ref="BP58:BX58"/>
    <mergeCell ref="BO60:BQ60"/>
    <mergeCell ref="BT62:BX62"/>
    <mergeCell ref="BO64:BO70"/>
    <mergeCell ref="BT64:BX64"/>
    <mergeCell ref="BT65:BX65"/>
    <mergeCell ref="BT66:BX66"/>
    <mergeCell ref="BT67:BX67"/>
    <mergeCell ref="BT68:BX68"/>
    <mergeCell ref="BT69:BX69"/>
    <mergeCell ref="BT70:BX70"/>
    <mergeCell ref="BO23:BO29"/>
    <mergeCell ref="BT23:BX23"/>
    <mergeCell ref="BT24:BX24"/>
    <mergeCell ref="BT25:BX25"/>
    <mergeCell ref="BT26:BX26"/>
    <mergeCell ref="BT27:BX27"/>
    <mergeCell ref="BT28:BX28"/>
    <mergeCell ref="BT29:BX29"/>
    <mergeCell ref="BO31:BO37"/>
    <mergeCell ref="BT31:BX31"/>
    <mergeCell ref="BT32:BX32"/>
    <mergeCell ref="BT33:BX33"/>
    <mergeCell ref="BT34:BX34"/>
    <mergeCell ref="BT35:BX35"/>
    <mergeCell ref="BT36:BX36"/>
    <mergeCell ref="BT37:BX37"/>
    <mergeCell ref="BO39:BO45"/>
    <mergeCell ref="BT39:BX39"/>
    <mergeCell ref="BT40:BX40"/>
    <mergeCell ref="BT41:BX41"/>
    <mergeCell ref="BT42:BX42"/>
    <mergeCell ref="BT43:BX43"/>
    <mergeCell ref="BT44:BX44"/>
    <mergeCell ref="BT45:BX45"/>
    <mergeCell ref="BO1:BY1"/>
    <mergeCell ref="BO3:BX3"/>
    <mergeCell ref="BO5:BT5"/>
    <mergeCell ref="BU5:BX5"/>
    <mergeCell ref="BP7:BX7"/>
    <mergeCell ref="BP8:BX8"/>
    <mergeCell ref="BP9:BX9"/>
    <mergeCell ref="BO11:BQ11"/>
    <mergeCell ref="BT13:BX13"/>
    <mergeCell ref="BO15:BO21"/>
    <mergeCell ref="BT15:BX15"/>
    <mergeCell ref="BT16:BX16"/>
    <mergeCell ref="BT17:BX17"/>
    <mergeCell ref="BT18:BX18"/>
    <mergeCell ref="BT19:BX19"/>
    <mergeCell ref="BT20:BX20"/>
    <mergeCell ref="BT21:BX21"/>
    <mergeCell ref="BD178:BD184"/>
    <mergeCell ref="BI178:BM178"/>
    <mergeCell ref="BI179:BM179"/>
    <mergeCell ref="BI180:BM180"/>
    <mergeCell ref="BI181:BM181"/>
    <mergeCell ref="BI182:BM182"/>
    <mergeCell ref="BI183:BM183"/>
    <mergeCell ref="BI184:BM184"/>
    <mergeCell ref="BD186:BD192"/>
    <mergeCell ref="BI186:BM186"/>
    <mergeCell ref="BI187:BM187"/>
    <mergeCell ref="BI188:BM188"/>
    <mergeCell ref="BI189:BM189"/>
    <mergeCell ref="BI190:BM190"/>
    <mergeCell ref="BI191:BM191"/>
    <mergeCell ref="BI192:BM192"/>
    <mergeCell ref="BD194:BD200"/>
    <mergeCell ref="BI194:BM194"/>
    <mergeCell ref="BI195:BM195"/>
    <mergeCell ref="BI196:BM196"/>
    <mergeCell ref="BI197:BM197"/>
    <mergeCell ref="BI198:BM198"/>
    <mergeCell ref="BI199:BM199"/>
    <mergeCell ref="BI200:BM200"/>
    <mergeCell ref="BE155:BM155"/>
    <mergeCell ref="BE156:BM156"/>
    <mergeCell ref="BD158:BF158"/>
    <mergeCell ref="BI160:BM160"/>
    <mergeCell ref="BD162:BD168"/>
    <mergeCell ref="BI162:BM162"/>
    <mergeCell ref="BI163:BM163"/>
    <mergeCell ref="BI164:BM164"/>
    <mergeCell ref="BI165:BM165"/>
    <mergeCell ref="BI166:BM166"/>
    <mergeCell ref="BI167:BM167"/>
    <mergeCell ref="BI168:BM168"/>
    <mergeCell ref="BD170:BD176"/>
    <mergeCell ref="BI170:BM170"/>
    <mergeCell ref="BI171:BM171"/>
    <mergeCell ref="BI172:BM172"/>
    <mergeCell ref="BI173:BM173"/>
    <mergeCell ref="BI174:BM174"/>
    <mergeCell ref="BI175:BM175"/>
    <mergeCell ref="BI176:BM176"/>
    <mergeCell ref="BI121:BM121"/>
    <mergeCell ref="BI122:BM122"/>
    <mergeCell ref="BI123:BM123"/>
    <mergeCell ref="BI124:BM124"/>
    <mergeCell ref="BI125:BM125"/>
    <mergeCell ref="BI126:BM126"/>
    <mergeCell ref="BI127:BM127"/>
    <mergeCell ref="BD129:BD135"/>
    <mergeCell ref="BI129:BM129"/>
    <mergeCell ref="BI130:BM130"/>
    <mergeCell ref="BI131:BM131"/>
    <mergeCell ref="BI132:BM132"/>
    <mergeCell ref="BI133:BM133"/>
    <mergeCell ref="BI134:BM134"/>
    <mergeCell ref="BI135:BM135"/>
    <mergeCell ref="BD137:BD143"/>
    <mergeCell ref="BI137:BM137"/>
    <mergeCell ref="BI138:BM138"/>
    <mergeCell ref="BI139:BM139"/>
    <mergeCell ref="BI140:BM140"/>
    <mergeCell ref="BI141:BM141"/>
    <mergeCell ref="BI142:BM142"/>
    <mergeCell ref="BI143:BM143"/>
    <mergeCell ref="BD121:BD127"/>
    <mergeCell ref="BD96:BD102"/>
    <mergeCell ref="BI96:BM96"/>
    <mergeCell ref="BI97:BM97"/>
    <mergeCell ref="BI98:BM98"/>
    <mergeCell ref="BI99:BM99"/>
    <mergeCell ref="BI100:BM100"/>
    <mergeCell ref="BI101:BM101"/>
    <mergeCell ref="BI102:BM102"/>
    <mergeCell ref="BD103:BI103"/>
    <mergeCell ref="BJ103:BM103"/>
    <mergeCell ref="BE105:BM105"/>
    <mergeCell ref="BE106:BM106"/>
    <mergeCell ref="BE107:BM107"/>
    <mergeCell ref="BD109:BF109"/>
    <mergeCell ref="BI111:BM111"/>
    <mergeCell ref="BD113:BD119"/>
    <mergeCell ref="BI113:BM113"/>
    <mergeCell ref="BI114:BM114"/>
    <mergeCell ref="BI115:BM115"/>
    <mergeCell ref="BI116:BM116"/>
    <mergeCell ref="BI117:BM117"/>
    <mergeCell ref="BI118:BM118"/>
    <mergeCell ref="BI119:BM119"/>
    <mergeCell ref="BD72:BD78"/>
    <mergeCell ref="BI72:BM72"/>
    <mergeCell ref="BI73:BM73"/>
    <mergeCell ref="BI74:BM74"/>
    <mergeCell ref="BI75:BM75"/>
    <mergeCell ref="BI76:BM76"/>
    <mergeCell ref="BI77:BM77"/>
    <mergeCell ref="BI78:BM78"/>
    <mergeCell ref="BD80:BD86"/>
    <mergeCell ref="BI80:BM80"/>
    <mergeCell ref="BI81:BM81"/>
    <mergeCell ref="BI82:BM82"/>
    <mergeCell ref="BI83:BM83"/>
    <mergeCell ref="BI84:BM84"/>
    <mergeCell ref="BI85:BM85"/>
    <mergeCell ref="BI86:BM86"/>
    <mergeCell ref="BD88:BD94"/>
    <mergeCell ref="BI88:BM88"/>
    <mergeCell ref="BI89:BM89"/>
    <mergeCell ref="BI90:BM90"/>
    <mergeCell ref="BI91:BM91"/>
    <mergeCell ref="BI92:BM92"/>
    <mergeCell ref="BI93:BM93"/>
    <mergeCell ref="BI94:BM94"/>
    <mergeCell ref="BD47:BD53"/>
    <mergeCell ref="BI47:BM47"/>
    <mergeCell ref="BI48:BM48"/>
    <mergeCell ref="BI49:BM49"/>
    <mergeCell ref="BI50:BM50"/>
    <mergeCell ref="BI51:BM51"/>
    <mergeCell ref="BI52:BM52"/>
    <mergeCell ref="BI53:BM53"/>
    <mergeCell ref="BD54:BI54"/>
    <mergeCell ref="BJ54:BM54"/>
    <mergeCell ref="BE56:BM56"/>
    <mergeCell ref="BE57:BM57"/>
    <mergeCell ref="BE58:BM58"/>
    <mergeCell ref="BD60:BF60"/>
    <mergeCell ref="BI62:BM62"/>
    <mergeCell ref="BD64:BD70"/>
    <mergeCell ref="BI64:BM64"/>
    <mergeCell ref="BI65:BM65"/>
    <mergeCell ref="BI66:BM66"/>
    <mergeCell ref="BI67:BM67"/>
    <mergeCell ref="BI68:BM68"/>
    <mergeCell ref="BI69:BM69"/>
    <mergeCell ref="BI70:BM70"/>
    <mergeCell ref="BD23:BD29"/>
    <mergeCell ref="BI23:BM23"/>
    <mergeCell ref="BI24:BM24"/>
    <mergeCell ref="BI25:BM25"/>
    <mergeCell ref="BI26:BM26"/>
    <mergeCell ref="BI27:BM27"/>
    <mergeCell ref="BI28:BM28"/>
    <mergeCell ref="BI29:BM29"/>
    <mergeCell ref="BD31:BD37"/>
    <mergeCell ref="BI31:BM31"/>
    <mergeCell ref="BI32:BM32"/>
    <mergeCell ref="BI33:BM33"/>
    <mergeCell ref="BI34:BM34"/>
    <mergeCell ref="BI35:BM35"/>
    <mergeCell ref="BI36:BM36"/>
    <mergeCell ref="BI37:BM37"/>
    <mergeCell ref="BD39:BD45"/>
    <mergeCell ref="BI39:BM39"/>
    <mergeCell ref="BI40:BM40"/>
    <mergeCell ref="BI41:BM41"/>
    <mergeCell ref="BI42:BM42"/>
    <mergeCell ref="BI43:BM43"/>
    <mergeCell ref="BI44:BM44"/>
    <mergeCell ref="BI45:BM45"/>
    <mergeCell ref="BD1:BN1"/>
    <mergeCell ref="BD3:BM3"/>
    <mergeCell ref="BD5:BI5"/>
    <mergeCell ref="BJ5:BM5"/>
    <mergeCell ref="BE7:BM7"/>
    <mergeCell ref="BE8:BM8"/>
    <mergeCell ref="BE9:BM9"/>
    <mergeCell ref="BD11:BF11"/>
    <mergeCell ref="BI13:BM13"/>
    <mergeCell ref="BD15:BD21"/>
    <mergeCell ref="BI15:BM15"/>
    <mergeCell ref="BI16:BM16"/>
    <mergeCell ref="BI17:BM17"/>
    <mergeCell ref="BI18:BM18"/>
    <mergeCell ref="BI19:BM19"/>
    <mergeCell ref="BI20:BM20"/>
    <mergeCell ref="BI21:BM21"/>
    <mergeCell ref="AS178:AS184"/>
    <mergeCell ref="AX178:BB178"/>
    <mergeCell ref="AX179:BB179"/>
    <mergeCell ref="AX180:BB180"/>
    <mergeCell ref="AX181:BB181"/>
    <mergeCell ref="AX182:BB182"/>
    <mergeCell ref="AX183:BB183"/>
    <mergeCell ref="AX184:BB184"/>
    <mergeCell ref="AS186:AS192"/>
    <mergeCell ref="AX186:BB186"/>
    <mergeCell ref="AX187:BB187"/>
    <mergeCell ref="AX188:BB188"/>
    <mergeCell ref="AX189:BB189"/>
    <mergeCell ref="AX190:BB190"/>
    <mergeCell ref="AX191:BB191"/>
    <mergeCell ref="AX192:BB192"/>
    <mergeCell ref="AS194:AS200"/>
    <mergeCell ref="AX194:BB194"/>
    <mergeCell ref="AX195:BB195"/>
    <mergeCell ref="AX196:BB196"/>
    <mergeCell ref="AX197:BB197"/>
    <mergeCell ref="AX198:BB198"/>
    <mergeCell ref="AX199:BB199"/>
    <mergeCell ref="AX200:BB200"/>
    <mergeCell ref="AT155:BB155"/>
    <mergeCell ref="AT156:BB156"/>
    <mergeCell ref="AS158:AU158"/>
    <mergeCell ref="AX160:BB160"/>
    <mergeCell ref="AS162:AS168"/>
    <mergeCell ref="AX162:BB162"/>
    <mergeCell ref="AX163:BB163"/>
    <mergeCell ref="AX164:BB164"/>
    <mergeCell ref="AX165:BB165"/>
    <mergeCell ref="AX166:BB166"/>
    <mergeCell ref="AX167:BB167"/>
    <mergeCell ref="AX168:BB168"/>
    <mergeCell ref="AS170:AS176"/>
    <mergeCell ref="AX170:BB170"/>
    <mergeCell ref="AX171:BB171"/>
    <mergeCell ref="AX172:BB172"/>
    <mergeCell ref="AX173:BB173"/>
    <mergeCell ref="AX174:BB174"/>
    <mergeCell ref="AX175:BB175"/>
    <mergeCell ref="AX176:BB176"/>
    <mergeCell ref="AS129:AS135"/>
    <mergeCell ref="AX129:BB129"/>
    <mergeCell ref="AX130:BB130"/>
    <mergeCell ref="AX131:BB131"/>
    <mergeCell ref="AX132:BB132"/>
    <mergeCell ref="AX133:BB133"/>
    <mergeCell ref="AX134:BB134"/>
    <mergeCell ref="AX135:BB135"/>
    <mergeCell ref="AS137:AS143"/>
    <mergeCell ref="AX137:BB137"/>
    <mergeCell ref="AX138:BB138"/>
    <mergeCell ref="AX139:BB139"/>
    <mergeCell ref="AX140:BB140"/>
    <mergeCell ref="AX141:BB141"/>
    <mergeCell ref="AX142:BB142"/>
    <mergeCell ref="AX143:BB143"/>
    <mergeCell ref="AS145:AS151"/>
    <mergeCell ref="AX145:BB145"/>
    <mergeCell ref="AX146:BB146"/>
    <mergeCell ref="AX147:BB147"/>
    <mergeCell ref="AX148:BB148"/>
    <mergeCell ref="AX149:BB149"/>
    <mergeCell ref="AX150:BB150"/>
    <mergeCell ref="AX151:BB151"/>
    <mergeCell ref="AS96:AS102"/>
    <mergeCell ref="AX96:BB96"/>
    <mergeCell ref="AX97:BB97"/>
    <mergeCell ref="AX98:BB98"/>
    <mergeCell ref="AX99:BB99"/>
    <mergeCell ref="AX100:BB100"/>
    <mergeCell ref="AX101:BB101"/>
    <mergeCell ref="AX102:BB102"/>
    <mergeCell ref="AS103:AX103"/>
    <mergeCell ref="AY103:BB103"/>
    <mergeCell ref="AT105:BB105"/>
    <mergeCell ref="AT106:BB106"/>
    <mergeCell ref="AT107:BB107"/>
    <mergeCell ref="AS109:AU109"/>
    <mergeCell ref="AX111:BB111"/>
    <mergeCell ref="AS113:AS119"/>
    <mergeCell ref="AX113:BB113"/>
    <mergeCell ref="AX114:BB114"/>
    <mergeCell ref="AX115:BB115"/>
    <mergeCell ref="AX116:BB116"/>
    <mergeCell ref="AX117:BB117"/>
    <mergeCell ref="AX118:BB118"/>
    <mergeCell ref="AX119:BB119"/>
    <mergeCell ref="AX75:BB75"/>
    <mergeCell ref="AX76:BB76"/>
    <mergeCell ref="AX77:BB77"/>
    <mergeCell ref="AX78:BB78"/>
    <mergeCell ref="AS80:AS86"/>
    <mergeCell ref="AX80:BB80"/>
    <mergeCell ref="AX81:BB81"/>
    <mergeCell ref="AX82:BB82"/>
    <mergeCell ref="AX83:BB83"/>
    <mergeCell ref="AX84:BB84"/>
    <mergeCell ref="AX85:BB85"/>
    <mergeCell ref="AX86:BB86"/>
    <mergeCell ref="AS88:AS94"/>
    <mergeCell ref="AX88:BB88"/>
    <mergeCell ref="AX89:BB89"/>
    <mergeCell ref="AX90:BB90"/>
    <mergeCell ref="AX91:BB91"/>
    <mergeCell ref="AX92:BB92"/>
    <mergeCell ref="AX93:BB93"/>
    <mergeCell ref="AX94:BB94"/>
    <mergeCell ref="AS47:AS53"/>
    <mergeCell ref="AX47:BB47"/>
    <mergeCell ref="AX48:BB48"/>
    <mergeCell ref="AX49:BB49"/>
    <mergeCell ref="AX50:BB50"/>
    <mergeCell ref="AX51:BB51"/>
    <mergeCell ref="AX52:BB52"/>
    <mergeCell ref="AX53:BB53"/>
    <mergeCell ref="AS54:AX54"/>
    <mergeCell ref="AY54:BB54"/>
    <mergeCell ref="AT56:BB56"/>
    <mergeCell ref="AT57:BB57"/>
    <mergeCell ref="AT58:BB58"/>
    <mergeCell ref="AS60:AU60"/>
    <mergeCell ref="AX62:BB62"/>
    <mergeCell ref="AS64:AS70"/>
    <mergeCell ref="AX64:BB64"/>
    <mergeCell ref="AX65:BB65"/>
    <mergeCell ref="AX66:BB66"/>
    <mergeCell ref="AX67:BB67"/>
    <mergeCell ref="AX68:BB68"/>
    <mergeCell ref="AX69:BB69"/>
    <mergeCell ref="AX70:BB70"/>
    <mergeCell ref="AS23:AS29"/>
    <mergeCell ref="AX23:BB23"/>
    <mergeCell ref="AX24:BB24"/>
    <mergeCell ref="AX25:BB25"/>
    <mergeCell ref="AX26:BB26"/>
    <mergeCell ref="AX27:BB27"/>
    <mergeCell ref="AX28:BB28"/>
    <mergeCell ref="AX29:BB29"/>
    <mergeCell ref="AS31:AS37"/>
    <mergeCell ref="AX31:BB31"/>
    <mergeCell ref="AX32:BB32"/>
    <mergeCell ref="AX33:BB33"/>
    <mergeCell ref="AX34:BB34"/>
    <mergeCell ref="AX35:BB35"/>
    <mergeCell ref="AX36:BB36"/>
    <mergeCell ref="AX37:BB37"/>
    <mergeCell ref="AS39:AS45"/>
    <mergeCell ref="AX39:BB39"/>
    <mergeCell ref="AX40:BB40"/>
    <mergeCell ref="AX41:BB41"/>
    <mergeCell ref="AX42:BB42"/>
    <mergeCell ref="AX43:BB43"/>
    <mergeCell ref="AX44:BB44"/>
    <mergeCell ref="AX45:BB45"/>
    <mergeCell ref="AS1:BC1"/>
    <mergeCell ref="AS3:BB3"/>
    <mergeCell ref="AS5:AX5"/>
    <mergeCell ref="AY5:BB5"/>
    <mergeCell ref="AT7:BB7"/>
    <mergeCell ref="AT8:BB8"/>
    <mergeCell ref="AT9:BB9"/>
    <mergeCell ref="AS11:AU11"/>
    <mergeCell ref="AX13:BB13"/>
    <mergeCell ref="AS15:AS21"/>
    <mergeCell ref="AX15:BB15"/>
    <mergeCell ref="AX16:BB16"/>
    <mergeCell ref="AX17:BB17"/>
    <mergeCell ref="AX18:BB18"/>
    <mergeCell ref="AX19:BB19"/>
    <mergeCell ref="AX20:BB20"/>
    <mergeCell ref="AX21:BB21"/>
    <mergeCell ref="AH178:AH184"/>
    <mergeCell ref="AM178:AQ178"/>
    <mergeCell ref="AM179:AQ179"/>
    <mergeCell ref="AM180:AQ180"/>
    <mergeCell ref="AM181:AQ181"/>
    <mergeCell ref="AM182:AQ182"/>
    <mergeCell ref="AM183:AQ183"/>
    <mergeCell ref="AM184:AQ184"/>
    <mergeCell ref="AH186:AH192"/>
    <mergeCell ref="AM186:AQ186"/>
    <mergeCell ref="AM187:AQ187"/>
    <mergeCell ref="AM188:AQ188"/>
    <mergeCell ref="AM189:AQ189"/>
    <mergeCell ref="AM190:AQ190"/>
    <mergeCell ref="AM191:AQ191"/>
    <mergeCell ref="AM192:AQ192"/>
    <mergeCell ref="AH194:AH200"/>
    <mergeCell ref="AM194:AQ194"/>
    <mergeCell ref="AM195:AQ195"/>
    <mergeCell ref="AM196:AQ196"/>
    <mergeCell ref="AM198:AQ198"/>
    <mergeCell ref="AM199:AQ199"/>
    <mergeCell ref="AM200:AQ200"/>
    <mergeCell ref="AI155:AQ155"/>
    <mergeCell ref="AI156:AQ156"/>
    <mergeCell ref="AH158:AJ158"/>
    <mergeCell ref="AM160:AQ160"/>
    <mergeCell ref="AH162:AH168"/>
    <mergeCell ref="AM162:AQ162"/>
    <mergeCell ref="AM163:AQ163"/>
    <mergeCell ref="AM164:AQ164"/>
    <mergeCell ref="AM165:AQ165"/>
    <mergeCell ref="AM166:AQ166"/>
    <mergeCell ref="AM167:AQ167"/>
    <mergeCell ref="AM168:AQ168"/>
    <mergeCell ref="AH170:AH176"/>
    <mergeCell ref="AM170:AQ170"/>
    <mergeCell ref="AM171:AQ171"/>
    <mergeCell ref="AM172:AQ172"/>
    <mergeCell ref="AM173:AQ173"/>
    <mergeCell ref="AM175:AQ175"/>
    <mergeCell ref="AM176:AQ176"/>
    <mergeCell ref="AM132:AQ132"/>
    <mergeCell ref="AM133:AQ133"/>
    <mergeCell ref="AM134:AQ134"/>
    <mergeCell ref="AM135:AQ135"/>
    <mergeCell ref="AH137:AH143"/>
    <mergeCell ref="AM137:AQ137"/>
    <mergeCell ref="AM138:AQ138"/>
    <mergeCell ref="AM139:AQ139"/>
    <mergeCell ref="AM140:AQ140"/>
    <mergeCell ref="AM141:AQ141"/>
    <mergeCell ref="AM142:AQ142"/>
    <mergeCell ref="AM143:AQ143"/>
    <mergeCell ref="AH145:AH151"/>
    <mergeCell ref="AM145:AQ145"/>
    <mergeCell ref="AM146:AQ146"/>
    <mergeCell ref="AM147:AQ147"/>
    <mergeCell ref="AM148:AQ148"/>
    <mergeCell ref="AM149:AQ149"/>
    <mergeCell ref="AM150:AQ150"/>
    <mergeCell ref="AH129:AH135"/>
    <mergeCell ref="AM129:AQ129"/>
    <mergeCell ref="AM130:AQ130"/>
    <mergeCell ref="AM131:AQ131"/>
    <mergeCell ref="AI106:AQ106"/>
    <mergeCell ref="AI107:AQ107"/>
    <mergeCell ref="AH109:AJ109"/>
    <mergeCell ref="AM111:AQ111"/>
    <mergeCell ref="AH113:AH119"/>
    <mergeCell ref="AM113:AQ113"/>
    <mergeCell ref="AM114:AQ114"/>
    <mergeCell ref="AM115:AQ115"/>
    <mergeCell ref="AM116:AQ116"/>
    <mergeCell ref="AM117:AQ117"/>
    <mergeCell ref="AM118:AQ118"/>
    <mergeCell ref="AM119:AQ119"/>
    <mergeCell ref="AH121:AH127"/>
    <mergeCell ref="AM121:AQ121"/>
    <mergeCell ref="AM122:AQ122"/>
    <mergeCell ref="AM123:AQ123"/>
    <mergeCell ref="AM124:AQ124"/>
    <mergeCell ref="AM125:AQ125"/>
    <mergeCell ref="AM126:AQ126"/>
    <mergeCell ref="AM127:AQ127"/>
    <mergeCell ref="AH80:AH86"/>
    <mergeCell ref="AM80:AQ80"/>
    <mergeCell ref="AM81:AQ81"/>
    <mergeCell ref="AM83:AQ83"/>
    <mergeCell ref="AM84:AQ84"/>
    <mergeCell ref="AM85:AQ85"/>
    <mergeCell ref="AM86:AQ86"/>
    <mergeCell ref="AH88:AH94"/>
    <mergeCell ref="AM88:AQ88"/>
    <mergeCell ref="AM89:AQ89"/>
    <mergeCell ref="AM90:AQ90"/>
    <mergeCell ref="AM91:AQ91"/>
    <mergeCell ref="AM92:AQ92"/>
    <mergeCell ref="AM93:AQ93"/>
    <mergeCell ref="AM94:AQ94"/>
    <mergeCell ref="AH96:AH102"/>
    <mergeCell ref="AM96:AQ96"/>
    <mergeCell ref="AM97:AQ97"/>
    <mergeCell ref="AM98:AQ98"/>
    <mergeCell ref="AM99:AQ99"/>
    <mergeCell ref="AM100:AQ100"/>
    <mergeCell ref="AM101:AQ101"/>
    <mergeCell ref="AM102:AQ102"/>
    <mergeCell ref="AH47:AH53"/>
    <mergeCell ref="AM47:AQ47"/>
    <mergeCell ref="AM48:AQ48"/>
    <mergeCell ref="AM49:AQ49"/>
    <mergeCell ref="AM50:AQ50"/>
    <mergeCell ref="AM51:AQ51"/>
    <mergeCell ref="AM52:AQ52"/>
    <mergeCell ref="AM53:AQ53"/>
    <mergeCell ref="AH54:AM54"/>
    <mergeCell ref="AN54:AQ54"/>
    <mergeCell ref="AI56:AQ56"/>
    <mergeCell ref="AI57:AQ57"/>
    <mergeCell ref="AI58:AQ58"/>
    <mergeCell ref="AH60:AJ60"/>
    <mergeCell ref="AM62:AQ62"/>
    <mergeCell ref="AH64:AH70"/>
    <mergeCell ref="AM64:AQ64"/>
    <mergeCell ref="AM65:AQ65"/>
    <mergeCell ref="AM66:AQ66"/>
    <mergeCell ref="AM67:AQ67"/>
    <mergeCell ref="AM68:AQ68"/>
    <mergeCell ref="AM69:AQ69"/>
    <mergeCell ref="AM70:AQ70"/>
    <mergeCell ref="AM26:AQ26"/>
    <mergeCell ref="AM27:AQ27"/>
    <mergeCell ref="AM28:AQ28"/>
    <mergeCell ref="AM29:AQ29"/>
    <mergeCell ref="AH31:AH37"/>
    <mergeCell ref="AM31:AQ31"/>
    <mergeCell ref="AM32:AQ32"/>
    <mergeCell ref="AM33:AQ33"/>
    <mergeCell ref="AM34:AQ34"/>
    <mergeCell ref="AM35:AQ35"/>
    <mergeCell ref="AM36:AQ36"/>
    <mergeCell ref="AM37:AQ37"/>
    <mergeCell ref="AH39:AH45"/>
    <mergeCell ref="AM39:AQ39"/>
    <mergeCell ref="AM40:AQ40"/>
    <mergeCell ref="AM41:AQ41"/>
    <mergeCell ref="AM42:AQ42"/>
    <mergeCell ref="AM43:AQ43"/>
    <mergeCell ref="AM44:AQ44"/>
    <mergeCell ref="AM45:AQ45"/>
    <mergeCell ref="W194:W200"/>
    <mergeCell ref="AB194:AF194"/>
    <mergeCell ref="AB195:AF195"/>
    <mergeCell ref="AB196:AF196"/>
    <mergeCell ref="AB197:AF197"/>
    <mergeCell ref="AB198:AF198"/>
    <mergeCell ref="AB199:AF199"/>
    <mergeCell ref="AB200:AF200"/>
    <mergeCell ref="A1:K1"/>
    <mergeCell ref="L1:V1"/>
    <mergeCell ref="W1:AG1"/>
    <mergeCell ref="AH1:AR1"/>
    <mergeCell ref="AH3:AQ3"/>
    <mergeCell ref="AH5:AM5"/>
    <mergeCell ref="AI7:AQ7"/>
    <mergeCell ref="AI8:AQ8"/>
    <mergeCell ref="AI9:AQ9"/>
    <mergeCell ref="AH11:AJ11"/>
    <mergeCell ref="AM13:AQ13"/>
    <mergeCell ref="AH15:AH21"/>
    <mergeCell ref="AM15:AQ15"/>
    <mergeCell ref="AM16:AQ16"/>
    <mergeCell ref="AM17:AQ17"/>
    <mergeCell ref="AM18:AQ18"/>
    <mergeCell ref="AM19:AQ19"/>
    <mergeCell ref="AM20:AQ20"/>
    <mergeCell ref="AM21:AQ21"/>
    <mergeCell ref="AB21:AF21"/>
    <mergeCell ref="AH23:AH29"/>
    <mergeCell ref="AM23:AQ23"/>
    <mergeCell ref="AM24:AQ24"/>
    <mergeCell ref="AM25:AQ25"/>
    <mergeCell ref="W170:W176"/>
    <mergeCell ref="AB170:AF170"/>
    <mergeCell ref="AB171:AF171"/>
    <mergeCell ref="AB172:AF172"/>
    <mergeCell ref="AB173:AF173"/>
    <mergeCell ref="AB174:AF174"/>
    <mergeCell ref="AB175:AF175"/>
    <mergeCell ref="AB176:AF176"/>
    <mergeCell ref="AB178:AF178"/>
    <mergeCell ref="AB179:AF179"/>
    <mergeCell ref="AB180:AF180"/>
    <mergeCell ref="AB181:AF181"/>
    <mergeCell ref="AB182:AF182"/>
    <mergeCell ref="AB183:AF183"/>
    <mergeCell ref="AB184:AF184"/>
    <mergeCell ref="W186:W192"/>
    <mergeCell ref="AB186:AF186"/>
    <mergeCell ref="AB187:AF187"/>
    <mergeCell ref="AB188:AF188"/>
    <mergeCell ref="AB189:AF189"/>
    <mergeCell ref="AB190:AF190"/>
    <mergeCell ref="AB191:AF191"/>
    <mergeCell ref="AB192:AF192"/>
    <mergeCell ref="W145:W151"/>
    <mergeCell ref="AB145:AF145"/>
    <mergeCell ref="AB146:AF146"/>
    <mergeCell ref="AB147:AF147"/>
    <mergeCell ref="AB148:AF148"/>
    <mergeCell ref="AB149:AF149"/>
    <mergeCell ref="AB150:AF150"/>
    <mergeCell ref="AB151:AF151"/>
    <mergeCell ref="W152:AB152"/>
    <mergeCell ref="AC152:AF152"/>
    <mergeCell ref="X155:AF155"/>
    <mergeCell ref="X156:AF156"/>
    <mergeCell ref="W158:Y158"/>
    <mergeCell ref="AB160:AF160"/>
    <mergeCell ref="W162:W168"/>
    <mergeCell ref="AB162:AF162"/>
    <mergeCell ref="AB163:AF163"/>
    <mergeCell ref="AB164:AF164"/>
    <mergeCell ref="AB165:AF165"/>
    <mergeCell ref="AB166:AF166"/>
    <mergeCell ref="AB167:AF167"/>
    <mergeCell ref="AB168:AF168"/>
    <mergeCell ref="W113:W119"/>
    <mergeCell ref="AB113:AF113"/>
    <mergeCell ref="AB114:AF114"/>
    <mergeCell ref="AB115:AF115"/>
    <mergeCell ref="AB116:AF116"/>
    <mergeCell ref="AB117:AF117"/>
    <mergeCell ref="AB118:AF118"/>
    <mergeCell ref="AB119:AF119"/>
    <mergeCell ref="W121:W127"/>
    <mergeCell ref="AB121:AF121"/>
    <mergeCell ref="AB122:AF122"/>
    <mergeCell ref="AB123:AF123"/>
    <mergeCell ref="AB124:AF124"/>
    <mergeCell ref="AB125:AF125"/>
    <mergeCell ref="AB126:AF126"/>
    <mergeCell ref="AB127:AF127"/>
    <mergeCell ref="W137:W143"/>
    <mergeCell ref="AB137:AF137"/>
    <mergeCell ref="AB138:AF138"/>
    <mergeCell ref="AB139:AF139"/>
    <mergeCell ref="AB140:AF140"/>
    <mergeCell ref="AB141:AF141"/>
    <mergeCell ref="AB142:AF142"/>
    <mergeCell ref="AB143:AF143"/>
    <mergeCell ref="AB91:AF91"/>
    <mergeCell ref="AB92:AF92"/>
    <mergeCell ref="AB93:AF93"/>
    <mergeCell ref="AB94:AF94"/>
    <mergeCell ref="W96:W102"/>
    <mergeCell ref="AB96:AF96"/>
    <mergeCell ref="AB97:AF97"/>
    <mergeCell ref="AB98:AF98"/>
    <mergeCell ref="AB99:AF99"/>
    <mergeCell ref="AB100:AF100"/>
    <mergeCell ref="AB101:AF101"/>
    <mergeCell ref="AB102:AF102"/>
    <mergeCell ref="W103:AB103"/>
    <mergeCell ref="AC103:AF103"/>
    <mergeCell ref="X105:AF105"/>
    <mergeCell ref="X106:AF106"/>
    <mergeCell ref="X107:AF107"/>
    <mergeCell ref="AB53:AF53"/>
    <mergeCell ref="W54:AB54"/>
    <mergeCell ref="AC54:AF54"/>
    <mergeCell ref="X57:AF57"/>
    <mergeCell ref="X58:AF58"/>
    <mergeCell ref="W60:Y60"/>
    <mergeCell ref="AB62:AF62"/>
    <mergeCell ref="W64:W70"/>
    <mergeCell ref="AB64:AF64"/>
    <mergeCell ref="AB65:AF65"/>
    <mergeCell ref="AB66:AF66"/>
    <mergeCell ref="AB67:AF67"/>
    <mergeCell ref="AB68:AF68"/>
    <mergeCell ref="AB69:AF69"/>
    <mergeCell ref="AB70:AF70"/>
    <mergeCell ref="W72:W78"/>
    <mergeCell ref="AB72:AF72"/>
    <mergeCell ref="AB73:AF73"/>
    <mergeCell ref="AB74:AF74"/>
    <mergeCell ref="AB75:AF75"/>
    <mergeCell ref="AB76:AF76"/>
    <mergeCell ref="AB77:AF77"/>
    <mergeCell ref="AB78:AF78"/>
    <mergeCell ref="AB37:AF37"/>
    <mergeCell ref="L186:L192"/>
    <mergeCell ref="Q186:U186"/>
    <mergeCell ref="Q187:U187"/>
    <mergeCell ref="Q188:U188"/>
    <mergeCell ref="Q189:U189"/>
    <mergeCell ref="Q190:U190"/>
    <mergeCell ref="Q191:U191"/>
    <mergeCell ref="Q192:U192"/>
    <mergeCell ref="Q140:U140"/>
    <mergeCell ref="Q141:U141"/>
    <mergeCell ref="Q142:U142"/>
    <mergeCell ref="Q143:U143"/>
    <mergeCell ref="L145:L151"/>
    <mergeCell ref="Q145:U145"/>
    <mergeCell ref="Q146:U146"/>
    <mergeCell ref="Q147:U147"/>
    <mergeCell ref="W39:W45"/>
    <mergeCell ref="AB39:AF39"/>
    <mergeCell ref="AB40:AF40"/>
    <mergeCell ref="AB41:AF41"/>
    <mergeCell ref="AB42:AF42"/>
    <mergeCell ref="AB43:AF43"/>
    <mergeCell ref="AB44:AF44"/>
    <mergeCell ref="AB45:AF45"/>
    <mergeCell ref="W47:W53"/>
    <mergeCell ref="AB47:AF47"/>
    <mergeCell ref="AB48:AF48"/>
    <mergeCell ref="AB49:AF49"/>
    <mergeCell ref="AB50:AF50"/>
    <mergeCell ref="AB51:AF51"/>
    <mergeCell ref="AB52:AF52"/>
    <mergeCell ref="W3:AF3"/>
    <mergeCell ref="W5:AB5"/>
    <mergeCell ref="AC5:AF5"/>
    <mergeCell ref="X7:AF7"/>
    <mergeCell ref="X8:AF8"/>
    <mergeCell ref="X9:AF9"/>
    <mergeCell ref="W11:Y11"/>
    <mergeCell ref="AB13:AF13"/>
    <mergeCell ref="W15:W21"/>
    <mergeCell ref="AB15:AF15"/>
    <mergeCell ref="AB16:AF16"/>
    <mergeCell ref="AB17:AF17"/>
    <mergeCell ref="AB18:AF18"/>
    <mergeCell ref="AB19:AF19"/>
    <mergeCell ref="AB20:AF20"/>
    <mergeCell ref="Q131:U131"/>
    <mergeCell ref="Q132:U132"/>
    <mergeCell ref="W23:W29"/>
    <mergeCell ref="AB23:AF23"/>
    <mergeCell ref="AB24:AF24"/>
    <mergeCell ref="AB25:AF25"/>
    <mergeCell ref="AB26:AF26"/>
    <mergeCell ref="AB27:AF27"/>
    <mergeCell ref="AB28:AF28"/>
    <mergeCell ref="AB29:AF29"/>
    <mergeCell ref="W31:W37"/>
    <mergeCell ref="AB31:AF31"/>
    <mergeCell ref="AB32:AF32"/>
    <mergeCell ref="AB33:AF33"/>
    <mergeCell ref="AB34:AF34"/>
    <mergeCell ref="AB35:AF35"/>
    <mergeCell ref="AB36:AF36"/>
    <mergeCell ref="R103:U103"/>
    <mergeCell ref="M105:U105"/>
    <mergeCell ref="M106:U106"/>
    <mergeCell ref="M107:U107"/>
    <mergeCell ref="L109:N109"/>
    <mergeCell ref="Q111:U111"/>
    <mergeCell ref="L113:L119"/>
    <mergeCell ref="Q113:U113"/>
    <mergeCell ref="Q114:U114"/>
    <mergeCell ref="Q115:U115"/>
    <mergeCell ref="Q116:U116"/>
    <mergeCell ref="Q117:U117"/>
    <mergeCell ref="Q118:U118"/>
    <mergeCell ref="Q119:U119"/>
    <mergeCell ref="L103:Q103"/>
    <mergeCell ref="L194:L200"/>
    <mergeCell ref="Q194:U194"/>
    <mergeCell ref="Q195:U195"/>
    <mergeCell ref="Q196:U196"/>
    <mergeCell ref="Q197:U197"/>
    <mergeCell ref="Q198:U198"/>
    <mergeCell ref="Q199:U199"/>
    <mergeCell ref="Q200:U200"/>
    <mergeCell ref="Q133:U133"/>
    <mergeCell ref="Q134:U134"/>
    <mergeCell ref="Q135:U135"/>
    <mergeCell ref="L137:L143"/>
    <mergeCell ref="Q137:U137"/>
    <mergeCell ref="Q138:U138"/>
    <mergeCell ref="Q139:U139"/>
    <mergeCell ref="M57:U57"/>
    <mergeCell ref="M58:U58"/>
    <mergeCell ref="L60:N60"/>
    <mergeCell ref="Q62:U62"/>
    <mergeCell ref="L64:L70"/>
    <mergeCell ref="Q64:U64"/>
    <mergeCell ref="Q65:U65"/>
    <mergeCell ref="Q66:U66"/>
    <mergeCell ref="Q67:U67"/>
    <mergeCell ref="Q68:U68"/>
    <mergeCell ref="Q69:U69"/>
    <mergeCell ref="Q70:U70"/>
    <mergeCell ref="L72:L78"/>
    <mergeCell ref="Q72:U72"/>
    <mergeCell ref="Q73:U73"/>
    <mergeCell ref="Q74:U74"/>
    <mergeCell ref="Q75:U75"/>
    <mergeCell ref="Q76:U76"/>
    <mergeCell ref="Q77:U77"/>
    <mergeCell ref="Q78:U78"/>
    <mergeCell ref="L39:L45"/>
    <mergeCell ref="Q39:U39"/>
    <mergeCell ref="Q40:U40"/>
    <mergeCell ref="Q41:U41"/>
    <mergeCell ref="Q42:U42"/>
    <mergeCell ref="Q43:U43"/>
    <mergeCell ref="Q44:U44"/>
    <mergeCell ref="Q45:U45"/>
    <mergeCell ref="L47:L53"/>
    <mergeCell ref="Q47:U47"/>
    <mergeCell ref="Q48:U48"/>
    <mergeCell ref="Q49:U49"/>
    <mergeCell ref="Q50:U50"/>
    <mergeCell ref="Q51:U51"/>
    <mergeCell ref="Q52:U52"/>
    <mergeCell ref="Q53:U53"/>
    <mergeCell ref="L54:Q54"/>
    <mergeCell ref="R54:U54"/>
    <mergeCell ref="F192:J192"/>
    <mergeCell ref="A194:A200"/>
    <mergeCell ref="F194:J194"/>
    <mergeCell ref="F195:J195"/>
    <mergeCell ref="F196:J196"/>
    <mergeCell ref="F197:J197"/>
    <mergeCell ref="F198:J198"/>
    <mergeCell ref="F199:J199"/>
    <mergeCell ref="F200:J200"/>
    <mergeCell ref="A3:J3"/>
    <mergeCell ref="L3:U3"/>
    <mergeCell ref="L5:Q5"/>
    <mergeCell ref="R5:U5"/>
    <mergeCell ref="M7:U7"/>
    <mergeCell ref="M8:U8"/>
    <mergeCell ref="M9:U9"/>
    <mergeCell ref="L11:N11"/>
    <mergeCell ref="Q13:U13"/>
    <mergeCell ref="L15:L21"/>
    <mergeCell ref="Q15:U15"/>
    <mergeCell ref="Q16:U16"/>
    <mergeCell ref="Q17:U17"/>
    <mergeCell ref="Q18:U18"/>
    <mergeCell ref="Q19:U19"/>
    <mergeCell ref="Q20:U20"/>
    <mergeCell ref="Q21:U21"/>
    <mergeCell ref="L23:L29"/>
    <mergeCell ref="Q23:U23"/>
    <mergeCell ref="Q24:U24"/>
    <mergeCell ref="Q25:U25"/>
    <mergeCell ref="Q26:U26"/>
    <mergeCell ref="B156:J156"/>
    <mergeCell ref="A158:C158"/>
    <mergeCell ref="F160:J160"/>
    <mergeCell ref="A162:A168"/>
    <mergeCell ref="F162:J162"/>
    <mergeCell ref="F163:J163"/>
    <mergeCell ref="F164:J164"/>
    <mergeCell ref="F165:J165"/>
    <mergeCell ref="F166:J166"/>
    <mergeCell ref="F167:J167"/>
    <mergeCell ref="F168:J168"/>
    <mergeCell ref="M155:U155"/>
    <mergeCell ref="M156:U156"/>
    <mergeCell ref="Q160:U160"/>
    <mergeCell ref="L162:L168"/>
    <mergeCell ref="Q162:U162"/>
    <mergeCell ref="Q163:U163"/>
    <mergeCell ref="Q164:U164"/>
    <mergeCell ref="Q165:U165"/>
    <mergeCell ref="AI154:AQ154"/>
    <mergeCell ref="AS152:AX152"/>
    <mergeCell ref="AY152:BB152"/>
    <mergeCell ref="AT154:BB154"/>
    <mergeCell ref="BD152:BI152"/>
    <mergeCell ref="BJ152:BM152"/>
    <mergeCell ref="BE154:BM154"/>
    <mergeCell ref="B107:J107"/>
    <mergeCell ref="A109:C109"/>
    <mergeCell ref="F111:J111"/>
    <mergeCell ref="A113:A119"/>
    <mergeCell ref="F113:J113"/>
    <mergeCell ref="F114:J114"/>
    <mergeCell ref="F115:J115"/>
    <mergeCell ref="F116:J116"/>
    <mergeCell ref="F117:J117"/>
    <mergeCell ref="F118:J118"/>
    <mergeCell ref="F119:J119"/>
    <mergeCell ref="AS121:AS127"/>
    <mergeCell ref="AX121:BB121"/>
    <mergeCell ref="AX122:BB122"/>
    <mergeCell ref="AX123:BB123"/>
    <mergeCell ref="AX124:BB124"/>
    <mergeCell ref="AX125:BB125"/>
    <mergeCell ref="AX126:BB126"/>
    <mergeCell ref="AX127:BB127"/>
    <mergeCell ref="Q148:U148"/>
    <mergeCell ref="Q149:U149"/>
    <mergeCell ref="Q150:U150"/>
    <mergeCell ref="Q151:U151"/>
    <mergeCell ref="W109:Y109"/>
    <mergeCell ref="AB111:AF111"/>
    <mergeCell ref="B105:J105"/>
    <mergeCell ref="AH103:AM103"/>
    <mergeCell ref="AI105:AQ105"/>
    <mergeCell ref="F101:J101"/>
    <mergeCell ref="F102:J102"/>
    <mergeCell ref="F62:J62"/>
    <mergeCell ref="A64:A70"/>
    <mergeCell ref="F64:J64"/>
    <mergeCell ref="F65:J65"/>
    <mergeCell ref="F66:J66"/>
    <mergeCell ref="F67:J67"/>
    <mergeCell ref="F68:J68"/>
    <mergeCell ref="F69:J69"/>
    <mergeCell ref="F70:J70"/>
    <mergeCell ref="A72:A78"/>
    <mergeCell ref="F72:J72"/>
    <mergeCell ref="F73:J73"/>
    <mergeCell ref="F74:J74"/>
    <mergeCell ref="F75:J75"/>
    <mergeCell ref="F76:J76"/>
    <mergeCell ref="F77:J77"/>
    <mergeCell ref="F78:J78"/>
    <mergeCell ref="F84:J84"/>
    <mergeCell ref="F85:J85"/>
    <mergeCell ref="F86:J86"/>
    <mergeCell ref="AB82:AF82"/>
    <mergeCell ref="AB83:AF83"/>
    <mergeCell ref="AB84:AF84"/>
    <mergeCell ref="AB85:AF85"/>
    <mergeCell ref="AB86:AF86"/>
    <mergeCell ref="F88:J88"/>
    <mergeCell ref="F89:J89"/>
    <mergeCell ref="A54:F54"/>
    <mergeCell ref="G54:J54"/>
    <mergeCell ref="B56:J56"/>
    <mergeCell ref="Q27:U27"/>
    <mergeCell ref="Q28:U28"/>
    <mergeCell ref="Q29:U29"/>
    <mergeCell ref="L31:L37"/>
    <mergeCell ref="Q31:U31"/>
    <mergeCell ref="Q32:U32"/>
    <mergeCell ref="Q33:U33"/>
    <mergeCell ref="Q34:U34"/>
    <mergeCell ref="Q35:U35"/>
    <mergeCell ref="Q36:U36"/>
    <mergeCell ref="Q37:U37"/>
    <mergeCell ref="AN5:AQ5"/>
    <mergeCell ref="M56:U56"/>
    <mergeCell ref="X56:AF56"/>
    <mergeCell ref="B7:J7"/>
    <mergeCell ref="B8:J8"/>
    <mergeCell ref="B9:J9"/>
    <mergeCell ref="G5:J5"/>
    <mergeCell ref="A5:F5"/>
    <mergeCell ref="F47:J47"/>
    <mergeCell ref="F48:J48"/>
    <mergeCell ref="F49:J49"/>
    <mergeCell ref="F50:J50"/>
    <mergeCell ref="F51:J51"/>
    <mergeCell ref="F52:J52"/>
    <mergeCell ref="F53:J53"/>
    <mergeCell ref="A39:A45"/>
    <mergeCell ref="F39:J39"/>
    <mergeCell ref="F40:J40"/>
    <mergeCell ref="B57:J57"/>
    <mergeCell ref="B58:J58"/>
    <mergeCell ref="A60:C60"/>
    <mergeCell ref="AH72:AH78"/>
    <mergeCell ref="AM72:AQ72"/>
    <mergeCell ref="AM73:AQ73"/>
    <mergeCell ref="AM74:AQ74"/>
    <mergeCell ref="AM75:AQ75"/>
    <mergeCell ref="AM76:AQ76"/>
    <mergeCell ref="AM77:AQ77"/>
    <mergeCell ref="AM78:AQ78"/>
    <mergeCell ref="AS72:AS78"/>
    <mergeCell ref="AX72:BB72"/>
    <mergeCell ref="AX73:BB73"/>
    <mergeCell ref="AX74:BB74"/>
    <mergeCell ref="F80:J80"/>
    <mergeCell ref="L80:L86"/>
    <mergeCell ref="Q80:U80"/>
    <mergeCell ref="Q81:U81"/>
    <mergeCell ref="Q82:U82"/>
    <mergeCell ref="Q83:U83"/>
    <mergeCell ref="Q84:U84"/>
    <mergeCell ref="Q85:U85"/>
    <mergeCell ref="Q86:U86"/>
    <mergeCell ref="W80:W86"/>
    <mergeCell ref="AB80:AF80"/>
    <mergeCell ref="AB81:AF81"/>
    <mergeCell ref="AM82:AQ82"/>
    <mergeCell ref="A80:A86"/>
    <mergeCell ref="F81:J81"/>
    <mergeCell ref="F82:J82"/>
    <mergeCell ref="F83:J83"/>
    <mergeCell ref="L88:L94"/>
    <mergeCell ref="Q88:U88"/>
    <mergeCell ref="Q89:U89"/>
    <mergeCell ref="Q90:U90"/>
    <mergeCell ref="Q91:U91"/>
    <mergeCell ref="Q92:U92"/>
    <mergeCell ref="Q93:U93"/>
    <mergeCell ref="Q94:U94"/>
    <mergeCell ref="W88:W94"/>
    <mergeCell ref="AB88:AF88"/>
    <mergeCell ref="A88:A94"/>
    <mergeCell ref="F90:J90"/>
    <mergeCell ref="F91:J91"/>
    <mergeCell ref="F92:J92"/>
    <mergeCell ref="F93:J93"/>
    <mergeCell ref="F94:J94"/>
    <mergeCell ref="A96:A102"/>
    <mergeCell ref="F96:J96"/>
    <mergeCell ref="F97:J97"/>
    <mergeCell ref="F98:J98"/>
    <mergeCell ref="F99:J99"/>
    <mergeCell ref="F100:J100"/>
    <mergeCell ref="L96:L102"/>
    <mergeCell ref="Q96:U96"/>
    <mergeCell ref="Q97:U97"/>
    <mergeCell ref="Q98:U98"/>
    <mergeCell ref="Q99:U99"/>
    <mergeCell ref="Q100:U100"/>
    <mergeCell ref="Q101:U101"/>
    <mergeCell ref="Q102:U102"/>
    <mergeCell ref="AB89:AF89"/>
    <mergeCell ref="AB90:AF90"/>
    <mergeCell ref="F135:J135"/>
    <mergeCell ref="Q127:U127"/>
    <mergeCell ref="L129:L135"/>
    <mergeCell ref="Q129:U129"/>
    <mergeCell ref="Q130:U130"/>
    <mergeCell ref="W129:W135"/>
    <mergeCell ref="AB129:AF129"/>
    <mergeCell ref="AB130:AF130"/>
    <mergeCell ref="AB131:AF131"/>
    <mergeCell ref="AB132:AF132"/>
    <mergeCell ref="AB133:AF133"/>
    <mergeCell ref="AB134:AF134"/>
    <mergeCell ref="AB135:AF135"/>
    <mergeCell ref="A103:F103"/>
    <mergeCell ref="G103:J103"/>
    <mergeCell ref="AN103:AQ103"/>
    <mergeCell ref="B106:J106"/>
    <mergeCell ref="A121:A127"/>
    <mergeCell ref="F121:J121"/>
    <mergeCell ref="F122:J122"/>
    <mergeCell ref="F123:J123"/>
    <mergeCell ref="F124:J124"/>
    <mergeCell ref="F125:J125"/>
    <mergeCell ref="F126:J126"/>
    <mergeCell ref="F127:J127"/>
    <mergeCell ref="L121:L127"/>
    <mergeCell ref="Q121:U121"/>
    <mergeCell ref="Q122:U122"/>
    <mergeCell ref="Q123:U123"/>
    <mergeCell ref="Q124:U124"/>
    <mergeCell ref="Q125:U125"/>
    <mergeCell ref="Q126:U126"/>
    <mergeCell ref="BD145:BD151"/>
    <mergeCell ref="BI145:BM145"/>
    <mergeCell ref="BI146:BM146"/>
    <mergeCell ref="BI147:BM147"/>
    <mergeCell ref="BI148:BM148"/>
    <mergeCell ref="BI149:BM149"/>
    <mergeCell ref="BI150:BM150"/>
    <mergeCell ref="BI151:BM151"/>
    <mergeCell ref="R152:U152"/>
    <mergeCell ref="A152:F152"/>
    <mergeCell ref="G152:J152"/>
    <mergeCell ref="B155:J155"/>
    <mergeCell ref="L158:N158"/>
    <mergeCell ref="Q166:U166"/>
    <mergeCell ref="Q167:U167"/>
    <mergeCell ref="Q168:U168"/>
    <mergeCell ref="F170:J170"/>
    <mergeCell ref="A145:A151"/>
    <mergeCell ref="F145:J145"/>
    <mergeCell ref="F146:J146"/>
    <mergeCell ref="F147:J147"/>
    <mergeCell ref="AM151:AQ151"/>
    <mergeCell ref="F148:J148"/>
    <mergeCell ref="F149:J149"/>
    <mergeCell ref="F150:J150"/>
    <mergeCell ref="F151:J151"/>
    <mergeCell ref="AN152:AQ152"/>
    <mergeCell ref="B154:J154"/>
    <mergeCell ref="L152:Q152"/>
    <mergeCell ref="M154:U154"/>
    <mergeCell ref="X154:AF154"/>
    <mergeCell ref="AH152:AM152"/>
    <mergeCell ref="BT170:BX170"/>
    <mergeCell ref="BT171:BX171"/>
    <mergeCell ref="BT172:BX172"/>
    <mergeCell ref="BT173:BX173"/>
    <mergeCell ref="BT174:BX174"/>
    <mergeCell ref="BT175:BX175"/>
    <mergeCell ref="BT176:BX176"/>
    <mergeCell ref="F179:J179"/>
    <mergeCell ref="F180:J180"/>
    <mergeCell ref="F181:J181"/>
    <mergeCell ref="L178:L184"/>
    <mergeCell ref="Q178:U178"/>
    <mergeCell ref="Q179:U179"/>
    <mergeCell ref="Q180:U180"/>
    <mergeCell ref="Q181:U181"/>
    <mergeCell ref="Q182:U182"/>
    <mergeCell ref="Q183:U183"/>
    <mergeCell ref="Q184:U184"/>
    <mergeCell ref="W178:W184"/>
    <mergeCell ref="F171:J171"/>
    <mergeCell ref="F172:J172"/>
    <mergeCell ref="L170:L176"/>
    <mergeCell ref="Q170:U170"/>
    <mergeCell ref="Q171:U171"/>
    <mergeCell ref="Q172:U172"/>
    <mergeCell ref="Q173:U173"/>
    <mergeCell ref="Q174:U174"/>
    <mergeCell ref="Q175:U175"/>
    <mergeCell ref="Q176:U176"/>
    <mergeCell ref="BO170:BO176"/>
    <mergeCell ref="AM174:AQ174"/>
    <mergeCell ref="F173:J173"/>
    <mergeCell ref="A186:A192"/>
    <mergeCell ref="F186:J186"/>
    <mergeCell ref="F187:J187"/>
    <mergeCell ref="F188:J188"/>
    <mergeCell ref="F189:J189"/>
    <mergeCell ref="F190:J190"/>
    <mergeCell ref="F191:J191"/>
    <mergeCell ref="AM197:AQ197"/>
    <mergeCell ref="A11:C11"/>
    <mergeCell ref="F15:J15"/>
    <mergeCell ref="A23:A29"/>
    <mergeCell ref="F23:J23"/>
    <mergeCell ref="F24:J24"/>
    <mergeCell ref="F25:J25"/>
    <mergeCell ref="F26:J26"/>
    <mergeCell ref="F27:J27"/>
    <mergeCell ref="F28:J28"/>
    <mergeCell ref="F29:J29"/>
    <mergeCell ref="F16:J16"/>
    <mergeCell ref="F17:J17"/>
    <mergeCell ref="F18:J18"/>
    <mergeCell ref="F19:J19"/>
    <mergeCell ref="F20:J20"/>
    <mergeCell ref="F21:J21"/>
    <mergeCell ref="F13:J13"/>
    <mergeCell ref="A15:A21"/>
    <mergeCell ref="A47:A53"/>
    <mergeCell ref="A170:A176"/>
    <mergeCell ref="F174:J174"/>
    <mergeCell ref="F175:J175"/>
    <mergeCell ref="F176:J176"/>
    <mergeCell ref="A137:A143"/>
    <mergeCell ref="F41:J41"/>
    <mergeCell ref="F42:J42"/>
    <mergeCell ref="F43:J43"/>
    <mergeCell ref="F44:J44"/>
    <mergeCell ref="F45:J45"/>
    <mergeCell ref="A31:A37"/>
    <mergeCell ref="F31:J31"/>
    <mergeCell ref="F32:J32"/>
    <mergeCell ref="F33:J33"/>
    <mergeCell ref="F34:J34"/>
    <mergeCell ref="F35:J35"/>
    <mergeCell ref="F36:J36"/>
    <mergeCell ref="F37:J37"/>
    <mergeCell ref="A178:A184"/>
    <mergeCell ref="F178:J178"/>
    <mergeCell ref="F182:J182"/>
    <mergeCell ref="F183:J183"/>
    <mergeCell ref="F184:J184"/>
    <mergeCell ref="F137:J137"/>
    <mergeCell ref="F138:J138"/>
    <mergeCell ref="F139:J139"/>
    <mergeCell ref="F140:J140"/>
    <mergeCell ref="F141:J141"/>
    <mergeCell ref="F142:J142"/>
    <mergeCell ref="F143:J143"/>
    <mergeCell ref="A129:A135"/>
    <mergeCell ref="F129:J129"/>
    <mergeCell ref="F130:J130"/>
    <mergeCell ref="F131:J131"/>
    <mergeCell ref="F132:J132"/>
    <mergeCell ref="F133:J133"/>
    <mergeCell ref="F134:J134"/>
  </mergeCells>
  <conditionalFormatting sqref="A13:A15 A23:A29 A31:A37 A39:A45 A47:A53 A111:A113 A121:A127 A129:A135 A137:A143 A145:A151 A160:A162 A170:A176 A178:A184 A186:A192 A194:A200 A62:A64 A72:A78 A80:A86 A88:A94 A96:A102">
    <cfRule type="cellIs" dxfId="18" priority="27" operator="equal">
      <formula>"."</formula>
    </cfRule>
  </conditionalFormatting>
  <conditionalFormatting sqref="L13:L15 L23:L29 L31:L37 L39:L45 L47:L53 L111:L113 L121:L127 L129:L135 L137:L143 L145:L151 L160:L162 L170:L176 L178:L184 L186:L192 L194:L200 L62:L64 L72:L78 L80:L86 L88:L94 L96:L102">
    <cfRule type="cellIs" dxfId="17" priority="18" operator="equal">
      <formula>"."</formula>
    </cfRule>
  </conditionalFormatting>
  <conditionalFormatting sqref="W13:W15 W23:W29 W31:W37 W39:W45 W47:W53 W111:W113 W121:W127 W129:W135 W137:W143 W145:W151 W160:W162 W170:W176 W178:W184 W186:W192 W194:W200 W62:W64 W72:W78 W80:W86 W88:W94 W96:W102">
    <cfRule type="cellIs" dxfId="16" priority="17" operator="equal">
      <formula>"."</formula>
    </cfRule>
  </conditionalFormatting>
  <conditionalFormatting sqref="AH13:AH15 AH23:AH29 AH31:AH37 AH39:AH45 AH47:AH53 AH111:AH113 AH121:AH127 AH129:AH135 AH137:AH143 AH145:AH151 AH160:AH162 AH170:AH176 AH178:AH184 AH186:AH192 AH194:AH200 AH62:AH64 AH72:AH78 AH80:AH86 AH88:AH94 AH96:AH102">
    <cfRule type="cellIs" dxfId="15" priority="16" operator="equal">
      <formula>"."</formula>
    </cfRule>
  </conditionalFormatting>
  <conditionalFormatting sqref="AS13:AS15 AS23:AS29 AS31:AS37 AS39:AS45 AS47:AS53 AS111:AS113 AS121:AS127 AS129:AS135 AS137:AS143 AS145:AS151 AS160:AS162 AS170:AS176 AS178:AS184 AS186:AS192 AS194:AS200 AS62:AS64 AS72:AS78 AS80:AS86 AS88:AS94 AS96:AS102">
    <cfRule type="cellIs" dxfId="14" priority="15" operator="equal">
      <formula>"."</formula>
    </cfRule>
  </conditionalFormatting>
  <conditionalFormatting sqref="BD13:BD15 BD23:BD29 BD31:BD37 BD39:BD45 BD47:BD53 BD111:BD113 BD121:BD127 BD129:BD135 BD137:BD143 BD145:BD151 BD160:BD162 BD170:BD176 BD178:BD184 BD186:BD192 BD194:BD200 BD62:BD64 BD72:BD78 BD80:BD86 BD88:BD94 BD96:BD102">
    <cfRule type="cellIs" dxfId="13" priority="14" operator="equal">
      <formula>"."</formula>
    </cfRule>
  </conditionalFormatting>
  <conditionalFormatting sqref="BO13:BO15 BO23:BO29 BO31:BO37 BO39:BO45 BO47:BO53 BO111:BO113 BO121:BO127 BO129:BO135 BO137:BO143 BO145:BO151 BO160:BO162 BO170:BO176 BO178:BO184 BO186:BO192 BO194:BO200 BO62:BO64 BO72:BO78 BO80:BO86 BO88:BO94 BO96:BO102">
    <cfRule type="cellIs" dxfId="12" priority="13" operator="equal">
      <formula>"."</formula>
    </cfRule>
  </conditionalFormatting>
  <conditionalFormatting sqref="BZ13:BZ15 BZ23:BZ29 BZ31:BZ37 BZ39:BZ45 BZ47:BZ53 BZ111:BZ113 BZ121:BZ127 BZ129:BZ135 BZ137:BZ143 BZ145:BZ151 BZ160:BZ162 BZ170:BZ176 BZ178:BZ184 BZ186:BZ192 BZ194:BZ200 BZ62:BZ64 BZ72:BZ78 BZ80:BZ86 BZ88:BZ94 BZ96:BZ102">
    <cfRule type="cellIs" dxfId="11" priority="12" operator="equal">
      <formula>"."</formula>
    </cfRule>
  </conditionalFormatting>
  <conditionalFormatting sqref="BZ13:BZ15 BZ23:BZ29 BZ31:BZ37 BZ39:BZ45 BZ47:BZ53 BZ111:BZ113 BZ121:BZ127 BZ129:BZ135 BZ137:BZ143 BZ145:BZ151 BZ160:BZ162 BZ170:BZ176 BZ178:BZ184 BZ186:BZ192 BZ194:BZ200 BZ62:BZ64 BZ72:BZ78 BZ80:BZ86 BZ88:BZ94 BZ96:BZ102">
    <cfRule type="cellIs" dxfId="10" priority="11" operator="equal">
      <formula>"."</formula>
    </cfRule>
  </conditionalFormatting>
  <conditionalFormatting sqref="BZ13:BZ15 BZ23:BZ29 BZ31:BZ37 BZ39:BZ45 BZ47:BZ53 BZ111:BZ113 BZ121:BZ127 BZ129:BZ135 BZ137:BZ143 BZ145:BZ151 BZ160:BZ162 BZ170:BZ176 BZ178:BZ184 BZ186:BZ192 BZ194:BZ200 BZ62:BZ64 BZ72:BZ78 BZ80:BZ86 BZ88:BZ94 BZ96:BZ102">
    <cfRule type="cellIs" dxfId="9" priority="10" operator="equal">
      <formula>"."</formula>
    </cfRule>
  </conditionalFormatting>
  <conditionalFormatting sqref="BZ13:BZ15 BZ23:BZ29 BZ31:BZ37 BZ39:BZ45 BZ47:BZ53 BZ111:BZ113 BZ121:BZ127 BZ129:BZ135 BZ137:BZ143 BZ145:BZ151 BZ160:BZ162 BZ170:BZ176 BZ178:BZ184 BZ186:BZ192 BZ194:BZ200 BZ62:BZ64 BZ72:BZ78 BZ80:BZ86 BZ88:BZ94 BZ96:BZ102">
    <cfRule type="cellIs" dxfId="8" priority="9" operator="equal">
      <formula>"."</formula>
    </cfRule>
  </conditionalFormatting>
  <conditionalFormatting sqref="CK13:CK15 CK23:CK29 CK31:CK37 CK39:CK45 CK47:CK53 CK111:CK113 CK121:CK127 CK129:CK135 CK137:CK143 CK145:CK151 CK160:CK162 CK170:CK176 CK178:CK184 CK186:CK192 CK194:CK200 CK62:CK64 CK72:CK78 CK80:CK86 CK88:CK94 CK96:CK102">
    <cfRule type="cellIs" dxfId="7" priority="8" operator="equal">
      <formula>"."</formula>
    </cfRule>
  </conditionalFormatting>
  <conditionalFormatting sqref="CK13:CK15 CK23:CK29 CK31:CK37 CK39:CK45 CK47:CK53 CK111:CK113 CK121:CK127 CK129:CK135 CK137:CK143 CK145:CK151 CK160:CK162 CK170:CK176 CK178:CK184 CK186:CK192 CK194:CK200 CK62:CK64 CK72:CK78 CK80:CK86 CK88:CK94 CK96:CK102">
    <cfRule type="cellIs" dxfId="6" priority="7" operator="equal">
      <formula>"."</formula>
    </cfRule>
  </conditionalFormatting>
  <conditionalFormatting sqref="CK13:CK15 CK23:CK29 CK31:CK37 CK39:CK45 CK47:CK53 CK111:CK113 CK121:CK127 CK129:CK135 CK137:CK143 CK145:CK151 CK160:CK162 CK170:CK176 CK178:CK184 CK186:CK192 CK194:CK200 CK62:CK64 CK72:CK78 CK80:CK86 CK88:CK94 CK96:CK102">
    <cfRule type="cellIs" dxfId="5" priority="6" operator="equal">
      <formula>"."</formula>
    </cfRule>
  </conditionalFormatting>
  <conditionalFormatting sqref="CK13:CK15 CK23:CK29 CK31:CK37 CK39:CK45 CK47:CK53 CK111:CK113 CK121:CK127 CK129:CK135 CK137:CK143 CK145:CK151 CK160:CK162 CK170:CK176 CK178:CK184 CK186:CK192 CK194:CK200 CK62:CK64 CK72:CK78 CK80:CK86 CK88:CK94 CK96:CK102">
    <cfRule type="cellIs" dxfId="4" priority="5" operator="equal">
      <formula>"."</formula>
    </cfRule>
  </conditionalFormatting>
  <conditionalFormatting sqref="CV13:CV15 CV23:CV29 CV31:CV37 CV39:CV45 CV47:CV53 CV111:CV113 CV121:CV127 CV129:CV135 CV137:CV143 CV145:CV151 CV160:CV162 CV170:CV176 CV178:CV184 CV186:CV192 CV194:CV200 CV62:CV64 CV72:CV78 CV80:CV86 CV88:CV94 CV96:CV102">
    <cfRule type="cellIs" dxfId="3" priority="4" operator="equal">
      <formula>"."</formula>
    </cfRule>
  </conditionalFormatting>
  <conditionalFormatting sqref="CV13:CV15 CV23:CV29 CV31:CV37 CV39:CV45 CV47:CV53 CV111:CV113 CV121:CV127 CV129:CV135 CV137:CV143 CV145:CV151 CV160:CV162 CV170:CV176 CV178:CV184 CV186:CV192 CV194:CV200 CV62:CV64 CV72:CV78 CV80:CV86 CV88:CV94 CV96:CV102">
    <cfRule type="cellIs" dxfId="2" priority="3" operator="equal">
      <formula>"."</formula>
    </cfRule>
  </conditionalFormatting>
  <conditionalFormatting sqref="CV13:CV15 CV23:CV29 CV31:CV37 CV39:CV45 CV47:CV53 CV111:CV113 CV121:CV127 CV129:CV135 CV137:CV143 CV145:CV151 CV160:CV162 CV170:CV176 CV178:CV184 CV186:CV192 CV194:CV200 CV62:CV64 CV72:CV78 CV80:CV86 CV88:CV94 CV96:CV102">
    <cfRule type="cellIs" dxfId="1" priority="2" operator="equal">
      <formula>"."</formula>
    </cfRule>
  </conditionalFormatting>
  <conditionalFormatting sqref="CV13:CV15 CV23:CV29 CV31:CV37 CV39:CV45 CV47:CV53 CV111:CV113 CV121:CV127 CV129:CV135 CV137:CV143 CV145:CV151 CV160:CV162 CV170:CV176 CV178:CV184 CV186:CV192 CV194:CV200 CV62:CV64 CV72:CV78 CV80:CV86 CV88:CV94 CV96:CV102">
    <cfRule type="cellIs" dxfId="0" priority="1" operator="equal">
      <formula>"."</formula>
    </cfRule>
  </conditionalFormatting>
  <pageMargins left="0.78740157480314965" right="0.78740157480314965" top="0.59055118110236227" bottom="0.59055118110236227" header="0.51181102362204722" footer="0.51181102362204722"/>
  <pageSetup paperSize="9" firstPageNumber="0" orientation="portrait" horizontalDpi="4294967293" verticalDpi="4294967293" r:id="rId1"/>
  <rowBreaks count="1" manualBreakCount="1">
    <brk id="4" max="16383" man="1"/>
  </rowBreaks>
  <ignoredErrors>
    <ignoredError sqref="B7:J9 M7:U9 X7:AF9 AI7:AQ9 AT7:BB9 BE7:BM9 BP7:BX9 CA7:CI9 CL7:CT9 CW7:DE9 B56:J58 M56:U58 X56:AF58 AI56:AQ58 AT56:BB58 BE56:BM58 BP56:BX58 CA56:CI58 CL56:CT58 CW56:DE58 B105:J107 M105:U107 X105:AF107 AI105:AQ107 AT105:BB107 BE105:BM107 BP105:BX107 CA105:CI107 CL105:CT107 CW105:DE107 B154:J156 M154:U156 X154:AF156 AI154:AQ156 AT154:BB156 BE154:BM156 BP154:BX156 CA154:CI156 CL154:CT156 CW154:DE156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1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9.140625" defaultRowHeight="12.75"/>
  <cols>
    <col min="1" max="1" width="11.42578125" style="1"/>
    <col min="2" max="2" width="3.85546875" style="1"/>
    <col min="3" max="3" width="13.85546875" style="1"/>
    <col min="4" max="23" width="11.5703125" style="1"/>
    <col min="24" max="1025" width="11.42578125" style="1"/>
    <col min="1026" max="16384" width="9.140625" style="1"/>
  </cols>
  <sheetData>
    <row r="1" spans="1:24" ht="26.25">
      <c r="C1" s="29" t="str">
        <f>CONCATENATE(Paramètres!$B$1," ",Paramètres!$B$2,"     (",Paramètres!$B$3,")")</f>
        <v>Bollaerts Dominique     (2F)</v>
      </c>
      <c r="D1" s="30"/>
      <c r="E1" s="30"/>
      <c r="F1" s="30"/>
    </row>
    <row r="3" spans="1:24" ht="12.75" customHeight="1">
      <c r="A3" s="112" t="s">
        <v>3</v>
      </c>
      <c r="D3" s="54">
        <f>IF(Paramètres!$B$4="","",Paramètres!$B$4)</f>
        <v>42614</v>
      </c>
      <c r="E3" s="54">
        <f>IF(Paramètres!$B$5="","",Paramètres!$B$5)</f>
        <v>42615</v>
      </c>
      <c r="F3" s="54">
        <f>IF(Paramètres!$B$6="","",Paramètres!$B$6)</f>
        <v>42618</v>
      </c>
      <c r="G3" s="54">
        <f>IF(Paramètres!$B$7="","",Paramètres!$B$7)</f>
        <v>42619</v>
      </c>
      <c r="H3" s="54">
        <f>IF(Paramètres!$B$8="","",Paramètres!$B$8)</f>
        <v>42620</v>
      </c>
      <c r="I3" s="54">
        <f>IF(Paramètres!$B$9="","",Paramètres!$B$9)</f>
        <v>42621</v>
      </c>
      <c r="J3" s="54">
        <f>IF(Paramètres!$B$10="","",Paramètres!$B$10)</f>
        <v>42622</v>
      </c>
      <c r="K3" s="54">
        <f>IF(Paramètres!$B$11="","",Paramètres!$B$11)</f>
        <v>42625</v>
      </c>
      <c r="L3" s="54">
        <f>IF(Paramètres!$B$12="","",Paramètres!$B$12)</f>
        <v>42626</v>
      </c>
      <c r="M3" s="54">
        <f>IF(Paramètres!$B$13="","",Paramètres!$B$13)</f>
        <v>42627</v>
      </c>
      <c r="N3" s="54">
        <f>IF(Paramètres!$B$14="","",Paramètres!$B$14)</f>
        <v>42628</v>
      </c>
      <c r="O3" s="54">
        <f>IF(Paramètres!$B$15="","",Paramètres!$B$15)</f>
        <v>42629</v>
      </c>
      <c r="P3" s="54">
        <f>IF(Paramètres!$B$16="","",Paramètres!$B$16)</f>
        <v>42632</v>
      </c>
      <c r="Q3" s="54">
        <f>IF(Paramètres!$B$17="","",Paramètres!$B$17)</f>
        <v>42633</v>
      </c>
      <c r="R3" s="54">
        <f>IF(Paramètres!$B$18="","",Paramètres!$B$18)</f>
        <v>42634</v>
      </c>
      <c r="S3" s="54">
        <f>IF(Paramètres!$B$19="","",Paramètres!$B$19)</f>
        <v>42635</v>
      </c>
      <c r="T3" s="54">
        <f>IF(Paramètres!$B$20="","",Paramètres!$B$20)</f>
        <v>42636</v>
      </c>
      <c r="U3" s="54">
        <f>IF(Paramètres!$B$21="","",Paramètres!$B$21)</f>
        <v>42641</v>
      </c>
      <c r="V3" s="54">
        <f>IF(Paramètres!$B$22="","",Paramètres!$B$22)</f>
        <v>42642</v>
      </c>
      <c r="W3" s="54">
        <f>IF(Paramètres!$B$23="","",Paramètres!$B$23)</f>
        <v>42643</v>
      </c>
      <c r="X3" s="31" t="str">
        <f>IF(Paramètres!$B$24="","",Paramètres!$B$24)</f>
        <v/>
      </c>
    </row>
    <row r="4" spans="1:24">
      <c r="A4" s="112"/>
      <c r="C4" s="1" t="s">
        <v>27</v>
      </c>
      <c r="D4" s="77" t="str">
        <f>IF('Exemplaires élève'!$C$15="","",IF('Exemplaires élève'!$C$15="TI",1,IF('Exemplaires élève'!$C$15="I",2,IF('Exemplaires élève'!$C$15="S",3,IF('Exemplaires élève'!$C$15="B",4,IF('Exemplaires élève'!$C$15="TB",5,IF('Exemplaires élève'!$C$15="np","Non pr.",IF('Exemplaires élève'!$C$15="A","Absent(e)","xxxx"))))))))</f>
        <v>Absent(e)</v>
      </c>
      <c r="E4" s="77">
        <f>IF('Exemplaires élève'!$C$23="","",IF('Exemplaires élève'!$C$23="TI",1,IF('Exemplaires élève'!$C$23="I",2,IF('Exemplaires élève'!$C$23="S",3,IF('Exemplaires élève'!$C$23="B",4,IF('Exemplaires élève'!$C$23="TB",5,IF('Exemplaires élève'!$C$23="np","Non pr.",IF('Exemplaires élève'!$C$23="A","Absent(e)","xxxx"))))))))</f>
        <v>1</v>
      </c>
      <c r="F4" s="77">
        <f>IF('Exemplaires élève'!$C$31="","",IF('Exemplaires élève'!$C$31="TI",1,IF('Exemplaires élève'!$C$31="I",2,IF('Exemplaires élève'!$C$31="S",3,IF('Exemplaires élève'!$C$31="B",4,IF('Exemplaires élève'!$C$31="TB",5,IF('Exemplaires élève'!$C$31="np","Non pr.",IF('Exemplaires élève'!$C$31="A","Absent(e)","xxxx"))))))))</f>
        <v>2</v>
      </c>
      <c r="G4" s="77">
        <f>IF('Exemplaires élève'!$C$39="","",IF('Exemplaires élève'!$C$39="TI",1,IF('Exemplaires élève'!$C$39="I",2,IF('Exemplaires élève'!$C$39="S",3,IF('Exemplaires élève'!$C$39="B",4,IF('Exemplaires élève'!$C$39="TB",5,IF('Exemplaires élève'!$C$39="np","Non pr.",IF('Exemplaires élève'!$C$39="A","Absent(e)","xxxx"))))))))</f>
        <v>3</v>
      </c>
      <c r="H4" s="77">
        <f>IF('Exemplaires élève'!$C$47="","",IF('Exemplaires élève'!$C$47="TI",1,IF('Exemplaires élève'!$C$47="I",2,IF('Exemplaires élève'!$C$47="S",3,IF('Exemplaires élève'!$C$47="B",4,IF('Exemplaires élève'!$C$47="TB",5,IF('Exemplaires élève'!$C$47="np","Non pr.",IF('Exemplaires élève'!$C$47="A","Absent(e)","xxxx"))))))))</f>
        <v>4</v>
      </c>
      <c r="I4" s="77">
        <f>IF('Exemplaires élève'!$C$64="","",IF('Exemplaires élève'!$C$64="TI",1,IF('Exemplaires élève'!$C$64="I",2,IF('Exemplaires élève'!$C$64="S",3,IF('Exemplaires élève'!$C$64="B",4,IF('Exemplaires élève'!$C$64="TB",5,IF('Exemplaires élève'!$C$64="np","Non pr.",IF('Exemplaires élève'!$C$64="A","Absent(e)","xxxx"))))))))</f>
        <v>5</v>
      </c>
      <c r="J4" s="77" t="str">
        <f>IF('Exemplaires élève'!$C$72="","",IF('Exemplaires élève'!$C$72="TI",1,IF('Exemplaires élève'!$C$72="I",2,IF('Exemplaires élève'!$C$72="S",3,IF('Exemplaires élève'!$C$72="B",4,IF('Exemplaires élève'!$C$72="TB",5,IF('Exemplaires élève'!$C$72="np","Non pr.",IF('Exemplaires élève'!$C$72="A","Absent(e)","xxxx"))))))))</f>
        <v>Non pr.</v>
      </c>
      <c r="K4" s="77">
        <f>IF('Exemplaires élève'!$C$80="","",IF('Exemplaires élève'!$C$80="TI",1,IF('Exemplaires élève'!$C$80="I",2,IF('Exemplaires élève'!$C$80="S",3,IF('Exemplaires élève'!$C$80="B",4,IF('Exemplaires élève'!$C$80="TB",5,IF('Exemplaires élève'!$C$80="np","Non pr.",IF('Exemplaires élève'!$C$80="A","Absent(e)","xxxx"))))))))</f>
        <v>1</v>
      </c>
      <c r="L4" s="77" t="str">
        <f>IF('Exemplaires élève'!$C$88="","",IF('Exemplaires élève'!$C$88="TI",1,IF('Exemplaires élève'!$C$88="I",2,IF('Exemplaires élève'!$C$88="S",3,IF('Exemplaires élève'!$C$88="B",4,IF('Exemplaires élève'!$C$88="TB",5,IF('Exemplaires élève'!$C$88="np","Non pr.",IF('Exemplaires élève'!$C$88="A","Absent(e)","xxxx"))))))))</f>
        <v/>
      </c>
      <c r="M4" s="77" t="str">
        <f>IF('Exemplaires élève'!$C$96="","",IF('Exemplaires élève'!$C$96="TI",1,IF('Exemplaires élève'!$C$96="I",2,IF('Exemplaires élève'!$C$96="S",3,IF('Exemplaires élève'!$C$96="B",4,IF('Exemplaires élève'!$C$96="TB",5,IF('Exemplaires élève'!$C$96="np","Non pr.",IF('Exemplaires élève'!$C$96="A","Absent(e)","xxxx"))))))))</f>
        <v/>
      </c>
      <c r="N4" s="77" t="str">
        <f>IF('Exemplaires élève'!$C$113="","",IF('Exemplaires élève'!$C$113="TI",1,IF('Exemplaires élève'!$C$113="I",2,IF('Exemplaires élève'!$C$113="S",3,IF('Exemplaires élève'!$C$113="B",4,IF('Exemplaires élève'!$C$113="TB",5,IF('Exemplaires élève'!$C$113="np","Non pr.",IF('Exemplaires élève'!$C$113="A","Absent(e)","xxxx"))))))))</f>
        <v>Absent(e)</v>
      </c>
      <c r="O4" s="77">
        <f>IF('Exemplaires élève'!$C$121="","",IF('Exemplaires élève'!$C$121="TI",1,IF('Exemplaires élève'!$C$121="I",2,IF('Exemplaires élève'!$C$121="S",3,IF('Exemplaires élève'!$C$121="B",4,IF('Exemplaires élève'!$C$121="TB",5,IF('Exemplaires élève'!$C$121="np","Non pr.",IF('Exemplaires élève'!$C$121="A","Absent(e)","xxxx"))))))))</f>
        <v>5</v>
      </c>
      <c r="P4" s="77" t="str">
        <f>IF('Exemplaires élève'!$C$129="","",IF('Exemplaires élève'!$C$129="TI",1,IF('Exemplaires élève'!$C$129="I",2,IF('Exemplaires élève'!$C$129="S",3,IF('Exemplaires élève'!$C$129="B",4,IF('Exemplaires élève'!$C$129="TB",5,IF('Exemplaires élève'!$C$129="np","Non pr.",IF('Exemplaires élève'!$C$129="A","Absent(e)","xxxx"))))))))</f>
        <v/>
      </c>
      <c r="Q4" s="77" t="str">
        <f>IF('Exemplaires élève'!$C$137="","",IF('Exemplaires élève'!$C$137="TI",1,IF('Exemplaires élève'!$C$137="I",2,IF('Exemplaires élève'!$C$137="S",3,IF('Exemplaires élève'!$C$137="B",4,IF('Exemplaires élève'!$C$137="TB",5,IF('Exemplaires élève'!$C$137="np","Non pr.",IF('Exemplaires élève'!$C$137="A","Absent(e)","xxxx"))))))))</f>
        <v/>
      </c>
      <c r="R4" s="77">
        <f>IF('Exemplaires élève'!$C$145="","",IF('Exemplaires élève'!$C$145="TI",1,IF('Exemplaires élève'!$C$145="I",2,IF('Exemplaires élève'!$C$145="S",3,IF('Exemplaires élève'!$C$145="B",4,IF('Exemplaires élève'!$C$145="TB",5,IF('Exemplaires élève'!$C$145="np","Non pr.",IF('Exemplaires élève'!$C$145="A","Absent(e)","xxxx"))))))))</f>
        <v>1</v>
      </c>
      <c r="S4" s="77">
        <f>IF('Exemplaires élève'!$C$162="","",IF('Exemplaires élève'!$C$162="TI",1,IF('Exemplaires élève'!$C$162="I",2,IF('Exemplaires élève'!$C$162="S",3,IF('Exemplaires élève'!$C$162="B",4,IF('Exemplaires élève'!$C$162="TB",5,IF('Exemplaires élève'!$C$162="np","Non pr.",IF('Exemplaires élève'!$C$162="A","Absent(e)","xxxx"))))))))</f>
        <v>2</v>
      </c>
      <c r="T4" s="77">
        <f>IF('Exemplaires élève'!$C$170="","",IF('Exemplaires élève'!$C$170="TI",1,IF('Exemplaires élève'!$C$170="I",2,IF('Exemplaires élève'!$C$170="S",3,IF('Exemplaires élève'!$C$170="B",4,IF('Exemplaires élève'!$C$170="TB",5,IF('Exemplaires élève'!$C$170="np","Non pr.",IF('Exemplaires élève'!$C$170="A","Absent(e)","xxxx"))))))))</f>
        <v>3</v>
      </c>
      <c r="U4" s="77">
        <f>IF('Exemplaires élève'!$C$178="","",IF('Exemplaires élève'!$C$178="TI",1,IF('Exemplaires élève'!$C$178="I",2,IF('Exemplaires élève'!$C$178="S",3,IF('Exemplaires élève'!$C$178="B",4,IF('Exemplaires élève'!$C$178="TB",5,IF('Exemplaires élève'!$C$178="np","Non pr.",IF('Exemplaires élève'!$C$178="A","Absent(e)","xxxx"))))))))</f>
        <v>4</v>
      </c>
      <c r="V4" s="77">
        <f>IF('Exemplaires élève'!$C$186="","",IF('Exemplaires élève'!$C$186="TI",1,IF('Exemplaires élève'!$C$186="I",2,IF('Exemplaires élève'!$C$186="S",3,IF('Exemplaires élève'!$C$186="B",4,IF('Exemplaires élève'!$C$186="TB",5,IF('Exemplaires élève'!$C$186="np","Non pr.",IF('Exemplaires élève'!$C$186="A","Absent(e)","xxxx"))))))))</f>
        <v>5</v>
      </c>
      <c r="W4" s="77">
        <f>IF('Exemplaires élève'!$C$194="","",IF('Exemplaires élève'!$C$194="TI",1,IF('Exemplaires élève'!$C$194="I",2,IF('Exemplaires élève'!$C$194="S",3,IF('Exemplaires élève'!$C$194="B",4,IF('Exemplaires élève'!$C$194="TB",5,IF('Exemplaires élève'!$C$194="np","Non pr.",IF('Exemplaires élève'!$C$194="A","Absent(e)","xxxx"))))))))</f>
        <v>5</v>
      </c>
    </row>
    <row r="5" spans="1:24">
      <c r="A5" s="112"/>
      <c r="D5" s="78" t="str">
        <f>IF('Exemplaires élève'!$C$16="","",IF('Exemplaires élève'!$C$16="TI",1,IF('Exemplaires élève'!$C$16="I",2,IF('Exemplaires élève'!$C$16="S",3,IF('Exemplaires élève'!$C$16="B",4,IF('Exemplaires élève'!$C$16="TB",5,"xxxx"))))))</f>
        <v/>
      </c>
      <c r="E5" s="78">
        <f>IF('Exemplaires élève'!$C$24="","",IF('Exemplaires élève'!$C$24="TI",1,IF('Exemplaires élève'!$C$24="I",2,IF('Exemplaires élève'!$C$24="S",3,IF('Exemplaires élève'!$C$24="B",4,IF('Exemplaires élève'!$C$24="TB",5,"xxxx"))))))</f>
        <v>1</v>
      </c>
      <c r="F5" s="78">
        <f>IF('Exemplaires élève'!$C$32="","",IF('Exemplaires élève'!$C$32="TI",1,IF('Exemplaires élève'!$C$32="I",2,IF('Exemplaires élève'!$C$32="S",3,IF('Exemplaires élève'!$C$32="B",4,IF('Exemplaires élève'!$C$32="TB",5,"xxxx"))))))</f>
        <v>2</v>
      </c>
      <c r="G5" s="78">
        <f>IF('Exemplaires élève'!$C$40="","",IF('Exemplaires élève'!$C$40="TI",1,IF('Exemplaires élève'!$C$40="I",2,IF('Exemplaires élève'!$C$40="S",3,IF('Exemplaires élève'!$C$40="B",4,IF('Exemplaires élève'!$C$40="TB",5,"xxxx"))))))</f>
        <v>3</v>
      </c>
      <c r="H5" s="78">
        <f>IF('Exemplaires élève'!$C$48="","",IF('Exemplaires élève'!$C$48="TI",1,IF('Exemplaires élève'!$C$48="I",2,IF('Exemplaires élève'!$C$48="S",3,IF('Exemplaires élève'!$C$48="B",4,IF('Exemplaires élève'!$C$48="TB",5,"xxxx"))))))</f>
        <v>4</v>
      </c>
      <c r="I5" s="78">
        <f>IF('Exemplaires élève'!$C$65="","",IF('Exemplaires élève'!$C$65="TI",1,IF('Exemplaires élève'!$C$65="I",2,IF('Exemplaires élève'!$C$65="S",3,IF('Exemplaires élève'!$C$65="B",4,IF('Exemplaires élève'!$C$65="TB",5,"xxxx"))))))</f>
        <v>5</v>
      </c>
      <c r="J5" s="78" t="str">
        <f>IF('Exemplaires élève'!$C$73="","",IF('Exemplaires élève'!$C$73="TI",1,IF('Exemplaires élève'!$C$73="I",2,IF('Exemplaires élève'!$C$73="S",3,IF('Exemplaires élève'!$C$73="B",4,IF('Exemplaires élève'!$C$73="TB",5,"xxxx"))))))</f>
        <v/>
      </c>
      <c r="K5" s="78">
        <f>IF('Exemplaires élève'!$C$81="","",IF('Exemplaires élève'!$C$81="TI",1,IF('Exemplaires élève'!$C$81="I",2,IF('Exemplaires élève'!$C$81="S",3,IF('Exemplaires élève'!$C$81="B",4,IF('Exemplaires élève'!$C$81="TB",5,"xxxx"))))))</f>
        <v>2</v>
      </c>
      <c r="L5" s="78">
        <f>IF('Exemplaires élève'!$C$89="","",IF('Exemplaires élève'!$C$89="TI",1,IF('Exemplaires élève'!$C$89="I",2,IF('Exemplaires élève'!$C$89="S",3,IF('Exemplaires élève'!$C$89="B",4,IF('Exemplaires élève'!$C$89="TB",5,"xxxx"))))))</f>
        <v>1</v>
      </c>
      <c r="M5" s="78" t="str">
        <f>IF('Exemplaires élève'!$C$97="","",IF('Exemplaires élève'!$C$97="TI",1,IF('Exemplaires élève'!$C$97="I",2,IF('Exemplaires élève'!$C$97="S",3,IF('Exemplaires élève'!$C$97="B",4,IF('Exemplaires élève'!$C$97="TB",5,"xxxx"))))))</f>
        <v/>
      </c>
      <c r="N5" s="78" t="str">
        <f>IF('Exemplaires élève'!$C$114="","",IF('Exemplaires élève'!$C$114="TI",1,IF('Exemplaires élève'!$C$114="I",2,IF('Exemplaires élève'!$C$114="S",3,IF('Exemplaires élève'!$C$114="B",4,IF('Exemplaires élève'!$C$114="TB",5,"xxxx"))))))</f>
        <v/>
      </c>
      <c r="O5" s="78">
        <f>IF('Exemplaires élève'!$C$122="","",IF('Exemplaires élève'!$C$122="TI",1,IF('Exemplaires élève'!$C$122="I",2,IF('Exemplaires élève'!$C$122="S",3,IF('Exemplaires élève'!$C$122="B",4,IF('Exemplaires élève'!$C$122="TB",5,"xxxx"))))))</f>
        <v>4</v>
      </c>
      <c r="P5" s="78">
        <f>IF('Exemplaires élève'!$C$130="","",IF('Exemplaires élève'!$C$130="TI",1,IF('Exemplaires élève'!$C$130="I",2,IF('Exemplaires élève'!$C$130="S",3,IF('Exemplaires élève'!$C$130="B",4,IF('Exemplaires élève'!$C$130="TB",5,"xxxx"))))))</f>
        <v>5</v>
      </c>
      <c r="Q5" s="78" t="str">
        <f>IF('Exemplaires élève'!$C$138="","",IF('Exemplaires élève'!$C$138="TI",1,IF('Exemplaires élève'!$C$138="I",2,IF('Exemplaires élève'!$C$138="S",3,IF('Exemplaires élève'!$C$138="B",4,IF('Exemplaires élève'!$C$138="TB",5,"xxxx"))))))</f>
        <v/>
      </c>
      <c r="R5" s="78">
        <f>IF('Exemplaires élève'!$C$146="","",IF('Exemplaires élève'!$C$146="TI",1,IF('Exemplaires élève'!$C$146="I",2,IF('Exemplaires élève'!$C$146="S",3,IF('Exemplaires élève'!$C$146="B",4,IF('Exemplaires élève'!$C$146="TB",5,"xxxx"))))))</f>
        <v>1</v>
      </c>
      <c r="S5" s="78">
        <f>IF('Exemplaires élève'!$C$163="","",IF('Exemplaires élève'!$C$163="TI",1,IF('Exemplaires élève'!$C$163="I",2,IF('Exemplaires élève'!$C$163="S",3,IF('Exemplaires élève'!$C$163="B",4,IF('Exemplaires élève'!$C$163="TB",5,"xxxx"))))))</f>
        <v>2</v>
      </c>
      <c r="T5" s="78">
        <f>IF('Exemplaires élève'!$C$171="","",IF('Exemplaires élève'!$C$171="TI",1,IF('Exemplaires élève'!$C$171="I",2,IF('Exemplaires élève'!$C$171="S",3,IF('Exemplaires élève'!$C$171="B",4,IF('Exemplaires élève'!$C$171="TB",5,"xxxx"))))))</f>
        <v>3</v>
      </c>
      <c r="U5" s="78">
        <f>IF('Exemplaires élève'!$C$179="","",IF('Exemplaires élève'!$C$179="TI",1,IF('Exemplaires élève'!$C$179="I",2,IF('Exemplaires élève'!$C$179="S",3,IF('Exemplaires élève'!$C$179="B",4,IF('Exemplaires élève'!$C$179="TB",5,"xxxx"))))))</f>
        <v>4</v>
      </c>
      <c r="V5" s="78">
        <f>IF('Exemplaires élève'!$C$187="","",IF('Exemplaires élève'!$C$187="TI",1,IF('Exemplaires élève'!$C$187="I",2,IF('Exemplaires élève'!$C$187="S",3,IF('Exemplaires élève'!$C$187="B",4,IF('Exemplaires élève'!$C$187="TB",5,"xxxx"))))))</f>
        <v>4</v>
      </c>
      <c r="W5" s="78">
        <f>IF('Exemplaires élève'!$C$195="","",IF('Exemplaires élève'!$C$195="TI",1,IF('Exemplaires élève'!$C$195="I",2,IF('Exemplaires élève'!$C$195="S",3,IF('Exemplaires élève'!$C$195="B",4,IF('Exemplaires élève'!$C$195="TB",5,"xxxx"))))))</f>
        <v>5</v>
      </c>
    </row>
    <row r="6" spans="1:24">
      <c r="A6" s="112"/>
      <c r="D6" s="78" t="str">
        <f>IF('Exemplaires élève'!$C$17="","",IF('Exemplaires élève'!$C$17="TI",1,IF('Exemplaires élève'!$C$17="I",2,IF('Exemplaires élève'!$C$17="S",3,IF('Exemplaires élève'!$C$17="B",4,IF('Exemplaires élève'!$C$17="TB",5,"xxxx"))))))</f>
        <v/>
      </c>
      <c r="E6" s="78">
        <f>IF('Exemplaires élève'!$C$25="","",IF('Exemplaires élève'!$C$25="TI",1,IF('Exemplaires élève'!$C$25="I",2,IF('Exemplaires élève'!$C$25="S",3,IF('Exemplaires élève'!$C$25="B",4,IF('Exemplaires élève'!$C$25="TB",5,"xxxx"))))))</f>
        <v>1</v>
      </c>
      <c r="F6" s="78">
        <f>IF('Exemplaires élève'!$C$33="","",IF('Exemplaires élève'!$C$33="TI",1,IF('Exemplaires élève'!$C$33="I",2,IF('Exemplaires élève'!$C$33="S",3,IF('Exemplaires élève'!$C$33="B",4,IF('Exemplaires élève'!$C$33="TB",5,"xxxx"))))))</f>
        <v>2</v>
      </c>
      <c r="G6" s="78">
        <f>IF('Exemplaires élève'!$C$41="","",IF('Exemplaires élève'!$C$41="TI",1,IF('Exemplaires élève'!$C$41="I",2,IF('Exemplaires élève'!$C$41="S",3,IF('Exemplaires élève'!$C$41="B",4,IF('Exemplaires élève'!$C$41="TB",5,"xxxx"))))))</f>
        <v>3</v>
      </c>
      <c r="H6" s="78">
        <f>IF('Exemplaires élève'!$C$49="","",IF('Exemplaires élève'!$C$49="TI",1,IF('Exemplaires élève'!$C$49="I",2,IF('Exemplaires élève'!$C$49="S",3,IF('Exemplaires élève'!$C$49="B",4,IF('Exemplaires élève'!$C$49="TB",5,"xxxx"))))))</f>
        <v>4</v>
      </c>
      <c r="I6" s="78">
        <f>IF('Exemplaires élève'!$C$66="","",IF('Exemplaires élève'!$C$66="TI",1,IF('Exemplaires élève'!$C$66="I",2,IF('Exemplaires élève'!$C$66="S",3,IF('Exemplaires élève'!$C$66="B",4,IF('Exemplaires élève'!$C$66="TB",5,"xxxx"))))))</f>
        <v>5</v>
      </c>
      <c r="J6" s="78" t="str">
        <f>IF('Exemplaires élève'!$C$74="","",IF('Exemplaires élève'!$C$74="TI",1,IF('Exemplaires élève'!$C$74="I",2,IF('Exemplaires élève'!$C$74="S",3,IF('Exemplaires élève'!$C$74="B",4,IF('Exemplaires élève'!$C$74="TB",5,"xxxx"))))))</f>
        <v/>
      </c>
      <c r="K6" s="78">
        <f>IF('Exemplaires élève'!$C$82="","",IF('Exemplaires élève'!$C$82="TI",1,IF('Exemplaires élève'!$C$82="I",2,IF('Exemplaires élève'!$C$82="S",3,IF('Exemplaires élève'!$C$82="B",4,IF('Exemplaires élève'!$C$82="TB",5,"xxxx"))))))</f>
        <v>3</v>
      </c>
      <c r="L6" s="78">
        <f>IF('Exemplaires élève'!$C$90="","",IF('Exemplaires élève'!$C$90="TI",1,IF('Exemplaires élève'!$C$90="I",2,IF('Exemplaires élève'!$C$90="S",3,IF('Exemplaires élève'!$C$90="B",4,IF('Exemplaires élève'!$C$90="TB",5,"xxxx"))))))</f>
        <v>2</v>
      </c>
      <c r="M6" s="78">
        <f>IF('Exemplaires élève'!$C$98="","",IF('Exemplaires élève'!$C$98="TI",1,IF('Exemplaires élève'!$C$98="I",2,IF('Exemplaires élève'!$C$98="S",3,IF('Exemplaires élève'!$C$98="B",4,IF('Exemplaires élève'!$C$98="TB",5,"xxxx"))))))</f>
        <v>1</v>
      </c>
      <c r="N6" s="78" t="str">
        <f>IF('Exemplaires élève'!$C$115="","",IF('Exemplaires élève'!$C$115="TI",1,IF('Exemplaires élève'!$C$115="I",2,IF('Exemplaires élève'!$C$115="S",3,IF('Exemplaires élève'!$C$115="B",4,IF('Exemplaires élève'!$C$115="TB",5,"xxxx"))))))</f>
        <v/>
      </c>
      <c r="O6" s="78">
        <f>IF('Exemplaires élève'!$C$123="","",IF('Exemplaires élève'!$C$123="TI",1,IF('Exemplaires élève'!$C$123="I",2,IF('Exemplaires élève'!$C$123="S",3,IF('Exemplaires élève'!$C$123="B",4,IF('Exemplaires élève'!$C$123="TB",5,"xxxx"))))))</f>
        <v>3</v>
      </c>
      <c r="P6" s="78">
        <f>IF('Exemplaires élève'!$C$131="","",IF('Exemplaires élève'!$C$131="TI",1,IF('Exemplaires élève'!$C$131="I",2,IF('Exemplaires élève'!$C$131="S",3,IF('Exemplaires élève'!$C$131="B",4,IF('Exemplaires élève'!$C$131="TB",5,"xxxx"))))))</f>
        <v>4</v>
      </c>
      <c r="Q6" s="78">
        <f>IF('Exemplaires élève'!$C$139="","",IF('Exemplaires élève'!$C$139="TI",1,IF('Exemplaires élève'!$C$139="I",2,IF('Exemplaires élève'!$C$139="S",3,IF('Exemplaires élève'!$C$139="B",4,IF('Exemplaires élève'!$C$139="TB",5,"xxxx"))))))</f>
        <v>5</v>
      </c>
      <c r="R6" s="78">
        <f>IF('Exemplaires élève'!$C$147="","",IF('Exemplaires élève'!$C$147="TI",1,IF('Exemplaires élève'!$C$147="I",2,IF('Exemplaires élève'!$C$147="S",3,IF('Exemplaires élève'!$C$147="B",4,IF('Exemplaires élève'!$C$147="TB",5,"xxxx"))))))</f>
        <v>1</v>
      </c>
      <c r="S6" s="78">
        <f>IF('Exemplaires élève'!$C$164="","",IF('Exemplaires élève'!$C$164="TI",1,IF('Exemplaires élève'!$C$164="I",2,IF('Exemplaires élève'!$C$164="S",3,IF('Exemplaires élève'!$C$164="B",4,IF('Exemplaires élève'!$C$164="TB",5,"xxxx"))))))</f>
        <v>2</v>
      </c>
      <c r="T6" s="78">
        <f>IF('Exemplaires élève'!$C$172="","",IF('Exemplaires élève'!$C$172="TI",1,IF('Exemplaires élève'!$C$172="I",2,IF('Exemplaires élève'!$C$172="S",3,IF('Exemplaires élève'!$C$172="B",4,IF('Exemplaires élève'!$C$172="TB",5,"xxxx"))))))</f>
        <v>3</v>
      </c>
      <c r="U6" s="78">
        <f>IF('Exemplaires élève'!$C$180="","",IF('Exemplaires élève'!$C$180="TI",1,IF('Exemplaires élève'!$C$180="I",2,IF('Exemplaires élève'!$C$180="S",3,IF('Exemplaires élève'!$C$180="B",4,IF('Exemplaires élève'!$C$180="TB",5,"xxxx"))))))</f>
        <v>4</v>
      </c>
      <c r="V6" s="78">
        <f>IF('Exemplaires élève'!$C$188="","",IF('Exemplaires élève'!$C$188="TI",1,IF('Exemplaires élève'!$C$188="I",2,IF('Exemplaires élève'!$C$188="S",3,IF('Exemplaires élève'!$C$188="B",4,IF('Exemplaires élève'!$C$188="TB",5,"xxxx"))))))</f>
        <v>2</v>
      </c>
      <c r="W6" s="78">
        <f>IF('Exemplaires élève'!$C$196="","",IF('Exemplaires élève'!$C$196="TI",1,IF('Exemplaires élève'!$C$196="I",2,IF('Exemplaires élève'!$C$196="S",3,IF('Exemplaires élève'!$C$196="B",4,IF('Exemplaires élève'!$C$196="TB",5,"xxxx"))))))</f>
        <v>5</v>
      </c>
    </row>
    <row r="7" spans="1:24">
      <c r="A7" s="112"/>
      <c r="D7" s="78" t="str">
        <f>IF('Exemplaires élève'!$C$18="","",IF('Exemplaires élève'!$C$18="TI",1,IF('Exemplaires élève'!$C$18="I",2,IF('Exemplaires élève'!$C$18="S",3,IF('Exemplaires élève'!$C$18="B",4,IF('Exemplaires élève'!$C$18="TB",5,"xxxx"))))))</f>
        <v/>
      </c>
      <c r="E7" s="78">
        <f>IF('Exemplaires élève'!$C$26="","",IF('Exemplaires élève'!$C$26="TI",1,IF('Exemplaires élève'!$C$26="I",2,IF('Exemplaires élève'!$C$26="S",3,IF('Exemplaires élève'!$C$26="B",4,IF('Exemplaires élève'!$C$26="TB",5,"xxxx"))))))</f>
        <v>1</v>
      </c>
      <c r="F7" s="78">
        <f>IF('Exemplaires élève'!$C$34="","",IF('Exemplaires élève'!$C$34="TI",1,IF('Exemplaires élève'!$C$34="I",2,IF('Exemplaires élève'!$C$34="S",3,IF('Exemplaires élève'!$C$34="B",4,IF('Exemplaires élève'!$C$34="TB",5,"xxxx"))))))</f>
        <v>2</v>
      </c>
      <c r="G7" s="78">
        <f>IF('Exemplaires élève'!$C$42="","",IF('Exemplaires élève'!$C$42="TI",1,IF('Exemplaires élève'!$C$42="I",2,IF('Exemplaires élève'!$C$42="S",3,IF('Exemplaires élève'!$C$42="B",4,IF('Exemplaires élève'!$C$42="TB",5,"xxxx"))))))</f>
        <v>3</v>
      </c>
      <c r="H7" s="78">
        <f>IF('Exemplaires élève'!$C$50="","",IF('Exemplaires élève'!$C$50="TI",1,IF('Exemplaires élève'!$C$50="I",2,IF('Exemplaires élève'!$C$50="S",3,IF('Exemplaires élève'!$C$50="B",4,IF('Exemplaires élève'!$C$50="TB",5,"xxxx"))))))</f>
        <v>4</v>
      </c>
      <c r="I7" s="78">
        <f>IF('Exemplaires élève'!$C$67="","",IF('Exemplaires élève'!$C$67="TI",1,IF('Exemplaires élève'!$C$67="I",2,IF('Exemplaires élève'!$C$67="S",3,IF('Exemplaires élève'!$C$67="B",4,IF('Exemplaires élève'!$C$67="TB",5,"xxxx"))))))</f>
        <v>5</v>
      </c>
      <c r="J7" s="78" t="str">
        <f>IF('Exemplaires élève'!$C$75="","",IF('Exemplaires élève'!$C$75="TI",1,IF('Exemplaires élève'!$C$75="I",2,IF('Exemplaires élève'!$C$75="S",3,IF('Exemplaires élève'!$C$75="B",4,IF('Exemplaires élève'!$C$75="TB",5,"xxxx"))))))</f>
        <v/>
      </c>
      <c r="K7" s="78">
        <f>IF('Exemplaires élève'!$C$83="","",IF('Exemplaires élève'!$C$83="TI",1,IF('Exemplaires élève'!$C$83="I",2,IF('Exemplaires élève'!$C$83="S",3,IF('Exemplaires élève'!$C$83="B",4,IF('Exemplaires élève'!$C$83="TB",5,"xxxx"))))))</f>
        <v>4</v>
      </c>
      <c r="L7" s="78">
        <f>IF('Exemplaires élève'!$C$91="","",IF('Exemplaires élève'!$C$91="TI",1,IF('Exemplaires élève'!$C$91="I",2,IF('Exemplaires élève'!$C$91="S",3,IF('Exemplaires élève'!$C$91="B",4,IF('Exemplaires élève'!$C$91="TB",5,"xxxx"))))))</f>
        <v>3</v>
      </c>
      <c r="M7" s="78">
        <f>IF('Exemplaires élève'!$C$99="","",IF('Exemplaires élève'!$C$99="TI",1,IF('Exemplaires élève'!$C$99="I",2,IF('Exemplaires élève'!$C$99="S",3,IF('Exemplaires élève'!$C$99="B",4,IF('Exemplaires élève'!$C$99="TB",5,"xxxx"))))))</f>
        <v>2</v>
      </c>
      <c r="N7" s="78" t="str">
        <f>IF('Exemplaires élève'!$C$116="","",IF('Exemplaires élève'!$C$116="TI",1,IF('Exemplaires élève'!$C$116="I",2,IF('Exemplaires élève'!$C$116="S",3,IF('Exemplaires élève'!$C$116="B",4,IF('Exemplaires élève'!$C$116="TB",5,"xxxx"))))))</f>
        <v/>
      </c>
      <c r="O7" s="78">
        <f>IF('Exemplaires élève'!$C$124="","",IF('Exemplaires élève'!$C$124="TI",1,IF('Exemplaires élève'!$C$124="I",2,IF('Exemplaires élève'!$C$124="S",3,IF('Exemplaires élève'!$C$124="B",4,IF('Exemplaires élève'!$C$124="TB",5,"xxxx"))))))</f>
        <v>2</v>
      </c>
      <c r="P7" s="78">
        <f>IF('Exemplaires élève'!$C$132="","",IF('Exemplaires élève'!$C$132="TI",1,IF('Exemplaires élève'!$C$132="I",2,IF('Exemplaires élève'!$C$132="S",3,IF('Exemplaires élève'!$C$132="B",4,IF('Exemplaires élève'!$C$132="TB",5,"xxxx"))))))</f>
        <v>3</v>
      </c>
      <c r="Q7" s="78">
        <f>IF('Exemplaires élève'!$C$140="","",IF('Exemplaires élève'!$C$140="TI",1,IF('Exemplaires élève'!$C$140="I",2,IF('Exemplaires élève'!$C$140="S",3,IF('Exemplaires élève'!$C$140="B",4,IF('Exemplaires élève'!$C$140="TB",5,"xxxx"))))))</f>
        <v>4</v>
      </c>
      <c r="R7" s="78">
        <f>IF('Exemplaires élève'!$C$148="","",IF('Exemplaires élève'!$C$148="TI",1,IF('Exemplaires élève'!$C$148="I",2,IF('Exemplaires élève'!$C$148="S",3,IF('Exemplaires élève'!$C$148="B",4,IF('Exemplaires élève'!$C$148="TB",5,"xxxx"))))))</f>
        <v>1</v>
      </c>
      <c r="S7" s="78">
        <f>IF('Exemplaires élève'!$C$165="","",IF('Exemplaires élève'!$C$165="TI",1,IF('Exemplaires élève'!$C$165="I",2,IF('Exemplaires élève'!$C$165="S",3,IF('Exemplaires élève'!$C$165="B",4,IF('Exemplaires élève'!$C$165="TB",5,"xxxx"))))))</f>
        <v>2</v>
      </c>
      <c r="T7" s="78">
        <f>IF('Exemplaires élève'!$C$173="","",IF('Exemplaires élève'!$C$173="TI",1,IF('Exemplaires élève'!$C$173="I",2,IF('Exemplaires élève'!$C$173="S",3,IF('Exemplaires élève'!$C$173="B",4,IF('Exemplaires élève'!$C$173="TB",5,"xxxx"))))))</f>
        <v>3</v>
      </c>
      <c r="U7" s="78">
        <f>IF('Exemplaires élève'!$C$181="","",IF('Exemplaires élève'!$C$181="TI",1,IF('Exemplaires élève'!$C$181="I",2,IF('Exemplaires élève'!$C$181="S",3,IF('Exemplaires élève'!$C$181="B",4,IF('Exemplaires élève'!$C$181="TB",5,"xxxx"))))))</f>
        <v>4</v>
      </c>
      <c r="V7" s="78">
        <f>IF('Exemplaires élève'!$C$189="","",IF('Exemplaires élève'!$C$189="TI",1,IF('Exemplaires élève'!$C$189="I",2,IF('Exemplaires élève'!$C$189="S",3,IF('Exemplaires élève'!$C$189="B",4,IF('Exemplaires élève'!$C$189="TB",5,"xxxx"))))))</f>
        <v>1</v>
      </c>
      <c r="W7" s="78">
        <f>IF('Exemplaires élève'!$C$197="","",IF('Exemplaires élève'!$C$197="TI",1,IF('Exemplaires élève'!$C$197="I",2,IF('Exemplaires élève'!$C$197="S",3,IF('Exemplaires élève'!$C$197="B",4,IF('Exemplaires élève'!$C$197="TB",5,"xxxx"))))))</f>
        <v>5</v>
      </c>
    </row>
    <row r="8" spans="1:24">
      <c r="A8" s="112"/>
      <c r="D8" s="78" t="str">
        <f>IF('Exemplaires élève'!$C$19="","",IF('Exemplaires élève'!$C$19="TI",1,IF('Exemplaires élève'!$C$19="I",2,IF('Exemplaires élève'!$C$19="S",3,IF('Exemplaires élève'!$C$19="B",4,IF('Exemplaires élève'!$C$19="TB",5,"xxxx"))))))</f>
        <v/>
      </c>
      <c r="E8" s="78">
        <f>IF('Exemplaires élève'!$C$27="","",IF('Exemplaires élève'!$C$27="TI",1,IF('Exemplaires élève'!$C$27="I",2,IF('Exemplaires élève'!$C$27="S",3,IF('Exemplaires élève'!$C$27="B",4,IF('Exemplaires élève'!$C$27="TB",5,"xxxx"))))))</f>
        <v>1</v>
      </c>
      <c r="F8" s="78">
        <f>IF('Exemplaires élève'!$C$35="","",IF('Exemplaires élève'!$C$35="TI",1,IF('Exemplaires élève'!$C$35="I",2,IF('Exemplaires élève'!$C$35="S",3,IF('Exemplaires élève'!$C$35="B",4,IF('Exemplaires élève'!$C$35="TB",5,"xxxx"))))))</f>
        <v>2</v>
      </c>
      <c r="G8" s="78">
        <f>IF('Exemplaires élève'!$C$43="","",IF('Exemplaires élève'!$C$43="TI",1,IF('Exemplaires élève'!$C$43="I",2,IF('Exemplaires élève'!$C$43="S",3,IF('Exemplaires élève'!$C$43="B",4,IF('Exemplaires élève'!$C$43="TB",5,"xxxx"))))))</f>
        <v>3</v>
      </c>
      <c r="H8" s="78">
        <f>IF('Exemplaires élève'!$C$51="","",IF('Exemplaires élève'!$C$51="TI",1,IF('Exemplaires élève'!$C$51="I",2,IF('Exemplaires élève'!$C$51="S",3,IF('Exemplaires élève'!$C$51="B",4,IF('Exemplaires élève'!$C$51="TB",5,"xxxx"))))))</f>
        <v>4</v>
      </c>
      <c r="I8" s="78">
        <f>IF('Exemplaires élève'!$C$68="","",IF('Exemplaires élève'!$C$68="TI",1,IF('Exemplaires élève'!$C$68="I",2,IF('Exemplaires élève'!$C$68="S",3,IF('Exemplaires élève'!$C$68="B",4,IF('Exemplaires élève'!$C$68="TB",5,"xxxx"))))))</f>
        <v>5</v>
      </c>
      <c r="J8" s="78" t="str">
        <f>IF('Exemplaires élève'!$C$76="","",IF('Exemplaires élève'!$C$76="TI",1,IF('Exemplaires élève'!$C$76="I",2,IF('Exemplaires élève'!$C$76="S",3,IF('Exemplaires élève'!$C$76="B",4,IF('Exemplaires élève'!$C$76="TB",5,"xxxx"))))))</f>
        <v/>
      </c>
      <c r="K8" s="78">
        <f>IF('Exemplaires élève'!$C$84="","",IF('Exemplaires élève'!$C$84="TI",1,IF('Exemplaires élève'!$C$84="I",2,IF('Exemplaires élève'!$C$84="S",3,IF('Exemplaires élève'!$C$84="B",4,IF('Exemplaires élève'!$C$84="TB",5,"xxxx"))))))</f>
        <v>5</v>
      </c>
      <c r="L8" s="78">
        <f>IF('Exemplaires élève'!$C$92="","",IF('Exemplaires élève'!$C$92="TI",1,IF('Exemplaires élève'!$C$92="I",2,IF('Exemplaires élève'!$C$92="S",3,IF('Exemplaires élève'!$C$92="B",4,IF('Exemplaires élève'!$C$92="TB",5,"xxxx"))))))</f>
        <v>4</v>
      </c>
      <c r="M8" s="78">
        <f>IF('Exemplaires élève'!$C$100="","",IF('Exemplaires élève'!$C$100="TI",1,IF('Exemplaires élève'!$C$100="I",2,IF('Exemplaires élève'!$C$100="S",3,IF('Exemplaires élève'!$C$100="B",4,IF('Exemplaires élève'!$C$100="TB",5,"xxxx"))))))</f>
        <v>3</v>
      </c>
      <c r="N8" s="78" t="str">
        <f>IF('Exemplaires élève'!$C$117="","",IF('Exemplaires élève'!$C$117="TI",1,IF('Exemplaires élève'!$C$117="I",2,IF('Exemplaires élève'!$C$117="S",3,IF('Exemplaires élève'!$C$117="B",4,IF('Exemplaires élève'!$C$117="TB",5,"xxxx"))))))</f>
        <v/>
      </c>
      <c r="O8" s="78">
        <f>IF('Exemplaires élève'!$C$125="","",IF('Exemplaires élève'!$C$125="TI",1,IF('Exemplaires élève'!$C$125="I",2,IF('Exemplaires élève'!$C$125="S",3,IF('Exemplaires élève'!$C$125="B",4,IF('Exemplaires élève'!$C$125="TB",5,"xxxx"))))))</f>
        <v>1</v>
      </c>
      <c r="P8" s="78">
        <f>IF('Exemplaires élève'!$C$133="","",IF('Exemplaires élève'!$C$133="TI",1,IF('Exemplaires élève'!$C$133="I",2,IF('Exemplaires élève'!$C$133="S",3,IF('Exemplaires élève'!$C$133="B",4,IF('Exemplaires élève'!$C$133="TB",5,"xxxx"))))))</f>
        <v>2</v>
      </c>
      <c r="Q8" s="78">
        <f>IF('Exemplaires élève'!$C$141="","",IF('Exemplaires élève'!$C$141="TI",1,IF('Exemplaires élève'!$C$141="I",2,IF('Exemplaires élève'!$C$141="S",3,IF('Exemplaires élève'!$C$141="B",4,IF('Exemplaires élève'!$C$141="TB",5,"xxxx"))))))</f>
        <v>3</v>
      </c>
      <c r="R8" s="78">
        <f>IF('Exemplaires élève'!$C$149="","",IF('Exemplaires élève'!$C$149="TI",1,IF('Exemplaires élève'!$C$149="I",2,IF('Exemplaires élève'!$C$149="S",3,IF('Exemplaires élève'!$C$149="B",4,IF('Exemplaires élève'!$C$149="TB",5,"xxxx"))))))</f>
        <v>1</v>
      </c>
      <c r="S8" s="78">
        <f>IF('Exemplaires élève'!$C$166="","",IF('Exemplaires élève'!$C$166="TI",1,IF('Exemplaires élève'!$C$166="I",2,IF('Exemplaires élève'!$C$166="S",3,IF('Exemplaires élève'!$C$166="B",4,IF('Exemplaires élève'!$C$166="TB",5,"xxxx"))))))</f>
        <v>2</v>
      </c>
      <c r="T8" s="78">
        <f>IF('Exemplaires élève'!$C$174="","",IF('Exemplaires élève'!$C$174="TI",1,IF('Exemplaires élève'!$C$174="I",2,IF('Exemplaires élève'!$C$174="S",3,IF('Exemplaires élève'!$C$174="B",4,IF('Exemplaires élève'!$C$174="TB",5,"xxxx"))))))</f>
        <v>3</v>
      </c>
      <c r="U8" s="78">
        <f>IF('Exemplaires élève'!$C$182="","",IF('Exemplaires élève'!$C$182="TI",1,IF('Exemplaires élève'!$C$182="I",2,IF('Exemplaires élève'!$C$182="S",3,IF('Exemplaires élève'!$C$182="B",4,IF('Exemplaires élève'!$C$182="TB",5,"xxxx"))))))</f>
        <v>4</v>
      </c>
      <c r="V8" s="78">
        <f>IF('Exemplaires élève'!$C$190="","",IF('Exemplaires élève'!$C$190="TI",1,IF('Exemplaires élève'!$C$190="I",2,IF('Exemplaires élève'!$C$190="S",3,IF('Exemplaires élève'!$C$190="B",4,IF('Exemplaires élève'!$C$190="TB",5,"xxxx"))))))</f>
        <v>3</v>
      </c>
      <c r="W8" s="78">
        <f>IF('Exemplaires élève'!$C$198="","",IF('Exemplaires élève'!$C$198="TI",1,IF('Exemplaires élève'!$C$198="I",2,IF('Exemplaires élève'!$C$198="S",3,IF('Exemplaires élève'!$C$198="B",4,IF('Exemplaires élève'!$C$198="TB",5,"xxxx"))))))</f>
        <v>5</v>
      </c>
    </row>
    <row r="9" spans="1:24">
      <c r="A9" s="112"/>
      <c r="D9" s="78" t="str">
        <f>IF('Exemplaires élève'!$C$20="","",IF('Exemplaires élève'!$C$20="TI",1,IF('Exemplaires élève'!$C$20="I",2,IF('Exemplaires élève'!$C$20="S",3,IF('Exemplaires élève'!$C$20="B",4,IF('Exemplaires élève'!$C$20="TB",5,"xxxx"))))))</f>
        <v/>
      </c>
      <c r="E9" s="78">
        <f>IF('Exemplaires élève'!$C$28="","",IF('Exemplaires élève'!$C$28="TI",1,IF('Exemplaires élève'!$C$28="I",2,IF('Exemplaires élève'!$C$28="S",3,IF('Exemplaires élève'!$C$28="B",4,IF('Exemplaires élève'!$C$28="TB",5,"xxxx"))))))</f>
        <v>1</v>
      </c>
      <c r="F9" s="78">
        <f>IF('Exemplaires élève'!$C$36="","",IF('Exemplaires élève'!$C$36="TI",1,IF('Exemplaires élève'!$C$36="I",2,IF('Exemplaires élève'!$C$36="S",3,IF('Exemplaires élève'!$C$36="B",4,IF('Exemplaires élève'!$C$36="TB",5,"xxxx"))))))</f>
        <v>2</v>
      </c>
      <c r="G9" s="78">
        <f>IF('Exemplaires élève'!$C$44="","",IF('Exemplaires élève'!$C$44="TI",1,IF('Exemplaires élève'!$C$44="I",2,IF('Exemplaires élève'!$C$44="S",3,IF('Exemplaires élève'!$C$44="B",4,IF('Exemplaires élève'!$C$44="TB",5,"xxxx"))))))</f>
        <v>3</v>
      </c>
      <c r="H9" s="78">
        <f>IF('Exemplaires élève'!$C$52="","",IF('Exemplaires élève'!$C$52="TI",1,IF('Exemplaires élève'!$C$52="I",2,IF('Exemplaires élève'!$C$52="S",3,IF('Exemplaires élève'!$C$52="B",4,IF('Exemplaires élève'!$C$52="TB",5,"xxxx"))))))</f>
        <v>4</v>
      </c>
      <c r="I9" s="78">
        <f>IF('Exemplaires élève'!$C$69="","",IF('Exemplaires élève'!$C$69="TI",1,IF('Exemplaires élève'!$C$69="I",2,IF('Exemplaires élève'!$C$69="S",3,IF('Exemplaires élève'!$C$69="B",4,IF('Exemplaires élève'!$C$69="TB",5,"xxxx"))))))</f>
        <v>5</v>
      </c>
      <c r="J9" s="78" t="str">
        <f>IF('Exemplaires élève'!$C$77="","",IF('Exemplaires élève'!$C$77="TI",1,IF('Exemplaires élève'!$C$77="I",2,IF('Exemplaires élève'!$C$77="S",3,IF('Exemplaires élève'!$C$77="B",4,IF('Exemplaires élève'!$C$77="TB",5,"xxxx"))))))</f>
        <v/>
      </c>
      <c r="K9" s="78" t="str">
        <f>IF('Exemplaires élève'!$C$85="","",IF('Exemplaires élève'!$C$85="TI",1,IF('Exemplaires élève'!$C$85="I",2,IF('Exemplaires élève'!$C$85="S",3,IF('Exemplaires élève'!$C$85="B",4,IF('Exemplaires élève'!$C$85="TB",5,"xxxx"))))))</f>
        <v/>
      </c>
      <c r="L9" s="78">
        <f>IF('Exemplaires élève'!$C$93="","",IF('Exemplaires élève'!$C$93="TI",1,IF('Exemplaires élève'!$C$93="I",2,IF('Exemplaires élève'!$C$93="S",3,IF('Exemplaires élève'!$C$93="B",4,IF('Exemplaires élève'!$C$93="TB",5,"xxxx"))))))</f>
        <v>5</v>
      </c>
      <c r="M9" s="78">
        <f>IF('Exemplaires élève'!$C$101="","",IF('Exemplaires élève'!$C$101="TI",1,IF('Exemplaires élève'!$C$101="I",2,IF('Exemplaires élève'!$C$101="S",3,IF('Exemplaires élève'!$C$101="B",4,IF('Exemplaires élève'!$C$101="TB",5,"xxxx"))))))</f>
        <v>4</v>
      </c>
      <c r="N9" s="78" t="str">
        <f>IF('Exemplaires élève'!$C$118="","",IF('Exemplaires élève'!$C$118="TI",1,IF('Exemplaires élève'!$C$118="I",2,IF('Exemplaires élève'!$C$118="S",3,IF('Exemplaires élève'!$C$118="B",4,IF('Exemplaires élève'!$C$118="TB",5,"xxxx"))))))</f>
        <v/>
      </c>
      <c r="O9" s="78" t="str">
        <f>IF('Exemplaires élève'!$C$126="","",IF('Exemplaires élève'!$C$126="TI",1,IF('Exemplaires élève'!$C$126="I",2,IF('Exemplaires élève'!$C$126="S",3,IF('Exemplaires élève'!$C$126="B",4,IF('Exemplaires élève'!$C$126="TB",5,"xxxx"))))))</f>
        <v/>
      </c>
      <c r="P9" s="78">
        <f>IF('Exemplaires élève'!$C$134="","",IF('Exemplaires élève'!$C$134="TI",1,IF('Exemplaires élève'!$C$134="I",2,IF('Exemplaires élève'!$C$134="S",3,IF('Exemplaires élève'!$C$134="B",4,IF('Exemplaires élève'!$C$134="TB",5,"xxxx"))))))</f>
        <v>1</v>
      </c>
      <c r="Q9" s="78">
        <f>IF('Exemplaires élève'!$C$142="","",IF('Exemplaires élève'!$C$142="TI",1,IF('Exemplaires élève'!$C$142="I",2,IF('Exemplaires élève'!$C$142="S",3,IF('Exemplaires élève'!$C$142="B",4,IF('Exemplaires élève'!$C$142="TB",5,"xxxx"))))))</f>
        <v>2</v>
      </c>
      <c r="R9" s="78">
        <f>IF('Exemplaires élève'!$C$150="","",IF('Exemplaires élève'!$C$150="TI",1,IF('Exemplaires élève'!$C$150="I",2,IF('Exemplaires élève'!$C$150="S",3,IF('Exemplaires élève'!$C$150="B",4,IF('Exemplaires élève'!$C$150="TB",5,"xxxx"))))))</f>
        <v>1</v>
      </c>
      <c r="S9" s="78">
        <f>IF('Exemplaires élève'!$C$167="","",IF('Exemplaires élève'!$C$167="TI",1,IF('Exemplaires élève'!$C$167="I",2,IF('Exemplaires élève'!$C$167="S",3,IF('Exemplaires élève'!$C$167="B",4,IF('Exemplaires élève'!$C$167="TB",5,"xxxx"))))))</f>
        <v>2</v>
      </c>
      <c r="T9" s="78">
        <f>IF('Exemplaires élève'!$C$175="","",IF('Exemplaires élève'!$C$175="TI",1,IF('Exemplaires élève'!$C$175="I",2,IF('Exemplaires élève'!$C$175="S",3,IF('Exemplaires élève'!$C$175="B",4,IF('Exemplaires élève'!$C$175="TB",5,"xxxx"))))))</f>
        <v>3</v>
      </c>
      <c r="U9" s="78">
        <f>IF('Exemplaires élève'!$C$183="","",IF('Exemplaires élève'!$C$183="TI",1,IF('Exemplaires élève'!$C$183="I",2,IF('Exemplaires élève'!$C$183="S",3,IF('Exemplaires élève'!$C$183="B",4,IF('Exemplaires élève'!$C$183="TB",5,"xxxx"))))))</f>
        <v>4</v>
      </c>
      <c r="V9" s="78">
        <f>IF('Exemplaires élève'!$C$191="","",IF('Exemplaires élève'!$C$191="TI",1,IF('Exemplaires élève'!$C$191="I",2,IF('Exemplaires élève'!$C$191="S",3,IF('Exemplaires élève'!$C$191="B",4,IF('Exemplaires élève'!$C$191="TB",5,"xxxx"))))))</f>
        <v>3</v>
      </c>
      <c r="W9" s="78">
        <f>IF('Exemplaires élève'!$C$199="","",IF('Exemplaires élève'!$C$199="TI",1,IF('Exemplaires élève'!$C$199="I",2,IF('Exemplaires élève'!$C$199="S",3,IF('Exemplaires élève'!$C$199="B",4,IF('Exemplaires élève'!$C$199="TB",5,"xxxx"))))))</f>
        <v>5</v>
      </c>
    </row>
    <row r="10" spans="1:24" ht="13.5" thickBot="1">
      <c r="A10" s="112"/>
      <c r="D10" s="78" t="str">
        <f>IF('Exemplaires élève'!$C$21="","",IF('Exemplaires élève'!$C$21="TI",1,IF('Exemplaires élève'!$C$21="I",2,IF('Exemplaires élève'!$C$21="S",3,IF('Exemplaires élève'!$C$21="B",4,IF('Exemplaires élève'!$C$21="TB",5,"xxxx"))))))</f>
        <v/>
      </c>
      <c r="E10" s="78">
        <f>IF('Exemplaires élève'!$C$29="","",IF('Exemplaires élève'!$C$29="TI",1,IF('Exemplaires élève'!$C$29="I",2,IF('Exemplaires élève'!$C$29="S",3,IF('Exemplaires élève'!$C$29="B",4,IF('Exemplaires élève'!$C$29="TB",5,"xxxx"))))))</f>
        <v>1</v>
      </c>
      <c r="F10" s="78">
        <f>IF('Exemplaires élève'!$C$37="","",IF('Exemplaires élève'!$C$37="TI",1,IF('Exemplaires élève'!$C$37="I",2,IF('Exemplaires élève'!$C$37="S",3,IF('Exemplaires élève'!$C$37="B",4,IF('Exemplaires élève'!$C$37="TB",5,"xxxx"))))))</f>
        <v>2</v>
      </c>
      <c r="G10" s="78">
        <f>IF('Exemplaires élève'!$C$45="","",IF('Exemplaires élève'!$C$45="TI",1,IF('Exemplaires élève'!$C$45="I",2,IF('Exemplaires élève'!$C$45="S",3,IF('Exemplaires élève'!$C$45="B",4,IF('Exemplaires élève'!$C$45="TB",5,"xxxx"))))))</f>
        <v>3</v>
      </c>
      <c r="H10" s="78">
        <f>IF('Exemplaires élève'!$C$53="","",IF('Exemplaires élève'!$C$53="TI",1,IF('Exemplaires élève'!$C$53="I",2,IF('Exemplaires élève'!$C$53="S",3,IF('Exemplaires élève'!$C$53="B",4,IF('Exemplaires élève'!$C$53="TB",5,"xxxx"))))))</f>
        <v>4</v>
      </c>
      <c r="I10" s="78">
        <f>IF('Exemplaires élève'!$C$70="","",IF('Exemplaires élève'!$C$70="TI",1,IF('Exemplaires élève'!$C$70="I",2,IF('Exemplaires élève'!$C$70="S",3,IF('Exemplaires élève'!$C$70="B",4,IF('Exemplaires élève'!$C$70="TB",5,"xxxx"))))))</f>
        <v>5</v>
      </c>
      <c r="J10" s="78" t="str">
        <f>IF('Exemplaires élève'!$C$78="","",IF('Exemplaires élève'!$C$78="TI",1,IF('Exemplaires élève'!$C$78="I",2,IF('Exemplaires élève'!$C$78="S",3,IF('Exemplaires élève'!$C$78="B",4,IF('Exemplaires élève'!$C$78="TB",5,"xxxx"))))))</f>
        <v/>
      </c>
      <c r="K10" s="78" t="str">
        <f>IF('Exemplaires élève'!$C$86="","",IF('Exemplaires élève'!$C$86="TI",1,IF('Exemplaires élève'!$C$86="I",2,IF('Exemplaires élève'!$C$86="S",3,IF('Exemplaires élève'!$C$86="B",4,IF('Exemplaires élève'!$C$86="TB",5,"xxxx"))))))</f>
        <v/>
      </c>
      <c r="L10" s="78" t="str">
        <f>IF('Exemplaires élève'!$C$94="","",IF('Exemplaires élève'!$C$94="TI",1,IF('Exemplaires élève'!$C$94="I",2,IF('Exemplaires élève'!$C$94="S",3,IF('Exemplaires élève'!$C$94="B",4,IF('Exemplaires élève'!$C$94="TB",5,"xxxx"))))))</f>
        <v/>
      </c>
      <c r="M10" s="78">
        <f>IF('Exemplaires élève'!$C$102="","",IF('Exemplaires élève'!$C$102="TI",1,IF('Exemplaires élève'!$C$102="I",2,IF('Exemplaires élève'!$C$102="S",3,IF('Exemplaires élève'!$C$102="B",4,IF('Exemplaires élève'!$C$102="TB",5,"xxxx"))))))</f>
        <v>5</v>
      </c>
      <c r="N10" s="78" t="str">
        <f>IF('Exemplaires élève'!$C$119="","",IF('Exemplaires élève'!$C$119="TI",1,IF('Exemplaires élève'!$C$119="I",2,IF('Exemplaires élève'!$C$119="S",3,IF('Exemplaires élève'!$C$119="B",4,IF('Exemplaires élève'!$C$119="TB",5,"xxxx"))))))</f>
        <v/>
      </c>
      <c r="O10" s="78" t="str">
        <f>IF('Exemplaires élève'!$C$127="","",IF('Exemplaires élève'!$C$127="TI",1,IF('Exemplaires élève'!$C$127="I",2,IF('Exemplaires élève'!$C$127="S",3,IF('Exemplaires élève'!$C$127="B",4,IF('Exemplaires élève'!$C$127="TB",5,"xxxx"))))))</f>
        <v/>
      </c>
      <c r="P10" s="78" t="str">
        <f>IF('Exemplaires élève'!$C$135="","",IF('Exemplaires élève'!$C$135="TI",1,IF('Exemplaires élève'!$C$135="I",2,IF('Exemplaires élève'!$C$135="S",3,IF('Exemplaires élève'!$C$135="B",4,IF('Exemplaires élève'!$C$135="TB",5,"xxxx"))))))</f>
        <v/>
      </c>
      <c r="Q10" s="78">
        <f>IF('Exemplaires élève'!$C$143="","",IF('Exemplaires élève'!$C$143="TI",1,IF('Exemplaires élève'!$C$143="I",2,IF('Exemplaires élève'!$C$143="S",3,IF('Exemplaires élève'!$C$143="B",4,IF('Exemplaires élève'!$C$143="TB",5,"xxxx"))))))</f>
        <v>1</v>
      </c>
      <c r="R10" s="78">
        <f>IF('Exemplaires élève'!$C$151="","",IF('Exemplaires élève'!$C$151="TI",1,IF('Exemplaires élève'!$C$151="I",2,IF('Exemplaires élève'!$C$151="S",3,IF('Exemplaires élève'!$C$151="B",4,IF('Exemplaires élève'!$C$151="TB",5,"xxxx"))))))</f>
        <v>1</v>
      </c>
      <c r="S10" s="78">
        <f>IF('Exemplaires élève'!$C$168="","",IF('Exemplaires élève'!$C$168="TI",1,IF('Exemplaires élève'!$C$168="I",2,IF('Exemplaires élève'!$C$168="S",3,IF('Exemplaires élève'!$C$168="B",4,IF('Exemplaires élève'!$C$168="TB",5,"xxxx"))))))</f>
        <v>2</v>
      </c>
      <c r="T10" s="78">
        <f>IF('Exemplaires élève'!$C$176="","",IF('Exemplaires élève'!$C$176="TI",1,IF('Exemplaires élève'!$C$176="I",2,IF('Exemplaires élève'!$C$176="S",3,IF('Exemplaires élève'!$C$176="B",4,IF('Exemplaires élève'!$C$176="TB",5,"xxxx"))))))</f>
        <v>3</v>
      </c>
      <c r="U10" s="78">
        <f>IF('Exemplaires élève'!$C$184="","",IF('Exemplaires élève'!$C$184="TI",1,IF('Exemplaires élève'!$C$184="I",2,IF('Exemplaires élève'!$C$184="S",3,IF('Exemplaires élève'!$C$184="B",4,IF('Exemplaires élève'!$C$184="TB",5,"xxxx"))))))</f>
        <v>4</v>
      </c>
      <c r="V10" s="78">
        <f>IF('Exemplaires élève'!$C$192="","",IF('Exemplaires élève'!$C$192="TI",1,IF('Exemplaires élève'!$C$192="I",2,IF('Exemplaires élève'!$C$192="S",3,IF('Exemplaires élève'!$C$192="B",4,IF('Exemplaires élève'!$C$192="TB",5,"xxxx"))))))</f>
        <v>5</v>
      </c>
      <c r="W10" s="78">
        <f>IF('Exemplaires élève'!$C$200="","",IF('Exemplaires élève'!$C$200="TI",1,IF('Exemplaires élève'!$C$200="I",2,IF('Exemplaires élève'!$C$200="S",3,IF('Exemplaires élève'!$C$200="B",4,IF('Exemplaires élève'!$C$200="TB",5,"xxxx"))))))</f>
        <v>5</v>
      </c>
    </row>
    <row r="11" spans="1:24" ht="13.5" thickBot="1">
      <c r="A11" s="112"/>
      <c r="D11" s="32" t="str">
        <f>IF(D4="Absent(e)","",IF(D4="Non pr.",2,IF(COUNTIF(D4:D10,"")=7,"",AVERAGE(D4:D10))))</f>
        <v/>
      </c>
      <c r="E11" s="33">
        <f t="shared" ref="E11:W11" si="0">IF(E4="Absent(e)","",IF(E4="Non pr.",2,IF(COUNTIF(E4:E10,"")=7,"",AVERAGE(E4:E10))))</f>
        <v>1</v>
      </c>
      <c r="F11" s="33">
        <f t="shared" si="0"/>
        <v>2</v>
      </c>
      <c r="G11" s="33">
        <f t="shared" si="0"/>
        <v>3</v>
      </c>
      <c r="H11" s="33">
        <f t="shared" si="0"/>
        <v>4</v>
      </c>
      <c r="I11" s="33">
        <f t="shared" si="0"/>
        <v>5</v>
      </c>
      <c r="J11" s="33">
        <f t="shared" si="0"/>
        <v>2</v>
      </c>
      <c r="K11" s="33">
        <f t="shared" si="0"/>
        <v>3</v>
      </c>
      <c r="L11" s="33">
        <f t="shared" si="0"/>
        <v>3</v>
      </c>
      <c r="M11" s="33">
        <f t="shared" si="0"/>
        <v>3</v>
      </c>
      <c r="N11" s="33" t="str">
        <f t="shared" si="0"/>
        <v/>
      </c>
      <c r="O11" s="33">
        <f t="shared" si="0"/>
        <v>3</v>
      </c>
      <c r="P11" s="33">
        <f t="shared" si="0"/>
        <v>3</v>
      </c>
      <c r="Q11" s="33">
        <f t="shared" si="0"/>
        <v>3</v>
      </c>
      <c r="R11" s="33">
        <f t="shared" si="0"/>
        <v>1</v>
      </c>
      <c r="S11" s="33">
        <f t="shared" si="0"/>
        <v>2</v>
      </c>
      <c r="T11" s="33">
        <f t="shared" si="0"/>
        <v>3</v>
      </c>
      <c r="U11" s="33">
        <f t="shared" si="0"/>
        <v>4</v>
      </c>
      <c r="V11" s="33">
        <f t="shared" si="0"/>
        <v>3.2857142857142856</v>
      </c>
      <c r="W11" s="34">
        <f t="shared" si="0"/>
        <v>5</v>
      </c>
    </row>
    <row r="12" spans="1:24">
      <c r="A12" s="112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spans="1:24">
      <c r="A13" s="112"/>
      <c r="C13" s="1" t="s">
        <v>28</v>
      </c>
      <c r="D13" s="77" t="str">
        <f>IF('Exemplaires élève'!$C$15="np","Non pr.",IF('Exemplaires élève'!$C$15="a","Absent(e)",IF('Exemplaires élève'!$D$14="","",IF('Exemplaires élève'!$D$15="TI",1,IF('Exemplaires élève'!$D$15="I",2,IF('Exemplaires élève'!$D$15="S",3,IF('Exemplaires élève'!$D$15="B",4,IF('Exemplaires élève'!$D$15="TB",5,"xxxx"))))))))</f>
        <v>Absent(e)</v>
      </c>
      <c r="E13" s="77">
        <f>IF('Exemplaires élève'!$C$23="np","Non pr.",IF('Exemplaires élève'!$C$23="a","Absent(e)",IF('Exemplaires élève'!$D$23="","",IF('Exemplaires élève'!$D$23="TI",1,IF('Exemplaires élève'!$D$23="I",2,IF('Exemplaires élève'!$D$23="S",3,IF('Exemplaires élève'!$D$23="B",4,IF('Exemplaires élève'!$D$23="TB",5,IF('Exemplaires élève'!$D$23="np","Non pr.",IF('Exemplaires élève'!$D$23="A","Absent(e)","xxxx"))))))))))</f>
        <v>2</v>
      </c>
      <c r="F13" s="77">
        <f>IF('Exemplaires élève'!$C$31="np","Non pr.",IF('Exemplaires élève'!$C$31="a","Absent(e)",IF('Exemplaires élève'!$D$31="","",IF('Exemplaires élève'!$D$31="TI",1,IF('Exemplaires élève'!$D$31="I",2,IF('Exemplaires élève'!$D$31="S",3,IF('Exemplaires élève'!$D$31="B",4,IF('Exemplaires élève'!$D$31="TB",5,IF('Exemplaires élève'!$D$31="np","Non pr.",IF('Exemplaires élève'!$D$31="A","Absent(e)","xxxx"))))))))))</f>
        <v>4</v>
      </c>
      <c r="G13" s="77" t="str">
        <f>IF('Exemplaires élève'!$C$39="np","Non pr.",IF('Exemplaires élève'!$C$39="a","Absent(e)",IF('Exemplaires élève'!$D$39="","",IF('Exemplaires élève'!$D$39="TI",1,IF('Exemplaires élève'!$D$39="I",2,IF('Exemplaires élève'!$D$39="S",3,IF('Exemplaires élève'!$D$39="B",4,IF('Exemplaires élève'!$D$39="TB",5,IF('Exemplaires élève'!$D$39="np","Non pr.",IF('Exemplaires élève'!$D$39="A","Absent(e)","xxxx"))))))))))</f>
        <v/>
      </c>
      <c r="H13" s="77" t="str">
        <f>IF('Exemplaires élève'!$C$47="np","Non pr.",IF('Exemplaires élève'!$C$47="a","Absent(e)",IF('Exemplaires élève'!$D$47="","",IF('Exemplaires élève'!$D$47="TI",1,IF('Exemplaires élève'!$D$47="I",2,IF('Exemplaires élève'!$D$47="S",3,IF('Exemplaires élève'!$D$47="B",4,IF('Exemplaires élève'!$D$47="TB",5,IF('Exemplaires élève'!$D$47="np","Non pr.",IF('Exemplaires élève'!$D$47="A","Absent(e)","xxxx"))))))))))</f>
        <v/>
      </c>
      <c r="I13" s="77" t="str">
        <f>IF('Exemplaires élève'!$C$64="np","Non pr.",IF('Exemplaires élève'!$C$64="a","Absent(e)",IF('Exemplaires élève'!$D$64="","",IF('Exemplaires élève'!$D$64="TI",1,IF('Exemplaires élève'!$D$64="I",2,IF('Exemplaires élève'!$D$64="S",3,IF('Exemplaires élève'!$D$64="B",4,IF('Exemplaires élève'!$D$64="TB",5,IF('Exemplaires élève'!$D$64="np","Non pr.",IF('Exemplaires élève'!$D$64="A","Absent(e)","xxxx"))))))))))</f>
        <v/>
      </c>
      <c r="J13" s="77" t="str">
        <f>IF('Exemplaires élève'!$C$72="np","Non pr.",IF('Exemplaires élève'!$C$72="a","Absent(e)",IF('Exemplaires élève'!$D$72="","",IF('Exemplaires élève'!$D$72="TI",1,IF('Exemplaires élève'!$D$72="I",2,IF('Exemplaires élève'!$D$72="S",3,IF('Exemplaires élève'!$D$72="B",4,IF('Exemplaires élève'!$D$72="TB",5,IF('Exemplaires élève'!$D$72="np","Non pr.",IF('Exemplaires élève'!$D$72="A","Absent(e)","xxxx"))))))))))</f>
        <v>Non pr.</v>
      </c>
      <c r="K13" s="77" t="str">
        <f>IF('Exemplaires élève'!$C$80="np","Non pr.",IF('Exemplaires élève'!$C$80="a","Absent(e)",IF('Exemplaires élève'!$D$80="","",IF('Exemplaires élève'!$D$80="TI",1,IF('Exemplaires élève'!$D$80="I",2,IF('Exemplaires élève'!$D$80="S",3,IF('Exemplaires élève'!$D$80="B",4,IF('Exemplaires élève'!$D$80="TB",5,IF('Exemplaires élève'!$D$80="np","Non pr.",IF('Exemplaires élève'!$D$80="A","Absent(e)","xxxx"))))))))))</f>
        <v/>
      </c>
      <c r="L13" s="77" t="str">
        <f>IF('Exemplaires élève'!$C$88="np","Non pr.",IF('Exemplaires élève'!$C$88="a","Absent(e)",IF('Exemplaires élève'!$D$88="","",IF('Exemplaires élève'!$D$88="TI",1,IF('Exemplaires élève'!$D$88="I",2,IF('Exemplaires élève'!$D$88="S",3,IF('Exemplaires élève'!$D$88="B",4,IF('Exemplaires élève'!$D$88="TB",5,IF('Exemplaires élève'!$D$88="np","Non pr.",IF('Exemplaires élève'!$D$88="A","Absent(e)","xxxx"))))))))))</f>
        <v/>
      </c>
      <c r="M13" s="77" t="str">
        <f>IF('Exemplaires élève'!$C$96="np","Non pr.",IF('Exemplaires élève'!$C$96="a","Absent(e)",IF('Exemplaires élève'!$D$96="","",IF('Exemplaires élève'!$D$96="TI",1,IF('Exemplaires élève'!$D$96="I",2,IF('Exemplaires élève'!$D$96="S",3,IF('Exemplaires élève'!$D$96="B",4,IF('Exemplaires élève'!$D$96="TB",5,IF('Exemplaires élève'!$D$96="np","Non pr.",IF('Exemplaires élève'!$D$96="A","Absent(e)","xxxx"))))))))))</f>
        <v/>
      </c>
      <c r="N13" s="77" t="str">
        <f>IF('Exemplaires élève'!$C$113="np","Non pr.",IF('Exemplaires élève'!$C$113="a","Absent(e)",IF('Exemplaires élève'!$D$113="","",IF('Exemplaires élève'!$D$113="TI",1,IF('Exemplaires élève'!$D$113="I",2,IF('Exemplaires élève'!$D$113="S",3,IF('Exemplaires élève'!$D$113="B",4,IF('Exemplaires élève'!$D$113="TB",5,IF('Exemplaires élève'!$D$113="np","Non pr.",IF('Exemplaires élève'!$D$113="A","Absent(e)","xxxx"))))))))))</f>
        <v>Absent(e)</v>
      </c>
      <c r="O13" s="77" t="str">
        <f>IF('Exemplaires élève'!$C$121="np","Non pr.",IF('Exemplaires élève'!$C$121="a","Absent(e)",IF('Exemplaires élève'!$D$121="","",IF('Exemplaires élève'!$D$121="TI",1,IF('Exemplaires élève'!$D$121="I",2,IF('Exemplaires élève'!$D$121="S",3,IF('Exemplaires élève'!$D$121="B",4,IF('Exemplaires élève'!$D$121="TB",5,IF('Exemplaires élève'!$D$121="np","Non pr.",IF('Exemplaires élève'!$D$121="A","Absent(e)","xxxx"))))))))))</f>
        <v/>
      </c>
      <c r="P13" s="77" t="str">
        <f>IF('Exemplaires élève'!$C$129="np","Non pr.",IF('Exemplaires élève'!$C$129="a","Absent(e)",IF('Exemplaires élève'!$D$129="","",IF('Exemplaires élève'!$D$129="TI",1,IF('Exemplaires élève'!$D$129="I",2,IF('Exemplaires élève'!$D$129="S",3,IF('Exemplaires élève'!$D$129="B",4,IF('Exemplaires élève'!$D$129="TB",5,IF('Exemplaires élève'!$D$129="np","Non pr.",IF('Exemplaires élève'!$D$129="A","Absent(e)","xxxx"))))))))))</f>
        <v/>
      </c>
      <c r="Q13" s="77" t="str">
        <f>IF('Exemplaires élève'!$C$137="np","Non pr.",IF('Exemplaires élève'!$C$137="a","Absent(e)",IF('Exemplaires élève'!$D$137="","",IF('Exemplaires élève'!$D$137="TI",1,IF('Exemplaires élève'!$D$137="I",2,IF('Exemplaires élève'!$D$137="S",3,IF('Exemplaires élève'!$D$137="B",4,IF('Exemplaires élève'!$D$137="TB",5,IF('Exemplaires élève'!$D$137="np","Non pr.",IF('Exemplaires élève'!$D$137="A","Absent(e)","xxxx"))))))))))</f>
        <v/>
      </c>
      <c r="R13" s="77" t="str">
        <f>IF('Exemplaires élève'!$C$145="np","Non pr.",IF('Exemplaires élève'!$C$145="a","Absent(e)",IF('Exemplaires élève'!$D$145="","",IF('Exemplaires élève'!$D$145="TI",1,IF('Exemplaires élève'!$D$145="I",2,IF('Exemplaires élève'!$D$145="S",3,IF('Exemplaires élève'!$D$145="B",4,IF('Exemplaires élève'!$D$145="TB",5,IF('Exemplaires élève'!$D$145="np","Non pr.",IF('Exemplaires élève'!$D$145="A","Absent(e)","xxxx"))))))))))</f>
        <v/>
      </c>
      <c r="S13" s="77" t="str">
        <f>IF('Exemplaires élève'!$C$162="np","Non pr.",IF('Exemplaires élève'!$C$162="a","Absent(e)",IF('Exemplaires élève'!$D$162="","",IF('Exemplaires élève'!$D$162="TI",1,IF('Exemplaires élève'!$D$162="I",2,IF('Exemplaires élève'!$D$162="S",3,IF('Exemplaires élève'!$D$162="B",4,IF('Exemplaires élève'!$D$162="TB",5,IF('Exemplaires élève'!$D$162="np","Non pr.",IF('Exemplaires élève'!$D$162="A","Absent(e)","xxxx"))))))))))</f>
        <v/>
      </c>
      <c r="T13" s="77" t="str">
        <f>IF('Exemplaires élève'!$C$170="np","Non pr.",IF('Exemplaires élève'!$C$170="a","Absent(e)",IF('Exemplaires élève'!$D$170="","",IF('Exemplaires élève'!$D$170="TI",1,IF('Exemplaires élève'!$D$170="I",2,IF('Exemplaires élève'!$D$170="S",3,IF('Exemplaires élève'!$D$170="B",4,IF('Exemplaires élève'!$D$170="TB",5,IF('Exemplaires élève'!$D$170="np","Non pr.",IF('Exemplaires élève'!$D$170="A","Absent(e)","xxxx"))))))))))</f>
        <v/>
      </c>
      <c r="U13" s="77" t="str">
        <f>IF('Exemplaires élève'!$C$178="np","Non pr.",IF('Exemplaires élève'!$C$178="a","Absent(e)",IF('Exemplaires élève'!$D$178="","",IF('Exemplaires élève'!$D$178="TI",1,IF('Exemplaires élève'!$D$178="I",2,IF('Exemplaires élève'!$D$178="S",3,IF('Exemplaires élève'!$D$178="B",4,IF('Exemplaires élève'!$D$178="TB",5,IF('Exemplaires élève'!$D$178="np","Non pr.",IF('Exemplaires élève'!$D$178="A","Absent(e)","xxxx"))))))))))</f>
        <v/>
      </c>
      <c r="V13" s="77" t="str">
        <f>IF('Exemplaires élève'!$C$186="np","Non pr.",IF('Exemplaires élève'!$C$186="a","Absent(e)",IF('Exemplaires élève'!$D$186="","",IF('Exemplaires élève'!$D$186="TI",1,IF('Exemplaires élève'!$D$186="I",2,IF('Exemplaires élève'!$D$186="S",3,IF('Exemplaires élève'!$D$186="B",4,IF('Exemplaires élève'!$D$186="TB",5,IF('Exemplaires élève'!$D$186="np","Non pr.",IF('Exemplaires élève'!$D$186="A","Absent(e)","xxxx"))))))))))</f>
        <v/>
      </c>
      <c r="W13" s="77" t="str">
        <f>IF('Exemplaires élève'!$C$194="np","Non pr.",IF('Exemplaires élève'!$C$194="a","Absent(e)",IF('Exemplaires élève'!$D$194="","",IF('Exemplaires élève'!$D$194="TI",1,IF('Exemplaires élève'!$D$194="I",2,IF('Exemplaires élève'!$D$194="S",3,IF('Exemplaires élève'!$D$194="B",4,IF('Exemplaires élève'!$D$194="TB",5,IF('Exemplaires élève'!$D$194="np","Non pr.",IF('Exemplaires élève'!$D$194="A","Absent(e)","xxxx"))))))))))</f>
        <v/>
      </c>
    </row>
    <row r="14" spans="1:24">
      <c r="A14" s="112"/>
      <c r="D14" s="78" t="str">
        <f>IF('Exemplaires élève'!$D$16="","",IF('Exemplaires élève'!$D$16="TI",1,IF('Exemplaires élève'!$D$16="I",2,IF('Exemplaires élève'!$D$16="S",3,IF('Exemplaires élève'!$D$16="B",4,IF('Exemplaires élève'!$D$16="TB",5,"xxxx"))))))</f>
        <v/>
      </c>
      <c r="E14" s="78">
        <f>IF('Exemplaires élève'!$D$24="","",IF('Exemplaires élève'!$D$24="TI",1,IF('Exemplaires élève'!$D$24="I",2,IF('Exemplaires élève'!$D$24="S",3,IF('Exemplaires élève'!$D$24="B",4,IF('Exemplaires élève'!$D$24="TB",5,"xxxx"))))))</f>
        <v>2</v>
      </c>
      <c r="F14" s="78">
        <f>IF('Exemplaires élève'!$D$32="","",IF('Exemplaires élève'!$D$32="TI",1,IF('Exemplaires élève'!$D$32="I",2,IF('Exemplaires élève'!$D$32="S",3,IF('Exemplaires élève'!$D$32="B",4,IF('Exemplaires élève'!$D$32="TB",5,"xxxx"))))))</f>
        <v>4</v>
      </c>
      <c r="G14" s="78" t="str">
        <f>IF('Exemplaires élève'!$D$40="","",IF('Exemplaires élève'!$D$40="TI",1,IF('Exemplaires élève'!$D$40="I",2,IF('Exemplaires élève'!$D$40="S",3,IF('Exemplaires élève'!$D$40="B",4,IF('Exemplaires élève'!$D$40="TB",5,"xxxx"))))))</f>
        <v/>
      </c>
      <c r="H14" s="78" t="str">
        <f>IF('Exemplaires élève'!$D$48="","",IF('Exemplaires élève'!$D$48="TI",1,IF('Exemplaires élève'!$D$48="I",2,IF('Exemplaires élève'!$D$48="S",3,IF('Exemplaires élève'!$D$48="B",4,IF('Exemplaires élève'!$D$48="TB",5,"xxxx"))))))</f>
        <v/>
      </c>
      <c r="I14" s="78" t="str">
        <f>IF('Exemplaires élève'!$D$65="","",IF('Exemplaires élève'!$D$65="TI",1,IF('Exemplaires élève'!$D$65="I",2,IF('Exemplaires élève'!$D$65="S",3,IF('Exemplaires élève'!$D$65="B",4,IF('Exemplaires élève'!$D$65="TB",5,"xxxx"))))))</f>
        <v/>
      </c>
      <c r="J14" s="78" t="str">
        <f>IF('Exemplaires élève'!$D$73="","",IF('Exemplaires élève'!$D$73="TI",1,IF('Exemplaires élève'!$D$73="I",2,IF('Exemplaires élève'!$D$73="S",3,IF('Exemplaires élève'!$D$73="B",4,IF('Exemplaires élève'!$D$73="TB",5,"xxxx"))))))</f>
        <v/>
      </c>
      <c r="K14" s="78" t="str">
        <f>IF('Exemplaires élève'!$D$81="","",IF('Exemplaires élève'!$D$81="TI",1,IF('Exemplaires élève'!$D$81="I",2,IF('Exemplaires élève'!$D$81="S",3,IF('Exemplaires élève'!$D$81="B",4,IF('Exemplaires élève'!$D$81="TB",5,"xxxx"))))))</f>
        <v/>
      </c>
      <c r="L14" s="78" t="str">
        <f>IF('Exemplaires élève'!$D$89="","",IF('Exemplaires élève'!$D$89="TI",1,IF('Exemplaires élève'!$D$89="I",2,IF('Exemplaires élève'!$D$89="S",3,IF('Exemplaires élève'!$D$89="B",4,IF('Exemplaires élève'!$D$89="TB",5,"xxxx"))))))</f>
        <v/>
      </c>
      <c r="M14" s="78" t="str">
        <f>IF('Exemplaires élève'!$D$97="","",IF('Exemplaires élève'!$D$97="TI",1,IF('Exemplaires élève'!$D$97="I",2,IF('Exemplaires élève'!$D$97="S",3,IF('Exemplaires élève'!$D$97="B",4,IF('Exemplaires élève'!$D$97="TB",5,"xxxx"))))))</f>
        <v/>
      </c>
      <c r="N14" s="78" t="str">
        <f>IF('Exemplaires élève'!$D$114="","",IF('Exemplaires élève'!$D$114="TI",1,IF('Exemplaires élève'!$D$114="I",2,IF('Exemplaires élève'!$D$114="S",3,IF('Exemplaires élève'!$D$114="B",4,IF('Exemplaires élève'!$D$114="TB",5,"xxxx"))))))</f>
        <v/>
      </c>
      <c r="O14" s="78" t="str">
        <f>IF('Exemplaires élève'!$D$122="","",IF('Exemplaires élève'!$D$122="TI",1,IF('Exemplaires élève'!$D$122="I",2,IF('Exemplaires élève'!$D$122="S",3,IF('Exemplaires élève'!$D$122="B",4,IF('Exemplaires élève'!$D$122="TB",5,"xxxx"))))))</f>
        <v/>
      </c>
      <c r="P14" s="78" t="str">
        <f>IF('Exemplaires élève'!$D$130="","",IF('Exemplaires élève'!$D$130="TI",1,IF('Exemplaires élève'!$D$130="I",2,IF('Exemplaires élève'!$D$130="S",3,IF('Exemplaires élève'!$D$130="B",4,IF('Exemplaires élève'!$D$130="TB",5,"xxxx"))))))</f>
        <v/>
      </c>
      <c r="Q14" s="78" t="str">
        <f>IF('Exemplaires élève'!$D$138="","",IF('Exemplaires élève'!$D$138="TI",1,IF('Exemplaires élève'!$D$138="I",2,IF('Exemplaires élève'!$D$138="S",3,IF('Exemplaires élève'!$D$138="B",4,IF('Exemplaires élève'!$D$138="TB",5,"xxxx"))))))</f>
        <v/>
      </c>
      <c r="R14" s="78" t="str">
        <f>IF('Exemplaires élève'!$D$146="","",IF('Exemplaires élève'!$D$146="TI",1,IF('Exemplaires élève'!$D$146="I",2,IF('Exemplaires élève'!$D$146="S",3,IF('Exemplaires élève'!$D$146="B",4,IF('Exemplaires élève'!$D$146="TB",5,"xxxx"))))))</f>
        <v/>
      </c>
      <c r="S14" s="78" t="str">
        <f>IF('Exemplaires élève'!$D$163="","",IF('Exemplaires élève'!$D$163="TI",1,IF('Exemplaires élève'!$D$163="I",2,IF('Exemplaires élève'!$D$163="S",3,IF('Exemplaires élève'!$D$163="B",4,IF('Exemplaires élève'!$D$163="TB",5,"xxxx"))))))</f>
        <v/>
      </c>
      <c r="T14" s="78" t="str">
        <f>IF('Exemplaires élève'!$D$171="","",IF('Exemplaires élève'!$D$171="TI",1,IF('Exemplaires élève'!$D$171="I",2,IF('Exemplaires élève'!$D$171="S",3,IF('Exemplaires élève'!$D$171="B",4,IF('Exemplaires élève'!$D$171="TB",5,"xxxx"))))))</f>
        <v/>
      </c>
      <c r="U14" s="78" t="str">
        <f>IF('Exemplaires élève'!$D$179="","",IF('Exemplaires élève'!$D$179="TI",1,IF('Exemplaires élève'!$D$179="I",2,IF('Exemplaires élève'!$D$179="S",3,IF('Exemplaires élève'!$D$179="B",4,IF('Exemplaires élève'!$D$179="TB",5,"xxxx"))))))</f>
        <v/>
      </c>
      <c r="V14" s="78" t="str">
        <f>IF('Exemplaires élève'!$D$187="","",IF('Exemplaires élève'!$D$187="TI",1,IF('Exemplaires élève'!$D$187="I",2,IF('Exemplaires élève'!$D$187="S",3,IF('Exemplaires élève'!$D$187="B",4,IF('Exemplaires élève'!$D$187="TB",5,"xxxx"))))))</f>
        <v/>
      </c>
      <c r="W14" s="78" t="str">
        <f>IF('Exemplaires élève'!$D$195="","",IF('Exemplaires élève'!$D$195="TI",1,IF('Exemplaires élève'!$D$195="I",2,IF('Exemplaires élève'!$D$195="S",3,IF('Exemplaires élève'!$D$195="B",4,IF('Exemplaires élève'!$D$195="TB",5,"xxxx"))))))</f>
        <v/>
      </c>
    </row>
    <row r="15" spans="1:24">
      <c r="A15" s="112"/>
      <c r="D15" s="78" t="str">
        <f>IF('Exemplaires élève'!$D$17="","",IF('Exemplaires élève'!$D$17="TI",1,IF('Exemplaires élève'!$D$17="I",2,IF('Exemplaires élève'!$D$17="S",3,IF('Exemplaires élève'!$D$17="B",4,IF('Exemplaires élève'!$D$17="TB",5,"xxxx"))))))</f>
        <v/>
      </c>
      <c r="E15" s="78">
        <f>IF('Exemplaires élève'!$D$25="","",IF('Exemplaires élève'!$D$25="TI",1,IF('Exemplaires élève'!$D$25="I",2,IF('Exemplaires élève'!$D$25="S",3,IF('Exemplaires élève'!$D$25="B",4,IF('Exemplaires élève'!$D$25="TB",5,"xxxx"))))))</f>
        <v>2</v>
      </c>
      <c r="F15" s="78">
        <f>IF('Exemplaires élève'!$D$33="","",IF('Exemplaires élève'!$D$33="TI",1,IF('Exemplaires élève'!$D$33="I",2,IF('Exemplaires élève'!$D$33="S",3,IF('Exemplaires élève'!$D$33="B",4,IF('Exemplaires élève'!$D$33="TB",5,"xxxx"))))))</f>
        <v>4</v>
      </c>
      <c r="G15" s="78" t="str">
        <f>IF('Exemplaires élève'!$D$41="","",IF('Exemplaires élève'!$D$41="TI",1,IF('Exemplaires élève'!$D$41="I",2,IF('Exemplaires élève'!$D$41="S",3,IF('Exemplaires élève'!$D$41="B",4,IF('Exemplaires élève'!$D$41="TB",5,"xxxx"))))))</f>
        <v/>
      </c>
      <c r="H15" s="78" t="str">
        <f>IF('Exemplaires élève'!$D$49="","",IF('Exemplaires élève'!$D$49="TI",1,IF('Exemplaires élève'!$D$49="I",2,IF('Exemplaires élève'!$D$49="S",3,IF('Exemplaires élève'!$D$49="B",4,IF('Exemplaires élève'!$D$49="TB",5,"xxxx"))))))</f>
        <v/>
      </c>
      <c r="I15" s="78" t="str">
        <f>IF('Exemplaires élève'!$D$66="","",IF('Exemplaires élève'!$D$66="TI",1,IF('Exemplaires élève'!$D$66="I",2,IF('Exemplaires élève'!$D$66="S",3,IF('Exemplaires élève'!$D$66="B",4,IF('Exemplaires élève'!$D$66="TB",5,"xxxx"))))))</f>
        <v/>
      </c>
      <c r="J15" s="78" t="str">
        <f>IF('Exemplaires élève'!$D$74="","",IF('Exemplaires élève'!$D$74="TI",1,IF('Exemplaires élève'!$D$74="I",2,IF('Exemplaires élève'!$D$74="S",3,IF('Exemplaires élève'!$D$74="B",4,IF('Exemplaires élève'!$D$74="TB",5,"xxxx"))))))</f>
        <v/>
      </c>
      <c r="K15" s="78" t="str">
        <f>IF('Exemplaires élève'!$D$82="","",IF('Exemplaires élève'!$D$82="TI",1,IF('Exemplaires élève'!$D$82="I",2,IF('Exemplaires élève'!$D$82="S",3,IF('Exemplaires élève'!$D$82="B",4,IF('Exemplaires élève'!$D$82="TB",5,"xxxx"))))))</f>
        <v/>
      </c>
      <c r="L15" s="78" t="str">
        <f>IF('Exemplaires élève'!$D$90="","",IF('Exemplaires élève'!$D$90="TI",1,IF('Exemplaires élève'!$D$90="I",2,IF('Exemplaires élève'!$D$90="S",3,IF('Exemplaires élève'!$D$90="B",4,IF('Exemplaires élève'!$D$90="TB",5,"xxxx"))))))</f>
        <v/>
      </c>
      <c r="M15" s="78" t="str">
        <f>IF('Exemplaires élève'!$D$98="","",IF('Exemplaires élève'!$D$98="TI",1,IF('Exemplaires élève'!$D$98="I",2,IF('Exemplaires élève'!$D$98="S",3,IF('Exemplaires élève'!$D$98="B",4,IF('Exemplaires élève'!$D$98="TB",5,"xxxx"))))))</f>
        <v/>
      </c>
      <c r="N15" s="78" t="str">
        <f>IF('Exemplaires élève'!$D$115="","",IF('Exemplaires élève'!$D$115="TI",1,IF('Exemplaires élève'!$D$115="I",2,IF('Exemplaires élève'!$D$115="S",3,IF('Exemplaires élève'!$D$115="B",4,IF('Exemplaires élève'!$D$115="TB",5,"xxxx"))))))</f>
        <v/>
      </c>
      <c r="O15" s="78" t="str">
        <f>IF('Exemplaires élève'!$D$123="","",IF('Exemplaires élève'!$D$123="TI",1,IF('Exemplaires élève'!$D$123="I",2,IF('Exemplaires élève'!$D$123="S",3,IF('Exemplaires élève'!$D$123="B",4,IF('Exemplaires élève'!$D$123="TB",5,"xxxx"))))))</f>
        <v/>
      </c>
      <c r="P15" s="78" t="str">
        <f>IF('Exemplaires élève'!$D$131="","",IF('Exemplaires élève'!$D$131="TI",1,IF('Exemplaires élève'!$D$131="I",2,IF('Exemplaires élève'!$D$131="S",3,IF('Exemplaires élève'!$D$131="B",4,IF('Exemplaires élève'!$D$131="TB",5,"xxxx"))))))</f>
        <v/>
      </c>
      <c r="Q15" s="78" t="str">
        <f>IF('Exemplaires élève'!$D$139="","",IF('Exemplaires élève'!$D$139="TI",1,IF('Exemplaires élève'!$D$139="I",2,IF('Exemplaires élève'!$D$139="S",3,IF('Exemplaires élève'!$D$139="B",4,IF('Exemplaires élève'!$D$139="TB",5,"xxxx"))))))</f>
        <v/>
      </c>
      <c r="R15" s="78" t="str">
        <f>IF('Exemplaires élève'!$D$147="","",IF('Exemplaires élève'!$D$147="TI",1,IF('Exemplaires élève'!$D$147="I",2,IF('Exemplaires élève'!$D$147="S",3,IF('Exemplaires élève'!$D$147="B",4,IF('Exemplaires élève'!$D$147="TB",5,"xxxx"))))))</f>
        <v/>
      </c>
      <c r="S15" s="78" t="str">
        <f>IF('Exemplaires élève'!$D$164="","",IF('Exemplaires élève'!$D$164="TI",1,IF('Exemplaires élève'!$D$164="I",2,IF('Exemplaires élève'!$D$164="S",3,IF('Exemplaires élève'!$D$164="B",4,IF('Exemplaires élève'!$D$164="TB",5,"xxxx"))))))</f>
        <v/>
      </c>
      <c r="T15" s="78" t="str">
        <f>IF('Exemplaires élève'!$D$172="","",IF('Exemplaires élève'!$D$172="TI",1,IF('Exemplaires élève'!$D$172="I",2,IF('Exemplaires élève'!$D$172="S",3,IF('Exemplaires élève'!$D$172="B",4,IF('Exemplaires élève'!$D$172="TB",5,"xxxx"))))))</f>
        <v/>
      </c>
      <c r="U15" s="78" t="str">
        <f>IF('Exemplaires élève'!$D$180="","",IF('Exemplaires élève'!$D$180="TI",1,IF('Exemplaires élève'!$D$180="I",2,IF('Exemplaires élève'!$D$180="S",3,IF('Exemplaires élève'!$D$180="B",4,IF('Exemplaires élève'!$D$180="TB",5,"xxxx"))))))</f>
        <v/>
      </c>
      <c r="V15" s="78" t="str">
        <f>IF('Exemplaires élève'!$D$188="","",IF('Exemplaires élève'!$D$188="TI",1,IF('Exemplaires élève'!$D$188="I",2,IF('Exemplaires élève'!$D$188="S",3,IF('Exemplaires élève'!$D$188="B",4,IF('Exemplaires élève'!$D$188="TB",5,"xxxx"))))))</f>
        <v/>
      </c>
      <c r="W15" s="78" t="str">
        <f>IF('Exemplaires élève'!$D$196="","",IF('Exemplaires élève'!$D$196="TI",1,IF('Exemplaires élève'!$D$196="I",2,IF('Exemplaires élève'!$D$196="S",3,IF('Exemplaires élève'!$D$196="B",4,IF('Exemplaires élève'!$D$196="TB",5,"xxxx"))))))</f>
        <v/>
      </c>
    </row>
    <row r="16" spans="1:24">
      <c r="A16" s="112"/>
      <c r="D16" s="78" t="str">
        <f>IF('Exemplaires élève'!$D$18="","",IF('Exemplaires élève'!$D$18="TI",1,IF('Exemplaires élève'!$D$18="I",2,IF('Exemplaires élève'!$D$18="S",3,IF('Exemplaires élève'!$D$18="B",4,IF('Exemplaires élève'!$D$18="TB",5,"xxxx"))))))</f>
        <v/>
      </c>
      <c r="E16" s="78">
        <f>IF('Exemplaires élève'!$D$26="","",IF('Exemplaires élève'!$D$26="TI",1,IF('Exemplaires élève'!$D$26="I",2,IF('Exemplaires élève'!$D$26="S",3,IF('Exemplaires élève'!$D$26="B",4,IF('Exemplaires élève'!$D$26="TB",5,"xxxx"))))))</f>
        <v>2</v>
      </c>
      <c r="F16" s="78">
        <f>IF('Exemplaires élève'!$D$34="","",IF('Exemplaires élève'!$D$34="TI",1,IF('Exemplaires élève'!$D$34="I",2,IF('Exemplaires élève'!$D$34="S",3,IF('Exemplaires élève'!$D$34="B",4,IF('Exemplaires élève'!$D$34="TB",5,"xxxx"))))))</f>
        <v>4</v>
      </c>
      <c r="G16" s="78" t="str">
        <f>IF('Exemplaires élève'!$D$42="","",IF('Exemplaires élève'!$D$42="TI",1,IF('Exemplaires élève'!$D$42="I",2,IF('Exemplaires élève'!$D$42="S",3,IF('Exemplaires élève'!$D$42="B",4,IF('Exemplaires élève'!$D$42="TB",5,"xxxx"))))))</f>
        <v/>
      </c>
      <c r="H16" s="78" t="str">
        <f>IF('Exemplaires élève'!$D$50="","",IF('Exemplaires élève'!$D$50="TI",1,IF('Exemplaires élève'!$D$50="I",2,IF('Exemplaires élève'!$D$50="S",3,IF('Exemplaires élève'!$D$50="B",4,IF('Exemplaires élève'!$D$50="TB",5,"xxxx"))))))</f>
        <v/>
      </c>
      <c r="I16" s="78" t="str">
        <f>IF('Exemplaires élève'!$D$67="","",IF('Exemplaires élève'!$D$67="TI",1,IF('Exemplaires élève'!$D$67="I",2,IF('Exemplaires élève'!$D$67="S",3,IF('Exemplaires élève'!$D$67="B",4,IF('Exemplaires élève'!$D$67="TB",5,"xxxx"))))))</f>
        <v/>
      </c>
      <c r="J16" s="78" t="str">
        <f>IF('Exemplaires élève'!$D$75="","",IF('Exemplaires élève'!$D$75="TI",1,IF('Exemplaires élève'!$D$75="I",2,IF('Exemplaires élève'!$D$75="S",3,IF('Exemplaires élève'!$D$75="B",4,IF('Exemplaires élève'!$D$75="TB",5,"xxxx"))))))</f>
        <v/>
      </c>
      <c r="K16" s="78" t="str">
        <f>IF('Exemplaires élève'!$D$83="","",IF('Exemplaires élève'!$D$83="TI",1,IF('Exemplaires élève'!$D$83="I",2,IF('Exemplaires élève'!$D$83="S",3,IF('Exemplaires élève'!$D$83="B",4,IF('Exemplaires élève'!$D$83="TB",5,"xxxx"))))))</f>
        <v/>
      </c>
      <c r="L16" s="78" t="str">
        <f>IF('Exemplaires élève'!$D$91="","",IF('Exemplaires élève'!$D$91="TI",1,IF('Exemplaires élève'!$D$91="I",2,IF('Exemplaires élève'!$D$91="S",3,IF('Exemplaires élève'!$D$91="B",4,IF('Exemplaires élève'!$D$91="TB",5,"xxxx"))))))</f>
        <v/>
      </c>
      <c r="M16" s="78" t="str">
        <f>IF('Exemplaires élève'!$D$99="","",IF('Exemplaires élève'!$D$99="TI",1,IF('Exemplaires élève'!$D$99="I",2,IF('Exemplaires élève'!$D$99="S",3,IF('Exemplaires élève'!$D$99="B",4,IF('Exemplaires élève'!$D$99="TB",5,"xxxx"))))))</f>
        <v/>
      </c>
      <c r="N16" s="78" t="str">
        <f>IF('Exemplaires élève'!$D$116="","",IF('Exemplaires élève'!$D$116="TI",1,IF('Exemplaires élève'!$D$116="I",2,IF('Exemplaires élève'!$D$116="S",3,IF('Exemplaires élève'!$D$116="B",4,IF('Exemplaires élève'!$D$116="TB",5,"xxxx"))))))</f>
        <v/>
      </c>
      <c r="O16" s="78" t="str">
        <f>IF('Exemplaires élève'!$D$124="","",IF('Exemplaires élève'!$D$124="TI",1,IF('Exemplaires élève'!$D$124="I",2,IF('Exemplaires élève'!$D$124="S",3,IF('Exemplaires élève'!$D$124="B",4,IF('Exemplaires élève'!$D$124="TB",5,"xxxx"))))))</f>
        <v/>
      </c>
      <c r="P16" s="78" t="str">
        <f>IF('Exemplaires élève'!$D$132="","",IF('Exemplaires élève'!$D$132="TI",1,IF('Exemplaires élève'!$D$132="I",2,IF('Exemplaires élève'!$D$132="S",3,IF('Exemplaires élève'!$D$132="B",4,IF('Exemplaires élève'!$D$132="TB",5,"xxxx"))))))</f>
        <v/>
      </c>
      <c r="Q16" s="78" t="str">
        <f>IF('Exemplaires élève'!$D$140="","",IF('Exemplaires élève'!$D$140="TI",1,IF('Exemplaires élève'!$D$140="I",2,IF('Exemplaires élève'!$D$140="S",3,IF('Exemplaires élève'!$D$140="B",4,IF('Exemplaires élève'!$D$140="TB",5,"xxxx"))))))</f>
        <v/>
      </c>
      <c r="R16" s="78" t="str">
        <f>IF('Exemplaires élève'!$D$148="","",IF('Exemplaires élève'!$D$148="TI",1,IF('Exemplaires élève'!$D$148="I",2,IF('Exemplaires élève'!$D$148="S",3,IF('Exemplaires élève'!$D$148="B",4,IF('Exemplaires élève'!$D$148="TB",5,"xxxx"))))))</f>
        <v/>
      </c>
      <c r="S16" s="78" t="str">
        <f>IF('Exemplaires élève'!$D$165="","",IF('Exemplaires élève'!$D$165="TI",1,IF('Exemplaires élève'!$D$165="I",2,IF('Exemplaires élève'!$D$165="S",3,IF('Exemplaires élève'!$D$165="B",4,IF('Exemplaires élève'!$D$165="TB",5,"xxxx"))))))</f>
        <v/>
      </c>
      <c r="T16" s="78" t="str">
        <f>IF('Exemplaires élève'!$D$173="","",IF('Exemplaires élève'!$D$173="TI",1,IF('Exemplaires élève'!$D$173="I",2,IF('Exemplaires élève'!$D$173="S",3,IF('Exemplaires élève'!$D$173="B",4,IF('Exemplaires élève'!$D$173="TB",5,"xxxx"))))))</f>
        <v/>
      </c>
      <c r="U16" s="78" t="str">
        <f>IF('Exemplaires élève'!$D$181="","",IF('Exemplaires élève'!$D$181="TI",1,IF('Exemplaires élève'!$D$181="I",2,IF('Exemplaires élève'!$D$181="S",3,IF('Exemplaires élève'!$D$181="B",4,IF('Exemplaires élève'!$D$181="TB",5,"xxxx"))))))</f>
        <v/>
      </c>
      <c r="V16" s="78" t="str">
        <f>IF('Exemplaires élève'!$D$189="","",IF('Exemplaires élève'!$D$189="TI",1,IF('Exemplaires élève'!$D$189="I",2,IF('Exemplaires élève'!$D$189="S",3,IF('Exemplaires élève'!$D$189="B",4,IF('Exemplaires élève'!$D$189="TB",5,"xxxx"))))))</f>
        <v/>
      </c>
      <c r="W16" s="78" t="str">
        <f>IF('Exemplaires élève'!$D$197="","",IF('Exemplaires élève'!$D$197="TI",1,IF('Exemplaires élève'!$D$197="I",2,IF('Exemplaires élève'!$D$197="S",3,IF('Exemplaires élève'!$D$197="B",4,IF('Exemplaires élève'!$D$197="TB",5,"xxxx"))))))</f>
        <v/>
      </c>
    </row>
    <row r="17" spans="1:24">
      <c r="A17" s="112"/>
      <c r="D17" s="78" t="str">
        <f>IF('Exemplaires élève'!$D$19="","",IF('Exemplaires élève'!$D$19="TI",1,IF('Exemplaires élève'!$D$19="I",2,IF('Exemplaires élève'!$D$19="S",3,IF('Exemplaires élève'!$D$19="B",4,IF('Exemplaires élève'!$D$19="TB",5,"xxxx"))))))</f>
        <v/>
      </c>
      <c r="E17" s="78">
        <f>IF('Exemplaires élève'!$D$27="","",IF('Exemplaires élève'!$D$27="TI",1,IF('Exemplaires élève'!$D$27="I",2,IF('Exemplaires élève'!$D$27="S",3,IF('Exemplaires élève'!$D$27="B",4,IF('Exemplaires élève'!$D$27="TB",5,"xxxx"))))))</f>
        <v>2</v>
      </c>
      <c r="F17" s="78">
        <f>IF('Exemplaires élève'!$D$35="","",IF('Exemplaires élève'!$D$35="TI",1,IF('Exemplaires élève'!$D$35="I",2,IF('Exemplaires élève'!$D$35="S",3,IF('Exemplaires élève'!$D$35="B",4,IF('Exemplaires élève'!$D$35="TB",5,"xxxx"))))))</f>
        <v>4</v>
      </c>
      <c r="G17" s="78" t="str">
        <f>IF('Exemplaires élève'!$D$43="","",IF('Exemplaires élève'!$D$43="TI",1,IF('Exemplaires élève'!$D$43="I",2,IF('Exemplaires élève'!$D$43="S",3,IF('Exemplaires élève'!$D$43="B",4,IF('Exemplaires élève'!$D$43="TB",5,"xxxx"))))))</f>
        <v/>
      </c>
      <c r="H17" s="78" t="str">
        <f>IF('Exemplaires élève'!$D$51="","",IF('Exemplaires élève'!$D$51="TI",1,IF('Exemplaires élève'!$D$51="I",2,IF('Exemplaires élève'!$D$51="S",3,IF('Exemplaires élève'!$D$51="B",4,IF('Exemplaires élève'!$D$51="TB",5,"xxxx"))))))</f>
        <v/>
      </c>
      <c r="I17" s="78" t="str">
        <f>IF('Exemplaires élève'!$D$68="","",IF('Exemplaires élève'!$D$68="TI",1,IF('Exemplaires élève'!$D$68="I",2,IF('Exemplaires élève'!$D$68="S",3,IF('Exemplaires élève'!$D$68="B",4,IF('Exemplaires élève'!$D$68="TB",5,"xxxx"))))))</f>
        <v/>
      </c>
      <c r="J17" s="78" t="str">
        <f>IF('Exemplaires élève'!$D$76="","",IF('Exemplaires élève'!$D$76="TI",1,IF('Exemplaires élève'!$D$76="I",2,IF('Exemplaires élève'!$D$76="S",3,IF('Exemplaires élève'!$D$76="B",4,IF('Exemplaires élève'!$D$76="TB",5,"xxxx"))))))</f>
        <v/>
      </c>
      <c r="K17" s="78" t="str">
        <f>IF('Exemplaires élève'!$D$84="","",IF('Exemplaires élève'!$D$84="TI",1,IF('Exemplaires élève'!$D$84="I",2,IF('Exemplaires élève'!$D$84="S",3,IF('Exemplaires élève'!$D$84="B",4,IF('Exemplaires élève'!$D$84="TB",5,"xxxx"))))))</f>
        <v/>
      </c>
      <c r="L17" s="78" t="str">
        <f>IF('Exemplaires élève'!$D$92="","",IF('Exemplaires élève'!$D$92="TI",1,IF('Exemplaires élève'!$D$92="I",2,IF('Exemplaires élève'!$D$92="S",3,IF('Exemplaires élève'!$D$92="B",4,IF('Exemplaires élève'!$D$92="TB",5,"xxxx"))))))</f>
        <v/>
      </c>
      <c r="M17" s="78" t="str">
        <f>IF('Exemplaires élève'!$D$100="","",IF('Exemplaires élève'!$D$100="TI",1,IF('Exemplaires élève'!$D$100="I",2,IF('Exemplaires élève'!$D$100="S",3,IF('Exemplaires élève'!$D$100="B",4,IF('Exemplaires élève'!$D$100="TB",5,"xxxx"))))))</f>
        <v/>
      </c>
      <c r="N17" s="78" t="str">
        <f>IF('Exemplaires élève'!$D$117="","",IF('Exemplaires élève'!$D$117="TI",1,IF('Exemplaires élève'!$D$117="I",2,IF('Exemplaires élève'!$D$117="S",3,IF('Exemplaires élève'!$D$117="B",4,IF('Exemplaires élève'!$D$117="TB",5,"xxxx"))))))</f>
        <v/>
      </c>
      <c r="O17" s="78" t="str">
        <f>IF('Exemplaires élève'!$D$125="","",IF('Exemplaires élève'!$D$125="TI",1,IF('Exemplaires élève'!$D$125="I",2,IF('Exemplaires élève'!$D$125="S",3,IF('Exemplaires élève'!$D$125="B",4,IF('Exemplaires élève'!$D$125="TB",5,"xxxx"))))))</f>
        <v/>
      </c>
      <c r="P17" s="78" t="str">
        <f>IF('Exemplaires élève'!$D$133="","",IF('Exemplaires élève'!$D$133="TI",1,IF('Exemplaires élève'!$D$133="I",2,IF('Exemplaires élève'!$D$133="S",3,IF('Exemplaires élève'!$D$133="B",4,IF('Exemplaires élève'!$D$133="TB",5,"xxxx"))))))</f>
        <v/>
      </c>
      <c r="Q17" s="78" t="str">
        <f>IF('Exemplaires élève'!$D$141="","",IF('Exemplaires élève'!$D$141="TI",1,IF('Exemplaires élève'!$D$141="I",2,IF('Exemplaires élève'!$D$141="S",3,IF('Exemplaires élève'!$D$141="B",4,IF('Exemplaires élève'!$D$141="TB",5,"xxxx"))))))</f>
        <v/>
      </c>
      <c r="R17" s="78" t="str">
        <f>IF('Exemplaires élève'!$D$149="","",IF('Exemplaires élève'!$D$149="TI",1,IF('Exemplaires élève'!$D$149="I",2,IF('Exemplaires élève'!$D$149="S",3,IF('Exemplaires élève'!$D$149="B",4,IF('Exemplaires élève'!$D$149="TB",5,"xxxx"))))))</f>
        <v/>
      </c>
      <c r="S17" s="78" t="str">
        <f>IF('Exemplaires élève'!$D$166="","",IF('Exemplaires élève'!$D$166="TI",1,IF('Exemplaires élève'!$D$166="I",2,IF('Exemplaires élève'!$D$166="S",3,IF('Exemplaires élève'!$D$166="B",4,IF('Exemplaires élève'!$D$166="TB",5,"xxxx"))))))</f>
        <v/>
      </c>
      <c r="T17" s="78" t="str">
        <f>IF('Exemplaires élève'!$D$174="","",IF('Exemplaires élève'!$D$174="TI",1,IF('Exemplaires élève'!$D$174="I",2,IF('Exemplaires élève'!$D$174="S",3,IF('Exemplaires élève'!$D$174="B",4,IF('Exemplaires élève'!$D$174="TB",5,"xxxx"))))))</f>
        <v/>
      </c>
      <c r="U17" s="78" t="str">
        <f>IF('Exemplaires élève'!$D$182="","",IF('Exemplaires élève'!$D$182="TI",1,IF('Exemplaires élève'!$D$182="I",2,IF('Exemplaires élève'!$D$182="S",3,IF('Exemplaires élève'!$D$182="B",4,IF('Exemplaires élève'!$D$182="TB",5,"xxxx"))))))</f>
        <v/>
      </c>
      <c r="V17" s="78" t="str">
        <f>IF('Exemplaires élève'!$D$190="","",IF('Exemplaires élève'!$D$190="TI",1,IF('Exemplaires élève'!$D$190="I",2,IF('Exemplaires élève'!$D$190="S",3,IF('Exemplaires élève'!$D$190="B",4,IF('Exemplaires élève'!$D$190="TB",5,"xxxx"))))))</f>
        <v/>
      </c>
      <c r="W17" s="78" t="str">
        <f>IF('Exemplaires élève'!$D$198="","",IF('Exemplaires élève'!$D$198="TI",1,IF('Exemplaires élève'!$D$198="I",2,IF('Exemplaires élève'!$D$198="S",3,IF('Exemplaires élève'!$D$198="B",4,IF('Exemplaires élève'!$D$198="TB",5,"xxxx"))))))</f>
        <v/>
      </c>
    </row>
    <row r="18" spans="1:24">
      <c r="A18" s="112"/>
      <c r="D18" s="78" t="str">
        <f>IF('Exemplaires élève'!$D$20="","",IF('Exemplaires élève'!$D$20="TI",1,IF('Exemplaires élève'!$D$20="I",2,IF('Exemplaires élève'!$D$20="S",3,IF('Exemplaires élève'!$D$20="B",4,IF('Exemplaires élève'!$D$20="TB",5,"xxxx"))))))</f>
        <v/>
      </c>
      <c r="E18" s="78">
        <f>IF('Exemplaires élève'!$D$28="","",IF('Exemplaires élève'!$D$28="TI",1,IF('Exemplaires élève'!$D$28="I",2,IF('Exemplaires élève'!$D$28="S",3,IF('Exemplaires élève'!$D$28="B",4,IF('Exemplaires élève'!$D$28="TB",5,"xxxx"))))))</f>
        <v>2</v>
      </c>
      <c r="F18" s="78">
        <f>IF('Exemplaires élève'!$D$36="","",IF('Exemplaires élève'!$D$36="TI",1,IF('Exemplaires élève'!$D$36="I",2,IF('Exemplaires élève'!$D$36="S",3,IF('Exemplaires élève'!$D$36="B",4,IF('Exemplaires élève'!$D$36="TB",5,"xxxx"))))))</f>
        <v>4</v>
      </c>
      <c r="G18" s="78" t="str">
        <f>IF('Exemplaires élève'!$D$44="","",IF('Exemplaires élève'!$D$44="TI",1,IF('Exemplaires élève'!$D$44="I",2,IF('Exemplaires élève'!$D$44="S",3,IF('Exemplaires élève'!$D$44="B",4,IF('Exemplaires élève'!$D$44="TB",5,"xxxx"))))))</f>
        <v/>
      </c>
      <c r="H18" s="78" t="str">
        <f>IF('Exemplaires élève'!$D$52="","",IF('Exemplaires élève'!$D$52="TI",1,IF('Exemplaires élève'!$D$52="I",2,IF('Exemplaires élève'!$D$52="S",3,IF('Exemplaires élève'!$D$52="B",4,IF('Exemplaires élève'!$D$52="TB",5,"xxxx"))))))</f>
        <v/>
      </c>
      <c r="I18" s="78" t="str">
        <f>IF('Exemplaires élève'!$D$69="","",IF('Exemplaires élève'!$D$69="TI",1,IF('Exemplaires élève'!$D$69="I",2,IF('Exemplaires élève'!$D$69="S",3,IF('Exemplaires élève'!$D$69="B",4,IF('Exemplaires élève'!$D$69="TB",5,"xxxx"))))))</f>
        <v/>
      </c>
      <c r="J18" s="78" t="str">
        <f>IF('Exemplaires élève'!$D$77="","",IF('Exemplaires élève'!$D$77="TI",1,IF('Exemplaires élève'!$D$77="I",2,IF('Exemplaires élève'!$D$77="S",3,IF('Exemplaires élève'!$D$77="B",4,IF('Exemplaires élève'!$D$77="TB",5,"xxxx"))))))</f>
        <v/>
      </c>
      <c r="K18" s="78" t="str">
        <f>IF('Exemplaires élève'!$D$85="","",IF('Exemplaires élève'!$D$85="TI",1,IF('Exemplaires élève'!$D$85="I",2,IF('Exemplaires élève'!$D$85="S",3,IF('Exemplaires élève'!$D$85="B",4,IF('Exemplaires élève'!$D$85="TB",5,"xxxx"))))))</f>
        <v/>
      </c>
      <c r="L18" s="78" t="str">
        <f>IF('Exemplaires élève'!$D$93="","",IF('Exemplaires élève'!$D$93="TI",1,IF('Exemplaires élève'!$D$93="I",2,IF('Exemplaires élève'!$D$93="S",3,IF('Exemplaires élève'!$D$93="B",4,IF('Exemplaires élève'!$D$93="TB",5,"xxxx"))))))</f>
        <v/>
      </c>
      <c r="M18" s="78" t="str">
        <f>IF('Exemplaires élève'!$D$101="","",IF('Exemplaires élève'!$D$101="TI",1,IF('Exemplaires élève'!$D$101="I",2,IF('Exemplaires élève'!$D$101="S",3,IF('Exemplaires élève'!$D$101="B",4,IF('Exemplaires élève'!$D$101="TB",5,"xxxx"))))))</f>
        <v/>
      </c>
      <c r="N18" s="78" t="str">
        <f>IF('Exemplaires élève'!$D$118="","",IF('Exemplaires élève'!$D$118="TI",1,IF('Exemplaires élève'!$D$118="I",2,IF('Exemplaires élève'!$D$118="S",3,IF('Exemplaires élève'!$D$118="B",4,IF('Exemplaires élève'!$D$118="TB",5,"xxxx"))))))</f>
        <v/>
      </c>
      <c r="O18" s="78" t="str">
        <f>IF('Exemplaires élève'!$D$126="","",IF('Exemplaires élève'!$D$126="TI",1,IF('Exemplaires élève'!$D$126="I",2,IF('Exemplaires élève'!$D$126="S",3,IF('Exemplaires élève'!$D$126="B",4,IF('Exemplaires élève'!$D$126="TB",5,"xxxx"))))))</f>
        <v/>
      </c>
      <c r="P18" s="78" t="str">
        <f>IF('Exemplaires élève'!$D$134="","",IF('Exemplaires élève'!$D$134="TI",1,IF('Exemplaires élève'!$D$134="I",2,IF('Exemplaires élève'!$D$134="S",3,IF('Exemplaires élève'!$D$134="B",4,IF('Exemplaires élève'!$D$134="TB",5,"xxxx"))))))</f>
        <v/>
      </c>
      <c r="Q18" s="78" t="str">
        <f>IF('Exemplaires élève'!$D$142="","",IF('Exemplaires élève'!$D$142="TI",1,IF('Exemplaires élève'!$D$142="I",2,IF('Exemplaires élève'!$D$142="S",3,IF('Exemplaires élève'!$D$142="B",4,IF('Exemplaires élève'!$D$142="TB",5,"xxxx"))))))</f>
        <v/>
      </c>
      <c r="R18" s="78" t="str">
        <f>IF('Exemplaires élève'!$D$150="","",IF('Exemplaires élève'!$D$150="TI",1,IF('Exemplaires élève'!$D$150="I",2,IF('Exemplaires élève'!$D$150="S",3,IF('Exemplaires élève'!$D$150="B",4,IF('Exemplaires élève'!$D$150="TB",5,"xxxx"))))))</f>
        <v/>
      </c>
      <c r="S18" s="78" t="str">
        <f>IF('Exemplaires élève'!$D$167="","",IF('Exemplaires élève'!$D$167="TI",1,IF('Exemplaires élève'!$D$167="I",2,IF('Exemplaires élève'!$D$167="S",3,IF('Exemplaires élève'!$D$167="B",4,IF('Exemplaires élève'!$D$167="TB",5,"xxxx"))))))</f>
        <v/>
      </c>
      <c r="T18" s="78" t="str">
        <f>IF('Exemplaires élève'!$D$175="","",IF('Exemplaires élève'!$D$175="TI",1,IF('Exemplaires élève'!$D$175="I",2,IF('Exemplaires élève'!$D$175="S",3,IF('Exemplaires élève'!$D$175="B",4,IF('Exemplaires élève'!$D$175="TB",5,"xxxx"))))))</f>
        <v/>
      </c>
      <c r="U18" s="78" t="str">
        <f>IF('Exemplaires élève'!$D$183="","",IF('Exemplaires élève'!$D$183="TI",1,IF('Exemplaires élève'!$D$183="I",2,IF('Exemplaires élève'!$D$183="S",3,IF('Exemplaires élève'!$D$183="B",4,IF('Exemplaires élève'!$D$183="TB",5,"xxxx"))))))</f>
        <v/>
      </c>
      <c r="V18" s="78" t="str">
        <f>IF('Exemplaires élève'!$D$191="","",IF('Exemplaires élève'!$D$191="TI",1,IF('Exemplaires élève'!$D$191="I",2,IF('Exemplaires élève'!$D$191="S",3,IF('Exemplaires élève'!$D$191="B",4,IF('Exemplaires élève'!$D$191="TB",5,"xxxx"))))))</f>
        <v/>
      </c>
      <c r="W18" s="78" t="str">
        <f>IF('Exemplaires élève'!$D$199="","",IF('Exemplaires élève'!$D$199="TI",1,IF('Exemplaires élève'!$D$199="I",2,IF('Exemplaires élève'!$D$199="S",3,IF('Exemplaires élève'!$D$199="B",4,IF('Exemplaires élève'!$D$199="TB",5,"xxxx"))))))</f>
        <v/>
      </c>
    </row>
    <row r="19" spans="1:24" ht="13.5" thickBot="1">
      <c r="A19" s="112"/>
      <c r="D19" s="78" t="str">
        <f>IF('Exemplaires élève'!$D$21="","",IF('Exemplaires élève'!$D$21="TI",1,IF('Exemplaires élève'!$D$21="I",2,IF('Exemplaires élève'!$D$21="S",3,IF('Exemplaires élève'!$D$21="B",4,IF('Exemplaires élève'!$D$21="TB",5,"xxxx"))))))</f>
        <v/>
      </c>
      <c r="E19" s="78">
        <f>IF('Exemplaires élève'!$D$29="","",IF('Exemplaires élève'!$D$29="TI",1,IF('Exemplaires élève'!$D$29="I",2,IF('Exemplaires élève'!$D$29="S",3,IF('Exemplaires élève'!$D$29="B",4,IF('Exemplaires élève'!$D$29="TB",5,"xxxx"))))))</f>
        <v>2</v>
      </c>
      <c r="F19" s="78">
        <f>IF('Exemplaires élève'!$D$37="","",IF('Exemplaires élève'!$D$37="TI",1,IF('Exemplaires élève'!$D$37="I",2,IF('Exemplaires élève'!$D$37="S",3,IF('Exemplaires élève'!$D$37="B",4,IF('Exemplaires élève'!$D$37="TB",5,"xxxx"))))))</f>
        <v>4</v>
      </c>
      <c r="G19" s="78" t="str">
        <f>IF('Exemplaires élève'!$D$45="","",IF('Exemplaires élève'!$D$45="TI",1,IF('Exemplaires élève'!$D$45="I",2,IF('Exemplaires élève'!$D$45="S",3,IF('Exemplaires élève'!$D$45="B",4,IF('Exemplaires élève'!$D$45="TB",5,"xxxx"))))))</f>
        <v/>
      </c>
      <c r="H19" s="78" t="str">
        <f>IF('Exemplaires élève'!$D$53="","",IF('Exemplaires élève'!$D$53="TI",1,IF('Exemplaires élève'!$D$53="I",2,IF('Exemplaires élève'!$D$53="S",3,IF('Exemplaires élève'!$D$53="B",4,IF('Exemplaires élève'!$D$53="TB",5,"xxxx"))))))</f>
        <v/>
      </c>
      <c r="I19" s="78" t="str">
        <f>IF('Exemplaires élève'!$D$70="","",IF('Exemplaires élève'!$D$70="TI",1,IF('Exemplaires élève'!$D$70="I",2,IF('Exemplaires élève'!$D$70="S",3,IF('Exemplaires élève'!$D$70="B",4,IF('Exemplaires élève'!$D$70="TB",5,"xxxx"))))))</f>
        <v/>
      </c>
      <c r="J19" s="78" t="str">
        <f>IF('Exemplaires élève'!$D$78="","",IF('Exemplaires élève'!$D$78="TI",1,IF('Exemplaires élève'!$D$78="I",2,IF('Exemplaires élève'!$D$78="S",3,IF('Exemplaires élève'!$D$78="B",4,IF('Exemplaires élève'!$D$78="TB",5,"xxxx"))))))</f>
        <v/>
      </c>
      <c r="K19" s="78" t="str">
        <f>IF('Exemplaires élève'!$D$86="","",IF('Exemplaires élève'!$D$86="TI",1,IF('Exemplaires élève'!$D$86="I",2,IF('Exemplaires élève'!$D$86="S",3,IF('Exemplaires élève'!$D$86="B",4,IF('Exemplaires élève'!$D$86="TB",5,"xxxx"))))))</f>
        <v/>
      </c>
      <c r="L19" s="78" t="str">
        <f>IF('Exemplaires élève'!$D$94="","",IF('Exemplaires élève'!$D$94="TI",1,IF('Exemplaires élève'!$D$94="I",2,IF('Exemplaires élève'!$D$94="S",3,IF('Exemplaires élève'!$D$94="B",4,IF('Exemplaires élève'!$D$94="TB",5,"xxxx"))))))</f>
        <v/>
      </c>
      <c r="M19" s="78" t="str">
        <f>IF('Exemplaires élève'!$D$102="","",IF('Exemplaires élève'!$D$102="TI",1,IF('Exemplaires élève'!$D$102="I",2,IF('Exemplaires élève'!$D$102="S",3,IF('Exemplaires élève'!$D$102="B",4,IF('Exemplaires élève'!$D$102="TB",5,"xxxx"))))))</f>
        <v/>
      </c>
      <c r="N19" s="78" t="str">
        <f>IF('Exemplaires élève'!$D$119="","",IF('Exemplaires élève'!$D$119="TI",1,IF('Exemplaires élève'!$D$119="I",2,IF('Exemplaires élève'!$D$119="S",3,IF('Exemplaires élève'!$D$119="B",4,IF('Exemplaires élève'!$D$119="TB",5,"xxxx"))))))</f>
        <v/>
      </c>
      <c r="O19" s="78" t="str">
        <f>IF('Exemplaires élève'!$D$127="","",IF('Exemplaires élève'!$D$127="TI",1,IF('Exemplaires élève'!$D$127="I",2,IF('Exemplaires élève'!$D$127="S",3,IF('Exemplaires élève'!$D$127="B",4,IF('Exemplaires élève'!$D$127="TB",5,"xxxx"))))))</f>
        <v/>
      </c>
      <c r="P19" s="78" t="str">
        <f>IF('Exemplaires élève'!$D$135="","",IF('Exemplaires élève'!$D$135="TI",1,IF('Exemplaires élève'!$D$135="I",2,IF('Exemplaires élève'!$D$135="S",3,IF('Exemplaires élève'!$D$135="B",4,IF('Exemplaires élève'!$D$135="TB",5,"xxxx"))))))</f>
        <v/>
      </c>
      <c r="Q19" s="78" t="str">
        <f>IF('Exemplaires élève'!$D$143="","",IF('Exemplaires élève'!$D$143="TI",1,IF('Exemplaires élève'!$D$143="I",2,IF('Exemplaires élève'!$D$143="S",3,IF('Exemplaires élève'!$D$143="B",4,IF('Exemplaires élève'!$D$143="TB",5,"xxxx"))))))</f>
        <v/>
      </c>
      <c r="R19" s="78" t="str">
        <f>IF('Exemplaires élève'!$D$151="","",IF('Exemplaires élève'!$D$151="TI",1,IF('Exemplaires élève'!$D$151="I",2,IF('Exemplaires élève'!$D$151="S",3,IF('Exemplaires élève'!$D$151="B",4,IF('Exemplaires élève'!$D$151="TB",5,"xxxx"))))))</f>
        <v/>
      </c>
      <c r="S19" s="78" t="str">
        <f>IF('Exemplaires élève'!$D$168="","",IF('Exemplaires élève'!$D$168="TI",1,IF('Exemplaires élève'!$D$168="I",2,IF('Exemplaires élève'!$D$168="S",3,IF('Exemplaires élève'!$D$168="B",4,IF('Exemplaires élève'!$D$168="TB",5,"xxxx"))))))</f>
        <v/>
      </c>
      <c r="T19" s="78" t="str">
        <f>IF('Exemplaires élève'!$D$176="","",IF('Exemplaires élève'!$D$176="TI",1,IF('Exemplaires élève'!$D$176="I",2,IF('Exemplaires élève'!$D$176="S",3,IF('Exemplaires élève'!$D$176="B",4,IF('Exemplaires élève'!$D$176="TB",5,"xxxx"))))))</f>
        <v/>
      </c>
      <c r="U19" s="78" t="str">
        <f>IF('Exemplaires élève'!$D$184="","",IF('Exemplaires élève'!$D$184="TI",1,IF('Exemplaires élève'!$D$184="I",2,IF('Exemplaires élève'!$D$184="S",3,IF('Exemplaires élève'!$D$184="B",4,IF('Exemplaires élève'!$D$184="TB",5,"xxxx"))))))</f>
        <v/>
      </c>
      <c r="V19" s="78" t="str">
        <f>IF('Exemplaires élève'!$D$192="","",IF('Exemplaires élève'!$D$192="TI",1,IF('Exemplaires élève'!$D$192="I",2,IF('Exemplaires élève'!$D$192="S",3,IF('Exemplaires élève'!$D$192="B",4,IF('Exemplaires élève'!$D$192="TB",5,"xxxx"))))))</f>
        <v/>
      </c>
      <c r="W19" s="78" t="str">
        <f>IF('Exemplaires élève'!$D$200="","",IF('Exemplaires élève'!$D$200="TI",1,IF('Exemplaires élève'!$D$200="I",2,IF('Exemplaires élève'!$D$200="S",3,IF('Exemplaires élève'!$D$200="B",4,IF('Exemplaires élève'!$D$200="TB",5,"xxxx"))))))</f>
        <v/>
      </c>
    </row>
    <row r="20" spans="1:24" ht="13.5" thickBot="1">
      <c r="A20" s="112"/>
      <c r="D20" s="32" t="str">
        <f>IF(D13="Absent(e)","",IF(D13="Non pr.",2,IF(COUNTIF(D13:D19,"")=7,"",AVERAGE(D13:D19))))</f>
        <v/>
      </c>
      <c r="E20" s="33">
        <f t="shared" ref="E20:W20" si="1">IF(E13="Absent(e)","",IF(E13="Non pr.",2,IF(COUNTIF(E13:E19,"")=7,"",AVERAGE(E13:E19))))</f>
        <v>2</v>
      </c>
      <c r="F20" s="33">
        <f t="shared" si="1"/>
        <v>4</v>
      </c>
      <c r="G20" s="33" t="str">
        <f t="shared" si="1"/>
        <v/>
      </c>
      <c r="H20" s="33" t="str">
        <f t="shared" si="1"/>
        <v/>
      </c>
      <c r="I20" s="33" t="str">
        <f t="shared" si="1"/>
        <v/>
      </c>
      <c r="J20" s="33">
        <f t="shared" si="1"/>
        <v>2</v>
      </c>
      <c r="K20" s="33" t="str">
        <f t="shared" si="1"/>
        <v/>
      </c>
      <c r="L20" s="33" t="str">
        <f t="shared" si="1"/>
        <v/>
      </c>
      <c r="M20" s="33" t="str">
        <f t="shared" si="1"/>
        <v/>
      </c>
      <c r="N20" s="33" t="str">
        <f t="shared" si="1"/>
        <v/>
      </c>
      <c r="O20" s="33" t="str">
        <f t="shared" si="1"/>
        <v/>
      </c>
      <c r="P20" s="33" t="str">
        <f t="shared" si="1"/>
        <v/>
      </c>
      <c r="Q20" s="33" t="str">
        <f t="shared" si="1"/>
        <v/>
      </c>
      <c r="R20" s="33" t="str">
        <f t="shared" si="1"/>
        <v/>
      </c>
      <c r="S20" s="33" t="str">
        <f t="shared" si="1"/>
        <v/>
      </c>
      <c r="T20" s="33" t="str">
        <f t="shared" si="1"/>
        <v/>
      </c>
      <c r="U20" s="33" t="str">
        <f t="shared" si="1"/>
        <v/>
      </c>
      <c r="V20" s="33" t="str">
        <f t="shared" si="1"/>
        <v/>
      </c>
      <c r="W20" s="34" t="str">
        <f t="shared" si="1"/>
        <v/>
      </c>
    </row>
    <row r="21" spans="1:24">
      <c r="A21" s="112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</row>
    <row r="22" spans="1:24">
      <c r="A22" s="112"/>
      <c r="C22" s="1" t="s">
        <v>29</v>
      </c>
      <c r="D22" s="77" t="str">
        <f>IF('Exemplaires élève'!$C$15="np","Non pr.",IF('Exemplaires élève'!$C$15="a","Absent(e)",IF('Exemplaires élève'!$E$14="","",IF('Exemplaires élève'!$E$15="TI",1,IF('Exemplaires élève'!$E$15="I",2,IF('Exemplaires élève'!$E$15="S",3,IF('Exemplaires élève'!$E$15="B",4,IF('Exemplaires élève'!$E$15="TB",5,"xxxx"))))))))</f>
        <v>Absent(e)</v>
      </c>
      <c r="E22" s="77">
        <f>IF('Exemplaires élève'!$C$23="np","Non pr.",IF('Exemplaires élève'!$C$23="a","Absent(e)",IF('Exemplaires élève'!$E$23="","",IF('Exemplaires élève'!$E$23="TI",1,IF('Exemplaires élève'!$E$23="I",2,IF('Exemplaires élève'!$E$23="S",3,IF('Exemplaires élève'!$E$23="B",4,IF('Exemplaires élève'!$E$23="TB",5,IF('Exemplaires élève'!$E$23="np","Non pr.",IF('Exemplaires élève'!$E$23="A","Absent(e)","xxxx"))))))))))</f>
        <v>3</v>
      </c>
      <c r="F22" s="77">
        <f>IF('Exemplaires élève'!$C$31="np","Non pr.",IF('Exemplaires élève'!$C$31="a","Absent(e)",IF('Exemplaires élève'!$E$31="","",IF('Exemplaires élève'!$E$31="TI",1,IF('Exemplaires élève'!$E$31="I",2,IF('Exemplaires élève'!$E$31="S",3,IF('Exemplaires élève'!$E$31="B",4,IF('Exemplaires élève'!$E$31="TB",5,IF('Exemplaires élève'!$E$31="np","Non pr.",IF('Exemplaires élève'!$E$31="A","Absent(e)","xxxx"))))))))))</f>
        <v>5</v>
      </c>
      <c r="G22" s="77" t="str">
        <f>IF('Exemplaires élève'!$C$39="np","Non pr.",IF('Exemplaires élève'!$C$39="a","Absent(e)",IF('Exemplaires élève'!$E$39="","",IF('Exemplaires élève'!$E$39="TI",1,IF('Exemplaires élève'!$E$39="I",2,IF('Exemplaires élève'!$E$39="S",3,IF('Exemplaires élève'!$E$39="B",4,IF('Exemplaires élève'!$E$39="TB",5,IF('Exemplaires élève'!$E$39="np","Non pr.",IF('Exemplaires élève'!$E$39="A","Absent(e)","xxxx"))))))))))</f>
        <v/>
      </c>
      <c r="H22" s="77" t="str">
        <f>IF('Exemplaires élève'!$C$47="np","Non pr.",IF('Exemplaires élève'!$C$47="a","Absent(e)",IF('Exemplaires élève'!$E$47="","",IF('Exemplaires élève'!$E$47="TI",1,IF('Exemplaires élève'!$E$47="I",2,IF('Exemplaires élève'!$E$47="S",3,IF('Exemplaires élève'!$E$47="B",4,IF('Exemplaires élève'!$E$47="TB",5,IF('Exemplaires élève'!$E$47="np","Non pr.",IF('Exemplaires élève'!$E$47="A","Absent(e)","xxxx"))))))))))</f>
        <v/>
      </c>
      <c r="I22" s="77" t="str">
        <f>IF('Exemplaires élève'!$C$64="np","Non pr.",IF('Exemplaires élève'!$C$64="a","Absent(e)",IF('Exemplaires élève'!$E$64="","",IF('Exemplaires élève'!$E$64="TI",1,IF('Exemplaires élève'!$E$64="I",2,IF('Exemplaires élève'!$E$64="S",3,IF('Exemplaires élève'!$E$64="B",4,IF('Exemplaires élève'!$E$64="TB",5,IF('Exemplaires élève'!$E$64="np","Non pr.",IF('Exemplaires élève'!$E$64="A","Absent(e)","xxxx"))))))))))</f>
        <v/>
      </c>
      <c r="J22" s="77" t="str">
        <f>IF('Exemplaires élève'!$C$72="np","Non pr.",IF('Exemplaires élève'!$C$72="a","Absent(e)",IF('Exemplaires élève'!$E$72="","",IF('Exemplaires élève'!$E$72="TI",1,IF('Exemplaires élève'!$E$72="I",2,IF('Exemplaires élève'!$E$72="S",3,IF('Exemplaires élève'!$E$72="B",4,IF('Exemplaires élève'!$E$72="TB",5,IF('Exemplaires élève'!$E$72="np","Non pr.",IF('Exemplaires élève'!$E$72="A","Absent(e)","xxxx"))))))))))</f>
        <v>Non pr.</v>
      </c>
      <c r="K22" s="77" t="str">
        <f>IF('Exemplaires élève'!$C$80="np","Non pr.",IF('Exemplaires élève'!$C$80="a","Absent(e)",IF('Exemplaires élève'!$E$80="","",IF('Exemplaires élève'!$E$80="TI",1,IF('Exemplaires élève'!$E$80="I",2,IF('Exemplaires élève'!$E$80="S",3,IF('Exemplaires élève'!$E$80="B",4,IF('Exemplaires élève'!$E$80="TB",5,IF('Exemplaires élève'!$E$80="np","Non pr.",IF('Exemplaires élève'!$E$80="A","Absent(e)","xxxx"))))))))))</f>
        <v/>
      </c>
      <c r="L22" s="77" t="str">
        <f>IF('Exemplaires élève'!$C$88="np","Non pr.",IF('Exemplaires élève'!$C$88="a","Absent(e)",IF('Exemplaires élève'!$E$88="","",IF('Exemplaires élève'!$E$88="TI",1,IF('Exemplaires élève'!$E$88="I",2,IF('Exemplaires élève'!$E$88="S",3,IF('Exemplaires élève'!$E$88="B",4,IF('Exemplaires élève'!$E$88="TB",5,IF('Exemplaires élève'!$E$88="np","Non pr.",IF('Exemplaires élève'!$E$88="A","Absent(e)","xxxx"))))))))))</f>
        <v/>
      </c>
      <c r="M22" s="77" t="str">
        <f>IF('Exemplaires élève'!$C$96="np","Non pr.",IF('Exemplaires élève'!$C$96="a","Absent(e)",IF('Exemplaires élève'!$E$96="","",IF('Exemplaires élève'!$E$96="TI",1,IF('Exemplaires élève'!$E$96="I",2,IF('Exemplaires élève'!$E$96="S",3,IF('Exemplaires élève'!$E$96="B",4,IF('Exemplaires élève'!$E$96="TB",5,IF('Exemplaires élève'!$E$96="np","Non pr.",IF('Exemplaires élève'!$E$96="A","Absent(e)","xxxx"))))))))))</f>
        <v/>
      </c>
      <c r="N22" s="77" t="str">
        <f>IF('Exemplaires élève'!$C$113="np","Non pr.",IF('Exemplaires élève'!$C$113="a","Absent(e)",IF('Exemplaires élève'!$E$113="","",IF('Exemplaires élève'!$E$113="TI",1,IF('Exemplaires élève'!$E$113="I",2,IF('Exemplaires élève'!$E$113="S",3,IF('Exemplaires élève'!$E$113="B",4,IF('Exemplaires élève'!$E$113="TB",5,IF('Exemplaires élève'!$E$113="np","Non pr.",IF('Exemplaires élève'!$E$113="A","Absent(e)","xxxx"))))))))))</f>
        <v>Absent(e)</v>
      </c>
      <c r="O22" s="77" t="str">
        <f>IF('Exemplaires élève'!$C$121="np","Non pr.",IF('Exemplaires élève'!$C$121="a","Absent(e)",IF('Exemplaires élève'!$E$121="","",IF('Exemplaires élève'!$E$121="TI",1,IF('Exemplaires élève'!$E$121="I",2,IF('Exemplaires élève'!$E$121="S",3,IF('Exemplaires élève'!$E$121="B",4,IF('Exemplaires élève'!$E$121="TB",5,IF('Exemplaires élève'!$E$121="np","Non pr.",IF('Exemplaires élève'!$E$121="A","Absent(e)","xxxx"))))))))))</f>
        <v/>
      </c>
      <c r="P22" s="77" t="str">
        <f>IF('Exemplaires élève'!$C$129="np","Non pr.",IF('Exemplaires élève'!$C$129="a","Absent(e)",IF('Exemplaires élève'!$E$129="","",IF('Exemplaires élève'!$E$129="TI",1,IF('Exemplaires élève'!$E$129="I",2,IF('Exemplaires élève'!$E$129="S",3,IF('Exemplaires élève'!$E$129="B",4,IF('Exemplaires élève'!$E$129="TB",5,IF('Exemplaires élève'!$E$129="np","Non pr.",IF('Exemplaires élève'!$E$129="A","Absent(e)","xxxx"))))))))))</f>
        <v/>
      </c>
      <c r="Q22" s="77" t="str">
        <f>IF('Exemplaires élève'!$C$137="np","Non pr.",IF('Exemplaires élève'!$C$137="a","Absent(e)",IF('Exemplaires élève'!$E$137="","",IF('Exemplaires élève'!$E$137="TI",1,IF('Exemplaires élève'!$E$137="I",2,IF('Exemplaires élève'!$E$137="S",3,IF('Exemplaires élève'!$E$137="B",4,IF('Exemplaires élève'!$E$137="TB",5,IF('Exemplaires élève'!$E$137="np","Non pr.",IF('Exemplaires élève'!$E$137="A","Absent(e)","xxxx"))))))))))</f>
        <v/>
      </c>
      <c r="R22" s="77" t="str">
        <f>IF('Exemplaires élève'!$C$145="np","Non pr.",IF('Exemplaires élève'!$C$145="a","Absent(e)",IF('Exemplaires élève'!$E$145="","",IF('Exemplaires élève'!$E$145="TI",1,IF('Exemplaires élève'!$E$145="I",2,IF('Exemplaires élève'!$E$145="S",3,IF('Exemplaires élève'!$E$145="B",4,IF('Exemplaires élève'!$E$145="TB",5,IF('Exemplaires élève'!$E$145="np","Non pr.",IF('Exemplaires élève'!$E$145="A","Absent(e)","xxxx"))))))))))</f>
        <v/>
      </c>
      <c r="S22" s="77" t="str">
        <f>IF('Exemplaires élève'!$C$162="np","Non pr.",IF('Exemplaires élève'!$C$162="a","Absent(e)",IF('Exemplaires élève'!$E$162="","",IF('Exemplaires élève'!$E$162="TI",1,IF('Exemplaires élève'!$E$162="I",2,IF('Exemplaires élève'!$E$162="S",3,IF('Exemplaires élève'!$E$162="B",4,IF('Exemplaires élève'!$E$162="TB",5,IF('Exemplaires élève'!$E$162="np","Non pr.",IF('Exemplaires élève'!$E$162="A","Absent(e)","xxxx"))))))))))</f>
        <v/>
      </c>
      <c r="T22" s="77" t="str">
        <f>IF('Exemplaires élève'!$C$170="np","Non pr.",IF('Exemplaires élève'!$C$170="a","Absent(e)",IF('Exemplaires élève'!$E$170="","",IF('Exemplaires élève'!$E$170="TI",1,IF('Exemplaires élève'!$E$170="I",2,IF('Exemplaires élève'!$E$170="S",3,IF('Exemplaires élève'!$E$170="B",4,IF('Exemplaires élève'!$E$170="TB",5,IF('Exemplaires élève'!$E$170="np","Non pr.",IF('Exemplaires élève'!$E$170="A","Absent(e)","xxxx"))))))))))</f>
        <v/>
      </c>
      <c r="U22" s="77" t="str">
        <f>IF('Exemplaires élève'!$C$178="np","Non pr.",IF('Exemplaires élève'!$C$178="a","Absent(e)",IF('Exemplaires élève'!$E$178="","",IF('Exemplaires élève'!$E$178="TI",1,IF('Exemplaires élève'!$E$178="I",2,IF('Exemplaires élève'!$E$178="S",3,IF('Exemplaires élève'!$E$178="B",4,IF('Exemplaires élève'!$E$178="TB",5,IF('Exemplaires élève'!$E$178="np","Non pr.",IF('Exemplaires élève'!$E$178="A","Absent(e)","xxxx"))))))))))</f>
        <v/>
      </c>
      <c r="V22" s="77" t="str">
        <f>IF('Exemplaires élève'!$C$186="np","Non pr.",IF('Exemplaires élève'!$C$186="a","Absent(e)",IF('Exemplaires élève'!$E$186="","",IF('Exemplaires élève'!$E$186="TI",1,IF('Exemplaires élève'!$E$186="I",2,IF('Exemplaires élève'!$E$186="S",3,IF('Exemplaires élève'!$E$186="B",4,IF('Exemplaires élève'!$E$186="TB",5,IF('Exemplaires élève'!$E$186="np","Non pr.",IF('Exemplaires élève'!$E$186="A","Absent(e)","xxxx"))))))))))</f>
        <v/>
      </c>
      <c r="W22" s="77" t="str">
        <f>IF('Exemplaires élève'!$C$194="np","Non pr.",IF('Exemplaires élève'!$C$194="a","Absent(e)",IF('Exemplaires élève'!$E$194="","",IF('Exemplaires élève'!$E$194="TI",1,IF('Exemplaires élève'!$E$194="I",2,IF('Exemplaires élève'!$E$194="S",3,IF('Exemplaires élève'!$E$194="B",4,IF('Exemplaires élève'!$E$194="TB",5,IF('Exemplaires élève'!$E$194="np","Non pr.",IF('Exemplaires élève'!$E$194="A","Absent(e)","xxxx"))))))))))</f>
        <v/>
      </c>
    </row>
    <row r="23" spans="1:24">
      <c r="A23" s="112"/>
      <c r="D23" s="78" t="str">
        <f>IF('Exemplaires élève'!$E$16="","",IF('Exemplaires élève'!$E$16="TI",1,IF('Exemplaires élève'!$E$16="I",2,IF('Exemplaires élève'!$E$16="S",3,IF('Exemplaires élève'!$E$16="B",4,IF('Exemplaires élève'!$E$16="TB",5,"xxxx"))))))</f>
        <v/>
      </c>
      <c r="E23" s="78">
        <f>IF('Exemplaires élève'!$E$24="","",IF('Exemplaires élève'!$E$24="TI",1,IF('Exemplaires élève'!$E$24="I",2,IF('Exemplaires élève'!$E$24="S",3,IF('Exemplaires élève'!$E$24="B",4,IF('Exemplaires élève'!$E$24="TB",5,"xxxx"))))))</f>
        <v>3</v>
      </c>
      <c r="F23" s="78">
        <f>IF('Exemplaires élève'!$E$32="","",IF('Exemplaires élève'!$E$32="TI",1,IF('Exemplaires élève'!$E$32="I",2,IF('Exemplaires élève'!$E$32="S",3,IF('Exemplaires élève'!$E$32="B",4,IF('Exemplaires élève'!$E$32="TB",5,"xxxx"))))))</f>
        <v>5</v>
      </c>
      <c r="G23" s="78" t="str">
        <f>IF('Exemplaires élève'!$E$40="","",IF('Exemplaires élève'!$E$40="TI",1,IF('Exemplaires élève'!$E$40="I",2,IF('Exemplaires élève'!$E$40="S",3,IF('Exemplaires élève'!$E$40="B",4,IF('Exemplaires élève'!$E$40="TB",5,"xxxx"))))))</f>
        <v/>
      </c>
      <c r="H23" s="78" t="str">
        <f>IF('Exemplaires élève'!$E$48="","",IF('Exemplaires élève'!$E$48="TI",1,IF('Exemplaires élève'!$E$48="I",2,IF('Exemplaires élève'!$E$48="S",3,IF('Exemplaires élève'!$E$48="B",4,IF('Exemplaires élève'!$E$48="TB",5,"xxxx"))))))</f>
        <v/>
      </c>
      <c r="I23" s="78" t="str">
        <f>IF('Exemplaires élève'!$E$65="","",IF('Exemplaires élève'!$E$65="TI",1,IF('Exemplaires élève'!$E$65="I",2,IF('Exemplaires élève'!$E$65="S",3,IF('Exemplaires élève'!$E$65="B",4,IF('Exemplaires élève'!$E$65="TB",5,"xxxx"))))))</f>
        <v/>
      </c>
      <c r="J23" s="78" t="str">
        <f>IF('Exemplaires élève'!$E$73="","",IF('Exemplaires élève'!$E$73="TI",1,IF('Exemplaires élève'!$E$73="I",2,IF('Exemplaires élève'!$E$73="S",3,IF('Exemplaires élève'!$E$73="B",4,IF('Exemplaires élève'!$E$73="TB",5,"xxxx"))))))</f>
        <v/>
      </c>
      <c r="K23" s="78" t="str">
        <f>IF('Exemplaires élève'!$E$81="","",IF('Exemplaires élève'!$E$81="TI",1,IF('Exemplaires élève'!$E$81="I",2,IF('Exemplaires élève'!$E$81="S",3,IF('Exemplaires élève'!$E$81="B",4,IF('Exemplaires élève'!$E$81="TB",5,"xxxx"))))))</f>
        <v/>
      </c>
      <c r="L23" s="78" t="str">
        <f>IF('Exemplaires élève'!$E$89="","",IF('Exemplaires élève'!$E$89="TI",1,IF('Exemplaires élève'!$E$89="I",2,IF('Exemplaires élève'!$E$89="S",3,IF('Exemplaires élève'!$E$89="B",4,IF('Exemplaires élève'!$E$89="TB",5,"xxxx"))))))</f>
        <v/>
      </c>
      <c r="M23" s="78" t="str">
        <f>IF('Exemplaires élève'!$E$97="","",IF('Exemplaires élève'!$E$97="TI",1,IF('Exemplaires élève'!$E$97="I",2,IF('Exemplaires élève'!$E$97="S",3,IF('Exemplaires élève'!$E$97="B",4,IF('Exemplaires élève'!$E$97="TB",5,"xxxx"))))))</f>
        <v/>
      </c>
      <c r="N23" s="78" t="str">
        <f>IF('Exemplaires élève'!$E$114="","",IF('Exemplaires élève'!$E$114="TI",1,IF('Exemplaires élève'!$E$114="I",2,IF('Exemplaires élève'!$E$114="S",3,IF('Exemplaires élève'!$E$114="B",4,IF('Exemplaires élève'!$E$114="TB",5,"xxxx"))))))</f>
        <v/>
      </c>
      <c r="O23" s="78" t="str">
        <f>IF('Exemplaires élève'!$E$122="","",IF('Exemplaires élève'!$E$122="TI",1,IF('Exemplaires élève'!$E$122="I",2,IF('Exemplaires élève'!$E$122="S",3,IF('Exemplaires élève'!$E$122="B",4,IF('Exemplaires élève'!$E$122="TB",5,"xxxx"))))))</f>
        <v/>
      </c>
      <c r="P23" s="78" t="str">
        <f>IF('Exemplaires élève'!$E$130="","",IF('Exemplaires élève'!$E$130="TI",1,IF('Exemplaires élève'!$E$130="I",2,IF('Exemplaires élève'!$E$130="S",3,IF('Exemplaires élève'!$E$130="B",4,IF('Exemplaires élève'!$E$130="TB",5,"xxxx"))))))</f>
        <v/>
      </c>
      <c r="Q23" s="78" t="str">
        <f>IF('Exemplaires élève'!$E$138="","",IF('Exemplaires élève'!$E$138="TI",1,IF('Exemplaires élève'!$E$138="I",2,IF('Exemplaires élève'!$E$138="S",3,IF('Exemplaires élève'!$E$138="B",4,IF('Exemplaires élève'!$E$138="TB",5,"xxxx"))))))</f>
        <v/>
      </c>
      <c r="R23" s="78" t="str">
        <f>IF('Exemplaires élève'!$E$146="","",IF('Exemplaires élève'!$E$146="TI",1,IF('Exemplaires élève'!$E$146="I",2,IF('Exemplaires élève'!$E$146="S",3,IF('Exemplaires élève'!$E$146="B",4,IF('Exemplaires élève'!$E$146="TB",5,"xxxx"))))))</f>
        <v/>
      </c>
      <c r="S23" s="78" t="str">
        <f>IF('Exemplaires élève'!$E$163="","",IF('Exemplaires élève'!$E$163="TI",1,IF('Exemplaires élève'!$E$163="I",2,IF('Exemplaires élève'!$E$163="S",3,IF('Exemplaires élève'!$E$163="B",4,IF('Exemplaires élève'!$E$163="TB",5,"xxxx"))))))</f>
        <v/>
      </c>
      <c r="T23" s="78" t="str">
        <f>IF('Exemplaires élève'!$E$171="","",IF('Exemplaires élève'!$E$171="TI",1,IF('Exemplaires élève'!$E$171="I",2,IF('Exemplaires élève'!$E$171="S",3,IF('Exemplaires élève'!$E$171="B",4,IF('Exemplaires élève'!$E$171="TB",5,"xxxx"))))))</f>
        <v/>
      </c>
      <c r="U23" s="78" t="str">
        <f>IF('Exemplaires élève'!$E$179="","",IF('Exemplaires élève'!$E$179="TI",1,IF('Exemplaires élève'!$E$179="I",2,IF('Exemplaires élève'!$E$179="S",3,IF('Exemplaires élève'!$E$179="B",4,IF('Exemplaires élève'!$E$179="TB",5,"xxxx"))))))</f>
        <v/>
      </c>
      <c r="V23" s="78" t="str">
        <f>IF('Exemplaires élève'!$E$187="","",IF('Exemplaires élève'!$E$187="TI",1,IF('Exemplaires élève'!$E$187="I",2,IF('Exemplaires élève'!$E$187="S",3,IF('Exemplaires élève'!$E$187="B",4,IF('Exemplaires élève'!$E$187="TB",5,"xxxx"))))))</f>
        <v/>
      </c>
      <c r="W23" s="78" t="str">
        <f>IF('Exemplaires élève'!$E$195="","",IF('Exemplaires élève'!$E$195="TI",1,IF('Exemplaires élève'!$E$195="I",2,IF('Exemplaires élève'!$E$195="S",3,IF('Exemplaires élève'!$E$195="B",4,IF('Exemplaires élève'!$E$195="TB",5,"xxxx"))))))</f>
        <v/>
      </c>
    </row>
    <row r="24" spans="1:24">
      <c r="A24" s="112"/>
      <c r="D24" s="78" t="str">
        <f>IF('Exemplaires élève'!$E$17="","",IF('Exemplaires élève'!$E$17="TI",1,IF('Exemplaires élève'!$E$17="I",2,IF('Exemplaires élève'!$E$17="S",3,IF('Exemplaires élève'!$E$17="B",4,IF('Exemplaires élève'!$E$17="TB",5,"xxxx"))))))</f>
        <v/>
      </c>
      <c r="E24" s="78">
        <f>IF('Exemplaires élève'!$E$25="","",IF('Exemplaires élève'!$E$25="TI",1,IF('Exemplaires élève'!$E$25="I",2,IF('Exemplaires élève'!$E$25="S",3,IF('Exemplaires élève'!$E$25="B",4,IF('Exemplaires élève'!$E$25="TB",5,"xxxx"))))))</f>
        <v>3</v>
      </c>
      <c r="F24" s="78">
        <f>IF('Exemplaires élève'!$E$33="","",IF('Exemplaires élève'!$E$33="TI",1,IF('Exemplaires élève'!$E$33="I",2,IF('Exemplaires élève'!$E$33="S",3,IF('Exemplaires élève'!$E$33="B",4,IF('Exemplaires élève'!$E$33="TB",5,"xxxx"))))))</f>
        <v>5</v>
      </c>
      <c r="G24" s="78" t="str">
        <f>IF('Exemplaires élève'!$E$41="","",IF('Exemplaires élève'!$E$41="TI",1,IF('Exemplaires élève'!$E$41="I",2,IF('Exemplaires élève'!$E$41="S",3,IF('Exemplaires élève'!$E$41="B",4,IF('Exemplaires élève'!$E$41="TB",5,"xxxx"))))))</f>
        <v/>
      </c>
      <c r="H24" s="78" t="str">
        <f>IF('Exemplaires élève'!$E$49="","",IF('Exemplaires élève'!$E$49="TI",1,IF('Exemplaires élève'!$E$49="I",2,IF('Exemplaires élève'!$E$49="S",3,IF('Exemplaires élève'!$E$49="B",4,IF('Exemplaires élève'!$E$49="TB",5,"xxxx"))))))</f>
        <v/>
      </c>
      <c r="I24" s="78" t="str">
        <f>IF('Exemplaires élève'!$E$66="","",IF('Exemplaires élève'!$E$66="TI",1,IF('Exemplaires élève'!$E$66="I",2,IF('Exemplaires élève'!$E$66="S",3,IF('Exemplaires élève'!$E$66="B",4,IF('Exemplaires élève'!$E$66="TB",5,"xxxx"))))))</f>
        <v/>
      </c>
      <c r="J24" s="78" t="str">
        <f>IF('Exemplaires élève'!$E$74="","",IF('Exemplaires élève'!$E$74="TI",1,IF('Exemplaires élève'!$E$74="I",2,IF('Exemplaires élève'!$E$74="S",3,IF('Exemplaires élève'!$E$74="B",4,IF('Exemplaires élève'!$E$74="TB",5,"xxxx"))))))</f>
        <v/>
      </c>
      <c r="K24" s="78" t="str">
        <f>IF('Exemplaires élève'!$E$82="","",IF('Exemplaires élève'!$E$82="TI",1,IF('Exemplaires élève'!$E$82="I",2,IF('Exemplaires élève'!$E$82="S",3,IF('Exemplaires élève'!$E$82="B",4,IF('Exemplaires élève'!$E$82="TB",5,"xxxx"))))))</f>
        <v/>
      </c>
      <c r="L24" s="78" t="str">
        <f>IF('Exemplaires élève'!$E$90="","",IF('Exemplaires élève'!$E$90="TI",1,IF('Exemplaires élève'!$E$90="I",2,IF('Exemplaires élève'!$E$90="S",3,IF('Exemplaires élève'!$E$90="B",4,IF('Exemplaires élève'!$E$90="TB",5,"xxxx"))))))</f>
        <v/>
      </c>
      <c r="M24" s="78" t="str">
        <f>IF('Exemplaires élève'!$E$98="","",IF('Exemplaires élève'!$E$98="TI",1,IF('Exemplaires élève'!$E$98="I",2,IF('Exemplaires élève'!$E$98="S",3,IF('Exemplaires élève'!$E$98="B",4,IF('Exemplaires élève'!$E$98="TB",5,"xxxx"))))))</f>
        <v/>
      </c>
      <c r="N24" s="78" t="str">
        <f>IF('Exemplaires élève'!$E$115="","",IF('Exemplaires élève'!$E$115="TI",1,IF('Exemplaires élève'!$E$115="I",2,IF('Exemplaires élève'!$E$115="S",3,IF('Exemplaires élève'!$E$115="B",4,IF('Exemplaires élève'!$E$115="TB",5,"xxxx"))))))</f>
        <v/>
      </c>
      <c r="O24" s="78" t="str">
        <f>IF('Exemplaires élève'!$E$123="","",IF('Exemplaires élève'!$E$123="TI",1,IF('Exemplaires élève'!$E$123="I",2,IF('Exemplaires élève'!$E$123="S",3,IF('Exemplaires élève'!$E$123="B",4,IF('Exemplaires élève'!$E$123="TB",5,"xxxx"))))))</f>
        <v/>
      </c>
      <c r="P24" s="78" t="str">
        <f>IF('Exemplaires élève'!$E$131="","",IF('Exemplaires élève'!$E$131="TI",1,IF('Exemplaires élève'!$E$131="I",2,IF('Exemplaires élève'!$E$131="S",3,IF('Exemplaires élève'!$E$131="B",4,IF('Exemplaires élève'!$E$131="TB",5,"xxxx"))))))</f>
        <v/>
      </c>
      <c r="Q24" s="78" t="str">
        <f>IF('Exemplaires élève'!$E$139="","",IF('Exemplaires élève'!$E$139="TI",1,IF('Exemplaires élève'!$E$139="I",2,IF('Exemplaires élève'!$E$139="S",3,IF('Exemplaires élève'!$E$139="B",4,IF('Exemplaires élève'!$E$139="TB",5,"xxxx"))))))</f>
        <v/>
      </c>
      <c r="R24" s="78" t="str">
        <f>IF('Exemplaires élève'!$E$147="","",IF('Exemplaires élève'!$E$147="TI",1,IF('Exemplaires élève'!$E$147="I",2,IF('Exemplaires élève'!$E$147="S",3,IF('Exemplaires élève'!$E$147="B",4,IF('Exemplaires élève'!$E$147="TB",5,"xxxx"))))))</f>
        <v/>
      </c>
      <c r="S24" s="78" t="str">
        <f>IF('Exemplaires élève'!$E$164="","",IF('Exemplaires élève'!$E$164="TI",1,IF('Exemplaires élève'!$E$164="I",2,IF('Exemplaires élève'!$E$164="S",3,IF('Exemplaires élève'!$E$164="B",4,IF('Exemplaires élève'!$E$164="TB",5,"xxxx"))))))</f>
        <v/>
      </c>
      <c r="T24" s="78" t="str">
        <f>IF('Exemplaires élève'!$E$172="","",IF('Exemplaires élève'!$E$172="TI",1,IF('Exemplaires élève'!$E$172="I",2,IF('Exemplaires élève'!$E$172="S",3,IF('Exemplaires élève'!$E$172="B",4,IF('Exemplaires élève'!$E$172="TB",5,"xxxx"))))))</f>
        <v/>
      </c>
      <c r="U24" s="78" t="str">
        <f>IF('Exemplaires élève'!$E$180="","",IF('Exemplaires élève'!$E$180="TI",1,IF('Exemplaires élève'!$E$180="I",2,IF('Exemplaires élève'!$E$180="S",3,IF('Exemplaires élève'!$E$180="B",4,IF('Exemplaires élève'!$E$180="TB",5,"xxxx"))))))</f>
        <v/>
      </c>
      <c r="V24" s="78" t="str">
        <f>IF('Exemplaires élève'!$E$188="","",IF('Exemplaires élève'!$E$188="TI",1,IF('Exemplaires élève'!$E$188="I",2,IF('Exemplaires élève'!$E$188="S",3,IF('Exemplaires élève'!$E$188="B",4,IF('Exemplaires élève'!$E$188="TB",5,"xxxx"))))))</f>
        <v/>
      </c>
      <c r="W24" s="78" t="str">
        <f>IF('Exemplaires élève'!$E$196="","",IF('Exemplaires élève'!$E$196="TI",1,IF('Exemplaires élève'!$E$196="I",2,IF('Exemplaires élève'!$E$196="S",3,IF('Exemplaires élève'!$E$196="B",4,IF('Exemplaires élève'!$E$196="TB",5,"xxxx"))))))</f>
        <v/>
      </c>
    </row>
    <row r="25" spans="1:24">
      <c r="A25" s="112"/>
      <c r="D25" s="78" t="str">
        <f>IF('Exemplaires élève'!$E$18="","",IF('Exemplaires élève'!$E$18="TI",1,IF('Exemplaires élève'!$E$18="I",2,IF('Exemplaires élève'!$E$18="S",3,IF('Exemplaires élève'!$E$18="B",4,IF('Exemplaires élève'!$E$18="TB",5,"xxxx"))))))</f>
        <v/>
      </c>
      <c r="E25" s="78">
        <f>IF('Exemplaires élève'!$E$26="","",IF('Exemplaires élève'!$E$26="TI",1,IF('Exemplaires élève'!$E$26="I",2,IF('Exemplaires élève'!$E$26="S",3,IF('Exemplaires élève'!$E$26="B",4,IF('Exemplaires élève'!$E$26="TB",5,"xxxx"))))))</f>
        <v>3</v>
      </c>
      <c r="F25" s="78">
        <f>IF('Exemplaires élève'!$E$34="","",IF('Exemplaires élève'!$E$34="TI",1,IF('Exemplaires élève'!$E$34="I",2,IF('Exemplaires élève'!$E$34="S",3,IF('Exemplaires élève'!$E$34="B",4,IF('Exemplaires élève'!$E$34="TB",5,"xxxx"))))))</f>
        <v>5</v>
      </c>
      <c r="G25" s="78" t="str">
        <f>IF('Exemplaires élève'!$E$42="","",IF('Exemplaires élève'!$E$42="TI",1,IF('Exemplaires élève'!$E$42="I",2,IF('Exemplaires élève'!$E$42="S",3,IF('Exemplaires élève'!$E$42="B",4,IF('Exemplaires élève'!$E$42="TB",5,"xxxx"))))))</f>
        <v/>
      </c>
      <c r="H25" s="78" t="str">
        <f>IF('Exemplaires élève'!$E$50="","",IF('Exemplaires élève'!$E$50="TI",1,IF('Exemplaires élève'!$E$50="I",2,IF('Exemplaires élève'!$E$50="S",3,IF('Exemplaires élève'!$E$50="B",4,IF('Exemplaires élève'!$E$50="TB",5,"xxxx"))))))</f>
        <v/>
      </c>
      <c r="I25" s="78" t="str">
        <f>IF('Exemplaires élève'!$E$67="","",IF('Exemplaires élève'!$E$67="TI",1,IF('Exemplaires élève'!$E$67="I",2,IF('Exemplaires élève'!$E$67="S",3,IF('Exemplaires élève'!$E$67="B",4,IF('Exemplaires élève'!$E$67="TB",5,"xxxx"))))))</f>
        <v/>
      </c>
      <c r="J25" s="78" t="str">
        <f>IF('Exemplaires élève'!$E$75="","",IF('Exemplaires élève'!$E$75="TI",1,IF('Exemplaires élève'!$E$75="I",2,IF('Exemplaires élève'!$E$75="S",3,IF('Exemplaires élève'!$E$75="B",4,IF('Exemplaires élève'!$E$75="TB",5,"xxxx"))))))</f>
        <v/>
      </c>
      <c r="K25" s="78" t="str">
        <f>IF('Exemplaires élève'!$E$83="","",IF('Exemplaires élève'!$E$83="TI",1,IF('Exemplaires élève'!$E$83="I",2,IF('Exemplaires élève'!$E$83="S",3,IF('Exemplaires élève'!$E$83="B",4,IF('Exemplaires élève'!$E$83="TB",5,"xxxx"))))))</f>
        <v/>
      </c>
      <c r="L25" s="78" t="str">
        <f>IF('Exemplaires élève'!$E$91="","",IF('Exemplaires élève'!$E$91="TI",1,IF('Exemplaires élève'!$E$91="I",2,IF('Exemplaires élève'!$E$91="S",3,IF('Exemplaires élève'!$E$91="B",4,IF('Exemplaires élève'!$E$91="TB",5,"xxxx"))))))</f>
        <v/>
      </c>
      <c r="M25" s="78" t="str">
        <f>IF('Exemplaires élève'!$E$99="","",IF('Exemplaires élève'!$E$99="TI",1,IF('Exemplaires élève'!$E$99="I",2,IF('Exemplaires élève'!$E$99="S",3,IF('Exemplaires élève'!$E$99="B",4,IF('Exemplaires élève'!$E$99="TB",5,"xxxx"))))))</f>
        <v/>
      </c>
      <c r="N25" s="78" t="str">
        <f>IF('Exemplaires élève'!$E$116="","",IF('Exemplaires élève'!$E$116="TI",1,IF('Exemplaires élève'!$E$116="I",2,IF('Exemplaires élève'!$E$116="S",3,IF('Exemplaires élève'!$E$116="B",4,IF('Exemplaires élève'!$E$116="TB",5,"xxxx"))))))</f>
        <v/>
      </c>
      <c r="O25" s="78" t="str">
        <f>IF('Exemplaires élève'!$E$124="","",IF('Exemplaires élève'!$E$124="TI",1,IF('Exemplaires élève'!$E$124="I",2,IF('Exemplaires élève'!$E$124="S",3,IF('Exemplaires élève'!$E$124="B",4,IF('Exemplaires élève'!$E$124="TB",5,"xxxx"))))))</f>
        <v/>
      </c>
      <c r="P25" s="78" t="str">
        <f>IF('Exemplaires élève'!$E$132="","",IF('Exemplaires élève'!$E$132="TI",1,IF('Exemplaires élève'!$E$132="I",2,IF('Exemplaires élève'!$E$132="S",3,IF('Exemplaires élève'!$E$132="B",4,IF('Exemplaires élève'!$E$132="TB",5,"xxxx"))))))</f>
        <v/>
      </c>
      <c r="Q25" s="78" t="str">
        <f>IF('Exemplaires élève'!$E$140="","",IF('Exemplaires élève'!$E$140="TI",1,IF('Exemplaires élève'!$E$140="I",2,IF('Exemplaires élève'!$E$140="S",3,IF('Exemplaires élève'!$E$140="B",4,IF('Exemplaires élève'!$E$140="TB",5,"xxxx"))))))</f>
        <v/>
      </c>
      <c r="R25" s="78" t="str">
        <f>IF('Exemplaires élève'!$E$148="","",IF('Exemplaires élève'!$E$148="TI",1,IF('Exemplaires élève'!$E$148="I",2,IF('Exemplaires élève'!$E$148="S",3,IF('Exemplaires élève'!$E$148="B",4,IF('Exemplaires élève'!$E$148="TB",5,"xxxx"))))))</f>
        <v/>
      </c>
      <c r="S25" s="78" t="str">
        <f>IF('Exemplaires élève'!$E$165="","",IF('Exemplaires élève'!$E$165="TI",1,IF('Exemplaires élève'!$E$165="I",2,IF('Exemplaires élève'!$E$165="S",3,IF('Exemplaires élève'!$E$165="B",4,IF('Exemplaires élève'!$E$165="TB",5,"xxxx"))))))</f>
        <v/>
      </c>
      <c r="T25" s="78" t="str">
        <f>IF('Exemplaires élève'!$E$173="","",IF('Exemplaires élève'!$E$173="TI",1,IF('Exemplaires élève'!$E$173="I",2,IF('Exemplaires élève'!$E$173="S",3,IF('Exemplaires élève'!$E$173="B",4,IF('Exemplaires élève'!$E$173="TB",5,"xxxx"))))))</f>
        <v/>
      </c>
      <c r="U25" s="78" t="str">
        <f>IF('Exemplaires élève'!$E$181="","",IF('Exemplaires élève'!$E$181="TI",1,IF('Exemplaires élève'!$E$181="I",2,IF('Exemplaires élève'!$E$181="S",3,IF('Exemplaires élève'!$E$181="B",4,IF('Exemplaires élève'!$E$181="TB",5,"xxxx"))))))</f>
        <v/>
      </c>
      <c r="V25" s="78" t="str">
        <f>IF('Exemplaires élève'!$E$189="","",IF('Exemplaires élève'!$E$189="TI",1,IF('Exemplaires élève'!$E$189="I",2,IF('Exemplaires élève'!$E$189="S",3,IF('Exemplaires élève'!$E$189="B",4,IF('Exemplaires élève'!$E$189="TB",5,"xxxx"))))))</f>
        <v/>
      </c>
      <c r="W25" s="78" t="str">
        <f>IF('Exemplaires élève'!$E$197="","",IF('Exemplaires élève'!$E$197="TI",1,IF('Exemplaires élève'!$E$197="I",2,IF('Exemplaires élève'!$E$197="S",3,IF('Exemplaires élève'!$E$197="B",4,IF('Exemplaires élève'!$E$197="TB",5,"xxxx"))))))</f>
        <v/>
      </c>
    </row>
    <row r="26" spans="1:24">
      <c r="A26" s="112"/>
      <c r="D26" s="78" t="str">
        <f>IF('Exemplaires élève'!$E$19="","",IF('Exemplaires élève'!$E$19="TI",1,IF('Exemplaires élève'!$E$19="I",2,IF('Exemplaires élève'!$E$19="S",3,IF('Exemplaires élève'!$E$19="B",4,IF('Exemplaires élève'!$E$19="TB",5,"xxxx"))))))</f>
        <v/>
      </c>
      <c r="E26" s="78">
        <f>IF('Exemplaires élève'!$E$27="","",IF('Exemplaires élève'!$E$27="TI",1,IF('Exemplaires élève'!$E$27="I",2,IF('Exemplaires élève'!$E$27="S",3,IF('Exemplaires élève'!$E$27="B",4,IF('Exemplaires élève'!$E$27="TB",5,"xxxx"))))))</f>
        <v>3</v>
      </c>
      <c r="F26" s="78">
        <f>IF('Exemplaires élève'!$E$35="","",IF('Exemplaires élève'!$E$35="TI",1,IF('Exemplaires élève'!$E$35="I",2,IF('Exemplaires élève'!$E$35="S",3,IF('Exemplaires élève'!$E$35="B",4,IF('Exemplaires élève'!$E$35="TB",5,"xxxx"))))))</f>
        <v>5</v>
      </c>
      <c r="G26" s="78" t="str">
        <f>IF('Exemplaires élève'!$E$43="","",IF('Exemplaires élève'!$E$43="TI",1,IF('Exemplaires élève'!$E$43="I",2,IF('Exemplaires élève'!$E$43="S",3,IF('Exemplaires élève'!$E$43="B",4,IF('Exemplaires élève'!$E$43="TB",5,"xxxx"))))))</f>
        <v/>
      </c>
      <c r="H26" s="78" t="str">
        <f>IF('Exemplaires élève'!$E$51="","",IF('Exemplaires élève'!$E$51="TI",1,IF('Exemplaires élève'!$E$51="I",2,IF('Exemplaires élève'!$E$51="S",3,IF('Exemplaires élève'!$E$51="B",4,IF('Exemplaires élève'!$E$51="TB",5,"xxxx"))))))</f>
        <v/>
      </c>
      <c r="I26" s="78" t="str">
        <f>IF('Exemplaires élève'!$E$68="","",IF('Exemplaires élève'!$E$68="TI",1,IF('Exemplaires élève'!$E$68="I",2,IF('Exemplaires élève'!$E$68="S",3,IF('Exemplaires élève'!$E$68="B",4,IF('Exemplaires élève'!$E$68="TB",5,"xxxx"))))))</f>
        <v/>
      </c>
      <c r="J26" s="78" t="str">
        <f>IF('Exemplaires élève'!$E$76="","",IF('Exemplaires élève'!$E$76="TI",1,IF('Exemplaires élève'!$E$76="I",2,IF('Exemplaires élève'!$E$76="S",3,IF('Exemplaires élève'!$E$76="B",4,IF('Exemplaires élève'!$E$76="TB",5,"xxxx"))))))</f>
        <v/>
      </c>
      <c r="K26" s="78" t="str">
        <f>IF('Exemplaires élève'!$E$84="","",IF('Exemplaires élève'!$E$84="TI",1,IF('Exemplaires élève'!$E$84="I",2,IF('Exemplaires élève'!$E$84="S",3,IF('Exemplaires élève'!$E$84="B",4,IF('Exemplaires élève'!$E$84="TB",5,"xxxx"))))))</f>
        <v/>
      </c>
      <c r="L26" s="78" t="str">
        <f>IF('Exemplaires élève'!$E$92="","",IF('Exemplaires élève'!$E$92="TI",1,IF('Exemplaires élève'!$E$92="I",2,IF('Exemplaires élève'!$E$92="S",3,IF('Exemplaires élève'!$E$92="B",4,IF('Exemplaires élève'!$E$92="TB",5,"xxxx"))))))</f>
        <v/>
      </c>
      <c r="M26" s="78" t="str">
        <f>IF('Exemplaires élève'!$E$100="","",IF('Exemplaires élève'!$E$100="TI",1,IF('Exemplaires élève'!$E$100="I",2,IF('Exemplaires élève'!$E$100="S",3,IF('Exemplaires élève'!$E$100="B",4,IF('Exemplaires élève'!$E$100="TB",5,"xxxx"))))))</f>
        <v/>
      </c>
      <c r="N26" s="78" t="str">
        <f>IF('Exemplaires élève'!$E$117="","",IF('Exemplaires élève'!$E$117="TI",1,IF('Exemplaires élève'!$E$117="I",2,IF('Exemplaires élève'!$E$117="S",3,IF('Exemplaires élève'!$E$117="B",4,IF('Exemplaires élève'!$E$117="TB",5,"xxxx"))))))</f>
        <v/>
      </c>
      <c r="O26" s="78" t="str">
        <f>IF('Exemplaires élève'!$E$125="","",IF('Exemplaires élève'!$E$125="TI",1,IF('Exemplaires élève'!$E$125="I",2,IF('Exemplaires élève'!$E$125="S",3,IF('Exemplaires élève'!$E$125="B",4,IF('Exemplaires élève'!$E$125="TB",5,"xxxx"))))))</f>
        <v/>
      </c>
      <c r="P26" s="78" t="str">
        <f>IF('Exemplaires élève'!$E$133="","",IF('Exemplaires élève'!$E$133="TI",1,IF('Exemplaires élève'!$E$133="I",2,IF('Exemplaires élève'!$E$133="S",3,IF('Exemplaires élève'!$E$133="B",4,IF('Exemplaires élève'!$E$133="TB",5,"xxxx"))))))</f>
        <v/>
      </c>
      <c r="Q26" s="78" t="str">
        <f>IF('Exemplaires élève'!$E$141="","",IF('Exemplaires élève'!$E$141="TI",1,IF('Exemplaires élève'!$E$141="I",2,IF('Exemplaires élève'!$E$141="S",3,IF('Exemplaires élève'!$E$141="B",4,IF('Exemplaires élève'!$E$141="TB",5,"xxxx"))))))</f>
        <v/>
      </c>
      <c r="R26" s="78" t="str">
        <f>IF('Exemplaires élève'!$E$149="","",IF('Exemplaires élève'!$E$149="TI",1,IF('Exemplaires élève'!$E$149="I",2,IF('Exemplaires élève'!$E$149="S",3,IF('Exemplaires élève'!$E$149="B",4,IF('Exemplaires élève'!$E$149="TB",5,"xxxx"))))))</f>
        <v/>
      </c>
      <c r="S26" s="78" t="str">
        <f>IF('Exemplaires élève'!$E$166="","",IF('Exemplaires élève'!$E$166="TI",1,IF('Exemplaires élève'!$E$166="I",2,IF('Exemplaires élève'!$E$166="S",3,IF('Exemplaires élève'!$E$166="B",4,IF('Exemplaires élève'!$E$166="TB",5,"xxxx"))))))</f>
        <v/>
      </c>
      <c r="T26" s="78" t="str">
        <f>IF('Exemplaires élève'!$E$174="","",IF('Exemplaires élève'!$E$174="TI",1,IF('Exemplaires élève'!$E$174="I",2,IF('Exemplaires élève'!$E$174="S",3,IF('Exemplaires élève'!$E$174="B",4,IF('Exemplaires élève'!$E$174="TB",5,"xxxx"))))))</f>
        <v/>
      </c>
      <c r="U26" s="78" t="str">
        <f>IF('Exemplaires élève'!$E$182="","",IF('Exemplaires élève'!$E$182="TI",1,IF('Exemplaires élève'!$E$182="I",2,IF('Exemplaires élève'!$E$182="S",3,IF('Exemplaires élève'!$E$182="B",4,IF('Exemplaires élève'!$E$182="TB",5,"xxxx"))))))</f>
        <v/>
      </c>
      <c r="V26" s="78" t="str">
        <f>IF('Exemplaires élève'!$E$190="","",IF('Exemplaires élève'!$E$190="TI",1,IF('Exemplaires élève'!$E$190="I",2,IF('Exemplaires élève'!$E$190="S",3,IF('Exemplaires élève'!$E$190="B",4,IF('Exemplaires élève'!$E$190="TB",5,"xxxx"))))))</f>
        <v/>
      </c>
      <c r="W26" s="78" t="str">
        <f>IF('Exemplaires élève'!$E$198="","",IF('Exemplaires élève'!$E$198="TI",1,IF('Exemplaires élève'!$E$198="I",2,IF('Exemplaires élève'!$E$198="S",3,IF('Exemplaires élève'!$E$198="B",4,IF('Exemplaires élève'!$E$198="TB",5,"xxxx"))))))</f>
        <v/>
      </c>
    </row>
    <row r="27" spans="1:24">
      <c r="A27" s="112"/>
      <c r="D27" s="78" t="str">
        <f>IF('Exemplaires élève'!$E$20="","",IF('Exemplaires élève'!$E$20="TI",1,IF('Exemplaires élève'!$E$20="I",2,IF('Exemplaires élève'!$E$20="S",3,IF('Exemplaires élève'!$E$20="B",4,IF('Exemplaires élève'!$E$20="TB",5,"xxxx"))))))</f>
        <v/>
      </c>
      <c r="E27" s="78">
        <f>IF('Exemplaires élève'!$E$28="","",IF('Exemplaires élève'!$E$28="TI",1,IF('Exemplaires élève'!$E$28="I",2,IF('Exemplaires élève'!$E$28="S",3,IF('Exemplaires élève'!$E$28="B",4,IF('Exemplaires élève'!$E$28="TB",5,"xxxx"))))))</f>
        <v>3</v>
      </c>
      <c r="F27" s="78">
        <f>IF('Exemplaires élève'!$E$36="","",IF('Exemplaires élève'!$E$36="TI",1,IF('Exemplaires élève'!$E$36="I",2,IF('Exemplaires élève'!$E$36="S",3,IF('Exemplaires élève'!$E$36="B",4,IF('Exemplaires élève'!$E$36="TB",5,"xxxx"))))))</f>
        <v>5</v>
      </c>
      <c r="G27" s="78" t="str">
        <f>IF('Exemplaires élève'!$E$44="","",IF('Exemplaires élève'!$E$44="TI",1,IF('Exemplaires élève'!$E$44="I",2,IF('Exemplaires élève'!$E$44="S",3,IF('Exemplaires élève'!$E$44="B",4,IF('Exemplaires élève'!$E$44="TB",5,"xxxx"))))))</f>
        <v/>
      </c>
      <c r="H27" s="78" t="str">
        <f>IF('Exemplaires élève'!$E$52="","",IF('Exemplaires élève'!$E$52="TI",1,IF('Exemplaires élève'!$E$52="I",2,IF('Exemplaires élève'!$E$52="S",3,IF('Exemplaires élève'!$E$52="B",4,IF('Exemplaires élève'!$E$52="TB",5,"xxxx"))))))</f>
        <v/>
      </c>
      <c r="I27" s="78" t="str">
        <f>IF('Exemplaires élève'!$E$69="","",IF('Exemplaires élève'!$E$69="TI",1,IF('Exemplaires élève'!$E$69="I",2,IF('Exemplaires élève'!$E$69="S",3,IF('Exemplaires élève'!$E$69="B",4,IF('Exemplaires élève'!$E$69="TB",5,"xxxx"))))))</f>
        <v/>
      </c>
      <c r="J27" s="78" t="str">
        <f>IF('Exemplaires élève'!$E$77="","",IF('Exemplaires élève'!$E$77="TI",1,IF('Exemplaires élève'!$E$77="I",2,IF('Exemplaires élève'!$E$77="S",3,IF('Exemplaires élève'!$E$77="B",4,IF('Exemplaires élève'!$E$77="TB",5,"xxxx"))))))</f>
        <v/>
      </c>
      <c r="K27" s="78" t="str">
        <f>IF('Exemplaires élève'!$E$85="","",IF('Exemplaires élève'!$E$85="TI",1,IF('Exemplaires élève'!$E$85="I",2,IF('Exemplaires élève'!$E$85="S",3,IF('Exemplaires élève'!$E$85="B",4,IF('Exemplaires élève'!$E$85="TB",5,"xxxx"))))))</f>
        <v/>
      </c>
      <c r="L27" s="78" t="str">
        <f>IF('Exemplaires élève'!$E$93="","",IF('Exemplaires élève'!$E$93="TI",1,IF('Exemplaires élève'!$E$93="I",2,IF('Exemplaires élève'!$E$93="S",3,IF('Exemplaires élève'!$E$93="B",4,IF('Exemplaires élève'!$E$93="TB",5,"xxxx"))))))</f>
        <v/>
      </c>
      <c r="M27" s="78" t="str">
        <f>IF('Exemplaires élève'!$E$101="","",IF('Exemplaires élève'!$E$101="TI",1,IF('Exemplaires élève'!$E$101="I",2,IF('Exemplaires élève'!$E$101="S",3,IF('Exemplaires élève'!$E$101="B",4,IF('Exemplaires élève'!$E$101="TB",5,"xxxx"))))))</f>
        <v/>
      </c>
      <c r="N27" s="78" t="str">
        <f>IF('Exemplaires élève'!$E$118="","",IF('Exemplaires élève'!$E$118="TI",1,IF('Exemplaires élève'!$E$118="I",2,IF('Exemplaires élève'!$E$118="S",3,IF('Exemplaires élève'!$E$118="B",4,IF('Exemplaires élève'!$E$118="TB",5,"xxxx"))))))</f>
        <v/>
      </c>
      <c r="O27" s="78" t="str">
        <f>IF('Exemplaires élève'!$E$126="","",IF('Exemplaires élève'!$E$126="TI",1,IF('Exemplaires élève'!$E$126="I",2,IF('Exemplaires élève'!$E$126="S",3,IF('Exemplaires élève'!$E$126="B",4,IF('Exemplaires élève'!$E$126="TB",5,"xxxx"))))))</f>
        <v/>
      </c>
      <c r="P27" s="78" t="str">
        <f>IF('Exemplaires élève'!$E$134="","",IF('Exemplaires élève'!$E$134="TI",1,IF('Exemplaires élève'!$E$134="I",2,IF('Exemplaires élève'!$E$134="S",3,IF('Exemplaires élève'!$E$134="B",4,IF('Exemplaires élève'!$E$134="TB",5,"xxxx"))))))</f>
        <v/>
      </c>
      <c r="Q27" s="78" t="str">
        <f>IF('Exemplaires élève'!$E$142="","",IF('Exemplaires élève'!$E$142="TI",1,IF('Exemplaires élève'!$E$142="I",2,IF('Exemplaires élève'!$E$142="S",3,IF('Exemplaires élève'!$E$142="B",4,IF('Exemplaires élève'!$E$142="TB",5,"xxxx"))))))</f>
        <v/>
      </c>
      <c r="R27" s="78" t="str">
        <f>IF('Exemplaires élève'!$E$150="","",IF('Exemplaires élève'!$E$150="TI",1,IF('Exemplaires élève'!$E$150="I",2,IF('Exemplaires élève'!$E$150="S",3,IF('Exemplaires élève'!$E$150="B",4,IF('Exemplaires élève'!$E$150="TB",5,"xxxx"))))))</f>
        <v/>
      </c>
      <c r="S27" s="78" t="str">
        <f>IF('Exemplaires élève'!$E$167="","",IF('Exemplaires élève'!$E$167="TI",1,IF('Exemplaires élève'!$E$167="I",2,IF('Exemplaires élève'!$E$167="S",3,IF('Exemplaires élève'!$E$167="B",4,IF('Exemplaires élève'!$E$167="TB",5,"xxxx"))))))</f>
        <v/>
      </c>
      <c r="T27" s="78" t="str">
        <f>IF('Exemplaires élève'!$E$175="","",IF('Exemplaires élève'!$E$175="TI",1,IF('Exemplaires élève'!$E$175="I",2,IF('Exemplaires élève'!$E$175="S",3,IF('Exemplaires élève'!$E$175="B",4,IF('Exemplaires élève'!$E$175="TB",5,"xxxx"))))))</f>
        <v/>
      </c>
      <c r="U27" s="78" t="str">
        <f>IF('Exemplaires élève'!$E$183="","",IF('Exemplaires élève'!$E$183="TI",1,IF('Exemplaires élève'!$E$183="I",2,IF('Exemplaires élève'!$E$183="S",3,IF('Exemplaires élève'!$E$183="B",4,IF('Exemplaires élève'!$E$183="TB",5,"xxxx"))))))</f>
        <v/>
      </c>
      <c r="V27" s="78" t="str">
        <f>IF('Exemplaires élève'!$E$191="","",IF('Exemplaires élève'!$E$191="TI",1,IF('Exemplaires élève'!$E$191="I",2,IF('Exemplaires élève'!$E$191="S",3,IF('Exemplaires élève'!$E$191="B",4,IF('Exemplaires élève'!$E$191="TB",5,"xxxx"))))))</f>
        <v/>
      </c>
      <c r="W27" s="78" t="str">
        <f>IF('Exemplaires élève'!$E$199="","",IF('Exemplaires élève'!$E$199="TI",1,IF('Exemplaires élève'!$E$199="I",2,IF('Exemplaires élève'!$E$199="S",3,IF('Exemplaires élève'!$E$199="B",4,IF('Exemplaires élève'!$E$199="TB",5,"xxxx"))))))</f>
        <v/>
      </c>
    </row>
    <row r="28" spans="1:24" ht="13.5" thickBot="1">
      <c r="A28" s="112"/>
      <c r="D28" s="78" t="str">
        <f>IF('Exemplaires élève'!$E$21="","",IF('Exemplaires élève'!$E$21="TI",1,IF('Exemplaires élève'!$E$21="I",2,IF('Exemplaires élève'!$E$21="S",3,IF('Exemplaires élève'!$E$21="B",4,IF('Exemplaires élève'!$E$21="TB",5,"xxxx"))))))</f>
        <v/>
      </c>
      <c r="E28" s="78">
        <f>IF('Exemplaires élève'!$E$29="","",IF('Exemplaires élève'!$E$29="TI",1,IF('Exemplaires élève'!$E$29="I",2,IF('Exemplaires élève'!$E$29="S",3,IF('Exemplaires élève'!$E$29="B",4,IF('Exemplaires élève'!$E$29="TB",5,"xxxx"))))))</f>
        <v>3</v>
      </c>
      <c r="F28" s="78">
        <f>IF('Exemplaires élève'!$E$37="","",IF('Exemplaires élève'!$E$37="TI",1,IF('Exemplaires élève'!$E$37="I",2,IF('Exemplaires élève'!$E$37="S",3,IF('Exemplaires élève'!$E$37="B",4,IF('Exemplaires élève'!$E$37="TB",5,"xxxx"))))))</f>
        <v>5</v>
      </c>
      <c r="G28" s="78" t="str">
        <f>IF('Exemplaires élève'!$E$45="","",IF('Exemplaires élève'!$E$45="TI",1,IF('Exemplaires élève'!$E$45="I",2,IF('Exemplaires élève'!$E$45="S",3,IF('Exemplaires élève'!$E$45="B",4,IF('Exemplaires élève'!$E$45="TB",5,"xxxx"))))))</f>
        <v/>
      </c>
      <c r="H28" s="78" t="str">
        <f>IF('Exemplaires élève'!$E$53="","",IF('Exemplaires élève'!$E$53="TI",1,IF('Exemplaires élève'!$E$53="I",2,IF('Exemplaires élève'!$E$53="S",3,IF('Exemplaires élève'!$E$53="B",4,IF('Exemplaires élève'!$E$53="TB",5,"xxxx"))))))</f>
        <v/>
      </c>
      <c r="I28" s="78" t="str">
        <f>IF('Exemplaires élève'!$E$70="","",IF('Exemplaires élève'!$E$70="TI",1,IF('Exemplaires élève'!$E$70="I",2,IF('Exemplaires élève'!$E$70="S",3,IF('Exemplaires élève'!$E$70="B",4,IF('Exemplaires élève'!$E$70="TB",5,"xxxx"))))))</f>
        <v/>
      </c>
      <c r="J28" s="78" t="str">
        <f>IF('Exemplaires élève'!$E$78="","",IF('Exemplaires élève'!$E$78="TI",1,IF('Exemplaires élève'!$E$78="I",2,IF('Exemplaires élève'!$E$78="S",3,IF('Exemplaires élève'!$E$78="B",4,IF('Exemplaires élève'!$E$78="TB",5,"xxxx"))))))</f>
        <v/>
      </c>
      <c r="K28" s="78" t="str">
        <f>IF('Exemplaires élève'!$E$86="","",IF('Exemplaires élève'!$E$86="TI",1,IF('Exemplaires élève'!$E$86="I",2,IF('Exemplaires élève'!$E$86="S",3,IF('Exemplaires élève'!$E$86="B",4,IF('Exemplaires élève'!$E$86="TB",5,"xxxx"))))))</f>
        <v/>
      </c>
      <c r="L28" s="78" t="str">
        <f>IF('Exemplaires élève'!$E$94="","",IF('Exemplaires élève'!$E$94="TI",1,IF('Exemplaires élève'!$E$94="I",2,IF('Exemplaires élève'!$E$94="S",3,IF('Exemplaires élève'!$E$94="B",4,IF('Exemplaires élève'!$E$94="TB",5,"xxxx"))))))</f>
        <v/>
      </c>
      <c r="M28" s="78" t="str">
        <f>IF('Exemplaires élève'!$E$102="","",IF('Exemplaires élève'!$E$102="TI",1,IF('Exemplaires élève'!$E$102="I",2,IF('Exemplaires élève'!$E$102="S",3,IF('Exemplaires élève'!$E$102="B",4,IF('Exemplaires élève'!$E$102="TB",5,"xxxx"))))))</f>
        <v/>
      </c>
      <c r="N28" s="78" t="str">
        <f>IF('Exemplaires élève'!$E$119="","",IF('Exemplaires élève'!$E$119="TI",1,IF('Exemplaires élève'!$E$119="I",2,IF('Exemplaires élève'!$E$119="S",3,IF('Exemplaires élève'!$E$119="B",4,IF('Exemplaires élève'!$E$119="TB",5,"xxxx"))))))</f>
        <v/>
      </c>
      <c r="O28" s="78" t="str">
        <f>IF('Exemplaires élève'!$E$127="","",IF('Exemplaires élève'!$E$127="TI",1,IF('Exemplaires élève'!$E$127="I",2,IF('Exemplaires élève'!$E$127="S",3,IF('Exemplaires élève'!$E$127="B",4,IF('Exemplaires élève'!$E$127="TB",5,"xxxx"))))))</f>
        <v/>
      </c>
      <c r="P28" s="78" t="str">
        <f>IF('Exemplaires élève'!$E$135="","",IF('Exemplaires élève'!$E$135="TI",1,IF('Exemplaires élève'!$E$135="I",2,IF('Exemplaires élève'!$E$135="S",3,IF('Exemplaires élève'!$E$135="B",4,IF('Exemplaires élève'!$E$135="TB",5,"xxxx"))))))</f>
        <v/>
      </c>
      <c r="Q28" s="78" t="str">
        <f>IF('Exemplaires élève'!$E$143="","",IF('Exemplaires élève'!$E$143="TI",1,IF('Exemplaires élève'!$E$143="I",2,IF('Exemplaires élève'!$E$143="S",3,IF('Exemplaires élève'!$E$143="B",4,IF('Exemplaires élève'!$E$143="TB",5,"xxxx"))))))</f>
        <v/>
      </c>
      <c r="R28" s="78" t="str">
        <f>IF('Exemplaires élève'!$E$151="","",IF('Exemplaires élève'!$E$151="TI",1,IF('Exemplaires élève'!$E$151="I",2,IF('Exemplaires élève'!$E$151="S",3,IF('Exemplaires élève'!$E$151="B",4,IF('Exemplaires élève'!$E$151="TB",5,"xxxx"))))))</f>
        <v/>
      </c>
      <c r="S28" s="78" t="str">
        <f>IF('Exemplaires élève'!$E$168="","",IF('Exemplaires élève'!$E$168="TI",1,IF('Exemplaires élève'!$E$168="I",2,IF('Exemplaires élève'!$E$168="S",3,IF('Exemplaires élève'!$E$168="B",4,IF('Exemplaires élève'!$E$168="TB",5,"xxxx"))))))</f>
        <v/>
      </c>
      <c r="T28" s="78" t="str">
        <f>IF('Exemplaires élève'!$E$176="","",IF('Exemplaires élève'!$E$176="TI",1,IF('Exemplaires élève'!$E$176="I",2,IF('Exemplaires élève'!$E$176="S",3,IF('Exemplaires élève'!$E$176="B",4,IF('Exemplaires élève'!$E$176="TB",5,"xxxx"))))))</f>
        <v/>
      </c>
      <c r="U28" s="78" t="str">
        <f>IF('Exemplaires élève'!$E$184="","",IF('Exemplaires élève'!$E$184="TI",1,IF('Exemplaires élève'!$E$184="I",2,IF('Exemplaires élève'!$E$184="S",3,IF('Exemplaires élève'!$E$184="B",4,IF('Exemplaires élève'!$E$184="TB",5,"xxxx"))))))</f>
        <v/>
      </c>
      <c r="V28" s="78" t="str">
        <f>IF('Exemplaires élève'!$E$192="","",IF('Exemplaires élève'!$E$192="TI",1,IF('Exemplaires élève'!$E$192="I",2,IF('Exemplaires élève'!$E$192="S",3,IF('Exemplaires élève'!$E$192="B",4,IF('Exemplaires élève'!$E$192="TB",5,"xxxx"))))))</f>
        <v/>
      </c>
      <c r="W28" s="78" t="str">
        <f>IF('Exemplaires élève'!$E$200="","",IF('Exemplaires élève'!$E$200="TI",1,IF('Exemplaires élève'!$E$200="I",2,IF('Exemplaires élève'!$E$200="S",3,IF('Exemplaires élève'!$E$200="B",4,IF('Exemplaires élève'!$E$200="TB",5,"xxxx"))))))</f>
        <v/>
      </c>
    </row>
    <row r="29" spans="1:24" ht="13.5" thickBot="1">
      <c r="A29" s="112"/>
      <c r="D29" s="32" t="str">
        <f>IF(D22="Absent(e)","",IF(D22="Non pr.",2,IF(COUNTIF(D22:D28,"")=7,"",AVERAGE(D22:D28))))</f>
        <v/>
      </c>
      <c r="E29" s="33">
        <f t="shared" ref="E29:W29" si="2">IF(E22="Absent(e)","",IF(E22="Non pr.",2,IF(COUNTIF(E22:E28,"")=7,"",AVERAGE(E22:E28))))</f>
        <v>3</v>
      </c>
      <c r="F29" s="33">
        <f t="shared" si="2"/>
        <v>5</v>
      </c>
      <c r="G29" s="33" t="str">
        <f t="shared" si="2"/>
        <v/>
      </c>
      <c r="H29" s="33" t="str">
        <f t="shared" si="2"/>
        <v/>
      </c>
      <c r="I29" s="33" t="str">
        <f t="shared" si="2"/>
        <v/>
      </c>
      <c r="J29" s="33">
        <f t="shared" si="2"/>
        <v>2</v>
      </c>
      <c r="K29" s="33" t="str">
        <f t="shared" si="2"/>
        <v/>
      </c>
      <c r="L29" s="33" t="str">
        <f t="shared" si="2"/>
        <v/>
      </c>
      <c r="M29" s="33" t="str">
        <f t="shared" si="2"/>
        <v/>
      </c>
      <c r="N29" s="33" t="str">
        <f t="shared" si="2"/>
        <v/>
      </c>
      <c r="O29" s="33" t="str">
        <f t="shared" si="2"/>
        <v/>
      </c>
      <c r="P29" s="33" t="str">
        <f t="shared" si="2"/>
        <v/>
      </c>
      <c r="Q29" s="33" t="str">
        <f t="shared" si="2"/>
        <v/>
      </c>
      <c r="R29" s="33" t="str">
        <f t="shared" si="2"/>
        <v/>
      </c>
      <c r="S29" s="33" t="str">
        <f t="shared" si="2"/>
        <v/>
      </c>
      <c r="T29" s="33" t="str">
        <f t="shared" si="2"/>
        <v/>
      </c>
      <c r="U29" s="33" t="str">
        <f t="shared" si="2"/>
        <v/>
      </c>
      <c r="V29" s="33" t="str">
        <f t="shared" si="2"/>
        <v/>
      </c>
      <c r="W29" s="34" t="str">
        <f t="shared" si="2"/>
        <v/>
      </c>
    </row>
    <row r="30" spans="1:24">
      <c r="A30" s="112"/>
    </row>
    <row r="31" spans="1:24" ht="25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4" ht="12.75" customHeight="1">
      <c r="A32" s="112" t="s">
        <v>17</v>
      </c>
      <c r="D32" s="54">
        <f>IF(Paramètres!$B$32="","",Paramètres!$B$32)</f>
        <v>42646</v>
      </c>
      <c r="E32" s="54">
        <f>IF(Paramètres!$B$33="","",Paramètres!$B$33)</f>
        <v>42647</v>
      </c>
      <c r="F32" s="54">
        <f>IF(Paramètres!$B$34="","",Paramètres!$B$34)</f>
        <v>42648</v>
      </c>
      <c r="G32" s="54">
        <f>IF(Paramètres!$B$35="","",Paramètres!$B$35)</f>
        <v>42649</v>
      </c>
      <c r="H32" s="54">
        <f>IF(Paramètres!$B$36="","",Paramètres!$B$36)</f>
        <v>42650</v>
      </c>
      <c r="I32" s="54">
        <f>IF(Paramètres!$B$37="","",Paramètres!$B$37)</f>
        <v>42653</v>
      </c>
      <c r="J32" s="54">
        <f>IF(Paramètres!$B$38="","",Paramètres!$B$38)</f>
        <v>42654</v>
      </c>
      <c r="K32" s="54">
        <f>IF(Paramètres!$B$39="","",Paramètres!$B$39)</f>
        <v>42655</v>
      </c>
      <c r="L32" s="54">
        <f>IF(Paramètres!$B$40="","",Paramètres!$B$40)</f>
        <v>42656</v>
      </c>
      <c r="M32" s="54">
        <f>IF(Paramètres!$B$41="","",Paramètres!$B$41)</f>
        <v>42657</v>
      </c>
      <c r="N32" s="54">
        <f>IF(Paramètres!$B$42="","",Paramètres!$B$42)</f>
        <v>42660</v>
      </c>
      <c r="O32" s="54">
        <f>IF(Paramètres!$B$43="","",Paramètres!$B$43)</f>
        <v>42661</v>
      </c>
      <c r="P32" s="54">
        <f>IF(Paramètres!$B$44="","",Paramètres!$B$44)</f>
        <v>42662</v>
      </c>
      <c r="Q32" s="54">
        <f>IF(Paramètres!$B$45="","",Paramètres!$B$45)</f>
        <v>42663</v>
      </c>
      <c r="R32" s="54">
        <f>IF(Paramètres!$B$46="","",Paramètres!$B$46)</f>
        <v>42667</v>
      </c>
      <c r="S32" s="54">
        <f>IF(Paramètres!$B$47="","",Paramètres!$B$47)</f>
        <v>42668</v>
      </c>
      <c r="T32" s="54">
        <f>IF(Paramètres!$B$48="","",Paramètres!$B$48)</f>
        <v>42669</v>
      </c>
      <c r="U32" s="54">
        <f>IF(Paramètres!$B$49="","",Paramètres!$B$49)</f>
        <v>42670</v>
      </c>
      <c r="V32" s="54">
        <f>IF(Paramètres!$B$50="","",Paramètres!$B$50)</f>
        <v>42671</v>
      </c>
      <c r="W32" s="54">
        <f>IF(Paramètres!$B$51="","",Paramètres!$B$51)</f>
        <v>42681</v>
      </c>
      <c r="X32" s="31" t="str">
        <f>IF(Paramètres!$B$52="","",Paramètres!$B$52)</f>
        <v/>
      </c>
    </row>
    <row r="33" spans="1:23">
      <c r="A33" s="112"/>
      <c r="C33" s="1" t="s">
        <v>27</v>
      </c>
      <c r="D33" s="77" t="str">
        <f>IF('Exemplaires élève'!$N$15="","",IF('Exemplaires élève'!$N$15="TI",1,IF('Exemplaires élève'!$N$15="I",2,IF('Exemplaires élève'!$N$15="S",3,IF('Exemplaires élève'!$N$15="B",4,IF('Exemplaires élève'!$N$15="TB",5,IF('Exemplaires élève'!$N$15="np","Non pr.",IF('Exemplaires élève'!$N$15="A","Absent(e)","xxxx"))))))))</f>
        <v/>
      </c>
      <c r="E33" s="77" t="str">
        <f>IF('Exemplaires élève'!$N$23="","",IF('Exemplaires élève'!$N$23="TI",1,IF('Exemplaires élève'!$N$23="I",2,IF('Exemplaires élève'!$N$23="S",3,IF('Exemplaires élève'!$N$23="B",4,IF('Exemplaires élève'!$N$23="TB",5,IF('Exemplaires élève'!$N$23="np","Non pr.",IF('Exemplaires élève'!$N$23="A","Absent(e)","xxxx"))))))))</f>
        <v/>
      </c>
      <c r="F33" s="77" t="str">
        <f>IF('Exemplaires élève'!$N$31="","",IF('Exemplaires élève'!$N$31="TI",1,IF('Exemplaires élève'!$N$31="I",2,IF('Exemplaires élève'!$N$31="S",3,IF('Exemplaires élève'!$N$31="B",4,IF('Exemplaires élève'!$N$31="TB",5,IF('Exemplaires élève'!$N$31="np","Non pr.",IF('Exemplaires élève'!$N$31="A","Absent(e)","xxxx"))))))))</f>
        <v/>
      </c>
      <c r="G33" s="77" t="str">
        <f>IF('Exemplaires élève'!$N$39="","",IF('Exemplaires élève'!$N$39="TI",1,IF('Exemplaires élève'!$N$39="I",2,IF('Exemplaires élève'!$N$39="S",3,IF('Exemplaires élève'!$N$39="B",4,IF('Exemplaires élève'!$N$39="TB",5,IF('Exemplaires élève'!$N$39="np","Non pr.",IF('Exemplaires élève'!$N$39="A","Absent(e)","xxxx"))))))))</f>
        <v/>
      </c>
      <c r="H33" s="77" t="str">
        <f>IF('Exemplaires élève'!$N$47="","",IF('Exemplaires élève'!$N$47="TI",1,IF('Exemplaires élève'!$N$47="I",2,IF('Exemplaires élève'!$N$47="S",3,IF('Exemplaires élève'!$N$47="B",4,IF('Exemplaires élève'!$N$47="TB",5,IF('Exemplaires élève'!$N$47="np","Non pr.",IF('Exemplaires élève'!$N$47="A","Absent(e)","xxxx"))))))))</f>
        <v/>
      </c>
      <c r="I33" s="77" t="str">
        <f>IF('Exemplaires élève'!$N$64="","",IF('Exemplaires élève'!$N$64="TI",1,IF('Exemplaires élève'!$N$64="I",2,IF('Exemplaires élève'!$N$64="S",3,IF('Exemplaires élève'!$N$64="B",4,IF('Exemplaires élève'!$N$64="TB",5,IF('Exemplaires élève'!$N$64="np","Non pr.",IF('Exemplaires élève'!$N$64="A","Absent(e)","xxxx"))))))))</f>
        <v/>
      </c>
      <c r="J33" s="77" t="str">
        <f>IF('Exemplaires élève'!$N$72="","",IF('Exemplaires élève'!$N$72="TI",1,IF('Exemplaires élève'!$N$72="I",2,IF('Exemplaires élève'!$N$72="S",3,IF('Exemplaires élève'!$N$72="B",4,IF('Exemplaires élève'!$N$72="TB",5,IF('Exemplaires élève'!$N$72="np","Non pr.",IF('Exemplaires élève'!$N$72="A","Absent(e)","xxxx"))))))))</f>
        <v/>
      </c>
      <c r="K33" s="77" t="str">
        <f>IF('Exemplaires élève'!$N$80="","",IF('Exemplaires élève'!$N$80="TI",1,IF('Exemplaires élève'!$N$80="I",2,IF('Exemplaires élève'!$N$80="S",3,IF('Exemplaires élève'!$N$80="B",4,IF('Exemplaires élève'!$N$80="TB",5,IF('Exemplaires élève'!$N$80="np","Non pr.",IF('Exemplaires élève'!$N$80="A","Absent(e)","xxxx"))))))))</f>
        <v/>
      </c>
      <c r="L33" s="77" t="str">
        <f>IF('Exemplaires élève'!$N$88="","",IF('Exemplaires élève'!$N$88="TI",1,IF('Exemplaires élève'!$N$88="I",2,IF('Exemplaires élève'!$N$88="S",3,IF('Exemplaires élève'!$N$88="B",4,IF('Exemplaires élève'!$N$88="TB",5,IF('Exemplaires élève'!$N$88="np","Non pr.",IF('Exemplaires élève'!$N$88="A","Absent(e)","xxxx"))))))))</f>
        <v/>
      </c>
      <c r="M33" s="77" t="str">
        <f>IF('Exemplaires élève'!$N$96="","",IF('Exemplaires élève'!$N$96="TI",1,IF('Exemplaires élève'!$N$96="I",2,IF('Exemplaires élève'!$N$96="S",3,IF('Exemplaires élève'!$N$96="B",4,IF('Exemplaires élève'!$N$96="TB",5,IF('Exemplaires élève'!$N$96="np","Non pr.",IF('Exemplaires élève'!$N$96="A","Absent(e)","xxxx"))))))))</f>
        <v/>
      </c>
      <c r="N33" s="77" t="str">
        <f>IF('Exemplaires élève'!$N$113="","",IF('Exemplaires élève'!$N$113="TI",1,IF('Exemplaires élève'!$N$113="I",2,IF('Exemplaires élève'!$N$113="S",3,IF('Exemplaires élève'!$N$113="B",4,IF('Exemplaires élève'!$N$113="TB",5,IF('Exemplaires élève'!$N$113="np","Non pr.",IF('Exemplaires élève'!$N$113="A","Absent(e)","xxxx"))))))))</f>
        <v/>
      </c>
      <c r="O33" s="77" t="str">
        <f>IF('Exemplaires élève'!$N$121="","",IF('Exemplaires élève'!$N$121="TI",1,IF('Exemplaires élève'!$N$121="I",2,IF('Exemplaires élève'!$N$121="S",3,IF('Exemplaires élève'!$N$121="B",4,IF('Exemplaires élève'!$N$121="TB",5,IF('Exemplaires élève'!$N$121="np","Non pr.",IF('Exemplaires élève'!$N$121="A","Absent(e)","xxxx"))))))))</f>
        <v/>
      </c>
      <c r="P33" s="77" t="str">
        <f>IF('Exemplaires élève'!$N$129="","",IF('Exemplaires élève'!$N$129="TI",1,IF('Exemplaires élève'!$N$129="I",2,IF('Exemplaires élève'!$N$129="S",3,IF('Exemplaires élève'!$N$129="B",4,IF('Exemplaires élève'!$N$129="TB",5,IF('Exemplaires élève'!$N$129="np","Non pr.",IF('Exemplaires élève'!$N$129="A","Absent(e)","xxxx"))))))))</f>
        <v/>
      </c>
      <c r="Q33" s="77" t="str">
        <f>IF('Exemplaires élève'!$N$137="","",IF('Exemplaires élève'!$N$137="TI",1,IF('Exemplaires élève'!$N$137="I",2,IF('Exemplaires élève'!$N$137="S",3,IF('Exemplaires élève'!$N$137="B",4,IF('Exemplaires élève'!$N$137="TB",5,IF('Exemplaires élève'!$N$137="np","Non pr.",IF('Exemplaires élève'!$N$137="A","Absent(e)","xxxx"))))))))</f>
        <v/>
      </c>
      <c r="R33" s="77" t="str">
        <f>IF('Exemplaires élève'!$N$145="","",IF('Exemplaires élève'!$N$145="TI",1,IF('Exemplaires élève'!$N$145="I",2,IF('Exemplaires élève'!$N$145="S",3,IF('Exemplaires élève'!$N$145="B",4,IF('Exemplaires élève'!$N$145="TB",5,IF('Exemplaires élève'!$N$145="np","Non pr.",IF('Exemplaires élève'!$N$145="A","Absent(e)","xxxx"))))))))</f>
        <v/>
      </c>
      <c r="S33" s="77" t="str">
        <f>IF('Exemplaires élève'!$N$162="","",IF('Exemplaires élève'!$N$162="TI",1,IF('Exemplaires élève'!$N$162="I",2,IF('Exemplaires élève'!$N$162="S",3,IF('Exemplaires élève'!$N$162="B",4,IF('Exemplaires élève'!$N$162="TB",5,IF('Exemplaires élève'!$N$162="np","Non pr.",IF('Exemplaires élève'!$N$162="A","Absent(e)","xxxx"))))))))</f>
        <v/>
      </c>
      <c r="T33" s="77" t="str">
        <f>IF('Exemplaires élève'!$N$170="","",IF('Exemplaires élève'!$N$170="TI",1,IF('Exemplaires élève'!$N$170="I",2,IF('Exemplaires élève'!$N$170="S",3,IF('Exemplaires élève'!$N$170="B",4,IF('Exemplaires élève'!$N$170="TB",5,IF('Exemplaires élève'!$N$170="np","Non pr.",IF('Exemplaires élève'!$N$170="A","Absent(e)","xxxx"))))))))</f>
        <v/>
      </c>
      <c r="U33" s="77" t="str">
        <f>IF('Exemplaires élève'!$N$178="","",IF('Exemplaires élève'!$N$178="TI",1,IF('Exemplaires élève'!$N$178="I",2,IF('Exemplaires élève'!$N$178="S",3,IF('Exemplaires élève'!$N$178="B",4,IF('Exemplaires élève'!$N$178="TB",5,IF('Exemplaires élève'!$N$178="np","Non pr.",IF('Exemplaires élève'!$N$178="A","Absent(e)","xxxx"))))))))</f>
        <v/>
      </c>
      <c r="V33" s="77" t="str">
        <f>IF('Exemplaires élève'!$N$186="","",IF('Exemplaires élève'!$N$186="TI",1,IF('Exemplaires élève'!$N$186="I",2,IF('Exemplaires élève'!$N$186="S",3,IF('Exemplaires élève'!$N$186="B",4,IF('Exemplaires élève'!$N$186="TB",5,IF('Exemplaires élève'!$N$186="np","Non pr.",IF('Exemplaires élève'!$N$186="A","Absent(e)","xxxx"))))))))</f>
        <v/>
      </c>
      <c r="W33" s="77" t="str">
        <f>IF('Exemplaires élève'!$N$194="","",IF('Exemplaires élève'!$N$194="TI",1,IF('Exemplaires élève'!$N$194="I",2,IF('Exemplaires élève'!$N$194="S",3,IF('Exemplaires élève'!$N$194="B",4,IF('Exemplaires élève'!$N$194="TB",5,IF('Exemplaires élève'!$N$194="np","Non pr.",IF('Exemplaires élève'!$N$194="A","Absent(e)","xxxx"))))))))</f>
        <v/>
      </c>
    </row>
    <row r="34" spans="1:23">
      <c r="A34" s="112"/>
      <c r="D34" s="78" t="str">
        <f>IF('Exemplaires élève'!$N$16="","",IF('Exemplaires élève'!$N$16="TI",1,IF('Exemplaires élève'!$N$16="I",2,IF('Exemplaires élève'!$N$16="S",3,IF('Exemplaires élève'!$N$16="B",4,IF('Exemplaires élève'!$N$16="TB",5,"xxxx"))))))</f>
        <v/>
      </c>
      <c r="E34" s="78" t="str">
        <f>IF('Exemplaires élève'!$N$24="","",IF('Exemplaires élève'!$N$24="TI",1,IF('Exemplaires élève'!$N$24="I",2,IF('Exemplaires élève'!$N$24="S",3,IF('Exemplaires élève'!$N$24="B",4,IF('Exemplaires élève'!$N$24="TB",5,"xxxx"))))))</f>
        <v/>
      </c>
      <c r="F34" s="78" t="str">
        <f>IF('Exemplaires élève'!$N$32="","",IF('Exemplaires élève'!$N$32="TI",1,IF('Exemplaires élève'!$N$32="I",2,IF('Exemplaires élève'!$N$32="S",3,IF('Exemplaires élève'!$N$32="B",4,IF('Exemplaires élève'!$N$32="TB",5,"xxxx"))))))</f>
        <v/>
      </c>
      <c r="G34" s="78" t="str">
        <f>IF('Exemplaires élève'!$N$40="","",IF('Exemplaires élève'!$N$40="TI",1,IF('Exemplaires élève'!$N$40="I",2,IF('Exemplaires élève'!$N$40="S",3,IF('Exemplaires élève'!$N$40="B",4,IF('Exemplaires élève'!$N$40="TB",5,"xxxx"))))))</f>
        <v/>
      </c>
      <c r="H34" s="78" t="str">
        <f>IF('Exemplaires élève'!$N$48="","",IF('Exemplaires élève'!$N$48="TI",1,IF('Exemplaires élève'!$N$48="I",2,IF('Exemplaires élève'!$N$48="S",3,IF('Exemplaires élève'!$N$48="B",4,IF('Exemplaires élève'!$N$48="TB",5,"xxxx"))))))</f>
        <v/>
      </c>
      <c r="I34" s="78" t="str">
        <f>IF('Exemplaires élève'!$N$65="","",IF('Exemplaires élève'!$N$65="TI",1,IF('Exemplaires élève'!$N$65="I",2,IF('Exemplaires élève'!$N$65="S",3,IF('Exemplaires élève'!$N$65="B",4,IF('Exemplaires élève'!$N$65="TB",5,"xxxx"))))))</f>
        <v/>
      </c>
      <c r="J34" s="78" t="str">
        <f>IF('Exemplaires élève'!$N$73="","",IF('Exemplaires élève'!$N$73="TI",1,IF('Exemplaires élève'!$N$73="I",2,IF('Exemplaires élève'!$N$73="S",3,IF('Exemplaires élève'!$N$73="B",4,IF('Exemplaires élève'!$N$73="TB",5,"xxxx"))))))</f>
        <v/>
      </c>
      <c r="K34" s="78" t="str">
        <f>IF('Exemplaires élève'!$N$81="","",IF('Exemplaires élève'!$N$81="TI",1,IF('Exemplaires élève'!$N$81="I",2,IF('Exemplaires élève'!$N$81="S",3,IF('Exemplaires élève'!$N$81="B",4,IF('Exemplaires élève'!$N$81="TB",5,"xxxx"))))))</f>
        <v/>
      </c>
      <c r="L34" s="78" t="str">
        <f>IF('Exemplaires élève'!$N$89="","",IF('Exemplaires élève'!$N$89="TI",1,IF('Exemplaires élève'!$N$89="I",2,IF('Exemplaires élève'!$N$89="S",3,IF('Exemplaires élève'!$N$89="B",4,IF('Exemplaires élève'!$N$89="TB",5,"xxxx"))))))</f>
        <v/>
      </c>
      <c r="M34" s="78" t="str">
        <f>IF('Exemplaires élève'!$N$97="","",IF('Exemplaires élève'!$N$97="TI",1,IF('Exemplaires élève'!$N$97="I",2,IF('Exemplaires élève'!$N$97="S",3,IF('Exemplaires élève'!$N$97="B",4,IF('Exemplaires élève'!$N$97="TB",5,"xxxx"))))))</f>
        <v/>
      </c>
      <c r="N34" s="78" t="str">
        <f>IF('Exemplaires élève'!$N$114="","",IF('Exemplaires élève'!$N$114="TI",1,IF('Exemplaires élève'!$N$114="I",2,IF('Exemplaires élève'!$N$114="S",3,IF('Exemplaires élève'!$N$114="B",4,IF('Exemplaires élève'!$N$114="TB",5,"xxxx"))))))</f>
        <v/>
      </c>
      <c r="O34" s="78" t="str">
        <f>IF('Exemplaires élève'!$N$122="","",IF('Exemplaires élève'!$N$122="TI",1,IF('Exemplaires élève'!$N$122="I",2,IF('Exemplaires élève'!$N$122="S",3,IF('Exemplaires élève'!$N$122="B",4,IF('Exemplaires élève'!$N$122="TB",5,"xxxx"))))))</f>
        <v/>
      </c>
      <c r="P34" s="78" t="str">
        <f>IF('Exemplaires élève'!$N$130="","",IF('Exemplaires élève'!$N$130="TI",1,IF('Exemplaires élève'!$N$130="I",2,IF('Exemplaires élève'!$N$130="S",3,IF('Exemplaires élève'!$N$130="B",4,IF('Exemplaires élève'!$N$130="TB",5,"xxxx"))))))</f>
        <v/>
      </c>
      <c r="Q34" s="78" t="str">
        <f>IF('Exemplaires élève'!$N$138="","",IF('Exemplaires élève'!$N$138="TI",1,IF('Exemplaires élève'!$N$138="I",2,IF('Exemplaires élève'!$N$138="S",3,IF('Exemplaires élève'!$N$138="B",4,IF('Exemplaires élève'!$N$138="TB",5,"xxxx"))))))</f>
        <v/>
      </c>
      <c r="R34" s="78" t="str">
        <f>IF('Exemplaires élève'!$N$146="","",IF('Exemplaires élève'!$N$146="TI",1,IF('Exemplaires élève'!$N$146="I",2,IF('Exemplaires élève'!$N$146="S",3,IF('Exemplaires élève'!$N$146="B",4,IF('Exemplaires élève'!$N$146="TB",5,"xxxx"))))))</f>
        <v/>
      </c>
      <c r="S34" s="78" t="str">
        <f>IF('Exemplaires élève'!$N$163="","",IF('Exemplaires élève'!$N$163="TI",1,IF('Exemplaires élève'!$N$163="I",2,IF('Exemplaires élève'!$N$163="S",3,IF('Exemplaires élève'!$N$163="B",4,IF('Exemplaires élève'!$N$163="TB",5,"xxxx"))))))</f>
        <v/>
      </c>
      <c r="T34" s="78" t="str">
        <f>IF('Exemplaires élève'!$N$171="","",IF('Exemplaires élève'!$N$171="TI",1,IF('Exemplaires élève'!$N$171="I",2,IF('Exemplaires élève'!$N$171="S",3,IF('Exemplaires élève'!$N$171="B",4,IF('Exemplaires élève'!$N$171="TB",5,"xxxx"))))))</f>
        <v/>
      </c>
      <c r="U34" s="78" t="str">
        <f>IF('Exemplaires élève'!$N$179="","",IF('Exemplaires élève'!$N$179="TI",1,IF('Exemplaires élève'!$N$179="I",2,IF('Exemplaires élève'!$N$179="S",3,IF('Exemplaires élève'!$N$179="B",4,IF('Exemplaires élève'!$N$179="TB",5,"xxxx"))))))</f>
        <v/>
      </c>
      <c r="V34" s="78" t="str">
        <f>IF('Exemplaires élève'!$N$187="","",IF('Exemplaires élève'!$N$187="TI",1,IF('Exemplaires élève'!$N$187="I",2,IF('Exemplaires élève'!$N$187="S",3,IF('Exemplaires élève'!$N$187="B",4,IF('Exemplaires élève'!$N$187="TB",5,"xxxx"))))))</f>
        <v/>
      </c>
      <c r="W34" s="78" t="str">
        <f>IF('Exemplaires élève'!$N$195="","",IF('Exemplaires élève'!$N$195="TI",1,IF('Exemplaires élève'!$N$195="I",2,IF('Exemplaires élève'!$N$195="S",3,IF('Exemplaires élève'!$N$195="B",4,IF('Exemplaires élève'!$N$195="TB",5,"xxxx"))))))</f>
        <v/>
      </c>
    </row>
    <row r="35" spans="1:23">
      <c r="A35" s="112"/>
      <c r="D35" s="78" t="str">
        <f>IF('Exemplaires élève'!$N$17="","",IF('Exemplaires élève'!$N$17="TI",1,IF('Exemplaires élève'!$N$17="I",2,IF('Exemplaires élève'!$N$17="S",3,IF('Exemplaires élève'!$N$17="B",4,IF('Exemplaires élève'!$N$17="TB",5,"xxxx"))))))</f>
        <v/>
      </c>
      <c r="E35" s="78" t="str">
        <f>IF('Exemplaires élève'!$N$25="","",IF('Exemplaires élève'!$N$25="TI",1,IF('Exemplaires élève'!$N$25="I",2,IF('Exemplaires élève'!$N$25="S",3,IF('Exemplaires élève'!$N$25="B",4,IF('Exemplaires élève'!$N$25="TB",5,"xxxx"))))))</f>
        <v/>
      </c>
      <c r="F35" s="78" t="str">
        <f>IF('Exemplaires élève'!$N$33="","",IF('Exemplaires élève'!$N$33="TI",1,IF('Exemplaires élève'!$N$33="I",2,IF('Exemplaires élève'!$N$33="S",3,IF('Exemplaires élève'!$N$33="B",4,IF('Exemplaires élève'!$N$33="TB",5,"xxxx"))))))</f>
        <v/>
      </c>
      <c r="G35" s="78" t="str">
        <f>IF('Exemplaires élève'!$N$41="","",IF('Exemplaires élève'!$N$41="TI",1,IF('Exemplaires élève'!$N$41="I",2,IF('Exemplaires élève'!$N$41="S",3,IF('Exemplaires élève'!$N$41="B",4,IF('Exemplaires élève'!$N$41="TB",5,"xxxx"))))))</f>
        <v/>
      </c>
      <c r="H35" s="78" t="str">
        <f>IF('Exemplaires élève'!$N$49="","",IF('Exemplaires élève'!$N$49="TI",1,IF('Exemplaires élève'!$N$49="I",2,IF('Exemplaires élève'!$N$49="S",3,IF('Exemplaires élève'!$N$49="B",4,IF('Exemplaires élève'!$N$49="TB",5,"xxxx"))))))</f>
        <v/>
      </c>
      <c r="I35" s="78" t="str">
        <f>IF('Exemplaires élève'!$N$66="","",IF('Exemplaires élève'!$N$66="TI",1,IF('Exemplaires élève'!$N$66="I",2,IF('Exemplaires élève'!$N$66="S",3,IF('Exemplaires élève'!$N$66="B",4,IF('Exemplaires élève'!$N$66="TB",5,"xxxx"))))))</f>
        <v/>
      </c>
      <c r="J35" s="78" t="str">
        <f>IF('Exemplaires élève'!$N$74="","",IF('Exemplaires élève'!$N$74="TI",1,IF('Exemplaires élève'!$N$74="I",2,IF('Exemplaires élève'!$N$74="S",3,IF('Exemplaires élève'!$N$74="B",4,IF('Exemplaires élève'!$N$74="TB",5,"xxxx"))))))</f>
        <v/>
      </c>
      <c r="K35" s="78" t="str">
        <f>IF('Exemplaires élève'!$N$82="","",IF('Exemplaires élève'!$N$82="TI",1,IF('Exemplaires élève'!$N$82="I",2,IF('Exemplaires élève'!$N$82="S",3,IF('Exemplaires élève'!$N$82="B",4,IF('Exemplaires élève'!$N$82="TB",5,"xxxx"))))))</f>
        <v/>
      </c>
      <c r="L35" s="78" t="str">
        <f>IF('Exemplaires élève'!$N$90="","",IF('Exemplaires élève'!$N$90="TI",1,IF('Exemplaires élève'!$N$90="I",2,IF('Exemplaires élève'!$N$90="S",3,IF('Exemplaires élève'!$N$90="B",4,IF('Exemplaires élève'!$N$90="TB",5,"xxxx"))))))</f>
        <v/>
      </c>
      <c r="M35" s="78" t="str">
        <f>IF('Exemplaires élève'!$N$98="","",IF('Exemplaires élève'!$N$98="TI",1,IF('Exemplaires élève'!$N$98="I",2,IF('Exemplaires élève'!$N$98="S",3,IF('Exemplaires élève'!$N$98="B",4,IF('Exemplaires élève'!$N$98="TB",5,"xxxx"))))))</f>
        <v/>
      </c>
      <c r="N35" s="78" t="str">
        <f>IF('Exemplaires élève'!$N$115="","",IF('Exemplaires élève'!$N$115="TI",1,IF('Exemplaires élève'!$N$115="I",2,IF('Exemplaires élève'!$N$115="S",3,IF('Exemplaires élève'!$N$115="B",4,IF('Exemplaires élève'!$N$115="TB",5,"xxxx"))))))</f>
        <v/>
      </c>
      <c r="O35" s="78" t="str">
        <f>IF('Exemplaires élève'!$N$123="","",IF('Exemplaires élève'!$N$123="TI",1,IF('Exemplaires élève'!$N$123="I",2,IF('Exemplaires élève'!$N$123="S",3,IF('Exemplaires élève'!$N$123="B",4,IF('Exemplaires élève'!$N$123="TB",5,"xxxx"))))))</f>
        <v/>
      </c>
      <c r="P35" s="78" t="str">
        <f>IF('Exemplaires élève'!$N$131="","",IF('Exemplaires élève'!$N$131="TI",1,IF('Exemplaires élève'!$N$131="I",2,IF('Exemplaires élève'!$N$131="S",3,IF('Exemplaires élève'!$N$131="B",4,IF('Exemplaires élève'!$N$131="TB",5,"xxxx"))))))</f>
        <v/>
      </c>
      <c r="Q35" s="78" t="str">
        <f>IF('Exemplaires élève'!$N$139="","",IF('Exemplaires élève'!$N$139="TI",1,IF('Exemplaires élève'!$N$139="I",2,IF('Exemplaires élève'!$N$139="S",3,IF('Exemplaires élève'!$N$139="B",4,IF('Exemplaires élève'!$N$139="TB",5,"xxxx"))))))</f>
        <v/>
      </c>
      <c r="R35" s="78" t="str">
        <f>IF('Exemplaires élève'!$N$147="","",IF('Exemplaires élève'!$N$147="TI",1,IF('Exemplaires élève'!$N$147="I",2,IF('Exemplaires élève'!$N$147="S",3,IF('Exemplaires élève'!$N$147="B",4,IF('Exemplaires élève'!$N$147="TB",5,"xxxx"))))))</f>
        <v/>
      </c>
      <c r="S35" s="78" t="str">
        <f>IF('Exemplaires élève'!$N$164="","",IF('Exemplaires élève'!$N$164="TI",1,IF('Exemplaires élève'!$N$164="I",2,IF('Exemplaires élève'!$N$164="S",3,IF('Exemplaires élève'!$N$164="B",4,IF('Exemplaires élève'!$N$164="TB",5,"xxxx"))))))</f>
        <v/>
      </c>
      <c r="T35" s="78" t="str">
        <f>IF('Exemplaires élève'!$N$172="","",IF('Exemplaires élève'!$N$172="TI",1,IF('Exemplaires élève'!$N$172="I",2,IF('Exemplaires élève'!$N$172="S",3,IF('Exemplaires élève'!$N$172="B",4,IF('Exemplaires élève'!$N$172="TB",5,"xxxx"))))))</f>
        <v/>
      </c>
      <c r="U35" s="78" t="str">
        <f>IF('Exemplaires élève'!$N$180="","",IF('Exemplaires élève'!$N$180="TI",1,IF('Exemplaires élève'!$N$180="I",2,IF('Exemplaires élève'!$N$180="S",3,IF('Exemplaires élève'!$N$180="B",4,IF('Exemplaires élève'!$N$180="TB",5,"xxxx"))))))</f>
        <v/>
      </c>
      <c r="V35" s="78" t="str">
        <f>IF('Exemplaires élève'!$N$188="","",IF('Exemplaires élève'!$N$188="TI",1,IF('Exemplaires élève'!$N$188="I",2,IF('Exemplaires élève'!$N$188="S",3,IF('Exemplaires élève'!$N$188="B",4,IF('Exemplaires élève'!$N$188="TB",5,"xxxx"))))))</f>
        <v/>
      </c>
      <c r="W35" s="78" t="str">
        <f>IF('Exemplaires élève'!$N$196="","",IF('Exemplaires élève'!$N$196="TI",1,IF('Exemplaires élève'!$N$196="I",2,IF('Exemplaires élève'!$N$196="S",3,IF('Exemplaires élève'!$N$196="B",4,IF('Exemplaires élève'!$N$196="TB",5,"xxxx"))))))</f>
        <v/>
      </c>
    </row>
    <row r="36" spans="1:23">
      <c r="A36" s="112"/>
      <c r="D36" s="78" t="str">
        <f>IF('Exemplaires élève'!$N$18="","",IF('Exemplaires élève'!$N$18="TI",1,IF('Exemplaires élève'!$N$18="I",2,IF('Exemplaires élève'!$N$18="S",3,IF('Exemplaires élève'!$N$18="B",4,IF('Exemplaires élève'!$N$18="TB",5,"xxxx"))))))</f>
        <v/>
      </c>
      <c r="E36" s="78" t="str">
        <f>IF('Exemplaires élève'!$N$26="","",IF('Exemplaires élève'!$N$26="TI",1,IF('Exemplaires élève'!$N$26="I",2,IF('Exemplaires élève'!$N$26="S",3,IF('Exemplaires élève'!$N$26="B",4,IF('Exemplaires élève'!$N$26="TB",5,"xxxx"))))))</f>
        <v/>
      </c>
      <c r="F36" s="78" t="str">
        <f>IF('Exemplaires élève'!$N$34="","",IF('Exemplaires élève'!$N$34="TI",1,IF('Exemplaires élève'!$N$34="I",2,IF('Exemplaires élève'!$N$34="S",3,IF('Exemplaires élève'!$N$34="B",4,IF('Exemplaires élève'!$N$34="TB",5,"xxxx"))))))</f>
        <v/>
      </c>
      <c r="G36" s="78" t="str">
        <f>IF('Exemplaires élève'!$N$42="","",IF('Exemplaires élève'!$N$42="TI",1,IF('Exemplaires élève'!$N$42="I",2,IF('Exemplaires élève'!$N$42="S",3,IF('Exemplaires élève'!$N$42="B",4,IF('Exemplaires élève'!$N$42="TB",5,"xxxx"))))))</f>
        <v/>
      </c>
      <c r="H36" s="78" t="str">
        <f>IF('Exemplaires élève'!$N$50="","",IF('Exemplaires élève'!$N$50="TI",1,IF('Exemplaires élève'!$N$50="I",2,IF('Exemplaires élève'!$N$50="S",3,IF('Exemplaires élève'!$N$50="B",4,IF('Exemplaires élève'!$N$50="TB",5,"xxxx"))))))</f>
        <v/>
      </c>
      <c r="I36" s="78" t="str">
        <f>IF('Exemplaires élève'!$N$67="","",IF('Exemplaires élève'!$N$67="TI",1,IF('Exemplaires élève'!$N$67="I",2,IF('Exemplaires élève'!$N$67="S",3,IF('Exemplaires élève'!$N$67="B",4,IF('Exemplaires élève'!$N$67="TB",5,"xxxx"))))))</f>
        <v/>
      </c>
      <c r="J36" s="78" t="str">
        <f>IF('Exemplaires élève'!$N$75="","",IF('Exemplaires élève'!$N$75="TI",1,IF('Exemplaires élève'!$N$75="I",2,IF('Exemplaires élève'!$N$75="S",3,IF('Exemplaires élève'!$N$75="B",4,IF('Exemplaires élève'!$N$75="TB",5,"xxxx"))))))</f>
        <v/>
      </c>
      <c r="K36" s="78" t="str">
        <f>IF('Exemplaires élève'!$N$83="","",IF('Exemplaires élève'!$N$83="TI",1,IF('Exemplaires élève'!$N$83="I",2,IF('Exemplaires élève'!$N$83="S",3,IF('Exemplaires élève'!$N$83="B",4,IF('Exemplaires élève'!$N$83="TB",5,"xxxx"))))))</f>
        <v/>
      </c>
      <c r="L36" s="78" t="str">
        <f>IF('Exemplaires élève'!$N$91="","",IF('Exemplaires élève'!$N$91="TI",1,IF('Exemplaires élève'!$N$91="I",2,IF('Exemplaires élève'!$N$91="S",3,IF('Exemplaires élève'!$N$91="B",4,IF('Exemplaires élève'!$N$91="TB",5,"xxxx"))))))</f>
        <v/>
      </c>
      <c r="M36" s="78" t="str">
        <f>IF('Exemplaires élève'!$N$99="","",IF('Exemplaires élève'!$N$99="TI",1,IF('Exemplaires élève'!$N$99="I",2,IF('Exemplaires élève'!$N$99="S",3,IF('Exemplaires élève'!$N$99="B",4,IF('Exemplaires élève'!$N$99="TB",5,"xxxx"))))))</f>
        <v/>
      </c>
      <c r="N36" s="78" t="str">
        <f>IF('Exemplaires élève'!$N$116="","",IF('Exemplaires élève'!$N$116="TI",1,IF('Exemplaires élève'!$N$116="I",2,IF('Exemplaires élève'!$N$116="S",3,IF('Exemplaires élève'!$N$116="B",4,IF('Exemplaires élève'!$N$116="TB",5,"xxxx"))))))</f>
        <v/>
      </c>
      <c r="O36" s="78" t="str">
        <f>IF('Exemplaires élève'!$N$124="","",IF('Exemplaires élève'!$N$124="TI",1,IF('Exemplaires élève'!$N$124="I",2,IF('Exemplaires élève'!$N$124="S",3,IF('Exemplaires élève'!$N$124="B",4,IF('Exemplaires élève'!$N$124="TB",5,"xxxx"))))))</f>
        <v/>
      </c>
      <c r="P36" s="78" t="str">
        <f>IF('Exemplaires élève'!$N$132="","",IF('Exemplaires élève'!$N$132="TI",1,IF('Exemplaires élève'!$N$132="I",2,IF('Exemplaires élève'!$N$132="S",3,IF('Exemplaires élève'!$N$132="B",4,IF('Exemplaires élève'!$N$132="TB",5,"xxxx"))))))</f>
        <v/>
      </c>
      <c r="Q36" s="78" t="str">
        <f>IF('Exemplaires élève'!$N$140="","",IF('Exemplaires élève'!$N$140="TI",1,IF('Exemplaires élève'!$N$140="I",2,IF('Exemplaires élève'!$N$140="S",3,IF('Exemplaires élève'!$N$140="B",4,IF('Exemplaires élève'!$N$140="TB",5,"xxxx"))))))</f>
        <v/>
      </c>
      <c r="R36" s="78" t="str">
        <f>IF('Exemplaires élève'!$N$148="","",IF('Exemplaires élève'!$N$148="TI",1,IF('Exemplaires élève'!$N$148="I",2,IF('Exemplaires élève'!$N$148="S",3,IF('Exemplaires élève'!$N$148="B",4,IF('Exemplaires élève'!$N$148="TB",5,"xxxx"))))))</f>
        <v/>
      </c>
      <c r="S36" s="78" t="str">
        <f>IF('Exemplaires élève'!$N$165="","",IF('Exemplaires élève'!$N$165="TI",1,IF('Exemplaires élève'!$N$165="I",2,IF('Exemplaires élève'!$N$165="S",3,IF('Exemplaires élève'!$N$165="B",4,IF('Exemplaires élève'!$N$165="TB",5,"xxxx"))))))</f>
        <v/>
      </c>
      <c r="T36" s="78" t="str">
        <f>IF('Exemplaires élève'!$N$173="","",IF('Exemplaires élève'!$N$173="TI",1,IF('Exemplaires élève'!$N$173="I",2,IF('Exemplaires élève'!$N$173="S",3,IF('Exemplaires élève'!$N$173="B",4,IF('Exemplaires élève'!$N$173="TB",5,"xxxx"))))))</f>
        <v/>
      </c>
      <c r="U36" s="78" t="str">
        <f>IF('Exemplaires élève'!$N$181="","",IF('Exemplaires élève'!$N$181="TI",1,IF('Exemplaires élève'!$N$181="I",2,IF('Exemplaires élève'!$N$181="S",3,IF('Exemplaires élève'!$N$181="B",4,IF('Exemplaires élève'!$N$181="TB",5,"xxxx"))))))</f>
        <v/>
      </c>
      <c r="V36" s="78" t="str">
        <f>IF('Exemplaires élève'!$N$189="","",IF('Exemplaires élève'!$N$189="TI",1,IF('Exemplaires élève'!$N$189="I",2,IF('Exemplaires élève'!$N$189="S",3,IF('Exemplaires élève'!$N$189="B",4,IF('Exemplaires élève'!$N$189="TB",5,"xxxx"))))))</f>
        <v/>
      </c>
      <c r="W36" s="78" t="str">
        <f>IF('Exemplaires élève'!$N$197="","",IF('Exemplaires élève'!$N$197="TI",1,IF('Exemplaires élève'!$N$197="I",2,IF('Exemplaires élève'!$N$197="S",3,IF('Exemplaires élève'!$N$197="B",4,IF('Exemplaires élève'!$N$197="TB",5,"xxxx"))))))</f>
        <v/>
      </c>
    </row>
    <row r="37" spans="1:23">
      <c r="A37" s="112"/>
      <c r="D37" s="78" t="str">
        <f>IF('Exemplaires élève'!$N$19="","",IF('Exemplaires élève'!$N$19="TI",1,IF('Exemplaires élève'!$N$19="I",2,IF('Exemplaires élève'!$N$19="S",3,IF('Exemplaires élève'!$N$19="B",4,IF('Exemplaires élève'!$N$19="TB",5,"xxxx"))))))</f>
        <v/>
      </c>
      <c r="E37" s="78" t="str">
        <f>IF('Exemplaires élève'!$N$27="","",IF('Exemplaires élève'!$N$27="TI",1,IF('Exemplaires élève'!$N$27="I",2,IF('Exemplaires élève'!$N$27="S",3,IF('Exemplaires élève'!$N$27="B",4,IF('Exemplaires élève'!$N$27="TB",5,"xxxx"))))))</f>
        <v/>
      </c>
      <c r="F37" s="78" t="str">
        <f>IF('Exemplaires élève'!$N$35="","",IF('Exemplaires élève'!$N$35="TI",1,IF('Exemplaires élève'!$N$35="I",2,IF('Exemplaires élève'!$N$35="S",3,IF('Exemplaires élève'!$N$35="B",4,IF('Exemplaires élève'!$N$35="TB",5,"xxxx"))))))</f>
        <v/>
      </c>
      <c r="G37" s="78" t="str">
        <f>IF('Exemplaires élève'!$N$43="","",IF('Exemplaires élève'!$N$43="TI",1,IF('Exemplaires élève'!$N$43="I",2,IF('Exemplaires élève'!$N$43="S",3,IF('Exemplaires élève'!$N$43="B",4,IF('Exemplaires élève'!$N$43="TB",5,"xxxx"))))))</f>
        <v/>
      </c>
      <c r="H37" s="78" t="str">
        <f>IF('Exemplaires élève'!$N$51="","",IF('Exemplaires élève'!$N$51="TI",1,IF('Exemplaires élève'!$N$51="I",2,IF('Exemplaires élève'!$N$51="S",3,IF('Exemplaires élève'!$N$51="B",4,IF('Exemplaires élève'!$N$51="TB",5,"xxxx"))))))</f>
        <v/>
      </c>
      <c r="I37" s="78" t="str">
        <f>IF('Exemplaires élève'!$N$68="","",IF('Exemplaires élève'!$N$68="TI",1,IF('Exemplaires élève'!$N$68="I",2,IF('Exemplaires élève'!$N$68="S",3,IF('Exemplaires élève'!$N$68="B",4,IF('Exemplaires élève'!$N$68="TB",5,"xxxx"))))))</f>
        <v/>
      </c>
      <c r="J37" s="78" t="str">
        <f>IF('Exemplaires élève'!$N$76="","",IF('Exemplaires élève'!$N$76="TI",1,IF('Exemplaires élève'!$N$76="I",2,IF('Exemplaires élève'!$N$76="S",3,IF('Exemplaires élève'!$N$76="B",4,IF('Exemplaires élève'!$N$76="TB",5,"xxxx"))))))</f>
        <v/>
      </c>
      <c r="K37" s="78" t="str">
        <f>IF('Exemplaires élève'!$N$84="","",IF('Exemplaires élève'!$N$84="TI",1,IF('Exemplaires élève'!$N$84="I",2,IF('Exemplaires élève'!$N$84="S",3,IF('Exemplaires élève'!$N$84="B",4,IF('Exemplaires élève'!$N$84="TB",5,"xxxx"))))))</f>
        <v/>
      </c>
      <c r="L37" s="78" t="str">
        <f>IF('Exemplaires élève'!$N$92="","",IF('Exemplaires élève'!$N$92="TI",1,IF('Exemplaires élève'!$N$92="I",2,IF('Exemplaires élève'!$N$92="S",3,IF('Exemplaires élève'!$N$92="B",4,IF('Exemplaires élève'!$N$92="TB",5,"xxxx"))))))</f>
        <v/>
      </c>
      <c r="M37" s="78" t="str">
        <f>IF('Exemplaires élève'!$N$100="","",IF('Exemplaires élève'!$N$100="TI",1,IF('Exemplaires élève'!$N$100="I",2,IF('Exemplaires élève'!$N$100="S",3,IF('Exemplaires élève'!$N$100="B",4,IF('Exemplaires élève'!$N$100="TB",5,"xxxx"))))))</f>
        <v/>
      </c>
      <c r="N37" s="78" t="str">
        <f>IF('Exemplaires élève'!$N$117="","",IF('Exemplaires élève'!$N$117="TI",1,IF('Exemplaires élève'!$N$117="I",2,IF('Exemplaires élève'!$N$117="S",3,IF('Exemplaires élève'!$N$117="B",4,IF('Exemplaires élève'!$N$117="TB",5,"xxxx"))))))</f>
        <v/>
      </c>
      <c r="O37" s="78" t="str">
        <f>IF('Exemplaires élève'!$N$125="","",IF('Exemplaires élève'!$N$125="TI",1,IF('Exemplaires élève'!$N$125="I",2,IF('Exemplaires élève'!$N$125="S",3,IF('Exemplaires élève'!$N$125="B",4,IF('Exemplaires élève'!$N$125="TB",5,"xxxx"))))))</f>
        <v/>
      </c>
      <c r="P37" s="78" t="str">
        <f>IF('Exemplaires élève'!$N$133="","",IF('Exemplaires élève'!$N$133="TI",1,IF('Exemplaires élève'!$N$133="I",2,IF('Exemplaires élève'!$N$133="S",3,IF('Exemplaires élève'!$N$133="B",4,IF('Exemplaires élève'!$N$133="TB",5,"xxxx"))))))</f>
        <v/>
      </c>
      <c r="Q37" s="78" t="str">
        <f>IF('Exemplaires élève'!$N$141="","",IF('Exemplaires élève'!$N$141="TI",1,IF('Exemplaires élève'!$N$141="I",2,IF('Exemplaires élève'!$N$141="S",3,IF('Exemplaires élève'!$N$141="B",4,IF('Exemplaires élève'!$N$141="TB",5,"xxxx"))))))</f>
        <v/>
      </c>
      <c r="R37" s="78" t="str">
        <f>IF('Exemplaires élève'!$N$149="","",IF('Exemplaires élève'!$N$149="TI",1,IF('Exemplaires élève'!$N$149="I",2,IF('Exemplaires élève'!$N$149="S",3,IF('Exemplaires élève'!$N$149="B",4,IF('Exemplaires élève'!$N$149="TB",5,"xxxx"))))))</f>
        <v/>
      </c>
      <c r="S37" s="78" t="str">
        <f>IF('Exemplaires élève'!$N$166="","",IF('Exemplaires élève'!$N$166="TI",1,IF('Exemplaires élève'!$N$166="I",2,IF('Exemplaires élève'!$N$166="S",3,IF('Exemplaires élève'!$N$166="B",4,IF('Exemplaires élève'!$N$166="TB",5,"xxxx"))))))</f>
        <v/>
      </c>
      <c r="T37" s="78" t="str">
        <f>IF('Exemplaires élève'!$N$174="","",IF('Exemplaires élève'!$N$174="TI",1,IF('Exemplaires élève'!$N$174="I",2,IF('Exemplaires élève'!$N$174="S",3,IF('Exemplaires élève'!$N$174="B",4,IF('Exemplaires élève'!$N$174="TB",5,"xxxx"))))))</f>
        <v/>
      </c>
      <c r="U37" s="78" t="str">
        <f>IF('Exemplaires élève'!$N$182="","",IF('Exemplaires élève'!$N$182="TI",1,IF('Exemplaires élève'!$N$182="I",2,IF('Exemplaires élève'!$N$182="S",3,IF('Exemplaires élève'!$N$182="B",4,IF('Exemplaires élève'!$N$182="TB",5,"xxxx"))))))</f>
        <v/>
      </c>
      <c r="V37" s="78" t="str">
        <f>IF('Exemplaires élève'!$N$190="","",IF('Exemplaires élève'!$N$190="TI",1,IF('Exemplaires élève'!$N$190="I",2,IF('Exemplaires élève'!$N$190="S",3,IF('Exemplaires élève'!$N$190="B",4,IF('Exemplaires élève'!$N$190="TB",5,"xxxx"))))))</f>
        <v/>
      </c>
      <c r="W37" s="78" t="str">
        <f>IF('Exemplaires élève'!$N$198="","",IF('Exemplaires élève'!$N$198="TI",1,IF('Exemplaires élève'!$N$198="I",2,IF('Exemplaires élève'!$N$198="S",3,IF('Exemplaires élève'!$N$198="B",4,IF('Exemplaires élève'!$N$198="TB",5,"xxxx"))))))</f>
        <v/>
      </c>
    </row>
    <row r="38" spans="1:23">
      <c r="A38" s="112"/>
      <c r="D38" s="78" t="str">
        <f>IF('Exemplaires élève'!$N$20="","",IF('Exemplaires élève'!$N$20="TI",1,IF('Exemplaires élève'!$N$20="I",2,IF('Exemplaires élève'!$N$20="S",3,IF('Exemplaires élève'!$N$20="B",4,IF('Exemplaires élève'!$N$20="TB",5,"xxxx"))))))</f>
        <v/>
      </c>
      <c r="E38" s="78" t="str">
        <f>IF('Exemplaires élève'!$N$28="","",IF('Exemplaires élève'!$N$28="TI",1,IF('Exemplaires élève'!$N$28="I",2,IF('Exemplaires élève'!$N$28="S",3,IF('Exemplaires élève'!$N$28="B",4,IF('Exemplaires élève'!$N$28="TB",5,"xxxx"))))))</f>
        <v/>
      </c>
      <c r="F38" s="78" t="str">
        <f>IF('Exemplaires élève'!$N$36="","",IF('Exemplaires élève'!$N$36="TI",1,IF('Exemplaires élève'!$N$36="I",2,IF('Exemplaires élève'!$N$36="S",3,IF('Exemplaires élève'!$N$36="B",4,IF('Exemplaires élève'!$N$36="TB",5,"xxxx"))))))</f>
        <v/>
      </c>
      <c r="G38" s="78" t="str">
        <f>IF('Exemplaires élève'!$N$44="","",IF('Exemplaires élève'!$N$44="TI",1,IF('Exemplaires élève'!$N$44="I",2,IF('Exemplaires élève'!$N$44="S",3,IF('Exemplaires élève'!$N$44="B",4,IF('Exemplaires élève'!$N$44="TB",5,"xxxx"))))))</f>
        <v/>
      </c>
      <c r="H38" s="78" t="str">
        <f>IF('Exemplaires élève'!$N$52="","",IF('Exemplaires élève'!$N$52="TI",1,IF('Exemplaires élève'!$N$52="I",2,IF('Exemplaires élève'!$N$52="S",3,IF('Exemplaires élève'!$N$52="B",4,IF('Exemplaires élève'!$N$52="TB",5,"xxxx"))))))</f>
        <v/>
      </c>
      <c r="I38" s="78" t="str">
        <f>IF('Exemplaires élève'!$N$69="","",IF('Exemplaires élève'!$N$69="TI",1,IF('Exemplaires élève'!$N$69="I",2,IF('Exemplaires élève'!$N$69="S",3,IF('Exemplaires élève'!$N$69="B",4,IF('Exemplaires élève'!$N$69="TB",5,"xxxx"))))))</f>
        <v/>
      </c>
      <c r="J38" s="78" t="str">
        <f>IF('Exemplaires élève'!$N$77="","",IF('Exemplaires élève'!$N$77="TI",1,IF('Exemplaires élève'!$N$77="I",2,IF('Exemplaires élève'!$N$77="S",3,IF('Exemplaires élève'!$N$77="B",4,IF('Exemplaires élève'!$N$77="TB",5,"xxxx"))))))</f>
        <v/>
      </c>
      <c r="K38" s="78" t="str">
        <f>IF('Exemplaires élève'!$N$85="","",IF('Exemplaires élève'!$N$85="TI",1,IF('Exemplaires élève'!$N$85="I",2,IF('Exemplaires élève'!$N$85="S",3,IF('Exemplaires élève'!$N$85="B",4,IF('Exemplaires élève'!$N$85="TB",5,"xxxx"))))))</f>
        <v/>
      </c>
      <c r="L38" s="78" t="str">
        <f>IF('Exemplaires élève'!$N$93="","",IF('Exemplaires élève'!$N$93="TI",1,IF('Exemplaires élève'!$N$93="I",2,IF('Exemplaires élève'!$N$93="S",3,IF('Exemplaires élève'!$N$93="B",4,IF('Exemplaires élève'!$N$93="TB",5,"xxxx"))))))</f>
        <v/>
      </c>
      <c r="M38" s="78" t="str">
        <f>IF('Exemplaires élève'!$N$101="","",IF('Exemplaires élève'!$N$101="TI",1,IF('Exemplaires élève'!$N$101="I",2,IF('Exemplaires élève'!$N$101="S",3,IF('Exemplaires élève'!$N$101="B",4,IF('Exemplaires élève'!$N$101="TB",5,"xxxx"))))))</f>
        <v/>
      </c>
      <c r="N38" s="78" t="str">
        <f>IF('Exemplaires élève'!$N$118="","",IF('Exemplaires élève'!$N$118="TI",1,IF('Exemplaires élève'!$N$118="I",2,IF('Exemplaires élève'!$N$118="S",3,IF('Exemplaires élève'!$N$118="B",4,IF('Exemplaires élève'!$N$118="TB",5,"xxxx"))))))</f>
        <v/>
      </c>
      <c r="O38" s="78" t="str">
        <f>IF('Exemplaires élève'!$N$126="","",IF('Exemplaires élève'!$N$126="TI",1,IF('Exemplaires élève'!$N$126="I",2,IF('Exemplaires élève'!$N$126="S",3,IF('Exemplaires élève'!$N$126="B",4,IF('Exemplaires élève'!$N$126="TB",5,"xxxx"))))))</f>
        <v/>
      </c>
      <c r="P38" s="78" t="str">
        <f>IF('Exemplaires élève'!$N$134="","",IF('Exemplaires élève'!$N$134="TI",1,IF('Exemplaires élève'!$N$134="I",2,IF('Exemplaires élève'!$N$134="S",3,IF('Exemplaires élève'!$N$134="B",4,IF('Exemplaires élève'!$N$134="TB",5,"xxxx"))))))</f>
        <v/>
      </c>
      <c r="Q38" s="78" t="str">
        <f>IF('Exemplaires élève'!$N$142="","",IF('Exemplaires élève'!$N$142="TI",1,IF('Exemplaires élève'!$N$142="I",2,IF('Exemplaires élève'!$N$142="S",3,IF('Exemplaires élève'!$N$142="B",4,IF('Exemplaires élève'!$N$142="TB",5,"xxxx"))))))</f>
        <v/>
      </c>
      <c r="R38" s="78" t="str">
        <f>IF('Exemplaires élève'!$N$150="","",IF('Exemplaires élève'!$N$150="TI",1,IF('Exemplaires élève'!$N$150="I",2,IF('Exemplaires élève'!$N$150="S",3,IF('Exemplaires élève'!$N$150="B",4,IF('Exemplaires élève'!$N$150="TB",5,"xxxx"))))))</f>
        <v/>
      </c>
      <c r="S38" s="78" t="str">
        <f>IF('Exemplaires élève'!$N$167="","",IF('Exemplaires élève'!$N$167="TI",1,IF('Exemplaires élève'!$N$167="I",2,IF('Exemplaires élève'!$N$167="S",3,IF('Exemplaires élève'!$N$167="B",4,IF('Exemplaires élève'!$N$167="TB",5,"xxxx"))))))</f>
        <v/>
      </c>
      <c r="T38" s="78" t="str">
        <f>IF('Exemplaires élève'!$N$175="","",IF('Exemplaires élève'!$N$175="TI",1,IF('Exemplaires élève'!$N$175="I",2,IF('Exemplaires élève'!$N$175="S",3,IF('Exemplaires élève'!$N$175="B",4,IF('Exemplaires élève'!$N$175="TB",5,"xxxx"))))))</f>
        <v/>
      </c>
      <c r="U38" s="78" t="str">
        <f>IF('Exemplaires élève'!$N$183="","",IF('Exemplaires élève'!$N$183="TI",1,IF('Exemplaires élève'!$N$183="I",2,IF('Exemplaires élève'!$N$183="S",3,IF('Exemplaires élève'!$N$183="B",4,IF('Exemplaires élève'!$N$183="TB",5,"xxxx"))))))</f>
        <v/>
      </c>
      <c r="V38" s="78" t="str">
        <f>IF('Exemplaires élève'!$N$191="","",IF('Exemplaires élève'!$N$191="TI",1,IF('Exemplaires élève'!$N$191="I",2,IF('Exemplaires élève'!$N$191="S",3,IF('Exemplaires élève'!$N$191="B",4,IF('Exemplaires élève'!$N$191="TB",5,"xxxx"))))))</f>
        <v/>
      </c>
      <c r="W38" s="78" t="str">
        <f>IF('Exemplaires élève'!$N$199="","",IF('Exemplaires élève'!$N$199="TI",1,IF('Exemplaires élève'!$N$199="I",2,IF('Exemplaires élève'!$N$199="S",3,IF('Exemplaires élève'!$N$199="B",4,IF('Exemplaires élève'!$N$199="TB",5,"xxxx"))))))</f>
        <v/>
      </c>
    </row>
    <row r="39" spans="1:23" ht="13.5" thickBot="1">
      <c r="A39" s="112"/>
      <c r="D39" s="78" t="str">
        <f>IF('Exemplaires élève'!$N$21="","",IF('Exemplaires élève'!$N$21="TI",1,IF('Exemplaires élève'!$N$21="I",2,IF('Exemplaires élève'!$N$21="S",3,IF('Exemplaires élève'!$N$21="B",4,IF('Exemplaires élève'!$N$21="TB",5,"xxxx"))))))</f>
        <v/>
      </c>
      <c r="E39" s="78" t="str">
        <f>IF('Exemplaires élève'!$N$29="","",IF('Exemplaires élève'!$N$29="TI",1,IF('Exemplaires élève'!$N$29="I",2,IF('Exemplaires élève'!$N$29="S",3,IF('Exemplaires élève'!$N$29="B",4,IF('Exemplaires élève'!$N$29="TB",5,"xxxx"))))))</f>
        <v/>
      </c>
      <c r="F39" s="78" t="str">
        <f>IF('Exemplaires élève'!$N$37="","",IF('Exemplaires élève'!$N$37="TI",1,IF('Exemplaires élève'!$N$37="I",2,IF('Exemplaires élève'!$N$37="S",3,IF('Exemplaires élève'!$N$37="B",4,IF('Exemplaires élève'!$N$37="TB",5,"xxxx"))))))</f>
        <v/>
      </c>
      <c r="G39" s="78" t="str">
        <f>IF('Exemplaires élève'!$N$45="","",IF('Exemplaires élève'!$N$45="TI",1,IF('Exemplaires élève'!$N$45="I",2,IF('Exemplaires élève'!$N$45="S",3,IF('Exemplaires élève'!$N$45="B",4,IF('Exemplaires élève'!$N$45="TB",5,"xxxx"))))))</f>
        <v/>
      </c>
      <c r="H39" s="78" t="str">
        <f>IF('Exemplaires élève'!$N$53="","",IF('Exemplaires élève'!$N$53="TI",1,IF('Exemplaires élève'!$N$53="I",2,IF('Exemplaires élève'!$N$53="S",3,IF('Exemplaires élève'!$N$53="B",4,IF('Exemplaires élève'!$N$53="TB",5,"xxxx"))))))</f>
        <v/>
      </c>
      <c r="I39" s="78" t="str">
        <f>IF('Exemplaires élève'!$N$70="","",IF('Exemplaires élève'!$N$70="TI",1,IF('Exemplaires élève'!$N$70="I",2,IF('Exemplaires élève'!$N$70="S",3,IF('Exemplaires élève'!$N$70="B",4,IF('Exemplaires élève'!$N$70="TB",5,"xxxx"))))))</f>
        <v/>
      </c>
      <c r="J39" s="78" t="str">
        <f>IF('Exemplaires élève'!$N$78="","",IF('Exemplaires élève'!$N$78="TI",1,IF('Exemplaires élève'!$N$78="I",2,IF('Exemplaires élève'!$N$78="S",3,IF('Exemplaires élève'!$N$78="B",4,IF('Exemplaires élève'!$N$78="TB",5,"xxxx"))))))</f>
        <v/>
      </c>
      <c r="K39" s="78" t="str">
        <f>IF('Exemplaires élève'!$N$86="","",IF('Exemplaires élève'!$N$86="TI",1,IF('Exemplaires élève'!$N$86="I",2,IF('Exemplaires élève'!$N$86="S",3,IF('Exemplaires élève'!$N$86="B",4,IF('Exemplaires élève'!$N$86="TB",5,"xxxx"))))))</f>
        <v/>
      </c>
      <c r="L39" s="78" t="str">
        <f>IF('Exemplaires élève'!$N$94="","",IF('Exemplaires élève'!$N$94="TI",1,IF('Exemplaires élève'!$N$94="I",2,IF('Exemplaires élève'!$N$94="S",3,IF('Exemplaires élève'!$N$94="B",4,IF('Exemplaires élève'!$N$94="TB",5,"xxxx"))))))</f>
        <v/>
      </c>
      <c r="M39" s="78" t="str">
        <f>IF('Exemplaires élève'!$N$102="","",IF('Exemplaires élève'!$N$102="TI",1,IF('Exemplaires élève'!$N$102="I",2,IF('Exemplaires élève'!$N$102="S",3,IF('Exemplaires élève'!$N$102="B",4,IF('Exemplaires élève'!$N$102="TB",5,"xxxx"))))))</f>
        <v/>
      </c>
      <c r="N39" s="78" t="str">
        <f>IF('Exemplaires élève'!$N$119="","",IF('Exemplaires élève'!$N$119="TI",1,IF('Exemplaires élève'!$N$119="I",2,IF('Exemplaires élève'!$N$119="S",3,IF('Exemplaires élève'!$N$119="B",4,IF('Exemplaires élève'!$N$119="TB",5,"xxxx"))))))</f>
        <v/>
      </c>
      <c r="O39" s="78" t="str">
        <f>IF('Exemplaires élève'!$N$127="","",IF('Exemplaires élève'!$N$127="TI",1,IF('Exemplaires élève'!$N$127="I",2,IF('Exemplaires élève'!$N$127="S",3,IF('Exemplaires élève'!$N$127="B",4,IF('Exemplaires élève'!$N$127="TB",5,"xxxx"))))))</f>
        <v/>
      </c>
      <c r="P39" s="78" t="str">
        <f>IF('Exemplaires élève'!$N$135="","",IF('Exemplaires élève'!$N$135="TI",1,IF('Exemplaires élève'!$N$135="I",2,IF('Exemplaires élève'!$N$135="S",3,IF('Exemplaires élève'!$N$135="B",4,IF('Exemplaires élève'!$N$135="TB",5,"xxxx"))))))</f>
        <v/>
      </c>
      <c r="Q39" s="78" t="str">
        <f>IF('Exemplaires élève'!$N$143="","",IF('Exemplaires élève'!$N$143="TI",1,IF('Exemplaires élève'!$N$143="I",2,IF('Exemplaires élève'!$N$143="S",3,IF('Exemplaires élève'!$N$143="B",4,IF('Exemplaires élève'!$N$143="TB",5,"xxxx"))))))</f>
        <v/>
      </c>
      <c r="R39" s="78" t="str">
        <f>IF('Exemplaires élève'!$N$151="","",IF('Exemplaires élève'!$N$151="TI",1,IF('Exemplaires élève'!$N$151="I",2,IF('Exemplaires élève'!$N$151="S",3,IF('Exemplaires élève'!$N$151="B",4,IF('Exemplaires élève'!$N$151="TB",5,"xxxx"))))))</f>
        <v/>
      </c>
      <c r="S39" s="78" t="str">
        <f>IF('Exemplaires élève'!$N$168="","",IF('Exemplaires élève'!$N$168="TI",1,IF('Exemplaires élève'!$N$168="I",2,IF('Exemplaires élève'!$N$168="S",3,IF('Exemplaires élève'!$N$168="B",4,IF('Exemplaires élève'!$N$168="TB",5,"xxxx"))))))</f>
        <v/>
      </c>
      <c r="T39" s="78" t="str">
        <f>IF('Exemplaires élève'!$N$176="","",IF('Exemplaires élève'!$N$176="TI",1,IF('Exemplaires élève'!$N$176="I",2,IF('Exemplaires élève'!$N$176="S",3,IF('Exemplaires élève'!$N$176="B",4,IF('Exemplaires élève'!$N$176="TB",5,"xxxx"))))))</f>
        <v/>
      </c>
      <c r="U39" s="78" t="str">
        <f>IF('Exemplaires élève'!$N$184="","",IF('Exemplaires élève'!$N$184="TI",1,IF('Exemplaires élève'!$N$184="I",2,IF('Exemplaires élève'!$N$184="S",3,IF('Exemplaires élève'!$N$184="B",4,IF('Exemplaires élève'!$N$184="TB",5,"xxxx"))))))</f>
        <v/>
      </c>
      <c r="V39" s="78" t="str">
        <f>IF('Exemplaires élève'!$N$192="","",IF('Exemplaires élève'!$N$192="TI",1,IF('Exemplaires élève'!$N$192="I",2,IF('Exemplaires élève'!$N$192="S",3,IF('Exemplaires élève'!$N$192="B",4,IF('Exemplaires élève'!$N$192="TB",5,"xxxx"))))))</f>
        <v/>
      </c>
      <c r="W39" s="78" t="str">
        <f>IF('Exemplaires élève'!$N$200="","",IF('Exemplaires élève'!$N$200="TI",1,IF('Exemplaires élève'!$N$200="I",2,IF('Exemplaires élève'!$N$200="S",3,IF('Exemplaires élève'!$N$200="B",4,IF('Exemplaires élève'!$N$200="TB",5,"xxxx"))))))</f>
        <v/>
      </c>
    </row>
    <row r="40" spans="1:23" ht="13.5" thickBot="1">
      <c r="A40" s="112"/>
      <c r="D40" s="32" t="str">
        <f>IF(D33="Absent(e)","",IF(D33="Non pr.",2,IF(COUNTIF(D33:D39,"")=7,"",AVERAGE(D33:D39))))</f>
        <v/>
      </c>
      <c r="E40" s="33" t="str">
        <f t="shared" ref="E40:W40" si="3">IF(E33="Absent(e)","",IF(E33="Non pr.",2,IF(COUNTIF(E33:E39,"")=7,"",AVERAGE(E33:E39))))</f>
        <v/>
      </c>
      <c r="F40" s="33" t="str">
        <f t="shared" si="3"/>
        <v/>
      </c>
      <c r="G40" s="33" t="str">
        <f t="shared" si="3"/>
        <v/>
      </c>
      <c r="H40" s="33" t="str">
        <f t="shared" si="3"/>
        <v/>
      </c>
      <c r="I40" s="33" t="str">
        <f t="shared" si="3"/>
        <v/>
      </c>
      <c r="J40" s="33" t="str">
        <f t="shared" si="3"/>
        <v/>
      </c>
      <c r="K40" s="33" t="str">
        <f t="shared" si="3"/>
        <v/>
      </c>
      <c r="L40" s="33" t="str">
        <f t="shared" si="3"/>
        <v/>
      </c>
      <c r="M40" s="33" t="str">
        <f t="shared" si="3"/>
        <v/>
      </c>
      <c r="N40" s="33" t="str">
        <f t="shared" si="3"/>
        <v/>
      </c>
      <c r="O40" s="33" t="str">
        <f t="shared" si="3"/>
        <v/>
      </c>
      <c r="P40" s="33" t="str">
        <f t="shared" si="3"/>
        <v/>
      </c>
      <c r="Q40" s="33" t="str">
        <f t="shared" si="3"/>
        <v/>
      </c>
      <c r="R40" s="33" t="str">
        <f t="shared" si="3"/>
        <v/>
      </c>
      <c r="S40" s="33" t="str">
        <f t="shared" si="3"/>
        <v/>
      </c>
      <c r="T40" s="33" t="str">
        <f t="shared" si="3"/>
        <v/>
      </c>
      <c r="U40" s="33" t="str">
        <f t="shared" si="3"/>
        <v/>
      </c>
      <c r="V40" s="33" t="str">
        <f t="shared" si="3"/>
        <v/>
      </c>
      <c r="W40" s="34" t="str">
        <f t="shared" si="3"/>
        <v/>
      </c>
    </row>
    <row r="41" spans="1:23">
      <c r="A41" s="112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23">
      <c r="A42" s="112"/>
      <c r="C42" s="1" t="s">
        <v>28</v>
      </c>
      <c r="D42" s="77" t="str">
        <f>IF('Exemplaires élève'!$N$15="np","Non pr.",IF('Exemplaires élève'!$N$15="a","Absent(e)",IF('Exemplaires élève'!$O$14="","",IF('Exemplaires élève'!$O$15="TI",1,IF('Exemplaires élève'!$O$15="I",2,IF('Exemplaires élève'!$O$15="S",3,IF('Exemplaires élève'!$O$15="B",4,IF('Exemplaires élève'!$O$15="TB",5,"xxxx"))))))))</f>
        <v/>
      </c>
      <c r="E42" s="77" t="str">
        <f>IF('Exemplaires élève'!$N$23="np","Non pr.",IF('Exemplaires élève'!$N$23="a","Absent(e)",IF('Exemplaires élève'!$O$23="","",IF('Exemplaires élève'!$O$23="TI",1,IF('Exemplaires élève'!$O$23="I",2,IF('Exemplaires élève'!$O$23="S",3,IF('Exemplaires élève'!$O$23="B",4,IF('Exemplaires élève'!$O$23="TB",5,IF('Exemplaires élève'!$O$23="np","Non pr.",IF('Exemplaires élève'!$O$23="A","Absent(e)","xxxx"))))))))))</f>
        <v/>
      </c>
      <c r="F42" s="77" t="str">
        <f>IF('Exemplaires élève'!$N$31="np","Non pr.",IF('Exemplaires élève'!$N$31="a","Absent(e)",IF('Exemplaires élève'!$O$31="","",IF('Exemplaires élève'!$O$31="TI",1,IF('Exemplaires élève'!$O$31="I",2,IF('Exemplaires élève'!$O$31="S",3,IF('Exemplaires élève'!$O$31="B",4,IF('Exemplaires élève'!$O$31="TB",5,IF('Exemplaires élève'!$O$31="np","Non pr.",IF('Exemplaires élève'!$O$31="A","Absent(e)","xxxx"))))))))))</f>
        <v/>
      </c>
      <c r="G42" s="77" t="str">
        <f>IF('Exemplaires élève'!$N$39="np","Non pr.",IF('Exemplaires élève'!$N$39="a","Absent(e)",IF('Exemplaires élève'!$O$39="","",IF('Exemplaires élève'!$O$39="TI",1,IF('Exemplaires élève'!$O$39="I",2,IF('Exemplaires élève'!$O$39="S",3,IF('Exemplaires élève'!$O$39="B",4,IF('Exemplaires élève'!$O$39="TB",5,IF('Exemplaires élève'!$O$39="np","Non pr.",IF('Exemplaires élève'!$O$39="A","Absent(e)","xxxx"))))))))))</f>
        <v/>
      </c>
      <c r="H42" s="77" t="str">
        <f>IF('Exemplaires élève'!$N$47="np","Non pr.",IF('Exemplaires élève'!$N$47="a","Absent(e)",IF('Exemplaires élève'!$O$47="","",IF('Exemplaires élève'!$O$47="TI",1,IF('Exemplaires élève'!$O$47="I",2,IF('Exemplaires élève'!$O$47="S",3,IF('Exemplaires élève'!$O$47="B",4,IF('Exemplaires élève'!$O$47="TB",5,IF('Exemplaires élève'!$O$47="np","Non pr.",IF('Exemplaires élève'!$O$47="A","Absent(e)","xxxx"))))))))))</f>
        <v/>
      </c>
      <c r="I42" s="77" t="str">
        <f>IF('Exemplaires élève'!$N$64="np","Non pr.",IF('Exemplaires élève'!$N$64="a","Absent(e)",IF('Exemplaires élève'!$O$64="","",IF('Exemplaires élève'!$O$64="TI",1,IF('Exemplaires élève'!$O$64="I",2,IF('Exemplaires élève'!$O$64="S",3,IF('Exemplaires élève'!$O$64="B",4,IF('Exemplaires élève'!$O$64="TB",5,IF('Exemplaires élève'!$O$64="np","Non pr.",IF('Exemplaires élève'!$O$64="A","Absent(e)","xxxx"))))))))))</f>
        <v/>
      </c>
      <c r="J42" s="77" t="str">
        <f>IF('Exemplaires élève'!$N$72="np","Non pr.",IF('Exemplaires élève'!$N$72="a","Absent(e)",IF('Exemplaires élève'!$O$72="","",IF('Exemplaires élève'!$O$72="TI",1,IF('Exemplaires élève'!$O$72="I",2,IF('Exemplaires élève'!$O$72="S",3,IF('Exemplaires élève'!$O$72="B",4,IF('Exemplaires élève'!$O$72="TB",5,IF('Exemplaires élève'!$O$72="np","Non pr.",IF('Exemplaires élève'!$O$72="A","Absent(e)","xxxx"))))))))))</f>
        <v/>
      </c>
      <c r="K42" s="77" t="str">
        <f>IF('Exemplaires élève'!$N$80="np","Non pr.",IF('Exemplaires élève'!$N$80="a","Absent(e)",IF('Exemplaires élève'!$O$80="","",IF('Exemplaires élève'!$O$80="TI",1,IF('Exemplaires élève'!$O$80="I",2,IF('Exemplaires élève'!$O$80="S",3,IF('Exemplaires élève'!$O$80="B",4,IF('Exemplaires élève'!$O$80="TB",5,IF('Exemplaires élève'!$O$80="np","Non pr.",IF('Exemplaires élève'!$O$80="A","Absent(e)","xxxx"))))))))))</f>
        <v/>
      </c>
      <c r="L42" s="77" t="str">
        <f>IF('Exemplaires élève'!$N$88="np","Non pr.",IF('Exemplaires élève'!$N$88="a","Absent(e)",IF('Exemplaires élève'!$O$88="","",IF('Exemplaires élève'!$O$88="TI",1,IF('Exemplaires élève'!$O$88="I",2,IF('Exemplaires élève'!$O$88="S",3,IF('Exemplaires élève'!$O$88="B",4,IF('Exemplaires élève'!$O$88="TB",5,IF('Exemplaires élève'!$O$88="np","Non pr.",IF('Exemplaires élève'!$O$88="A","Absent(e)","xxxx"))))))))))</f>
        <v/>
      </c>
      <c r="M42" s="77" t="str">
        <f>IF('Exemplaires élève'!$N$96="np","Non pr.",IF('Exemplaires élève'!$N$96="a","Absent(e)",IF('Exemplaires élève'!$O$96="","",IF('Exemplaires élève'!$O$96="TI",1,IF('Exemplaires élève'!$O$96="I",2,IF('Exemplaires élève'!$O$96="S",3,IF('Exemplaires élève'!$O$96="B",4,IF('Exemplaires élève'!$O$96="TB",5,IF('Exemplaires élève'!$O$96="np","Non pr.",IF('Exemplaires élève'!$O$96="A","Absent(e)","xxxx"))))))))))</f>
        <v/>
      </c>
      <c r="N42" s="77" t="str">
        <f>IF('Exemplaires élève'!$N$113="np","Non pr.",IF('Exemplaires élève'!$N$113="a","Absent(e)",IF('Exemplaires élève'!$O$113="","",IF('Exemplaires élève'!$O$113="TI",1,IF('Exemplaires élève'!$O$113="I",2,IF('Exemplaires élève'!$O$113="S",3,IF('Exemplaires élève'!$O$113="B",4,IF('Exemplaires élève'!$O$113="TB",5,IF('Exemplaires élève'!$O$113="np","Non pr.",IF('Exemplaires élève'!$O$113="A","Absent(e)","xxxx"))))))))))</f>
        <v/>
      </c>
      <c r="O42" s="77" t="str">
        <f>IF('Exemplaires élève'!$N$121="np","Non pr.",IF('Exemplaires élève'!$N$121="a","Absent(e)",IF('Exemplaires élève'!$O$121="","",IF('Exemplaires élève'!$O$121="TI",1,IF('Exemplaires élève'!$O$121="I",2,IF('Exemplaires élève'!$O$121="S",3,IF('Exemplaires élève'!$O$121="B",4,IF('Exemplaires élève'!$O$121="TB",5,IF('Exemplaires élève'!$O$121="np","Non pr.",IF('Exemplaires élève'!$O$121="A","Absent(e)","xxxx"))))))))))</f>
        <v/>
      </c>
      <c r="P42" s="77" t="str">
        <f>IF('Exemplaires élève'!$N$129="np","Non pr.",IF('Exemplaires élève'!$N$129="a","Absent(e)",IF('Exemplaires élève'!$O$129="","",IF('Exemplaires élève'!$O$129="TI",1,IF('Exemplaires élève'!$O$129="I",2,IF('Exemplaires élève'!$O$129="S",3,IF('Exemplaires élève'!$O$129="B",4,IF('Exemplaires élève'!$O$129="TB",5,IF('Exemplaires élève'!$O$129="np","Non pr.",IF('Exemplaires élève'!$O$129="A","Absent(e)","xxxx"))))))))))</f>
        <v/>
      </c>
      <c r="Q42" s="77" t="str">
        <f>IF('Exemplaires élève'!$N$137="np","Non pr.",IF('Exemplaires élève'!$N$137="a","Absent(e)",IF('Exemplaires élève'!$O$137="","",IF('Exemplaires élève'!$O$137="TI",1,IF('Exemplaires élève'!$O$137="I",2,IF('Exemplaires élève'!$O$137="S",3,IF('Exemplaires élève'!$O$137="B",4,IF('Exemplaires élève'!$O$137="TB",5,IF('Exemplaires élève'!$O$137="np","Non pr.",IF('Exemplaires élève'!$O$137="A","Absent(e)","xxxx"))))))))))</f>
        <v/>
      </c>
      <c r="R42" s="77" t="str">
        <f>IF('Exemplaires élève'!$N$145="np","Non pr.",IF('Exemplaires élève'!$N$145="a","Absent(e)",IF('Exemplaires élève'!$O$145="","",IF('Exemplaires élève'!$O$145="TI",1,IF('Exemplaires élève'!$O$145="I",2,IF('Exemplaires élève'!$O$145="S",3,IF('Exemplaires élève'!$O$145="B",4,IF('Exemplaires élève'!$O$145="TB",5,IF('Exemplaires élève'!$O$145="np","Non pr.",IF('Exemplaires élève'!$O$145="A","Absent(e)","xxxx"))))))))))</f>
        <v/>
      </c>
      <c r="S42" s="77" t="str">
        <f>IF('Exemplaires élève'!$N$162="np","Non pr.",IF('Exemplaires élève'!$N$162="a","Absent(e)",IF('Exemplaires élève'!$O$162="","",IF('Exemplaires élève'!$O$162="TI",1,IF('Exemplaires élève'!$O$162="I",2,IF('Exemplaires élève'!$O$162="S",3,IF('Exemplaires élève'!$O$162="B",4,IF('Exemplaires élève'!$O$162="TB",5,IF('Exemplaires élève'!$O$162="np","Non pr.",IF('Exemplaires élève'!$O$162="A","Absent(e)","xxxx"))))))))))</f>
        <v/>
      </c>
      <c r="T42" s="77" t="str">
        <f>IF('Exemplaires élève'!$N$170="np","Non pr.",IF('Exemplaires élève'!$N$170="a","Absent(e)",IF('Exemplaires élève'!$O$170="","",IF('Exemplaires élève'!$O$170="TI",1,IF('Exemplaires élève'!$O$170="I",2,IF('Exemplaires élève'!$O$170="S",3,IF('Exemplaires élève'!$O$170="B",4,IF('Exemplaires élève'!$O$170="TB",5,IF('Exemplaires élève'!$O$170="np","Non pr.",IF('Exemplaires élève'!$O$170="A","Absent(e)","xxxx"))))))))))</f>
        <v/>
      </c>
      <c r="U42" s="77" t="str">
        <f>IF('Exemplaires élève'!$N$178="np","Non pr.",IF('Exemplaires élève'!$N$178="a","Absent(e)",IF('Exemplaires élève'!$O$178="","",IF('Exemplaires élève'!$O$178="TI",1,IF('Exemplaires élève'!$O$178="I",2,IF('Exemplaires élève'!$O$178="S",3,IF('Exemplaires élève'!$O$178="B",4,IF('Exemplaires élève'!$O$178="TB",5,IF('Exemplaires élève'!$O$178="np","Non pr.",IF('Exemplaires élève'!$O$178="A","Absent(e)","xxxx"))))))))))</f>
        <v/>
      </c>
      <c r="V42" s="77" t="str">
        <f>IF('Exemplaires élève'!$N$186="np","Non pr.",IF('Exemplaires élève'!$N$186="a","Absent(e)",IF('Exemplaires élève'!$O$186="","",IF('Exemplaires élève'!$O$186="TI",1,IF('Exemplaires élève'!$O$186="I",2,IF('Exemplaires élève'!$O$186="S",3,IF('Exemplaires élève'!$O$186="B",4,IF('Exemplaires élève'!$O$186="TB",5,IF('Exemplaires élève'!$O$186="np","Non pr.",IF('Exemplaires élève'!$O$186="A","Absent(e)","xxxx"))))))))))</f>
        <v/>
      </c>
      <c r="W42" s="77" t="str">
        <f>IF('Exemplaires élève'!$N$194="np","Non pr.",IF('Exemplaires élève'!$N$194="a","Absent(e)",IF('Exemplaires élève'!$O$194="","",IF('Exemplaires élève'!$O$194="TI",1,IF('Exemplaires élève'!$O$194="I",2,IF('Exemplaires élève'!$O$194="S",3,IF('Exemplaires élève'!$O$194="B",4,IF('Exemplaires élève'!$O$194="TB",5,IF('Exemplaires élève'!$O$194="np","Non pr.",IF('Exemplaires élève'!$O$194="A","Absent(e)","xxxx"))))))))))</f>
        <v/>
      </c>
    </row>
    <row r="43" spans="1:23">
      <c r="A43" s="112"/>
      <c r="D43" s="78" t="str">
        <f>IF('Exemplaires élève'!$O$16="","",IF('Exemplaires élève'!$O$16="TI",1,IF('Exemplaires élève'!$O$16="I",2,IF('Exemplaires élève'!$O$16="S",3,IF('Exemplaires élève'!$O$16="B",4,IF('Exemplaires élève'!$O$16="TB",5,"xxxx"))))))</f>
        <v/>
      </c>
      <c r="E43" s="78" t="str">
        <f>IF('Exemplaires élève'!$O$24="","",IF('Exemplaires élève'!$O$24="TI",1,IF('Exemplaires élève'!$O$24="I",2,IF('Exemplaires élève'!$O$24="S",3,IF('Exemplaires élève'!$O$24="B",4,IF('Exemplaires élève'!$O$24="TB",5,"xxxx"))))))</f>
        <v/>
      </c>
      <c r="F43" s="78" t="str">
        <f>IF('Exemplaires élève'!$O$32="","",IF('Exemplaires élève'!$O$32="TI",1,IF('Exemplaires élève'!$O$32="I",2,IF('Exemplaires élève'!$O$32="S",3,IF('Exemplaires élève'!$O$32="B",4,IF('Exemplaires élève'!$O$32="TB",5,"xxxx"))))))</f>
        <v/>
      </c>
      <c r="G43" s="78" t="str">
        <f>IF('Exemplaires élève'!$O$40="","",IF('Exemplaires élève'!$O$40="TI",1,IF('Exemplaires élève'!$O$40="I",2,IF('Exemplaires élève'!$O$40="S",3,IF('Exemplaires élève'!$O$40="B",4,IF('Exemplaires élève'!$O$40="TB",5,"xxxx"))))))</f>
        <v/>
      </c>
      <c r="H43" s="78" t="str">
        <f>IF('Exemplaires élève'!$O$48="","",IF('Exemplaires élève'!$O$48="TI",1,IF('Exemplaires élève'!$O$48="I",2,IF('Exemplaires élève'!$O$48="S",3,IF('Exemplaires élève'!$O$48="B",4,IF('Exemplaires élève'!$O$48="TB",5,"xxxx"))))))</f>
        <v/>
      </c>
      <c r="I43" s="78" t="str">
        <f>IF('Exemplaires élève'!$O$65="","",IF('Exemplaires élève'!$O$65="TI",1,IF('Exemplaires élève'!$O$65="I",2,IF('Exemplaires élève'!$O$65="S",3,IF('Exemplaires élève'!$O$65="B",4,IF('Exemplaires élève'!$O$65="TB",5,"xxxx"))))))</f>
        <v/>
      </c>
      <c r="J43" s="78" t="str">
        <f>IF('Exemplaires élève'!$O$73="","",IF('Exemplaires élève'!$O$73="TI",1,IF('Exemplaires élève'!$O$73="I",2,IF('Exemplaires élève'!$O$73="S",3,IF('Exemplaires élève'!$O$73="B",4,IF('Exemplaires élève'!$O$73="TB",5,"xxxx"))))))</f>
        <v/>
      </c>
      <c r="K43" s="78" t="str">
        <f>IF('Exemplaires élève'!$O$81="","",IF('Exemplaires élève'!$O$81="TI",1,IF('Exemplaires élève'!$O$81="I",2,IF('Exemplaires élève'!$O$81="S",3,IF('Exemplaires élève'!$O$81="B",4,IF('Exemplaires élève'!$O$81="TB",5,"xxxx"))))))</f>
        <v/>
      </c>
      <c r="L43" s="78" t="str">
        <f>IF('Exemplaires élève'!$O$89="","",IF('Exemplaires élève'!$O$89="TI",1,IF('Exemplaires élève'!$O$89="I",2,IF('Exemplaires élève'!$O$89="S",3,IF('Exemplaires élève'!$O$89="B",4,IF('Exemplaires élève'!$O$89="TB",5,"xxxx"))))))</f>
        <v/>
      </c>
      <c r="M43" s="78" t="str">
        <f>IF('Exemplaires élève'!$O$97="","",IF('Exemplaires élève'!$O$97="TI",1,IF('Exemplaires élève'!$O$97="I",2,IF('Exemplaires élève'!$O$97="S",3,IF('Exemplaires élève'!$O$97="B",4,IF('Exemplaires élève'!$O$97="TB",5,"xxxx"))))))</f>
        <v/>
      </c>
      <c r="N43" s="78" t="str">
        <f>IF('Exemplaires élève'!$O$114="","",IF('Exemplaires élève'!$O$114="TI",1,IF('Exemplaires élève'!$O$114="I",2,IF('Exemplaires élève'!$O$114="S",3,IF('Exemplaires élève'!$O$114="B",4,IF('Exemplaires élève'!$O$114="TB",5,"xxxx"))))))</f>
        <v/>
      </c>
      <c r="O43" s="78" t="str">
        <f>IF('Exemplaires élève'!$O$122="","",IF('Exemplaires élève'!$O$122="TI",1,IF('Exemplaires élève'!$O$122="I",2,IF('Exemplaires élève'!$O$122="S",3,IF('Exemplaires élève'!$O$122="B",4,IF('Exemplaires élève'!$O$122="TB",5,"xxxx"))))))</f>
        <v/>
      </c>
      <c r="P43" s="78" t="str">
        <f>IF('Exemplaires élève'!$O$130="","",IF('Exemplaires élève'!$O$130="TI",1,IF('Exemplaires élève'!$O$130="I",2,IF('Exemplaires élève'!$O$130="S",3,IF('Exemplaires élève'!$O$130="B",4,IF('Exemplaires élève'!$O$130="TB",5,"xxxx"))))))</f>
        <v/>
      </c>
      <c r="Q43" s="78" t="str">
        <f>IF('Exemplaires élève'!$O$138="","",IF('Exemplaires élève'!$O$138="TI",1,IF('Exemplaires élève'!$O$138="I",2,IF('Exemplaires élève'!$O$138="S",3,IF('Exemplaires élève'!$O$138="B",4,IF('Exemplaires élève'!$O$138="TB",5,"xxxx"))))))</f>
        <v/>
      </c>
      <c r="R43" s="78" t="str">
        <f>IF('Exemplaires élève'!$O$146="","",IF('Exemplaires élève'!$O$146="TI",1,IF('Exemplaires élève'!$O$146="I",2,IF('Exemplaires élève'!$O$146="S",3,IF('Exemplaires élève'!$O$146="B",4,IF('Exemplaires élève'!$O$146="TB",5,"xxxx"))))))</f>
        <v/>
      </c>
      <c r="S43" s="78" t="str">
        <f>IF('Exemplaires élève'!$O$163="","",IF('Exemplaires élève'!$O$163="TI",1,IF('Exemplaires élève'!$O$163="I",2,IF('Exemplaires élève'!$O$163="S",3,IF('Exemplaires élève'!$O$163="B",4,IF('Exemplaires élève'!$O$163="TB",5,"xxxx"))))))</f>
        <v/>
      </c>
      <c r="T43" s="78" t="str">
        <f>IF('Exemplaires élève'!$O$171="","",IF('Exemplaires élève'!$O$171="TI",1,IF('Exemplaires élève'!$O$171="I",2,IF('Exemplaires élève'!$O$171="S",3,IF('Exemplaires élève'!$O$171="B",4,IF('Exemplaires élève'!$O$171="TB",5,"xxxx"))))))</f>
        <v/>
      </c>
      <c r="U43" s="78" t="str">
        <f>IF('Exemplaires élève'!$O$179="","",IF('Exemplaires élève'!$O$179="TI",1,IF('Exemplaires élève'!$O$179="I",2,IF('Exemplaires élève'!$O$179="S",3,IF('Exemplaires élève'!$O$179="B",4,IF('Exemplaires élève'!$O$179="TB",5,"xxxx"))))))</f>
        <v/>
      </c>
      <c r="V43" s="78" t="str">
        <f>IF('Exemplaires élève'!$O$187="","",IF('Exemplaires élève'!$O$187="TI",1,IF('Exemplaires élève'!$O$187="I",2,IF('Exemplaires élève'!$O$187="S",3,IF('Exemplaires élève'!$O$187="B",4,IF('Exemplaires élève'!$O$187="TB",5,"xxxx"))))))</f>
        <v/>
      </c>
      <c r="W43" s="78" t="str">
        <f>IF('Exemplaires élève'!$O$195="","",IF('Exemplaires élève'!$O$195="TI",1,IF('Exemplaires élève'!$O$195="I",2,IF('Exemplaires élève'!$O$195="S",3,IF('Exemplaires élève'!$O$195="B",4,IF('Exemplaires élève'!$O$195="TB",5,"xxxx"))))))</f>
        <v/>
      </c>
    </row>
    <row r="44" spans="1:23">
      <c r="A44" s="112"/>
      <c r="D44" s="78" t="str">
        <f>IF('Exemplaires élève'!$O$17="","",IF('Exemplaires élève'!$O$17="TI",1,IF('Exemplaires élève'!$O$17="I",2,IF('Exemplaires élève'!$O$17="S",3,IF('Exemplaires élève'!$O$17="B",4,IF('Exemplaires élève'!$O$17="TB",5,"xxxx"))))))</f>
        <v/>
      </c>
      <c r="E44" s="78" t="str">
        <f>IF('Exemplaires élève'!$O$25="","",IF('Exemplaires élève'!$O$25="TI",1,IF('Exemplaires élève'!$O$25="I",2,IF('Exemplaires élève'!$O$25="S",3,IF('Exemplaires élève'!$O$25="B",4,IF('Exemplaires élève'!$O$25="TB",5,"xxxx"))))))</f>
        <v/>
      </c>
      <c r="F44" s="78" t="str">
        <f>IF('Exemplaires élève'!$O$33="","",IF('Exemplaires élève'!$O$33="TI",1,IF('Exemplaires élève'!$O$33="I",2,IF('Exemplaires élève'!$O$33="S",3,IF('Exemplaires élève'!$O$33="B",4,IF('Exemplaires élève'!$O$33="TB",5,"xxxx"))))))</f>
        <v/>
      </c>
      <c r="G44" s="78" t="str">
        <f>IF('Exemplaires élève'!$O$41="","",IF('Exemplaires élève'!$O$41="TI",1,IF('Exemplaires élève'!$O$41="I",2,IF('Exemplaires élève'!$O$41="S",3,IF('Exemplaires élève'!$O$41="B",4,IF('Exemplaires élève'!$O$41="TB",5,"xxxx"))))))</f>
        <v/>
      </c>
      <c r="H44" s="78" t="str">
        <f>IF('Exemplaires élève'!$O$49="","",IF('Exemplaires élève'!$O$49="TI",1,IF('Exemplaires élève'!$O$49="I",2,IF('Exemplaires élève'!$O$49="S",3,IF('Exemplaires élève'!$O$49="B",4,IF('Exemplaires élève'!$O$49="TB",5,"xxxx"))))))</f>
        <v/>
      </c>
      <c r="I44" s="78" t="str">
        <f>IF('Exemplaires élève'!$O$66="","",IF('Exemplaires élève'!$O$66="TI",1,IF('Exemplaires élève'!$O$66="I",2,IF('Exemplaires élève'!$O$66="S",3,IF('Exemplaires élève'!$O$66="B",4,IF('Exemplaires élève'!$O$66="TB",5,"xxxx"))))))</f>
        <v/>
      </c>
      <c r="J44" s="78" t="str">
        <f>IF('Exemplaires élève'!$O$74="","",IF('Exemplaires élève'!$O$74="TI",1,IF('Exemplaires élève'!$O$74="I",2,IF('Exemplaires élève'!$O$74="S",3,IF('Exemplaires élève'!$O$74="B",4,IF('Exemplaires élève'!$O$74="TB",5,"xxxx"))))))</f>
        <v/>
      </c>
      <c r="K44" s="78" t="str">
        <f>IF('Exemplaires élève'!$O$82="","",IF('Exemplaires élève'!$O$82="TI",1,IF('Exemplaires élève'!$O$82="I",2,IF('Exemplaires élève'!$O$82="S",3,IF('Exemplaires élève'!$O$82="B",4,IF('Exemplaires élève'!$O$82="TB",5,"xxxx"))))))</f>
        <v/>
      </c>
      <c r="L44" s="78" t="str">
        <f>IF('Exemplaires élève'!$O$90="","",IF('Exemplaires élève'!$O$90="TI",1,IF('Exemplaires élève'!$O$90="I",2,IF('Exemplaires élève'!$O$90="S",3,IF('Exemplaires élève'!$O$90="B",4,IF('Exemplaires élève'!$O$90="TB",5,"xxxx"))))))</f>
        <v/>
      </c>
      <c r="M44" s="78" t="str">
        <f>IF('Exemplaires élève'!$O$98="","",IF('Exemplaires élève'!$O$98="TI",1,IF('Exemplaires élève'!$O$98="I",2,IF('Exemplaires élève'!$O$98="S",3,IF('Exemplaires élève'!$O$98="B",4,IF('Exemplaires élève'!$O$98="TB",5,"xxxx"))))))</f>
        <v/>
      </c>
      <c r="N44" s="78" t="str">
        <f>IF('Exemplaires élève'!$O$115="","",IF('Exemplaires élève'!$O$115="TI",1,IF('Exemplaires élève'!$O$115="I",2,IF('Exemplaires élève'!$O$115="S",3,IF('Exemplaires élève'!$O$115="B",4,IF('Exemplaires élève'!$O$115="TB",5,"xxxx"))))))</f>
        <v/>
      </c>
      <c r="O44" s="78" t="str">
        <f>IF('Exemplaires élève'!$O$123="","",IF('Exemplaires élève'!$O$123="TI",1,IF('Exemplaires élève'!$O$123="I",2,IF('Exemplaires élève'!$O$123="S",3,IF('Exemplaires élève'!$O$123="B",4,IF('Exemplaires élève'!$O$123="TB",5,"xxxx"))))))</f>
        <v/>
      </c>
      <c r="P44" s="78" t="str">
        <f>IF('Exemplaires élève'!$O$131="","",IF('Exemplaires élève'!$O$131="TI",1,IF('Exemplaires élève'!$O$131="I",2,IF('Exemplaires élève'!$O$131="S",3,IF('Exemplaires élève'!$O$131="B",4,IF('Exemplaires élève'!$O$131="TB",5,"xxxx"))))))</f>
        <v/>
      </c>
      <c r="Q44" s="78" t="str">
        <f>IF('Exemplaires élève'!$O$139="","",IF('Exemplaires élève'!$O$139="TI",1,IF('Exemplaires élève'!$O$139="I",2,IF('Exemplaires élève'!$O$139="S",3,IF('Exemplaires élève'!$O$139="B",4,IF('Exemplaires élève'!$O$139="TB",5,"xxxx"))))))</f>
        <v/>
      </c>
      <c r="R44" s="78" t="str">
        <f>IF('Exemplaires élève'!$O$147="","",IF('Exemplaires élève'!$O$147="TI",1,IF('Exemplaires élève'!$O$147="I",2,IF('Exemplaires élève'!$O$147="S",3,IF('Exemplaires élève'!$O$147="B",4,IF('Exemplaires élève'!$O$147="TB",5,"xxxx"))))))</f>
        <v/>
      </c>
      <c r="S44" s="78" t="str">
        <f>IF('Exemplaires élève'!$O$164="","",IF('Exemplaires élève'!$O$164="TI",1,IF('Exemplaires élève'!$O$164="I",2,IF('Exemplaires élève'!$O$164="S",3,IF('Exemplaires élève'!$O$164="B",4,IF('Exemplaires élève'!$O$164="TB",5,"xxxx"))))))</f>
        <v/>
      </c>
      <c r="T44" s="78" t="str">
        <f>IF('Exemplaires élève'!$O$172="","",IF('Exemplaires élève'!$O$172="TI",1,IF('Exemplaires élève'!$O$172="I",2,IF('Exemplaires élève'!$O$172="S",3,IF('Exemplaires élève'!$O$172="B",4,IF('Exemplaires élève'!$O$172="TB",5,"xxxx"))))))</f>
        <v/>
      </c>
      <c r="U44" s="78" t="str">
        <f>IF('Exemplaires élève'!$O$180="","",IF('Exemplaires élève'!$O$180="TI",1,IF('Exemplaires élève'!$O$180="I",2,IF('Exemplaires élève'!$O$180="S",3,IF('Exemplaires élève'!$O$180="B",4,IF('Exemplaires élève'!$O$180="TB",5,"xxxx"))))))</f>
        <v/>
      </c>
      <c r="V44" s="78" t="str">
        <f>IF('Exemplaires élève'!$O$188="","",IF('Exemplaires élève'!$O$188="TI",1,IF('Exemplaires élève'!$O$188="I",2,IF('Exemplaires élève'!$O$188="S",3,IF('Exemplaires élève'!$O$188="B",4,IF('Exemplaires élève'!$O$188="TB",5,"xxxx"))))))</f>
        <v/>
      </c>
      <c r="W44" s="78" t="str">
        <f>IF('Exemplaires élève'!$O$196="","",IF('Exemplaires élève'!$O$196="TI",1,IF('Exemplaires élève'!$O$196="I",2,IF('Exemplaires élève'!$O$196="S",3,IF('Exemplaires élève'!$O$196="B",4,IF('Exemplaires élève'!$O$196="TB",5,"xxxx"))))))</f>
        <v/>
      </c>
    </row>
    <row r="45" spans="1:23">
      <c r="A45" s="112"/>
      <c r="D45" s="78" t="str">
        <f>IF('Exemplaires élève'!$O$18="","",IF('Exemplaires élève'!$O$18="TI",1,IF('Exemplaires élève'!$O$18="I",2,IF('Exemplaires élève'!$O$18="S",3,IF('Exemplaires élève'!$O$18="B",4,IF('Exemplaires élève'!$O$18="TB",5,"xxxx"))))))</f>
        <v/>
      </c>
      <c r="E45" s="78" t="str">
        <f>IF('Exemplaires élève'!$O$26="","",IF('Exemplaires élève'!$O$26="TI",1,IF('Exemplaires élève'!$O$26="I",2,IF('Exemplaires élève'!$O$26="S",3,IF('Exemplaires élève'!$O$26="B",4,IF('Exemplaires élève'!$O$26="TB",5,"xxxx"))))))</f>
        <v/>
      </c>
      <c r="F45" s="78" t="str">
        <f>IF('Exemplaires élève'!$O$34="","",IF('Exemplaires élève'!$O$34="TI",1,IF('Exemplaires élève'!$O$34="I",2,IF('Exemplaires élève'!$O$34="S",3,IF('Exemplaires élève'!$O$34="B",4,IF('Exemplaires élève'!$O$34="TB",5,"xxxx"))))))</f>
        <v/>
      </c>
      <c r="G45" s="78" t="str">
        <f>IF('Exemplaires élève'!$O$42="","",IF('Exemplaires élève'!$O$42="TI",1,IF('Exemplaires élève'!$O$42="I",2,IF('Exemplaires élève'!$O$42="S",3,IF('Exemplaires élève'!$O$42="B",4,IF('Exemplaires élève'!$O$42="TB",5,"xxxx"))))))</f>
        <v/>
      </c>
      <c r="H45" s="78" t="str">
        <f>IF('Exemplaires élève'!$O$50="","",IF('Exemplaires élève'!$O$50="TI",1,IF('Exemplaires élève'!$O$50="I",2,IF('Exemplaires élève'!$O$50="S",3,IF('Exemplaires élève'!$O$50="B",4,IF('Exemplaires élève'!$O$50="TB",5,"xxxx"))))))</f>
        <v/>
      </c>
      <c r="I45" s="78" t="str">
        <f>IF('Exemplaires élève'!$O$67="","",IF('Exemplaires élève'!$O$67="TI",1,IF('Exemplaires élève'!$O$67="I",2,IF('Exemplaires élève'!$O$67="S",3,IF('Exemplaires élève'!$O$67="B",4,IF('Exemplaires élève'!$O$67="TB",5,"xxxx"))))))</f>
        <v/>
      </c>
      <c r="J45" s="78" t="str">
        <f>IF('Exemplaires élève'!$O$75="","",IF('Exemplaires élève'!$O$75="TI",1,IF('Exemplaires élève'!$O$75="I",2,IF('Exemplaires élève'!$O$75="S",3,IF('Exemplaires élève'!$O$75="B",4,IF('Exemplaires élève'!$O$75="TB",5,"xxxx"))))))</f>
        <v/>
      </c>
      <c r="K45" s="78" t="str">
        <f>IF('Exemplaires élève'!$O$83="","",IF('Exemplaires élève'!$O$83="TI",1,IF('Exemplaires élève'!$O$83="I",2,IF('Exemplaires élève'!$O$83="S",3,IF('Exemplaires élève'!$O$83="B",4,IF('Exemplaires élève'!$O$83="TB",5,"xxxx"))))))</f>
        <v/>
      </c>
      <c r="L45" s="78" t="str">
        <f>IF('Exemplaires élève'!$O$91="","",IF('Exemplaires élève'!$O$91="TI",1,IF('Exemplaires élève'!$O$91="I",2,IF('Exemplaires élève'!$O$91="S",3,IF('Exemplaires élève'!$O$91="B",4,IF('Exemplaires élève'!$O$91="TB",5,"xxxx"))))))</f>
        <v/>
      </c>
      <c r="M45" s="78" t="str">
        <f>IF('Exemplaires élève'!$O$99="","",IF('Exemplaires élève'!$O$99="TI",1,IF('Exemplaires élève'!$O$99="I",2,IF('Exemplaires élève'!$O$99="S",3,IF('Exemplaires élève'!$O$99="B",4,IF('Exemplaires élève'!$O$99="TB",5,"xxxx"))))))</f>
        <v/>
      </c>
      <c r="N45" s="78" t="str">
        <f>IF('Exemplaires élève'!$O$116="","",IF('Exemplaires élève'!$O$116="TI",1,IF('Exemplaires élève'!$O$116="I",2,IF('Exemplaires élève'!$O$116="S",3,IF('Exemplaires élève'!$O$116="B",4,IF('Exemplaires élève'!$O$116="TB",5,"xxxx"))))))</f>
        <v/>
      </c>
      <c r="O45" s="78" t="str">
        <f>IF('Exemplaires élève'!$O$124="","",IF('Exemplaires élève'!$O$124="TI",1,IF('Exemplaires élève'!$O$124="I",2,IF('Exemplaires élève'!$O$124="S",3,IF('Exemplaires élève'!$O$124="B",4,IF('Exemplaires élève'!$O$124="TB",5,"xxxx"))))))</f>
        <v/>
      </c>
      <c r="P45" s="78" t="str">
        <f>IF('Exemplaires élève'!$O$132="","",IF('Exemplaires élève'!$O$132="TI",1,IF('Exemplaires élève'!$O$132="I",2,IF('Exemplaires élève'!$O$132="S",3,IF('Exemplaires élève'!$O$132="B",4,IF('Exemplaires élève'!$O$132="TB",5,"xxxx"))))))</f>
        <v/>
      </c>
      <c r="Q45" s="78" t="str">
        <f>IF('Exemplaires élève'!$O$140="","",IF('Exemplaires élève'!$O$140="TI",1,IF('Exemplaires élève'!$O$140="I",2,IF('Exemplaires élève'!$O$140="S",3,IF('Exemplaires élève'!$O$140="B",4,IF('Exemplaires élève'!$O$140="TB",5,"xxxx"))))))</f>
        <v/>
      </c>
      <c r="R45" s="78" t="str">
        <f>IF('Exemplaires élève'!$O$148="","",IF('Exemplaires élève'!$O$148="TI",1,IF('Exemplaires élève'!$O$148="I",2,IF('Exemplaires élève'!$O$148="S",3,IF('Exemplaires élève'!$O$148="B",4,IF('Exemplaires élève'!$O$148="TB",5,"xxxx"))))))</f>
        <v/>
      </c>
      <c r="S45" s="78" t="str">
        <f>IF('Exemplaires élève'!$O$165="","",IF('Exemplaires élève'!$O$165="TI",1,IF('Exemplaires élève'!$O$165="I",2,IF('Exemplaires élève'!$O$165="S",3,IF('Exemplaires élève'!$O$165="B",4,IF('Exemplaires élève'!$O$165="TB",5,"xxxx"))))))</f>
        <v/>
      </c>
      <c r="T45" s="78" t="str">
        <f>IF('Exemplaires élève'!$O$173="","",IF('Exemplaires élève'!$O$173="TI",1,IF('Exemplaires élève'!$O$173="I",2,IF('Exemplaires élève'!$O$173="S",3,IF('Exemplaires élève'!$O$173="B",4,IF('Exemplaires élève'!$O$173="TB",5,"xxxx"))))))</f>
        <v/>
      </c>
      <c r="U45" s="78" t="str">
        <f>IF('Exemplaires élève'!$O$181="","",IF('Exemplaires élève'!$O$181="TI",1,IF('Exemplaires élève'!$O$181="I",2,IF('Exemplaires élève'!$O$181="S",3,IF('Exemplaires élève'!$O$181="B",4,IF('Exemplaires élève'!$O$181="TB",5,"xxxx"))))))</f>
        <v/>
      </c>
      <c r="V45" s="78" t="str">
        <f>IF('Exemplaires élève'!$O$189="","",IF('Exemplaires élève'!$O$189="TI",1,IF('Exemplaires élève'!$O$189="I",2,IF('Exemplaires élève'!$O$189="S",3,IF('Exemplaires élève'!$O$189="B",4,IF('Exemplaires élève'!$O$189="TB",5,"xxxx"))))))</f>
        <v/>
      </c>
      <c r="W45" s="78" t="str">
        <f>IF('Exemplaires élève'!$O$197="","",IF('Exemplaires élève'!$O$197="TI",1,IF('Exemplaires élève'!$O$197="I",2,IF('Exemplaires élève'!$O$197="S",3,IF('Exemplaires élève'!$O$197="B",4,IF('Exemplaires élève'!$O$197="TB",5,"xxxx"))))))</f>
        <v/>
      </c>
    </row>
    <row r="46" spans="1:23">
      <c r="A46" s="112"/>
      <c r="D46" s="78" t="str">
        <f>IF('Exemplaires élève'!$O$19="","",IF('Exemplaires élève'!$O$19="TI",1,IF('Exemplaires élève'!$O$19="I",2,IF('Exemplaires élève'!$O$19="S",3,IF('Exemplaires élève'!$O$19="B",4,IF('Exemplaires élève'!$O$19="TB",5,"xxxx"))))))</f>
        <v/>
      </c>
      <c r="E46" s="78" t="str">
        <f>IF('Exemplaires élève'!$O$27="","",IF('Exemplaires élève'!$O$27="TI",1,IF('Exemplaires élève'!$O$27="I",2,IF('Exemplaires élève'!$O$27="S",3,IF('Exemplaires élève'!$O$27="B",4,IF('Exemplaires élève'!$O$27="TB",5,"xxxx"))))))</f>
        <v/>
      </c>
      <c r="F46" s="78" t="str">
        <f>IF('Exemplaires élève'!$O$35="","",IF('Exemplaires élève'!$O$35="TI",1,IF('Exemplaires élève'!$O$35="I",2,IF('Exemplaires élève'!$O$35="S",3,IF('Exemplaires élève'!$O$35="B",4,IF('Exemplaires élève'!$O$35="TB",5,"xxxx"))))))</f>
        <v/>
      </c>
      <c r="G46" s="78" t="str">
        <f>IF('Exemplaires élève'!$O$43="","",IF('Exemplaires élève'!$O$43="TI",1,IF('Exemplaires élève'!$O$43="I",2,IF('Exemplaires élève'!$O$43="S",3,IF('Exemplaires élève'!$O$43="B",4,IF('Exemplaires élève'!$O$43="TB",5,"xxxx"))))))</f>
        <v/>
      </c>
      <c r="H46" s="78" t="str">
        <f>IF('Exemplaires élève'!$O$51="","",IF('Exemplaires élève'!$O$51="TI",1,IF('Exemplaires élève'!$O$51="I",2,IF('Exemplaires élève'!$O$51="S",3,IF('Exemplaires élève'!$O$51="B",4,IF('Exemplaires élève'!$O$51="TB",5,"xxxx"))))))</f>
        <v/>
      </c>
      <c r="I46" s="78" t="str">
        <f>IF('Exemplaires élève'!$O$68="","",IF('Exemplaires élève'!$O$68="TI",1,IF('Exemplaires élève'!$O$68="I",2,IF('Exemplaires élève'!$O$68="S",3,IF('Exemplaires élève'!$O$68="B",4,IF('Exemplaires élève'!$O$68="TB",5,"xxxx"))))))</f>
        <v/>
      </c>
      <c r="J46" s="78" t="str">
        <f>IF('Exemplaires élève'!$O$76="","",IF('Exemplaires élève'!$O$76="TI",1,IF('Exemplaires élève'!$O$76="I",2,IF('Exemplaires élève'!$O$76="S",3,IF('Exemplaires élève'!$O$76="B",4,IF('Exemplaires élève'!$O$76="TB",5,"xxxx"))))))</f>
        <v/>
      </c>
      <c r="K46" s="78" t="str">
        <f>IF('Exemplaires élève'!$O$84="","",IF('Exemplaires élève'!$O$84="TI",1,IF('Exemplaires élève'!$O$84="I",2,IF('Exemplaires élève'!$O$84="S",3,IF('Exemplaires élève'!$O$84="B",4,IF('Exemplaires élève'!$O$84="TB",5,"xxxx"))))))</f>
        <v/>
      </c>
      <c r="L46" s="78" t="str">
        <f>IF('Exemplaires élève'!$O$92="","",IF('Exemplaires élève'!$O$92="TI",1,IF('Exemplaires élève'!$O$92="I",2,IF('Exemplaires élève'!$O$92="S",3,IF('Exemplaires élève'!$O$92="B",4,IF('Exemplaires élève'!$O$92="TB",5,"xxxx"))))))</f>
        <v/>
      </c>
      <c r="M46" s="78" t="str">
        <f>IF('Exemplaires élève'!$O$100="","",IF('Exemplaires élève'!$O$100="TI",1,IF('Exemplaires élève'!$O$100="I",2,IF('Exemplaires élève'!$O$100="S",3,IF('Exemplaires élève'!$O$100="B",4,IF('Exemplaires élève'!$O$100="TB",5,"xxxx"))))))</f>
        <v/>
      </c>
      <c r="N46" s="78" t="str">
        <f>IF('Exemplaires élève'!$O$117="","",IF('Exemplaires élève'!$O$117="TI",1,IF('Exemplaires élève'!$O$117="I",2,IF('Exemplaires élève'!$O$117="S",3,IF('Exemplaires élève'!$O$117="B",4,IF('Exemplaires élève'!$O$117="TB",5,"xxxx"))))))</f>
        <v/>
      </c>
      <c r="O46" s="78" t="str">
        <f>IF('Exemplaires élève'!$O$125="","",IF('Exemplaires élève'!$O$125="TI",1,IF('Exemplaires élève'!$O$125="I",2,IF('Exemplaires élève'!$O$125="S",3,IF('Exemplaires élève'!$O$125="B",4,IF('Exemplaires élève'!$O$125="TB",5,"xxxx"))))))</f>
        <v/>
      </c>
      <c r="P46" s="78" t="str">
        <f>IF('Exemplaires élève'!$O$133="","",IF('Exemplaires élève'!$O$133="TI",1,IF('Exemplaires élève'!$O$133="I",2,IF('Exemplaires élève'!$O$133="S",3,IF('Exemplaires élève'!$O$133="B",4,IF('Exemplaires élève'!$O$133="TB",5,"xxxx"))))))</f>
        <v/>
      </c>
      <c r="Q46" s="78" t="str">
        <f>IF('Exemplaires élève'!$O$141="","",IF('Exemplaires élève'!$O$141="TI",1,IF('Exemplaires élève'!$O$141="I",2,IF('Exemplaires élève'!$O$141="S",3,IF('Exemplaires élève'!$O$141="B",4,IF('Exemplaires élève'!$O$141="TB",5,"xxxx"))))))</f>
        <v/>
      </c>
      <c r="R46" s="78" t="str">
        <f>IF('Exemplaires élève'!$O$149="","",IF('Exemplaires élève'!$O$149="TI",1,IF('Exemplaires élève'!$O$149="I",2,IF('Exemplaires élève'!$O$149="S",3,IF('Exemplaires élève'!$O$149="B",4,IF('Exemplaires élève'!$O$149="TB",5,"xxxx"))))))</f>
        <v/>
      </c>
      <c r="S46" s="78" t="str">
        <f>IF('Exemplaires élève'!$O$166="","",IF('Exemplaires élève'!$O$166="TI",1,IF('Exemplaires élève'!$O$166="I",2,IF('Exemplaires élève'!$O$166="S",3,IF('Exemplaires élève'!$O$166="B",4,IF('Exemplaires élève'!$O$166="TB",5,"xxxx"))))))</f>
        <v/>
      </c>
      <c r="T46" s="78" t="str">
        <f>IF('Exemplaires élève'!$O$174="","",IF('Exemplaires élève'!$O$174="TI",1,IF('Exemplaires élève'!$O$174="I",2,IF('Exemplaires élève'!$O$174="S",3,IF('Exemplaires élève'!$O$174="B",4,IF('Exemplaires élève'!$O$174="TB",5,"xxxx"))))))</f>
        <v/>
      </c>
      <c r="U46" s="78" t="str">
        <f>IF('Exemplaires élève'!$O$182="","",IF('Exemplaires élève'!$O$182="TI",1,IF('Exemplaires élève'!$O$182="I",2,IF('Exemplaires élève'!$O$182="S",3,IF('Exemplaires élève'!$O$182="B",4,IF('Exemplaires élève'!$O$182="TB",5,"xxxx"))))))</f>
        <v/>
      </c>
      <c r="V46" s="78" t="str">
        <f>IF('Exemplaires élève'!$O$190="","",IF('Exemplaires élève'!$O$190="TI",1,IF('Exemplaires élève'!$O$190="I",2,IF('Exemplaires élève'!$O$190="S",3,IF('Exemplaires élève'!$O$190="B",4,IF('Exemplaires élève'!$O$190="TB",5,"xxxx"))))))</f>
        <v/>
      </c>
      <c r="W46" s="78" t="str">
        <f>IF('Exemplaires élève'!$O$198="","",IF('Exemplaires élève'!$O$198="TI",1,IF('Exemplaires élève'!$O$198="I",2,IF('Exemplaires élève'!$O$198="S",3,IF('Exemplaires élève'!$O$198="B",4,IF('Exemplaires élève'!$O$198="TB",5,"xxxx"))))))</f>
        <v/>
      </c>
    </row>
    <row r="47" spans="1:23">
      <c r="A47" s="112"/>
      <c r="D47" s="78" t="str">
        <f>IF('Exemplaires élève'!$O$20="","",IF('Exemplaires élève'!$O$20="TI",1,IF('Exemplaires élève'!$O$20="I",2,IF('Exemplaires élève'!$O$20="S",3,IF('Exemplaires élève'!$O$20="B",4,IF('Exemplaires élève'!$O$20="TB",5,"xxxx"))))))</f>
        <v/>
      </c>
      <c r="E47" s="78" t="str">
        <f>IF('Exemplaires élève'!$O$28="","",IF('Exemplaires élève'!$O$28="TI",1,IF('Exemplaires élève'!$O$28="I",2,IF('Exemplaires élève'!$O$28="S",3,IF('Exemplaires élève'!$O$28="B",4,IF('Exemplaires élève'!$O$28="TB",5,"xxxx"))))))</f>
        <v/>
      </c>
      <c r="F47" s="78" t="str">
        <f>IF('Exemplaires élève'!$O$36="","",IF('Exemplaires élève'!$O$36="TI",1,IF('Exemplaires élève'!$O$36="I",2,IF('Exemplaires élève'!$O$36="S",3,IF('Exemplaires élève'!$O$36="B",4,IF('Exemplaires élève'!$O$36="TB",5,"xxxx"))))))</f>
        <v/>
      </c>
      <c r="G47" s="78" t="str">
        <f>IF('Exemplaires élève'!$O$44="","",IF('Exemplaires élève'!$O$44="TI",1,IF('Exemplaires élève'!$O$44="I",2,IF('Exemplaires élève'!$O$44="S",3,IF('Exemplaires élève'!$O$44="B",4,IF('Exemplaires élève'!$O$44="TB",5,"xxxx"))))))</f>
        <v/>
      </c>
      <c r="H47" s="78" t="str">
        <f>IF('Exemplaires élève'!$O$52="","",IF('Exemplaires élève'!$O$52="TI",1,IF('Exemplaires élève'!$O$52="I",2,IF('Exemplaires élève'!$O$52="S",3,IF('Exemplaires élève'!$O$52="B",4,IF('Exemplaires élève'!$O$52="TB",5,"xxxx"))))))</f>
        <v/>
      </c>
      <c r="I47" s="78" t="str">
        <f>IF('Exemplaires élève'!$O$69="","",IF('Exemplaires élève'!$O$69="TI",1,IF('Exemplaires élève'!$O$69="I",2,IF('Exemplaires élève'!$O$69="S",3,IF('Exemplaires élève'!$O$69="B",4,IF('Exemplaires élève'!$O$69="TB",5,"xxxx"))))))</f>
        <v/>
      </c>
      <c r="J47" s="78" t="str">
        <f>IF('Exemplaires élève'!$O$77="","",IF('Exemplaires élève'!$O$77="TI",1,IF('Exemplaires élève'!$O$77="I",2,IF('Exemplaires élève'!$O$77="S",3,IF('Exemplaires élève'!$O$77="B",4,IF('Exemplaires élève'!$O$77="TB",5,"xxxx"))))))</f>
        <v/>
      </c>
      <c r="K47" s="78" t="str">
        <f>IF('Exemplaires élève'!$O$85="","",IF('Exemplaires élève'!$O$85="TI",1,IF('Exemplaires élève'!$O$85="I",2,IF('Exemplaires élève'!$O$85="S",3,IF('Exemplaires élève'!$O$85="B",4,IF('Exemplaires élève'!$O$85="TB",5,"xxxx"))))))</f>
        <v/>
      </c>
      <c r="L47" s="78" t="str">
        <f>IF('Exemplaires élève'!$O$93="","",IF('Exemplaires élève'!$O$93="TI",1,IF('Exemplaires élève'!$O$93="I",2,IF('Exemplaires élève'!$O$93="S",3,IF('Exemplaires élève'!$O$93="B",4,IF('Exemplaires élève'!$O$93="TB",5,"xxxx"))))))</f>
        <v/>
      </c>
      <c r="M47" s="78" t="str">
        <f>IF('Exemplaires élève'!$O$101="","",IF('Exemplaires élève'!$O$101="TI",1,IF('Exemplaires élève'!$O$101="I",2,IF('Exemplaires élève'!$O$101="S",3,IF('Exemplaires élève'!$O$101="B",4,IF('Exemplaires élève'!$O$101="TB",5,"xxxx"))))))</f>
        <v/>
      </c>
      <c r="N47" s="78" t="str">
        <f>IF('Exemplaires élève'!$O$118="","",IF('Exemplaires élève'!$O$118="TI",1,IF('Exemplaires élève'!$O$118="I",2,IF('Exemplaires élève'!$O$118="S",3,IF('Exemplaires élève'!$O$118="B",4,IF('Exemplaires élève'!$O$118="TB",5,"xxxx"))))))</f>
        <v/>
      </c>
      <c r="O47" s="78" t="str">
        <f>IF('Exemplaires élève'!$O$126="","",IF('Exemplaires élève'!$O$126="TI",1,IF('Exemplaires élève'!$O$126="I",2,IF('Exemplaires élève'!$O$126="S",3,IF('Exemplaires élève'!$O$126="B",4,IF('Exemplaires élève'!$O$126="TB",5,"xxxx"))))))</f>
        <v/>
      </c>
      <c r="P47" s="78" t="str">
        <f>IF('Exemplaires élève'!$O$134="","",IF('Exemplaires élève'!$O$134="TI",1,IF('Exemplaires élève'!$O$134="I",2,IF('Exemplaires élève'!$O$134="S",3,IF('Exemplaires élève'!$O$134="B",4,IF('Exemplaires élève'!$O$134="TB",5,"xxxx"))))))</f>
        <v/>
      </c>
      <c r="Q47" s="78" t="str">
        <f>IF('Exemplaires élève'!$O$142="","",IF('Exemplaires élève'!$O$142="TI",1,IF('Exemplaires élève'!$O$142="I",2,IF('Exemplaires élève'!$O$142="S",3,IF('Exemplaires élève'!$O$142="B",4,IF('Exemplaires élève'!$O$142="TB",5,"xxxx"))))))</f>
        <v/>
      </c>
      <c r="R47" s="78" t="str">
        <f>IF('Exemplaires élève'!$O$150="","",IF('Exemplaires élève'!$O$150="TI",1,IF('Exemplaires élève'!$O$150="I",2,IF('Exemplaires élève'!$O$150="S",3,IF('Exemplaires élève'!$O$150="B",4,IF('Exemplaires élève'!$O$150="TB",5,"xxxx"))))))</f>
        <v/>
      </c>
      <c r="S47" s="78" t="str">
        <f>IF('Exemplaires élève'!$O$167="","",IF('Exemplaires élève'!$O$167="TI",1,IF('Exemplaires élève'!$O$167="I",2,IF('Exemplaires élève'!$O$167="S",3,IF('Exemplaires élève'!$O$167="B",4,IF('Exemplaires élève'!$O$167="TB",5,"xxxx"))))))</f>
        <v/>
      </c>
      <c r="T47" s="78" t="str">
        <f>IF('Exemplaires élève'!$O$175="","",IF('Exemplaires élève'!$O$175="TI",1,IF('Exemplaires élève'!$O$175="I",2,IF('Exemplaires élève'!$O$175="S",3,IF('Exemplaires élève'!$O$175="B",4,IF('Exemplaires élève'!$O$175="TB",5,"xxxx"))))))</f>
        <v/>
      </c>
      <c r="U47" s="78" t="str">
        <f>IF('Exemplaires élève'!$O$183="","",IF('Exemplaires élève'!$O$183="TI",1,IF('Exemplaires élève'!$O$183="I",2,IF('Exemplaires élève'!$O$183="S",3,IF('Exemplaires élève'!$O$183="B",4,IF('Exemplaires élève'!$O$183="TB",5,"xxxx"))))))</f>
        <v/>
      </c>
      <c r="V47" s="78" t="str">
        <f>IF('Exemplaires élève'!$O$191="","",IF('Exemplaires élève'!$O$191="TI",1,IF('Exemplaires élève'!$O$191="I",2,IF('Exemplaires élève'!$O$191="S",3,IF('Exemplaires élève'!$O$191="B",4,IF('Exemplaires élève'!$O$191="TB",5,"xxxx"))))))</f>
        <v/>
      </c>
      <c r="W47" s="78" t="str">
        <f>IF('Exemplaires élève'!$O$199="","",IF('Exemplaires élève'!$O$199="TI",1,IF('Exemplaires élève'!$O$199="I",2,IF('Exemplaires élève'!$O$199="S",3,IF('Exemplaires élève'!$O$199="B",4,IF('Exemplaires élève'!$O$199="TB",5,"xxxx"))))))</f>
        <v/>
      </c>
    </row>
    <row r="48" spans="1:23" ht="13.5" thickBot="1">
      <c r="A48" s="112"/>
      <c r="D48" s="78" t="str">
        <f>IF('Exemplaires élève'!$O$21="","",IF('Exemplaires élève'!$O$21="TI",1,IF('Exemplaires élève'!$O$21="I",2,IF('Exemplaires élève'!$O$21="S",3,IF('Exemplaires élève'!$O$21="B",4,IF('Exemplaires élève'!$O$21="TB",5,"xxxx"))))))</f>
        <v/>
      </c>
      <c r="E48" s="78" t="str">
        <f>IF('Exemplaires élève'!$O$29="","",IF('Exemplaires élève'!$O$29="TI",1,IF('Exemplaires élève'!$O$29="I",2,IF('Exemplaires élève'!$O$29="S",3,IF('Exemplaires élève'!$O$29="B",4,IF('Exemplaires élève'!$O$29="TB",5,"xxxx"))))))</f>
        <v/>
      </c>
      <c r="F48" s="78" t="str">
        <f>IF('Exemplaires élève'!$O$37="","",IF('Exemplaires élève'!$O$37="TI",1,IF('Exemplaires élève'!$O$37="I",2,IF('Exemplaires élève'!$O$37="S",3,IF('Exemplaires élève'!$O$37="B",4,IF('Exemplaires élève'!$O$37="TB",5,"xxxx"))))))</f>
        <v/>
      </c>
      <c r="G48" s="78" t="str">
        <f>IF('Exemplaires élève'!$O$45="","",IF('Exemplaires élève'!$O$45="TI",1,IF('Exemplaires élève'!$O$45="I",2,IF('Exemplaires élève'!$O$45="S",3,IF('Exemplaires élève'!$O$45="B",4,IF('Exemplaires élève'!$O$45="TB",5,"xxxx"))))))</f>
        <v/>
      </c>
      <c r="H48" s="78" t="str">
        <f>IF('Exemplaires élève'!$O$53="","",IF('Exemplaires élève'!$O$53="TI",1,IF('Exemplaires élève'!$O$53="I",2,IF('Exemplaires élève'!$O$53="S",3,IF('Exemplaires élève'!$O$53="B",4,IF('Exemplaires élève'!$O$53="TB",5,"xxxx"))))))</f>
        <v/>
      </c>
      <c r="I48" s="78" t="str">
        <f>IF('Exemplaires élève'!$O$70="","",IF('Exemplaires élève'!$O$70="TI",1,IF('Exemplaires élève'!$O$70="I",2,IF('Exemplaires élève'!$O$70="S",3,IF('Exemplaires élève'!$O$70="B",4,IF('Exemplaires élève'!$O$70="TB",5,"xxxx"))))))</f>
        <v/>
      </c>
      <c r="J48" s="78" t="str">
        <f>IF('Exemplaires élève'!$O$78="","",IF('Exemplaires élève'!$O$78="TI",1,IF('Exemplaires élève'!$O$78="I",2,IF('Exemplaires élève'!$O$78="S",3,IF('Exemplaires élève'!$O$78="B",4,IF('Exemplaires élève'!$O$78="TB",5,"xxxx"))))))</f>
        <v/>
      </c>
      <c r="K48" s="78" t="str">
        <f>IF('Exemplaires élève'!$O$86="","",IF('Exemplaires élève'!$O$86="TI",1,IF('Exemplaires élève'!$O$86="I",2,IF('Exemplaires élève'!$O$86="S",3,IF('Exemplaires élève'!$O$86="B",4,IF('Exemplaires élève'!$O$86="TB",5,"xxxx"))))))</f>
        <v/>
      </c>
      <c r="L48" s="78" t="str">
        <f>IF('Exemplaires élève'!$O$94="","",IF('Exemplaires élève'!$O$94="TI",1,IF('Exemplaires élève'!$O$94="I",2,IF('Exemplaires élève'!$O$94="S",3,IF('Exemplaires élève'!$O$94="B",4,IF('Exemplaires élève'!$O$94="TB",5,"xxxx"))))))</f>
        <v/>
      </c>
      <c r="M48" s="78" t="str">
        <f>IF('Exemplaires élève'!$O$102="","",IF('Exemplaires élève'!$O$102="TI",1,IF('Exemplaires élève'!$O$102="I",2,IF('Exemplaires élève'!$O$102="S",3,IF('Exemplaires élève'!$O$102="B",4,IF('Exemplaires élève'!$O$102="TB",5,"xxxx"))))))</f>
        <v/>
      </c>
      <c r="N48" s="78" t="str">
        <f>IF('Exemplaires élève'!$O$119="","",IF('Exemplaires élève'!$O$119="TI",1,IF('Exemplaires élève'!$O$119="I",2,IF('Exemplaires élève'!$O$119="S",3,IF('Exemplaires élève'!$O$119="B",4,IF('Exemplaires élève'!$O$119="TB",5,"xxxx"))))))</f>
        <v/>
      </c>
      <c r="O48" s="78" t="str">
        <f>IF('Exemplaires élève'!$O$127="","",IF('Exemplaires élève'!$O$127="TI",1,IF('Exemplaires élève'!$O$127="I",2,IF('Exemplaires élève'!$O$127="S",3,IF('Exemplaires élève'!$O$127="B",4,IF('Exemplaires élève'!$O$127="TB",5,"xxxx"))))))</f>
        <v/>
      </c>
      <c r="P48" s="78" t="str">
        <f>IF('Exemplaires élève'!$O$135="","",IF('Exemplaires élève'!$O$135="TI",1,IF('Exemplaires élève'!$O$135="I",2,IF('Exemplaires élève'!$O$135="S",3,IF('Exemplaires élève'!$O$135="B",4,IF('Exemplaires élève'!$O$135="TB",5,"xxxx"))))))</f>
        <v/>
      </c>
      <c r="Q48" s="78" t="str">
        <f>IF('Exemplaires élève'!$O$143="","",IF('Exemplaires élève'!$O$143="TI",1,IF('Exemplaires élève'!$O$143="I",2,IF('Exemplaires élève'!$O$143="S",3,IF('Exemplaires élève'!$O$143="B",4,IF('Exemplaires élève'!$O$143="TB",5,"xxxx"))))))</f>
        <v/>
      </c>
      <c r="R48" s="78" t="str">
        <f>IF('Exemplaires élève'!$O$151="","",IF('Exemplaires élève'!$O$151="TI",1,IF('Exemplaires élève'!$O$151="I",2,IF('Exemplaires élève'!$O$151="S",3,IF('Exemplaires élève'!$O$151="B",4,IF('Exemplaires élève'!$O$151="TB",5,"xxxx"))))))</f>
        <v/>
      </c>
      <c r="S48" s="78" t="str">
        <f>IF('Exemplaires élève'!$O$168="","",IF('Exemplaires élève'!$O$168="TI",1,IF('Exemplaires élève'!$O$168="I",2,IF('Exemplaires élève'!$O$168="S",3,IF('Exemplaires élève'!$O$168="B",4,IF('Exemplaires élève'!$O$168="TB",5,"xxxx"))))))</f>
        <v/>
      </c>
      <c r="T48" s="78" t="str">
        <f>IF('Exemplaires élève'!$O$176="","",IF('Exemplaires élève'!$O$176="TI",1,IF('Exemplaires élève'!$O$176="I",2,IF('Exemplaires élève'!$O$176="S",3,IF('Exemplaires élève'!$O$176="B",4,IF('Exemplaires élève'!$O$176="TB",5,"xxxx"))))))</f>
        <v/>
      </c>
      <c r="U48" s="78" t="str">
        <f>IF('Exemplaires élève'!$O$184="","",IF('Exemplaires élève'!$O$184="TI",1,IF('Exemplaires élève'!$O$184="I",2,IF('Exemplaires élève'!$O$184="S",3,IF('Exemplaires élève'!$O$184="B",4,IF('Exemplaires élève'!$O$184="TB",5,"xxxx"))))))</f>
        <v/>
      </c>
      <c r="V48" s="78" t="str">
        <f>IF('Exemplaires élève'!$O$192="","",IF('Exemplaires élève'!$O$192="TI",1,IF('Exemplaires élève'!$O$192="I",2,IF('Exemplaires élève'!$O$192="S",3,IF('Exemplaires élève'!$O$192="B",4,IF('Exemplaires élève'!$O$192="TB",5,"xxxx"))))))</f>
        <v/>
      </c>
      <c r="W48" s="78" t="str">
        <f>IF('Exemplaires élève'!$O$200="","",IF('Exemplaires élève'!$O$200="TI",1,IF('Exemplaires élève'!$O$200="I",2,IF('Exemplaires élève'!$O$200="S",3,IF('Exemplaires élève'!$O$200="B",4,IF('Exemplaires élève'!$O$200="TB",5,"xxxx"))))))</f>
        <v/>
      </c>
    </row>
    <row r="49" spans="1:24" ht="13.5" thickBot="1">
      <c r="A49" s="112"/>
      <c r="D49" s="32" t="str">
        <f>IF(D42="Absent(e)","",IF(D42="Non pr.",2,IF(COUNTIF(D42:D48,"")=7,"",AVERAGE(D42:D48))))</f>
        <v/>
      </c>
      <c r="E49" s="33" t="str">
        <f t="shared" ref="E49:W49" si="4">IF(E42="Absent(e)","",IF(E42="Non pr.",2,IF(COUNTIF(E42:E48,"")=7,"",AVERAGE(E42:E48))))</f>
        <v/>
      </c>
      <c r="F49" s="33" t="str">
        <f t="shared" si="4"/>
        <v/>
      </c>
      <c r="G49" s="33" t="str">
        <f t="shared" si="4"/>
        <v/>
      </c>
      <c r="H49" s="33" t="str">
        <f t="shared" si="4"/>
        <v/>
      </c>
      <c r="I49" s="33" t="str">
        <f t="shared" si="4"/>
        <v/>
      </c>
      <c r="J49" s="33" t="str">
        <f t="shared" si="4"/>
        <v/>
      </c>
      <c r="K49" s="33" t="str">
        <f t="shared" si="4"/>
        <v/>
      </c>
      <c r="L49" s="33" t="str">
        <f t="shared" si="4"/>
        <v/>
      </c>
      <c r="M49" s="33" t="str">
        <f t="shared" si="4"/>
        <v/>
      </c>
      <c r="N49" s="33" t="str">
        <f t="shared" si="4"/>
        <v/>
      </c>
      <c r="O49" s="33" t="str">
        <f t="shared" si="4"/>
        <v/>
      </c>
      <c r="P49" s="33" t="str">
        <f t="shared" si="4"/>
        <v/>
      </c>
      <c r="Q49" s="33" t="str">
        <f t="shared" si="4"/>
        <v/>
      </c>
      <c r="R49" s="33" t="str">
        <f t="shared" si="4"/>
        <v/>
      </c>
      <c r="S49" s="33" t="str">
        <f t="shared" si="4"/>
        <v/>
      </c>
      <c r="T49" s="33" t="str">
        <f t="shared" si="4"/>
        <v/>
      </c>
      <c r="U49" s="33" t="str">
        <f t="shared" si="4"/>
        <v/>
      </c>
      <c r="V49" s="33" t="str">
        <f t="shared" si="4"/>
        <v/>
      </c>
      <c r="W49" s="34" t="str">
        <f t="shared" si="4"/>
        <v/>
      </c>
    </row>
    <row r="50" spans="1:24">
      <c r="A50" s="112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1:24">
      <c r="A51" s="112"/>
      <c r="C51" s="1" t="s">
        <v>29</v>
      </c>
      <c r="D51" s="77" t="str">
        <f>IF('Exemplaires élève'!$N$15="np","Non pr.",IF('Exemplaires élève'!$N$15="a","Absent(e)",IF('Exemplaires élève'!$P$14="","",IF('Exemplaires élève'!$P$15="TI",1,IF('Exemplaires élève'!$P$15="I",2,IF('Exemplaires élève'!$P$15="S",3,IF('Exemplaires élève'!$P$15="B",4,IF('Exemplaires élève'!$P$15="TB",5,"xxxx"))))))))</f>
        <v/>
      </c>
      <c r="E51" s="77" t="str">
        <f>IF('Exemplaires élève'!$N$23="np","Non pr.",IF('Exemplaires élève'!$N$23="a","Absent(e)",IF('Exemplaires élève'!$P$23="","",IF('Exemplaires élève'!$P$23="TI",1,IF('Exemplaires élève'!$P$23="I",2,IF('Exemplaires élève'!$P$23="S",3,IF('Exemplaires élève'!$P$23="B",4,IF('Exemplaires élève'!$P$23="TB",5,IF('Exemplaires élève'!$P$23="np","Non pr.",IF('Exemplaires élève'!$P$23="A","Absent(e)","xxxx"))))))))))</f>
        <v/>
      </c>
      <c r="F51" s="77" t="str">
        <f>IF('Exemplaires élève'!$N$31="np","Non pr.",IF('Exemplaires élève'!$N$31="a","Absent(e)",IF('Exemplaires élève'!$P$31="","",IF('Exemplaires élève'!$P$31="TI",1,IF('Exemplaires élève'!$P$31="I",2,IF('Exemplaires élève'!$P$31="S",3,IF('Exemplaires élève'!$P$31="B",4,IF('Exemplaires élève'!$P$31="TB",5,IF('Exemplaires élève'!$P$31="np","Non pr.",IF('Exemplaires élève'!$P$31="A","Absent(e)","xxxx"))))))))))</f>
        <v/>
      </c>
      <c r="G51" s="77" t="str">
        <f>IF('Exemplaires élève'!$N$39="np","Non pr.",IF('Exemplaires élève'!$N$39="a","Absent(e)",IF('Exemplaires élève'!$P$39="","",IF('Exemplaires élève'!$P$39="TI",1,IF('Exemplaires élève'!$P$39="I",2,IF('Exemplaires élève'!$P$39="S",3,IF('Exemplaires élève'!$P$39="B",4,IF('Exemplaires élève'!$P$39="TB",5,IF('Exemplaires élève'!$P$39="np","Non pr.",IF('Exemplaires élève'!$P$39="A","Absent(e)","xxxx"))))))))))</f>
        <v/>
      </c>
      <c r="H51" s="77" t="str">
        <f>IF('Exemplaires élève'!$N$47="np","Non pr.",IF('Exemplaires élève'!$N$47="a","Absent(e)",IF('Exemplaires élève'!$P$47="","",IF('Exemplaires élève'!$P$47="TI",1,IF('Exemplaires élève'!$P$47="I",2,IF('Exemplaires élève'!$P$47="S",3,IF('Exemplaires élève'!$P$47="B",4,IF('Exemplaires élève'!$P$47="TB",5,IF('Exemplaires élève'!$P$47="np","Non pr.",IF('Exemplaires élève'!$P$47="A","Absent(e)","xxxx"))))))))))</f>
        <v/>
      </c>
      <c r="I51" s="77" t="str">
        <f>IF('Exemplaires élève'!$N$64="np","Non pr.",IF('Exemplaires élève'!$N$64="a","Absent(e)",IF('Exemplaires élève'!$P$64="","",IF('Exemplaires élève'!$P$64="TI",1,IF('Exemplaires élève'!$P$64="I",2,IF('Exemplaires élève'!$P$64="S",3,IF('Exemplaires élève'!$P$64="B",4,IF('Exemplaires élève'!$P$64="TB",5,IF('Exemplaires élève'!$P$64="np","Non pr.",IF('Exemplaires élève'!$P$64="A","Absent(e)","xxxx"))))))))))</f>
        <v/>
      </c>
      <c r="J51" s="77" t="str">
        <f>IF('Exemplaires élève'!$N$72="np","Non pr.",IF('Exemplaires élève'!$N$72="a","Absent(e)",IF('Exemplaires élève'!$P$72="","",IF('Exemplaires élève'!$P$72="TI",1,IF('Exemplaires élève'!$P$72="I",2,IF('Exemplaires élève'!$P$72="S",3,IF('Exemplaires élève'!$P$72="B",4,IF('Exemplaires élève'!$P$72="TB",5,IF('Exemplaires élève'!$P$72="np","Non pr.",IF('Exemplaires élève'!$P$72="A","Absent(e)","xxxx"))))))))))</f>
        <v/>
      </c>
      <c r="K51" s="77" t="str">
        <f>IF('Exemplaires élève'!$N$80="np","Non pr.",IF('Exemplaires élève'!$N$80="a","Absent(e)",IF('Exemplaires élève'!$P$80="","",IF('Exemplaires élève'!$P$80="TI",1,IF('Exemplaires élève'!$P$80="I",2,IF('Exemplaires élève'!$P$80="S",3,IF('Exemplaires élève'!$P$80="B",4,IF('Exemplaires élève'!$P$80="TB",5,IF('Exemplaires élève'!$P$80="np","Non pr.",IF('Exemplaires élève'!$P$80="A","Absent(e)","xxxx"))))))))))</f>
        <v/>
      </c>
      <c r="L51" s="77" t="str">
        <f>IF('Exemplaires élève'!$N$88="np","Non pr.",IF('Exemplaires élève'!$N$88="a","Absent(e)",IF('Exemplaires élève'!$P$88="","",IF('Exemplaires élève'!$P$88="TI",1,IF('Exemplaires élève'!$P$88="I",2,IF('Exemplaires élève'!$P$88="S",3,IF('Exemplaires élève'!$P$88="B",4,IF('Exemplaires élève'!$P$88="TB",5,IF('Exemplaires élève'!$P$88="np","Non pr.",IF('Exemplaires élève'!$P$88="A","Absent(e)","xxxx"))))))))))</f>
        <v/>
      </c>
      <c r="M51" s="77" t="str">
        <f>IF('Exemplaires élève'!$N$96="np","Non pr.",IF('Exemplaires élève'!$N$96="a","Absent(e)",IF('Exemplaires élève'!$P$96="","",IF('Exemplaires élève'!$P$96="TI",1,IF('Exemplaires élève'!$P$96="I",2,IF('Exemplaires élève'!$P$96="S",3,IF('Exemplaires élève'!$P$96="B",4,IF('Exemplaires élève'!$P$96="TB",5,IF('Exemplaires élève'!$P$96="np","Non pr.",IF('Exemplaires élève'!$P$96="A","Absent(e)","xxxx"))))))))))</f>
        <v/>
      </c>
      <c r="N51" s="77" t="str">
        <f>IF('Exemplaires élève'!$N$113="np","Non pr.",IF('Exemplaires élève'!$N$113="a","Absent(e)",IF('Exemplaires élève'!$P$113="","",IF('Exemplaires élève'!$P$113="TI",1,IF('Exemplaires élève'!$P$113="I",2,IF('Exemplaires élève'!$P$113="S",3,IF('Exemplaires élève'!$P$113="B",4,IF('Exemplaires élève'!$P$113="TB",5,IF('Exemplaires élève'!$P$113="np","Non pr.",IF('Exemplaires élève'!$P$113="A","Absent(e)","xxxx"))))))))))</f>
        <v/>
      </c>
      <c r="O51" s="77" t="str">
        <f>IF('Exemplaires élève'!$N$121="np","Non pr.",IF('Exemplaires élève'!$N$121="a","Absent(e)",IF('Exemplaires élève'!$P$121="","",IF('Exemplaires élève'!$P$121="TI",1,IF('Exemplaires élève'!$P$121="I",2,IF('Exemplaires élève'!$P$121="S",3,IF('Exemplaires élève'!$P$121="B",4,IF('Exemplaires élève'!$P$121="TB",5,IF('Exemplaires élève'!$P$121="np","Non pr.",IF('Exemplaires élève'!$P$121="A","Absent(e)","xxxx"))))))))))</f>
        <v/>
      </c>
      <c r="P51" s="77" t="str">
        <f>IF('Exemplaires élève'!$N$129="np","Non pr.",IF('Exemplaires élève'!$N$129="a","Absent(e)",IF('Exemplaires élève'!$P$129="","",IF('Exemplaires élève'!$P$129="TI",1,IF('Exemplaires élève'!$P$129="I",2,IF('Exemplaires élève'!$P$129="S",3,IF('Exemplaires élève'!$P$129="B",4,IF('Exemplaires élève'!$P$129="TB",5,IF('Exemplaires élève'!$P$129="np","Non pr.",IF('Exemplaires élève'!$P$129="A","Absent(e)","xxxx"))))))))))</f>
        <v/>
      </c>
      <c r="Q51" s="77" t="str">
        <f>IF('Exemplaires élève'!$N$137="np","Non pr.",IF('Exemplaires élève'!$N$137="a","Absent(e)",IF('Exemplaires élève'!$P$137="","",IF('Exemplaires élève'!$P$137="TI",1,IF('Exemplaires élève'!$P$137="I",2,IF('Exemplaires élève'!$P$137="S",3,IF('Exemplaires élève'!$P$137="B",4,IF('Exemplaires élève'!$P$137="TB",5,IF('Exemplaires élève'!$P$137="np","Non pr.",IF('Exemplaires élève'!$P$137="A","Absent(e)","xxxx"))))))))))</f>
        <v/>
      </c>
      <c r="R51" s="77" t="str">
        <f>IF('Exemplaires élève'!$N$145="np","Non pr.",IF('Exemplaires élève'!$N$145="a","Absent(e)",IF('Exemplaires élève'!$P$145="","",IF('Exemplaires élève'!$P$145="TI",1,IF('Exemplaires élève'!$P$145="I",2,IF('Exemplaires élève'!$P$145="S",3,IF('Exemplaires élève'!$P$145="B",4,IF('Exemplaires élève'!$P$145="TB",5,IF('Exemplaires élève'!$P$145="np","Non pr.",IF('Exemplaires élève'!$P$145="A","Absent(e)","xxxx"))))))))))</f>
        <v/>
      </c>
      <c r="S51" s="77" t="str">
        <f>IF('Exemplaires élève'!$N$162="np","Non pr.",IF('Exemplaires élève'!$N$162="a","Absent(e)",IF('Exemplaires élève'!$P$162="","",IF('Exemplaires élève'!$P$162="TI",1,IF('Exemplaires élève'!$P$162="I",2,IF('Exemplaires élève'!$P$162="S",3,IF('Exemplaires élève'!$P$162="B",4,IF('Exemplaires élève'!$P$162="TB",5,IF('Exemplaires élève'!$P$162="np","Non pr.",IF('Exemplaires élève'!$P$162="A","Absent(e)","xxxx"))))))))))</f>
        <v/>
      </c>
      <c r="T51" s="77" t="str">
        <f>IF('Exemplaires élève'!$N$170="np","Non pr.",IF('Exemplaires élève'!$N$170="a","Absent(e)",IF('Exemplaires élève'!$P$170="","",IF('Exemplaires élève'!$P$170="TI",1,IF('Exemplaires élève'!$P$170="I",2,IF('Exemplaires élève'!$P$170="S",3,IF('Exemplaires élève'!$P$170="B",4,IF('Exemplaires élève'!$P$170="TB",5,IF('Exemplaires élève'!$P$170="np","Non pr.",IF('Exemplaires élève'!$P$170="A","Absent(e)","xxxx"))))))))))</f>
        <v/>
      </c>
      <c r="U51" s="77" t="str">
        <f>IF('Exemplaires élève'!$N$178="np","Non pr.",IF('Exemplaires élève'!$N$178="a","Absent(e)",IF('Exemplaires élève'!$P$178="","",IF('Exemplaires élève'!$P$178="TI",1,IF('Exemplaires élève'!$P$178="I",2,IF('Exemplaires élève'!$P$178="S",3,IF('Exemplaires élève'!$P$178="B",4,IF('Exemplaires élève'!$P$178="TB",5,IF('Exemplaires élève'!$P$178="np","Non pr.",IF('Exemplaires élève'!$P$178="A","Absent(e)","xxxx"))))))))))</f>
        <v/>
      </c>
      <c r="V51" s="77" t="str">
        <f>IF('Exemplaires élève'!$N$186="np","Non pr.",IF('Exemplaires élève'!$N$186="a","Absent(e)",IF('Exemplaires élève'!$P$186="","",IF('Exemplaires élève'!$P$186="TI",1,IF('Exemplaires élève'!$P$186="I",2,IF('Exemplaires élève'!$P$186="S",3,IF('Exemplaires élève'!$P$186="B",4,IF('Exemplaires élève'!$P$186="TB",5,IF('Exemplaires élève'!$P$186="np","Non pr.",IF('Exemplaires élève'!$P$186="A","Absent(e)","xxxx"))))))))))</f>
        <v/>
      </c>
      <c r="W51" s="77" t="str">
        <f>IF('Exemplaires élève'!$N$194="np","Non pr.",IF('Exemplaires élève'!$N$194="a","Absent(e)",IF('Exemplaires élève'!$P$194="","",IF('Exemplaires élève'!$P$194="TI",1,IF('Exemplaires élève'!$P$194="I",2,IF('Exemplaires élève'!$P$194="S",3,IF('Exemplaires élève'!$P$194="B",4,IF('Exemplaires élève'!$P$194="TB",5,IF('Exemplaires élève'!$P$194="np","Non pr.",IF('Exemplaires élève'!$P$194="A","Absent(e)","xxxx"))))))))))</f>
        <v/>
      </c>
    </row>
    <row r="52" spans="1:24">
      <c r="A52" s="112"/>
      <c r="D52" s="78" t="str">
        <f>IF('Exemplaires élève'!$P$16="","",IF('Exemplaires élève'!$P$16="TI",1,IF('Exemplaires élève'!$P$16="I",2,IF('Exemplaires élève'!$P$16="S",3,IF('Exemplaires élève'!$P$16="B",4,IF('Exemplaires élève'!$P$16="TB",5,"xxxx"))))))</f>
        <v/>
      </c>
      <c r="E52" s="78" t="str">
        <f>IF('Exemplaires élève'!$P$24="","",IF('Exemplaires élève'!$P$24="TI",1,IF('Exemplaires élève'!$P$24="I",2,IF('Exemplaires élève'!$P$24="S",3,IF('Exemplaires élève'!$P$24="B",4,IF('Exemplaires élève'!$P$24="TB",5,"xxxx"))))))</f>
        <v/>
      </c>
      <c r="F52" s="78" t="str">
        <f>IF('Exemplaires élève'!$P$32="","",IF('Exemplaires élève'!$P$32="TI",1,IF('Exemplaires élève'!$P$32="I",2,IF('Exemplaires élève'!$P$32="S",3,IF('Exemplaires élève'!$P$32="B",4,IF('Exemplaires élève'!$P$32="TB",5,"xxxx"))))))</f>
        <v/>
      </c>
      <c r="G52" s="78" t="str">
        <f>IF('Exemplaires élève'!$P$40="","",IF('Exemplaires élève'!$P$40="TI",1,IF('Exemplaires élève'!$P$40="I",2,IF('Exemplaires élève'!$P$40="S",3,IF('Exemplaires élève'!$P$40="B",4,IF('Exemplaires élève'!$P$40="TB",5,"xxxx"))))))</f>
        <v/>
      </c>
      <c r="H52" s="78" t="str">
        <f>IF('Exemplaires élève'!$P$48="","",IF('Exemplaires élève'!$P$48="TI",1,IF('Exemplaires élève'!$P$48="I",2,IF('Exemplaires élève'!$P$48="S",3,IF('Exemplaires élève'!$P$48="B",4,IF('Exemplaires élève'!$P$48="TB",5,"xxxx"))))))</f>
        <v/>
      </c>
      <c r="I52" s="78" t="str">
        <f>IF('Exemplaires élève'!$P$65="","",IF('Exemplaires élève'!$P$65="TI",1,IF('Exemplaires élève'!$P$65="I",2,IF('Exemplaires élève'!$P$65="S",3,IF('Exemplaires élève'!$P$65="B",4,IF('Exemplaires élève'!$P$65="TB",5,"xxxx"))))))</f>
        <v/>
      </c>
      <c r="J52" s="78" t="str">
        <f>IF('Exemplaires élève'!$P$73="","",IF('Exemplaires élève'!$P$73="TI",1,IF('Exemplaires élève'!$P$73="I",2,IF('Exemplaires élève'!$P$73="S",3,IF('Exemplaires élève'!$P$73="B",4,IF('Exemplaires élève'!$P$73="TB",5,"xxxx"))))))</f>
        <v/>
      </c>
      <c r="K52" s="78" t="str">
        <f>IF('Exemplaires élève'!$P$81="","",IF('Exemplaires élève'!$P$81="TI",1,IF('Exemplaires élève'!$P$81="I",2,IF('Exemplaires élève'!$P$81="S",3,IF('Exemplaires élève'!$P$81="B",4,IF('Exemplaires élève'!$P$81="TB",5,"xxxx"))))))</f>
        <v/>
      </c>
      <c r="L52" s="78" t="str">
        <f>IF('Exemplaires élève'!$P$89="","",IF('Exemplaires élève'!$P$89="TI",1,IF('Exemplaires élève'!$P$89="I",2,IF('Exemplaires élève'!$P$89="S",3,IF('Exemplaires élève'!$P$89="B",4,IF('Exemplaires élève'!$P$89="TB",5,"xxxx"))))))</f>
        <v/>
      </c>
      <c r="M52" s="78" t="str">
        <f>IF('Exemplaires élève'!$P$97="","",IF('Exemplaires élève'!$P$97="TI",1,IF('Exemplaires élève'!$P$97="I",2,IF('Exemplaires élève'!$P$97="S",3,IF('Exemplaires élève'!$P$97="B",4,IF('Exemplaires élève'!$P$97="TB",5,"xxxx"))))))</f>
        <v/>
      </c>
      <c r="N52" s="78" t="str">
        <f>IF('Exemplaires élève'!$P$114="","",IF('Exemplaires élève'!$P$114="TI",1,IF('Exemplaires élève'!$P$114="I",2,IF('Exemplaires élève'!$P$114="S",3,IF('Exemplaires élève'!$P$114="B",4,IF('Exemplaires élève'!$P$114="TB",5,"xxxx"))))))</f>
        <v/>
      </c>
      <c r="O52" s="78" t="str">
        <f>IF('Exemplaires élève'!$P$122="","",IF('Exemplaires élève'!$P$122="TI",1,IF('Exemplaires élève'!$P$122="I",2,IF('Exemplaires élève'!$P$122="S",3,IF('Exemplaires élève'!$P$122="B",4,IF('Exemplaires élève'!$P$122="TB",5,"xxxx"))))))</f>
        <v/>
      </c>
      <c r="P52" s="78" t="str">
        <f>IF('Exemplaires élève'!$P$130="","",IF('Exemplaires élève'!$P$130="TI",1,IF('Exemplaires élève'!$P$130="I",2,IF('Exemplaires élève'!$P$130="S",3,IF('Exemplaires élève'!$P$130="B",4,IF('Exemplaires élève'!$P$130="TB",5,"xxxx"))))))</f>
        <v/>
      </c>
      <c r="Q52" s="78" t="str">
        <f>IF('Exemplaires élève'!$P$138="","",IF('Exemplaires élève'!$P$138="TI",1,IF('Exemplaires élève'!$P$138="I",2,IF('Exemplaires élève'!$P$138="S",3,IF('Exemplaires élève'!$P$138="B",4,IF('Exemplaires élève'!$P$138="TB",5,"xxxx"))))))</f>
        <v/>
      </c>
      <c r="R52" s="78" t="str">
        <f>IF('Exemplaires élève'!$P$146="","",IF('Exemplaires élève'!$P$146="TI",1,IF('Exemplaires élève'!$P$146="I",2,IF('Exemplaires élève'!$P$146="S",3,IF('Exemplaires élève'!$P$146="B",4,IF('Exemplaires élève'!$P$146="TB",5,"xxxx"))))))</f>
        <v/>
      </c>
      <c r="S52" s="78" t="str">
        <f>IF('Exemplaires élève'!$P$163="","",IF('Exemplaires élève'!$P$163="TI",1,IF('Exemplaires élève'!$P$163="I",2,IF('Exemplaires élève'!$P$163="S",3,IF('Exemplaires élève'!$P$163="B",4,IF('Exemplaires élève'!$P$163="TB",5,"xxxx"))))))</f>
        <v/>
      </c>
      <c r="T52" s="78" t="str">
        <f>IF('Exemplaires élève'!$P$171="","",IF('Exemplaires élève'!$P$171="TI",1,IF('Exemplaires élève'!$P$171="I",2,IF('Exemplaires élève'!$P$171="S",3,IF('Exemplaires élève'!$P$171="B",4,IF('Exemplaires élève'!$P$171="TB",5,"xxxx"))))))</f>
        <v/>
      </c>
      <c r="U52" s="78" t="str">
        <f>IF('Exemplaires élève'!$P$179="","",IF('Exemplaires élève'!$P$179="TI",1,IF('Exemplaires élève'!$P$179="I",2,IF('Exemplaires élève'!$P$179="S",3,IF('Exemplaires élève'!$P$179="B",4,IF('Exemplaires élève'!$P$179="TB",5,"xxxx"))))))</f>
        <v/>
      </c>
      <c r="V52" s="78" t="str">
        <f>IF('Exemplaires élève'!$P$187="","",IF('Exemplaires élève'!$P$187="TI",1,IF('Exemplaires élève'!$P$187="I",2,IF('Exemplaires élève'!$P$187="S",3,IF('Exemplaires élève'!$P$187="B",4,IF('Exemplaires élève'!$P$187="TB",5,"xxxx"))))))</f>
        <v/>
      </c>
      <c r="W52" s="78" t="str">
        <f>IF('Exemplaires élève'!$P$195="","",IF('Exemplaires élève'!$P$195="TI",1,IF('Exemplaires élève'!$P$195="I",2,IF('Exemplaires élève'!$P$195="S",3,IF('Exemplaires élève'!$P$195="B",4,IF('Exemplaires élève'!$P$195="TB",5,"xxxx"))))))</f>
        <v/>
      </c>
    </row>
    <row r="53" spans="1:24">
      <c r="A53" s="112"/>
      <c r="D53" s="78" t="str">
        <f>IF('Exemplaires élève'!$P$17="","",IF('Exemplaires élève'!$P$17="TI",1,IF('Exemplaires élève'!$P$17="I",2,IF('Exemplaires élève'!$P$17="S",3,IF('Exemplaires élève'!$P$17="B",4,IF('Exemplaires élève'!$P$17="TB",5,"xxxx"))))))</f>
        <v/>
      </c>
      <c r="E53" s="78" t="str">
        <f>IF('Exemplaires élève'!$P$25="","",IF('Exemplaires élève'!$P$25="TI",1,IF('Exemplaires élève'!$P$25="I",2,IF('Exemplaires élève'!$P$25="S",3,IF('Exemplaires élève'!$P$25="B",4,IF('Exemplaires élève'!$P$25="TB",5,"xxxx"))))))</f>
        <v/>
      </c>
      <c r="F53" s="78" t="str">
        <f>IF('Exemplaires élève'!$P$33="","",IF('Exemplaires élève'!$P$33="TI",1,IF('Exemplaires élève'!$P$33="I",2,IF('Exemplaires élève'!$P$33="S",3,IF('Exemplaires élève'!$P$33="B",4,IF('Exemplaires élève'!$P$33="TB",5,"xxxx"))))))</f>
        <v/>
      </c>
      <c r="G53" s="78" t="str">
        <f>IF('Exemplaires élève'!$P$41="","",IF('Exemplaires élève'!$P$41="TI",1,IF('Exemplaires élève'!$P$41="I",2,IF('Exemplaires élève'!$P$41="S",3,IF('Exemplaires élève'!$P$41="B",4,IF('Exemplaires élève'!$P$41="TB",5,"xxxx"))))))</f>
        <v/>
      </c>
      <c r="H53" s="78" t="str">
        <f>IF('Exemplaires élève'!$P$49="","",IF('Exemplaires élève'!$P$49="TI",1,IF('Exemplaires élève'!$P$49="I",2,IF('Exemplaires élève'!$P$49="S",3,IF('Exemplaires élève'!$P$49="B",4,IF('Exemplaires élève'!$P$49="TB",5,"xxxx"))))))</f>
        <v/>
      </c>
      <c r="I53" s="78" t="str">
        <f>IF('Exemplaires élève'!$P$66="","",IF('Exemplaires élève'!$P$66="TI",1,IF('Exemplaires élève'!$P$66="I",2,IF('Exemplaires élève'!$P$66="S",3,IF('Exemplaires élève'!$P$66="B",4,IF('Exemplaires élève'!$P$66="TB",5,"xxxx"))))))</f>
        <v/>
      </c>
      <c r="J53" s="78" t="str">
        <f>IF('Exemplaires élève'!$P$74="","",IF('Exemplaires élève'!$P$74="TI",1,IF('Exemplaires élève'!$P$74="I",2,IF('Exemplaires élève'!$P$74="S",3,IF('Exemplaires élève'!$P$74="B",4,IF('Exemplaires élève'!$P$74="TB",5,"xxxx"))))))</f>
        <v/>
      </c>
      <c r="K53" s="78" t="str">
        <f>IF('Exemplaires élève'!$P$82="","",IF('Exemplaires élève'!$P$82="TI",1,IF('Exemplaires élève'!$P$82="I",2,IF('Exemplaires élève'!$P$82="S",3,IF('Exemplaires élève'!$P$82="B",4,IF('Exemplaires élève'!$P$82="TB",5,"xxxx"))))))</f>
        <v/>
      </c>
      <c r="L53" s="78" t="str">
        <f>IF('Exemplaires élève'!$P$90="","",IF('Exemplaires élève'!$P$90="TI",1,IF('Exemplaires élève'!$P$90="I",2,IF('Exemplaires élève'!$P$90="S",3,IF('Exemplaires élève'!$P$90="B",4,IF('Exemplaires élève'!$P$90="TB",5,"xxxx"))))))</f>
        <v/>
      </c>
      <c r="M53" s="78" t="str">
        <f>IF('Exemplaires élève'!$P$98="","",IF('Exemplaires élève'!$P$98="TI",1,IF('Exemplaires élève'!$P$98="I",2,IF('Exemplaires élève'!$P$98="S",3,IF('Exemplaires élève'!$P$98="B",4,IF('Exemplaires élève'!$P$98="TB",5,"xxxx"))))))</f>
        <v/>
      </c>
      <c r="N53" s="78" t="str">
        <f>IF('Exemplaires élève'!$P$115="","",IF('Exemplaires élève'!$P$115="TI",1,IF('Exemplaires élève'!$P$115="I",2,IF('Exemplaires élève'!$P$115="S",3,IF('Exemplaires élève'!$P$115="B",4,IF('Exemplaires élève'!$P$115="TB",5,"xxxx"))))))</f>
        <v/>
      </c>
      <c r="O53" s="78" t="str">
        <f>IF('Exemplaires élève'!$P$123="","",IF('Exemplaires élève'!$P$123="TI",1,IF('Exemplaires élève'!$P$123="I",2,IF('Exemplaires élève'!$P$123="S",3,IF('Exemplaires élève'!$P$123="B",4,IF('Exemplaires élève'!$P$123="TB",5,"xxxx"))))))</f>
        <v/>
      </c>
      <c r="P53" s="78" t="str">
        <f>IF('Exemplaires élève'!$P$131="","",IF('Exemplaires élève'!$P$131="TI",1,IF('Exemplaires élève'!$P$131="I",2,IF('Exemplaires élève'!$P$131="S",3,IF('Exemplaires élève'!$P$131="B",4,IF('Exemplaires élève'!$P$131="TB",5,"xxxx"))))))</f>
        <v/>
      </c>
      <c r="Q53" s="78" t="str">
        <f>IF('Exemplaires élève'!$P$139="","",IF('Exemplaires élève'!$P$139="TI",1,IF('Exemplaires élève'!$P$139="I",2,IF('Exemplaires élève'!$P$139="S",3,IF('Exemplaires élève'!$P$139="B",4,IF('Exemplaires élève'!$P$139="TB",5,"xxxx"))))))</f>
        <v/>
      </c>
      <c r="R53" s="78" t="str">
        <f>IF('Exemplaires élève'!$P$147="","",IF('Exemplaires élève'!$P$147="TI",1,IF('Exemplaires élève'!$P$147="I",2,IF('Exemplaires élève'!$P$147="S",3,IF('Exemplaires élève'!$P$147="B",4,IF('Exemplaires élève'!$P$147="TB",5,"xxxx"))))))</f>
        <v/>
      </c>
      <c r="S53" s="78" t="str">
        <f>IF('Exemplaires élève'!$P$164="","",IF('Exemplaires élève'!$P$164="TI",1,IF('Exemplaires élève'!$P$164="I",2,IF('Exemplaires élève'!$P$164="S",3,IF('Exemplaires élève'!$P$164="B",4,IF('Exemplaires élève'!$P$164="TB",5,"xxxx"))))))</f>
        <v/>
      </c>
      <c r="T53" s="78" t="str">
        <f>IF('Exemplaires élève'!$P$172="","",IF('Exemplaires élève'!$P$172="TI",1,IF('Exemplaires élève'!$P$172="I",2,IF('Exemplaires élève'!$P$172="S",3,IF('Exemplaires élève'!$P$172="B",4,IF('Exemplaires élève'!$P$172="TB",5,"xxxx"))))))</f>
        <v/>
      </c>
      <c r="U53" s="78" t="str">
        <f>IF('Exemplaires élève'!$P$180="","",IF('Exemplaires élève'!$P$180="TI",1,IF('Exemplaires élève'!$P$180="I",2,IF('Exemplaires élève'!$P$180="S",3,IF('Exemplaires élève'!$P$180="B",4,IF('Exemplaires élève'!$P$180="TB",5,"xxxx"))))))</f>
        <v/>
      </c>
      <c r="V53" s="78" t="str">
        <f>IF('Exemplaires élève'!$P$188="","",IF('Exemplaires élève'!$P$188="TI",1,IF('Exemplaires élève'!$P$188="I",2,IF('Exemplaires élève'!$P$188="S",3,IF('Exemplaires élève'!$P$188="B",4,IF('Exemplaires élève'!$P$188="TB",5,"xxxx"))))))</f>
        <v/>
      </c>
      <c r="W53" s="78" t="str">
        <f>IF('Exemplaires élève'!$P$196="","",IF('Exemplaires élève'!$P$196="TI",1,IF('Exemplaires élève'!$P$196="I",2,IF('Exemplaires élève'!$P$196="S",3,IF('Exemplaires élève'!$P$196="B",4,IF('Exemplaires élève'!$P$196="TB",5,"xxxx"))))))</f>
        <v/>
      </c>
    </row>
    <row r="54" spans="1:24">
      <c r="A54" s="112"/>
      <c r="D54" s="78" t="str">
        <f>IF('Exemplaires élève'!$P$18="","",IF('Exemplaires élève'!$P$18="TI",1,IF('Exemplaires élève'!$P$18="I",2,IF('Exemplaires élève'!$P$18="S",3,IF('Exemplaires élève'!$P$18="B",4,IF('Exemplaires élève'!$P$18="TB",5,"xxxx"))))))</f>
        <v/>
      </c>
      <c r="E54" s="78" t="str">
        <f>IF('Exemplaires élève'!$P$26="","",IF('Exemplaires élève'!$P$26="TI",1,IF('Exemplaires élève'!$P$26="I",2,IF('Exemplaires élève'!$P$26="S",3,IF('Exemplaires élève'!$P$26="B",4,IF('Exemplaires élève'!$P$26="TB",5,"xxxx"))))))</f>
        <v/>
      </c>
      <c r="F54" s="78" t="str">
        <f>IF('Exemplaires élève'!$P$34="","",IF('Exemplaires élève'!$P$34="TI",1,IF('Exemplaires élève'!$P$34="I",2,IF('Exemplaires élève'!$P$34="S",3,IF('Exemplaires élève'!$P$34="B",4,IF('Exemplaires élève'!$P$34="TB",5,"xxxx"))))))</f>
        <v/>
      </c>
      <c r="G54" s="78" t="str">
        <f>IF('Exemplaires élève'!$P$42="","",IF('Exemplaires élève'!$P$42="TI",1,IF('Exemplaires élève'!$P$42="I",2,IF('Exemplaires élève'!$P$42="S",3,IF('Exemplaires élève'!$P$42="B",4,IF('Exemplaires élève'!$P$42="TB",5,"xxxx"))))))</f>
        <v/>
      </c>
      <c r="H54" s="78" t="str">
        <f>IF('Exemplaires élève'!$P$50="","",IF('Exemplaires élève'!$P$50="TI",1,IF('Exemplaires élève'!$P$50="I",2,IF('Exemplaires élève'!$P$50="S",3,IF('Exemplaires élève'!$P$50="B",4,IF('Exemplaires élève'!$P$50="TB",5,"xxxx"))))))</f>
        <v/>
      </c>
      <c r="I54" s="78" t="str">
        <f>IF('Exemplaires élève'!$P$67="","",IF('Exemplaires élève'!$P$67="TI",1,IF('Exemplaires élève'!$P$67="I",2,IF('Exemplaires élève'!$P$67="S",3,IF('Exemplaires élève'!$P$67="B",4,IF('Exemplaires élève'!$P$67="TB",5,"xxxx"))))))</f>
        <v/>
      </c>
      <c r="J54" s="78" t="str">
        <f>IF('Exemplaires élève'!$P$75="","",IF('Exemplaires élève'!$P$75="TI",1,IF('Exemplaires élève'!$P$75="I",2,IF('Exemplaires élève'!$P$75="S",3,IF('Exemplaires élève'!$P$75="B",4,IF('Exemplaires élève'!$P$75="TB",5,"xxxx"))))))</f>
        <v/>
      </c>
      <c r="K54" s="78" t="str">
        <f>IF('Exemplaires élève'!$P$83="","",IF('Exemplaires élève'!$P$83="TI",1,IF('Exemplaires élève'!$P$83="I",2,IF('Exemplaires élève'!$P$83="S",3,IF('Exemplaires élève'!$P$83="B",4,IF('Exemplaires élève'!$P$83="TB",5,"xxxx"))))))</f>
        <v/>
      </c>
      <c r="L54" s="78" t="str">
        <f>IF('Exemplaires élève'!$P$91="","",IF('Exemplaires élève'!$P$91="TI",1,IF('Exemplaires élève'!$P$91="I",2,IF('Exemplaires élève'!$P$91="S",3,IF('Exemplaires élève'!$P$91="B",4,IF('Exemplaires élève'!$P$91="TB",5,"xxxx"))))))</f>
        <v/>
      </c>
      <c r="M54" s="78" t="str">
        <f>IF('Exemplaires élève'!$P$99="","",IF('Exemplaires élève'!$P$99="TI",1,IF('Exemplaires élève'!$P$99="I",2,IF('Exemplaires élève'!$P$99="S",3,IF('Exemplaires élève'!$P$99="B",4,IF('Exemplaires élève'!$P$99="TB",5,"xxxx"))))))</f>
        <v/>
      </c>
      <c r="N54" s="78" t="str">
        <f>IF('Exemplaires élève'!$P$116="","",IF('Exemplaires élève'!$P$116="TI",1,IF('Exemplaires élève'!$P$116="I",2,IF('Exemplaires élève'!$P$116="S",3,IF('Exemplaires élève'!$P$116="B",4,IF('Exemplaires élève'!$P$116="TB",5,"xxxx"))))))</f>
        <v/>
      </c>
      <c r="O54" s="78" t="str">
        <f>IF('Exemplaires élève'!$P$124="","",IF('Exemplaires élève'!$P$124="TI",1,IF('Exemplaires élève'!$P$124="I",2,IF('Exemplaires élève'!$P$124="S",3,IF('Exemplaires élève'!$P$124="B",4,IF('Exemplaires élève'!$P$124="TB",5,"xxxx"))))))</f>
        <v/>
      </c>
      <c r="P54" s="78" t="str">
        <f>IF('Exemplaires élève'!$P$132="","",IF('Exemplaires élève'!$P$132="TI",1,IF('Exemplaires élève'!$P$132="I",2,IF('Exemplaires élève'!$P$132="S",3,IF('Exemplaires élève'!$P$132="B",4,IF('Exemplaires élève'!$P$132="TB",5,"xxxx"))))))</f>
        <v/>
      </c>
      <c r="Q54" s="78" t="str">
        <f>IF('Exemplaires élève'!$P$140="","",IF('Exemplaires élève'!$P$140="TI",1,IF('Exemplaires élève'!$P$140="I",2,IF('Exemplaires élève'!$P$140="S",3,IF('Exemplaires élève'!$P$140="B",4,IF('Exemplaires élève'!$P$140="TB",5,"xxxx"))))))</f>
        <v/>
      </c>
      <c r="R54" s="78" t="str">
        <f>IF('Exemplaires élève'!$P$148="","",IF('Exemplaires élève'!$P$148="TI",1,IF('Exemplaires élève'!$P$148="I",2,IF('Exemplaires élève'!$P$148="S",3,IF('Exemplaires élève'!$P$148="B",4,IF('Exemplaires élève'!$P$148="TB",5,"xxxx"))))))</f>
        <v/>
      </c>
      <c r="S54" s="78" t="str">
        <f>IF('Exemplaires élève'!$P$165="","",IF('Exemplaires élève'!$P$165="TI",1,IF('Exemplaires élève'!$P$165="I",2,IF('Exemplaires élève'!$P$165="S",3,IF('Exemplaires élève'!$P$165="B",4,IF('Exemplaires élève'!$P$165="TB",5,"xxxx"))))))</f>
        <v/>
      </c>
      <c r="T54" s="78" t="str">
        <f>IF('Exemplaires élève'!$P$173="","",IF('Exemplaires élève'!$P$173="TI",1,IF('Exemplaires élève'!$P$173="I",2,IF('Exemplaires élève'!$P$173="S",3,IF('Exemplaires élève'!$P$173="B",4,IF('Exemplaires élève'!$P$173="TB",5,"xxxx"))))))</f>
        <v/>
      </c>
      <c r="U54" s="78" t="str">
        <f>IF('Exemplaires élève'!$P$181="","",IF('Exemplaires élève'!$P$181="TI",1,IF('Exemplaires élève'!$P$181="I",2,IF('Exemplaires élève'!$P$181="S",3,IF('Exemplaires élève'!$P$181="B",4,IF('Exemplaires élève'!$P$181="TB",5,"xxxx"))))))</f>
        <v/>
      </c>
      <c r="V54" s="78" t="str">
        <f>IF('Exemplaires élève'!$P$189="","",IF('Exemplaires élève'!$P$189="TI",1,IF('Exemplaires élève'!$P$189="I",2,IF('Exemplaires élève'!$P$189="S",3,IF('Exemplaires élève'!$P$189="B",4,IF('Exemplaires élève'!$P$189="TB",5,"xxxx"))))))</f>
        <v/>
      </c>
      <c r="W54" s="78" t="str">
        <f>IF('Exemplaires élève'!$P$197="","",IF('Exemplaires élève'!$P$197="TI",1,IF('Exemplaires élève'!$P$197="I",2,IF('Exemplaires élève'!$P$197="S",3,IF('Exemplaires élève'!$P$197="B",4,IF('Exemplaires élève'!$P$197="TB",5,"xxxx"))))))</f>
        <v/>
      </c>
    </row>
    <row r="55" spans="1:24">
      <c r="A55" s="112"/>
      <c r="D55" s="78" t="str">
        <f>IF('Exemplaires élève'!$P$19="","",IF('Exemplaires élève'!$P$19="TI",1,IF('Exemplaires élève'!$P$19="I",2,IF('Exemplaires élève'!$P$19="S",3,IF('Exemplaires élève'!$P$19="B",4,IF('Exemplaires élève'!$P$19="TB",5,"xxxx"))))))</f>
        <v/>
      </c>
      <c r="E55" s="78" t="str">
        <f>IF('Exemplaires élève'!$P$27="","",IF('Exemplaires élève'!$P$27="TI",1,IF('Exemplaires élève'!$P$27="I",2,IF('Exemplaires élève'!$P$27="S",3,IF('Exemplaires élève'!$P$27="B",4,IF('Exemplaires élève'!$P$27="TB",5,"xxxx"))))))</f>
        <v/>
      </c>
      <c r="F55" s="78" t="str">
        <f>IF('Exemplaires élève'!$P$35="","",IF('Exemplaires élève'!$P$35="TI",1,IF('Exemplaires élève'!$P$35="I",2,IF('Exemplaires élève'!$P$35="S",3,IF('Exemplaires élève'!$P$35="B",4,IF('Exemplaires élève'!$P$35="TB",5,"xxxx"))))))</f>
        <v/>
      </c>
      <c r="G55" s="78" t="str">
        <f>IF('Exemplaires élève'!$P$43="","",IF('Exemplaires élève'!$P$43="TI",1,IF('Exemplaires élève'!$P$43="I",2,IF('Exemplaires élève'!$P$43="S",3,IF('Exemplaires élève'!$P$43="B",4,IF('Exemplaires élève'!$P$43="TB",5,"xxxx"))))))</f>
        <v/>
      </c>
      <c r="H55" s="78" t="str">
        <f>IF('Exemplaires élève'!$P$51="","",IF('Exemplaires élève'!$P$51="TI",1,IF('Exemplaires élève'!$P$51="I",2,IF('Exemplaires élève'!$P$51="S",3,IF('Exemplaires élève'!$P$51="B",4,IF('Exemplaires élève'!$P$51="TB",5,"xxxx"))))))</f>
        <v/>
      </c>
      <c r="I55" s="78" t="str">
        <f>IF('Exemplaires élève'!$P$68="","",IF('Exemplaires élève'!$P$68="TI",1,IF('Exemplaires élève'!$P$68="I",2,IF('Exemplaires élève'!$P$68="S",3,IF('Exemplaires élève'!$P$68="B",4,IF('Exemplaires élève'!$P$68="TB",5,"xxxx"))))))</f>
        <v/>
      </c>
      <c r="J55" s="78" t="str">
        <f>IF('Exemplaires élève'!$P$76="","",IF('Exemplaires élève'!$P$76="TI",1,IF('Exemplaires élève'!$P$76="I",2,IF('Exemplaires élève'!$P$76="S",3,IF('Exemplaires élève'!$P$76="B",4,IF('Exemplaires élève'!$P$76="TB",5,"xxxx"))))))</f>
        <v/>
      </c>
      <c r="K55" s="78" t="str">
        <f>IF('Exemplaires élève'!$P$84="","",IF('Exemplaires élève'!$P$84="TI",1,IF('Exemplaires élève'!$P$84="I",2,IF('Exemplaires élève'!$P$84="S",3,IF('Exemplaires élève'!$P$84="B",4,IF('Exemplaires élève'!$P$84="TB",5,"xxxx"))))))</f>
        <v/>
      </c>
      <c r="L55" s="78" t="str">
        <f>IF('Exemplaires élève'!$P$92="","",IF('Exemplaires élève'!$P$92="TI",1,IF('Exemplaires élève'!$P$92="I",2,IF('Exemplaires élève'!$P$92="S",3,IF('Exemplaires élève'!$P$92="B",4,IF('Exemplaires élève'!$P$92="TB",5,"xxxx"))))))</f>
        <v/>
      </c>
      <c r="M55" s="78" t="str">
        <f>IF('Exemplaires élève'!$P$100="","",IF('Exemplaires élève'!$P$100="TI",1,IF('Exemplaires élève'!$P$100="I",2,IF('Exemplaires élève'!$P$100="S",3,IF('Exemplaires élève'!$P$100="B",4,IF('Exemplaires élève'!$P$100="TB",5,"xxxx"))))))</f>
        <v/>
      </c>
      <c r="N55" s="78" t="str">
        <f>IF('Exemplaires élève'!$P$117="","",IF('Exemplaires élève'!$P$117="TI",1,IF('Exemplaires élève'!$P$117="I",2,IF('Exemplaires élève'!$P$117="S",3,IF('Exemplaires élève'!$P$117="B",4,IF('Exemplaires élève'!$P$117="TB",5,"xxxx"))))))</f>
        <v/>
      </c>
      <c r="O55" s="78" t="str">
        <f>IF('Exemplaires élève'!$P$125="","",IF('Exemplaires élève'!$P$125="TI",1,IF('Exemplaires élève'!$P$125="I",2,IF('Exemplaires élève'!$P$125="S",3,IF('Exemplaires élève'!$P$125="B",4,IF('Exemplaires élève'!$P$125="TB",5,"xxxx"))))))</f>
        <v/>
      </c>
      <c r="P55" s="78" t="str">
        <f>IF('Exemplaires élève'!$P$133="","",IF('Exemplaires élève'!$P$133="TI",1,IF('Exemplaires élève'!$P$133="I",2,IF('Exemplaires élève'!$P$133="S",3,IF('Exemplaires élève'!$P$133="B",4,IF('Exemplaires élève'!$P$133="TB",5,"xxxx"))))))</f>
        <v/>
      </c>
      <c r="Q55" s="78" t="str">
        <f>IF('Exemplaires élève'!$P$141="","",IF('Exemplaires élève'!$P$141="TI",1,IF('Exemplaires élève'!$P$141="I",2,IF('Exemplaires élève'!$P$141="S",3,IF('Exemplaires élève'!$P$141="B",4,IF('Exemplaires élève'!$P$141="TB",5,"xxxx"))))))</f>
        <v/>
      </c>
      <c r="R55" s="78" t="str">
        <f>IF('Exemplaires élève'!$P$149="","",IF('Exemplaires élève'!$P$149="TI",1,IF('Exemplaires élève'!$P$149="I",2,IF('Exemplaires élève'!$P$149="S",3,IF('Exemplaires élève'!$P$149="B",4,IF('Exemplaires élève'!$P$149="TB",5,"xxxx"))))))</f>
        <v/>
      </c>
      <c r="S55" s="78" t="str">
        <f>IF('Exemplaires élève'!$P$166="","",IF('Exemplaires élève'!$P$166="TI",1,IF('Exemplaires élève'!$P$166="I",2,IF('Exemplaires élève'!$P$166="S",3,IF('Exemplaires élève'!$P$166="B",4,IF('Exemplaires élève'!$P$166="TB",5,"xxxx"))))))</f>
        <v/>
      </c>
      <c r="T55" s="78" t="str">
        <f>IF('Exemplaires élève'!$P$174="","",IF('Exemplaires élève'!$P$174="TI",1,IF('Exemplaires élève'!$P$174="I",2,IF('Exemplaires élève'!$P$174="S",3,IF('Exemplaires élève'!$P$174="B",4,IF('Exemplaires élève'!$P$174="TB",5,"xxxx"))))))</f>
        <v/>
      </c>
      <c r="U55" s="78" t="str">
        <f>IF('Exemplaires élève'!$P$182="","",IF('Exemplaires élève'!$P$182="TI",1,IF('Exemplaires élève'!$P$182="I",2,IF('Exemplaires élève'!$P$182="S",3,IF('Exemplaires élève'!$P$182="B",4,IF('Exemplaires élève'!$P$182="TB",5,"xxxx"))))))</f>
        <v/>
      </c>
      <c r="V55" s="78" t="str">
        <f>IF('Exemplaires élève'!$P$190="","",IF('Exemplaires élève'!$P$190="TI",1,IF('Exemplaires élève'!$P$190="I",2,IF('Exemplaires élève'!$P$190="S",3,IF('Exemplaires élève'!$P$190="B",4,IF('Exemplaires élève'!$P$190="TB",5,"xxxx"))))))</f>
        <v/>
      </c>
      <c r="W55" s="78" t="str">
        <f>IF('Exemplaires élève'!$P$198="","",IF('Exemplaires élève'!$P$198="TI",1,IF('Exemplaires élève'!$P$198="I",2,IF('Exemplaires élève'!$P$198="S",3,IF('Exemplaires élève'!$P$198="B",4,IF('Exemplaires élève'!$P$198="TB",5,"xxxx"))))))</f>
        <v/>
      </c>
    </row>
    <row r="56" spans="1:24">
      <c r="A56" s="112"/>
      <c r="D56" s="78" t="str">
        <f>IF('Exemplaires élève'!$P$20="","",IF('Exemplaires élève'!$P$20="TI",1,IF('Exemplaires élève'!$P$20="I",2,IF('Exemplaires élève'!$P$20="S",3,IF('Exemplaires élève'!$P$20="B",4,IF('Exemplaires élève'!$P$20="TB",5,"xxxx"))))))</f>
        <v/>
      </c>
      <c r="E56" s="78" t="str">
        <f>IF('Exemplaires élève'!$P$28="","",IF('Exemplaires élève'!$P$28="TI",1,IF('Exemplaires élève'!$P$28="I",2,IF('Exemplaires élève'!$P$28="S",3,IF('Exemplaires élève'!$P$28="B",4,IF('Exemplaires élève'!$P$28="TB",5,"xxxx"))))))</f>
        <v/>
      </c>
      <c r="F56" s="78" t="str">
        <f>IF('Exemplaires élève'!$P$36="","",IF('Exemplaires élève'!$P$36="TI",1,IF('Exemplaires élève'!$P$36="I",2,IF('Exemplaires élève'!$P$36="S",3,IF('Exemplaires élève'!$P$36="B",4,IF('Exemplaires élève'!$P$36="TB",5,"xxxx"))))))</f>
        <v/>
      </c>
      <c r="G56" s="78" t="str">
        <f>IF('Exemplaires élève'!$P$44="","",IF('Exemplaires élève'!$P$44="TI",1,IF('Exemplaires élève'!$P$44="I",2,IF('Exemplaires élève'!$P$44="S",3,IF('Exemplaires élève'!$P$44="B",4,IF('Exemplaires élève'!$P$44="TB",5,"xxxx"))))))</f>
        <v/>
      </c>
      <c r="H56" s="78" t="str">
        <f>IF('Exemplaires élève'!$P$52="","",IF('Exemplaires élève'!$P$52="TI",1,IF('Exemplaires élève'!$P$52="I",2,IF('Exemplaires élève'!$P$52="S",3,IF('Exemplaires élève'!$P$52="B",4,IF('Exemplaires élève'!$P$52="TB",5,"xxxx"))))))</f>
        <v/>
      </c>
      <c r="I56" s="78" t="str">
        <f>IF('Exemplaires élève'!$P$69="","",IF('Exemplaires élève'!$P$69="TI",1,IF('Exemplaires élève'!$P$69="I",2,IF('Exemplaires élève'!$P$69="S",3,IF('Exemplaires élève'!$P$69="B",4,IF('Exemplaires élève'!$P$69="TB",5,"xxxx"))))))</f>
        <v/>
      </c>
      <c r="J56" s="78" t="str">
        <f>IF('Exemplaires élève'!$P$77="","",IF('Exemplaires élève'!$P$77="TI",1,IF('Exemplaires élève'!$P$77="I",2,IF('Exemplaires élève'!$P$77="S",3,IF('Exemplaires élève'!$P$77="B",4,IF('Exemplaires élève'!$P$77="TB",5,"xxxx"))))))</f>
        <v/>
      </c>
      <c r="K56" s="78" t="str">
        <f>IF('Exemplaires élève'!$P$85="","",IF('Exemplaires élève'!$P$85="TI",1,IF('Exemplaires élève'!$P$85="I",2,IF('Exemplaires élève'!$P$85="S",3,IF('Exemplaires élève'!$P$85="B",4,IF('Exemplaires élève'!$P$85="TB",5,"xxxx"))))))</f>
        <v/>
      </c>
      <c r="L56" s="78" t="str">
        <f>IF('Exemplaires élève'!$P$93="","",IF('Exemplaires élève'!$P$93="TI",1,IF('Exemplaires élève'!$P$93="I",2,IF('Exemplaires élève'!$P$93="S",3,IF('Exemplaires élève'!$P$93="B",4,IF('Exemplaires élève'!$P$93="TB",5,"xxxx"))))))</f>
        <v/>
      </c>
      <c r="M56" s="78" t="str">
        <f>IF('Exemplaires élève'!$P$101="","",IF('Exemplaires élève'!$P$101="TI",1,IF('Exemplaires élève'!$P$101="I",2,IF('Exemplaires élève'!$P$101="S",3,IF('Exemplaires élève'!$P$101="B",4,IF('Exemplaires élève'!$P$101="TB",5,"xxxx"))))))</f>
        <v/>
      </c>
      <c r="N56" s="78" t="str">
        <f>IF('Exemplaires élève'!$P$118="","",IF('Exemplaires élève'!$P$118="TI",1,IF('Exemplaires élève'!$P$118="I",2,IF('Exemplaires élève'!$P$118="S",3,IF('Exemplaires élève'!$P$118="B",4,IF('Exemplaires élève'!$P$118="TB",5,"xxxx"))))))</f>
        <v/>
      </c>
      <c r="O56" s="78" t="str">
        <f>IF('Exemplaires élève'!$P$126="","",IF('Exemplaires élève'!$P$126="TI",1,IF('Exemplaires élève'!$P$126="I",2,IF('Exemplaires élève'!$P$126="S",3,IF('Exemplaires élève'!$P$126="B",4,IF('Exemplaires élève'!$P$126="TB",5,"xxxx"))))))</f>
        <v/>
      </c>
      <c r="P56" s="78" t="str">
        <f>IF('Exemplaires élève'!$P$134="","",IF('Exemplaires élève'!$P$134="TI",1,IF('Exemplaires élève'!$P$134="I",2,IF('Exemplaires élève'!$P$134="S",3,IF('Exemplaires élève'!$P$134="B",4,IF('Exemplaires élève'!$P$134="TB",5,"xxxx"))))))</f>
        <v/>
      </c>
      <c r="Q56" s="78" t="str">
        <f>IF('Exemplaires élève'!$P$142="","",IF('Exemplaires élève'!$P$142="TI",1,IF('Exemplaires élève'!$P$142="I",2,IF('Exemplaires élève'!$P$142="S",3,IF('Exemplaires élève'!$P$142="B",4,IF('Exemplaires élève'!$P$142="TB",5,"xxxx"))))))</f>
        <v/>
      </c>
      <c r="R56" s="78" t="str">
        <f>IF('Exemplaires élève'!$P$150="","",IF('Exemplaires élève'!$P$150="TI",1,IF('Exemplaires élève'!$P$150="I",2,IF('Exemplaires élève'!$P$150="S",3,IF('Exemplaires élève'!$P$150="B",4,IF('Exemplaires élève'!$P$150="TB",5,"xxxx"))))))</f>
        <v/>
      </c>
      <c r="S56" s="78" t="str">
        <f>IF('Exemplaires élève'!$P$167="","",IF('Exemplaires élève'!$P$167="TI",1,IF('Exemplaires élève'!$P$167="I",2,IF('Exemplaires élève'!$P$167="S",3,IF('Exemplaires élève'!$P$167="B",4,IF('Exemplaires élève'!$P$167="TB",5,"xxxx"))))))</f>
        <v/>
      </c>
      <c r="T56" s="78" t="str">
        <f>IF('Exemplaires élève'!$P$175="","",IF('Exemplaires élève'!$P$175="TI",1,IF('Exemplaires élève'!$P$175="I",2,IF('Exemplaires élève'!$P$175="S",3,IF('Exemplaires élève'!$P$175="B",4,IF('Exemplaires élève'!$P$175="TB",5,"xxxx"))))))</f>
        <v/>
      </c>
      <c r="U56" s="78" t="str">
        <f>IF('Exemplaires élève'!$P$183="","",IF('Exemplaires élève'!$P$183="TI",1,IF('Exemplaires élève'!$P$183="I",2,IF('Exemplaires élève'!$P$183="S",3,IF('Exemplaires élève'!$P$183="B",4,IF('Exemplaires élève'!$P$183="TB",5,"xxxx"))))))</f>
        <v/>
      </c>
      <c r="V56" s="78" t="str">
        <f>IF('Exemplaires élève'!$P$191="","",IF('Exemplaires élève'!$P$191="TI",1,IF('Exemplaires élève'!$P$191="I",2,IF('Exemplaires élève'!$P$191="S",3,IF('Exemplaires élève'!$P$191="B",4,IF('Exemplaires élève'!$P$191="TB",5,"xxxx"))))))</f>
        <v/>
      </c>
      <c r="W56" s="78" t="str">
        <f>IF('Exemplaires élève'!$P$199="","",IF('Exemplaires élève'!$P$199="TI",1,IF('Exemplaires élève'!$P$199="I",2,IF('Exemplaires élève'!$P$199="S",3,IF('Exemplaires élève'!$P$199="B",4,IF('Exemplaires élève'!$P$199="TB",5,"xxxx"))))))</f>
        <v/>
      </c>
    </row>
    <row r="57" spans="1:24" ht="13.5" thickBot="1">
      <c r="A57" s="112"/>
      <c r="D57" s="78" t="str">
        <f>IF('Exemplaires élève'!$P$21="","",IF('Exemplaires élève'!$P$21="TI",1,IF('Exemplaires élève'!$P$21="I",2,IF('Exemplaires élève'!$P$21="S",3,IF('Exemplaires élève'!$P$21="B",4,IF('Exemplaires élève'!$P$21="TB",5,"xxxx"))))))</f>
        <v/>
      </c>
      <c r="E57" s="78" t="str">
        <f>IF('Exemplaires élève'!$P$29="","",IF('Exemplaires élève'!$P$29="TI",1,IF('Exemplaires élève'!$P$29="I",2,IF('Exemplaires élève'!$P$29="S",3,IF('Exemplaires élève'!$P$29="B",4,IF('Exemplaires élève'!$P$29="TB",5,"xxxx"))))))</f>
        <v/>
      </c>
      <c r="F57" s="78" t="str">
        <f>IF('Exemplaires élève'!$P$37="","",IF('Exemplaires élève'!$P$37="TI",1,IF('Exemplaires élève'!$P$37="I",2,IF('Exemplaires élève'!$P$37="S",3,IF('Exemplaires élève'!$P$37="B",4,IF('Exemplaires élève'!$P$37="TB",5,"xxxx"))))))</f>
        <v/>
      </c>
      <c r="G57" s="78" t="str">
        <f>IF('Exemplaires élève'!$P$45="","",IF('Exemplaires élève'!$P$45="TI",1,IF('Exemplaires élève'!$P$45="I",2,IF('Exemplaires élève'!$P$45="S",3,IF('Exemplaires élève'!$P$45="B",4,IF('Exemplaires élève'!$P$45="TB",5,"xxxx"))))))</f>
        <v/>
      </c>
      <c r="H57" s="78" t="str">
        <f>IF('Exemplaires élève'!$P$53="","",IF('Exemplaires élève'!$P$53="TI",1,IF('Exemplaires élève'!$P$53="I",2,IF('Exemplaires élève'!$P$53="S",3,IF('Exemplaires élève'!$P$53="B",4,IF('Exemplaires élève'!$P$53="TB",5,"xxxx"))))))</f>
        <v/>
      </c>
      <c r="I57" s="78" t="str">
        <f>IF('Exemplaires élève'!$P$70="","",IF('Exemplaires élève'!$P$70="TI",1,IF('Exemplaires élève'!$P$70="I",2,IF('Exemplaires élève'!$P$70="S",3,IF('Exemplaires élève'!$P$70="B",4,IF('Exemplaires élève'!$P$70="TB",5,"xxxx"))))))</f>
        <v/>
      </c>
      <c r="J57" s="78" t="str">
        <f>IF('Exemplaires élève'!$P$78="","",IF('Exemplaires élève'!$P$78="TI",1,IF('Exemplaires élève'!$P$78="I",2,IF('Exemplaires élève'!$P$78="S",3,IF('Exemplaires élève'!$P$78="B",4,IF('Exemplaires élève'!$P$78="TB",5,"xxxx"))))))</f>
        <v/>
      </c>
      <c r="K57" s="78" t="str">
        <f>IF('Exemplaires élève'!$P$86="","",IF('Exemplaires élève'!$P$86="TI",1,IF('Exemplaires élève'!$P$86="I",2,IF('Exemplaires élève'!$P$86="S",3,IF('Exemplaires élève'!$P$86="B",4,IF('Exemplaires élève'!$P$86="TB",5,"xxxx"))))))</f>
        <v/>
      </c>
      <c r="L57" s="78" t="str">
        <f>IF('Exemplaires élève'!$P$94="","",IF('Exemplaires élève'!$P$94="TI",1,IF('Exemplaires élève'!$P$94="I",2,IF('Exemplaires élève'!$P$94="S",3,IF('Exemplaires élève'!$P$94="B",4,IF('Exemplaires élève'!$P$94="TB",5,"xxxx"))))))</f>
        <v/>
      </c>
      <c r="M57" s="78" t="str">
        <f>IF('Exemplaires élève'!$P$102="","",IF('Exemplaires élève'!$P$102="TI",1,IF('Exemplaires élève'!$P$102="I",2,IF('Exemplaires élève'!$P$102="S",3,IF('Exemplaires élève'!$P$102="B",4,IF('Exemplaires élève'!$P$102="TB",5,"xxxx"))))))</f>
        <v/>
      </c>
      <c r="N57" s="78" t="str">
        <f>IF('Exemplaires élève'!$P$119="","",IF('Exemplaires élève'!$P$119="TI",1,IF('Exemplaires élève'!$P$119="I",2,IF('Exemplaires élève'!$P$119="S",3,IF('Exemplaires élève'!$P$119="B",4,IF('Exemplaires élève'!$P$119="TB",5,"xxxx"))))))</f>
        <v/>
      </c>
      <c r="O57" s="78" t="str">
        <f>IF('Exemplaires élève'!$P$127="","",IF('Exemplaires élève'!$P$127="TI",1,IF('Exemplaires élève'!$P$127="I",2,IF('Exemplaires élève'!$P$127="S",3,IF('Exemplaires élève'!$P$127="B",4,IF('Exemplaires élève'!$P$127="TB",5,"xxxx"))))))</f>
        <v/>
      </c>
      <c r="P57" s="78" t="str">
        <f>IF('Exemplaires élève'!$P$135="","",IF('Exemplaires élève'!$P$135="TI",1,IF('Exemplaires élève'!$P$135="I",2,IF('Exemplaires élève'!$P$135="S",3,IF('Exemplaires élève'!$P$135="B",4,IF('Exemplaires élève'!$P$135="TB",5,"xxxx"))))))</f>
        <v/>
      </c>
      <c r="Q57" s="78" t="str">
        <f>IF('Exemplaires élève'!$P$143="","",IF('Exemplaires élève'!$P$143="TI",1,IF('Exemplaires élève'!$P$143="I",2,IF('Exemplaires élève'!$P$143="S",3,IF('Exemplaires élève'!$P$143="B",4,IF('Exemplaires élève'!$P$143="TB",5,"xxxx"))))))</f>
        <v/>
      </c>
      <c r="R57" s="78" t="str">
        <f>IF('Exemplaires élève'!$P$151="","",IF('Exemplaires élève'!$P$151="TI",1,IF('Exemplaires élève'!$P$151="I",2,IF('Exemplaires élève'!$P$151="S",3,IF('Exemplaires élève'!$P$151="B",4,IF('Exemplaires élève'!$P$151="TB",5,"xxxx"))))))</f>
        <v/>
      </c>
      <c r="S57" s="78" t="str">
        <f>IF('Exemplaires élève'!$P$168="","",IF('Exemplaires élève'!$P$168="TI",1,IF('Exemplaires élève'!$P$168="I",2,IF('Exemplaires élève'!$P$168="S",3,IF('Exemplaires élève'!$P$168="B",4,IF('Exemplaires élève'!$P$168="TB",5,"xxxx"))))))</f>
        <v/>
      </c>
      <c r="T57" s="78" t="str">
        <f>IF('Exemplaires élève'!$P$176="","",IF('Exemplaires élève'!$P$176="TI",1,IF('Exemplaires élève'!$P$176="I",2,IF('Exemplaires élève'!$P$176="S",3,IF('Exemplaires élève'!$P$176="B",4,IF('Exemplaires élève'!$P$176="TB",5,"xxxx"))))))</f>
        <v/>
      </c>
      <c r="U57" s="78" t="str">
        <f>IF('Exemplaires élève'!$P$184="","",IF('Exemplaires élève'!$P$184="TI",1,IF('Exemplaires élève'!$P$184="I",2,IF('Exemplaires élève'!$P$184="S",3,IF('Exemplaires élève'!$P$184="B",4,IF('Exemplaires élève'!$P$184="TB",5,"xxxx"))))))</f>
        <v/>
      </c>
      <c r="V57" s="78" t="str">
        <f>IF('Exemplaires élève'!$P$192="","",IF('Exemplaires élève'!$P$192="TI",1,IF('Exemplaires élève'!$P$192="I",2,IF('Exemplaires élève'!$P$192="S",3,IF('Exemplaires élève'!$P$192="B",4,IF('Exemplaires élève'!$P$192="TB",5,"xxxx"))))))</f>
        <v/>
      </c>
      <c r="W57" s="78" t="str">
        <f>IF('Exemplaires élève'!$P$200="","",IF('Exemplaires élève'!$P$200="TI",1,IF('Exemplaires élève'!$P$200="I",2,IF('Exemplaires élève'!$P$200="S",3,IF('Exemplaires élève'!$P$200="B",4,IF('Exemplaires élève'!$P$200="TB",5,"xxxx"))))))</f>
        <v/>
      </c>
    </row>
    <row r="58" spans="1:24" ht="13.5" thickBot="1">
      <c r="A58" s="112"/>
      <c r="D58" s="32" t="str">
        <f>IF(D51="Absent(e)","",IF(D51="Non pr.",2,IF(COUNTIF(D51:D57,"")=7,"",AVERAGE(D51:D57))))</f>
        <v/>
      </c>
      <c r="E58" s="33" t="str">
        <f t="shared" ref="E58:W58" si="5">IF(E51="Absent(e)","",IF(E51="Non pr.",2,IF(COUNTIF(E51:E57,"")=7,"",AVERAGE(E51:E57))))</f>
        <v/>
      </c>
      <c r="F58" s="33" t="str">
        <f t="shared" si="5"/>
        <v/>
      </c>
      <c r="G58" s="33" t="str">
        <f t="shared" si="5"/>
        <v/>
      </c>
      <c r="H58" s="33" t="str">
        <f t="shared" si="5"/>
        <v/>
      </c>
      <c r="I58" s="33" t="str">
        <f t="shared" si="5"/>
        <v/>
      </c>
      <c r="J58" s="33" t="str">
        <f t="shared" si="5"/>
        <v/>
      </c>
      <c r="K58" s="33" t="str">
        <f t="shared" si="5"/>
        <v/>
      </c>
      <c r="L58" s="33" t="str">
        <f t="shared" si="5"/>
        <v/>
      </c>
      <c r="M58" s="33" t="str">
        <f t="shared" si="5"/>
        <v/>
      </c>
      <c r="N58" s="33" t="str">
        <f t="shared" si="5"/>
        <v/>
      </c>
      <c r="O58" s="33" t="str">
        <f t="shared" si="5"/>
        <v/>
      </c>
      <c r="P58" s="33" t="str">
        <f t="shared" si="5"/>
        <v/>
      </c>
      <c r="Q58" s="33" t="str">
        <f t="shared" si="5"/>
        <v/>
      </c>
      <c r="R58" s="33" t="str">
        <f t="shared" si="5"/>
        <v/>
      </c>
      <c r="S58" s="33" t="str">
        <f t="shared" si="5"/>
        <v/>
      </c>
      <c r="T58" s="33" t="str">
        <f t="shared" si="5"/>
        <v/>
      </c>
      <c r="U58" s="33" t="str">
        <f t="shared" si="5"/>
        <v/>
      </c>
      <c r="V58" s="33" t="str">
        <f t="shared" si="5"/>
        <v/>
      </c>
      <c r="W58" s="34" t="str">
        <f t="shared" si="5"/>
        <v/>
      </c>
    </row>
    <row r="59" spans="1:24">
      <c r="A59" s="112"/>
    </row>
    <row r="60" spans="1:24" ht="25.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4" ht="12.75" customHeight="1">
      <c r="A61" s="112" t="s">
        <v>18</v>
      </c>
      <c r="D61" s="54">
        <f>IF(Paramètres!$B$60="","",Paramètres!$B$60)</f>
        <v>42682</v>
      </c>
      <c r="E61" s="54">
        <f>IF(Paramètres!$B$61="","",Paramètres!$B$61)</f>
        <v>42683</v>
      </c>
      <c r="F61" s="54">
        <f>IF(Paramètres!$B$62="","",Paramètres!$B$62)</f>
        <v>42684</v>
      </c>
      <c r="G61" s="54">
        <f>IF(Paramètres!$B$63="","",Paramètres!$B$63)</f>
        <v>42688</v>
      </c>
      <c r="H61" s="54" t="str">
        <f>IF(Paramètres!$B$64="","",Paramètres!$B$64)</f>
        <v/>
      </c>
      <c r="I61" s="54" t="str">
        <f>IF(Paramètres!$B$65="","",Paramètres!$B$65)</f>
        <v/>
      </c>
      <c r="J61" s="54" t="str">
        <f>IF(Paramètres!$B$66="","",Paramètres!$B$66)</f>
        <v/>
      </c>
      <c r="K61" s="54" t="str">
        <f>IF(Paramètres!$B$67="","",Paramètres!$B$67)</f>
        <v/>
      </c>
      <c r="L61" s="54" t="str">
        <f>IF(Paramètres!$B$68="","",Paramètres!$B$68)</f>
        <v/>
      </c>
      <c r="M61" s="54" t="str">
        <f>IF(Paramètres!$B$69="","",Paramètres!$B$69)</f>
        <v/>
      </c>
      <c r="N61" s="54" t="str">
        <f>IF(Paramètres!$B$70="","",Paramètres!$B$70)</f>
        <v/>
      </c>
      <c r="O61" s="54" t="str">
        <f>IF(Paramètres!$B$71="","",Paramètres!$B$71)</f>
        <v/>
      </c>
      <c r="P61" s="54" t="str">
        <f>IF(Paramètres!$B$72="","",Paramètres!$B$72)</f>
        <v/>
      </c>
      <c r="Q61" s="54" t="str">
        <f>IF(Paramètres!$B$73="","",Paramètres!$B$73)</f>
        <v/>
      </c>
      <c r="R61" s="54" t="str">
        <f>IF(Paramètres!$B$74="","",Paramètres!$B$74)</f>
        <v/>
      </c>
      <c r="S61" s="54" t="str">
        <f>IF(Paramètres!$B$75="","",Paramètres!$B$75)</f>
        <v/>
      </c>
      <c r="T61" s="54" t="str">
        <f>IF(Paramètres!$B$76="","",Paramètres!$B$76)</f>
        <v/>
      </c>
      <c r="U61" s="54" t="str">
        <f>IF(Paramètres!$B$77="","",Paramètres!$B$77)</f>
        <v/>
      </c>
      <c r="V61" s="54" t="str">
        <f>IF(Paramètres!$B$78="","",Paramètres!$B$78)</f>
        <v/>
      </c>
      <c r="W61" s="54" t="str">
        <f>IF(Paramètres!$B$79="","",Paramètres!$B$79)</f>
        <v/>
      </c>
      <c r="X61" s="31" t="str">
        <f>IF(Paramètres!$B$80="","",Paramètres!$B$80)</f>
        <v/>
      </c>
    </row>
    <row r="62" spans="1:24">
      <c r="A62" s="112"/>
      <c r="C62" s="1" t="s">
        <v>27</v>
      </c>
      <c r="D62" s="77" t="str">
        <f>IF('Exemplaires élève'!$Y$15="","",IF('Exemplaires élève'!$Y$15="TI",1,IF('Exemplaires élève'!$Y$15="I",2,IF('Exemplaires élève'!$Y$15="S",3,IF('Exemplaires élève'!$Y$15="B",4,IF('Exemplaires élève'!$Y$15="TB",5,IF('Exemplaires élève'!$Y$15="np","Non pr.",IF('Exemplaires élève'!$Y$15="A","Absent(e)","xxxx"))))))))</f>
        <v/>
      </c>
      <c r="E62" s="77" t="str">
        <f>IF('Exemplaires élève'!$Y$23="","",IF('Exemplaires élève'!$Y$23="TI",1,IF('Exemplaires élève'!$Y$23="I",2,IF('Exemplaires élève'!$Y$23="S",3,IF('Exemplaires élève'!$Y$23="B",4,IF('Exemplaires élève'!$Y$23="TB",5,IF('Exemplaires élève'!$Y$23="np","Non pr.",IF('Exemplaires élève'!$Y$23="A","Absent(e)","xxxx"))))))))</f>
        <v/>
      </c>
      <c r="F62" s="77" t="str">
        <f>IF('Exemplaires élève'!$Y$31="","",IF('Exemplaires élève'!$Y$31="TI",1,IF('Exemplaires élève'!$Y$31="I",2,IF('Exemplaires élève'!$Y$31="S",3,IF('Exemplaires élève'!$Y$31="B",4,IF('Exemplaires élève'!$Y$31="TB",5,IF('Exemplaires élève'!$Y$31="np","Non pr.",IF('Exemplaires élève'!$Y$31="A","Absent(e)","xxxx"))))))))</f>
        <v/>
      </c>
      <c r="G62" s="77" t="str">
        <f>IF('Exemplaires élève'!$Y$39="","",IF('Exemplaires élève'!$Y$39="TI",1,IF('Exemplaires élève'!$Y$39="I",2,IF('Exemplaires élève'!$Y$39="S",3,IF('Exemplaires élève'!$Y$39="B",4,IF('Exemplaires élève'!$Y$39="TB",5,IF('Exemplaires élève'!$Y$39="np","Non pr.",IF('Exemplaires élève'!$Y$39="A","Absent(e)","xxxx"))))))))</f>
        <v/>
      </c>
      <c r="H62" s="77" t="str">
        <f>IF('Exemplaires élève'!$Y$47="","",IF('Exemplaires élève'!$Y$47="TI",1,IF('Exemplaires élève'!$Y$47="I",2,IF('Exemplaires élève'!$Y$47="S",3,IF('Exemplaires élève'!$Y$47="B",4,IF('Exemplaires élève'!$Y$47="TB",5,IF('Exemplaires élève'!$Y$47="np","Non pr.",IF('Exemplaires élève'!$Y$47="A","Absent(e)","xxxx"))))))))</f>
        <v/>
      </c>
      <c r="I62" s="77" t="str">
        <f>IF('Exemplaires élève'!$Y$64="","",IF('Exemplaires élève'!$Y$64="TI",1,IF('Exemplaires élève'!$Y$64="I",2,IF('Exemplaires élève'!$Y$64="S",3,IF('Exemplaires élève'!$Y$64="B",4,IF('Exemplaires élève'!$Y$64="TB",5,IF('Exemplaires élève'!$Y$64="np","Non pr.",IF('Exemplaires élève'!$Y$64="A","Absent(e)","xxxx"))))))))</f>
        <v/>
      </c>
      <c r="J62" s="77" t="str">
        <f>IF('Exemplaires élève'!$Y$72="","",IF('Exemplaires élève'!$Y$72="TI",1,IF('Exemplaires élève'!$Y$72="I",2,IF('Exemplaires élève'!$Y$72="S",3,IF('Exemplaires élève'!$Y$72="B",4,IF('Exemplaires élève'!$Y$72="TB",5,IF('Exemplaires élève'!$Y$72="np","Non pr.",IF('Exemplaires élève'!$Y$72="A","Absent(e)","xxxx"))))))))</f>
        <v/>
      </c>
      <c r="K62" s="77" t="str">
        <f>IF('Exemplaires élève'!$Y$80="","",IF('Exemplaires élève'!$Y$80="TI",1,IF('Exemplaires élève'!$Y$80="I",2,IF('Exemplaires élève'!$Y$80="S",3,IF('Exemplaires élève'!$Y$80="B",4,IF('Exemplaires élève'!$Y$80="TB",5,IF('Exemplaires élève'!$Y$80="np","Non pr.",IF('Exemplaires élève'!$Y$80="A","Absent(e)","xxxx"))))))))</f>
        <v/>
      </c>
      <c r="L62" s="77" t="str">
        <f>IF('Exemplaires élève'!$Y$88="","",IF('Exemplaires élève'!$Y$88="TI",1,IF('Exemplaires élève'!$Y$88="I",2,IF('Exemplaires élève'!$Y$88="S",3,IF('Exemplaires élève'!$Y$88="B",4,IF('Exemplaires élève'!$Y$88="TB",5,IF('Exemplaires élève'!$Y$88="np","Non pr.",IF('Exemplaires élève'!$Y$88="A","Absent(e)","xxxx"))))))))</f>
        <v/>
      </c>
      <c r="M62" s="77" t="str">
        <f>IF('Exemplaires élève'!$Y$96="","",IF('Exemplaires élève'!$Y$96="TI",1,IF('Exemplaires élève'!$Y$96="I",2,IF('Exemplaires élève'!$Y$96="S",3,IF('Exemplaires élève'!$Y$96="B",4,IF('Exemplaires élève'!$Y$96="TB",5,IF('Exemplaires élève'!$Y$96="np","Non pr.",IF('Exemplaires élève'!$Y$96="A","Absent(e)","xxxx"))))))))</f>
        <v/>
      </c>
      <c r="N62" s="77" t="str">
        <f>IF('Exemplaires élève'!$Y$113="","",IF('Exemplaires élève'!$Y$113="TI",1,IF('Exemplaires élève'!$Y$113="I",2,IF('Exemplaires élève'!$Y$113="S",3,IF('Exemplaires élève'!$Y$113="B",4,IF('Exemplaires élève'!$Y$113="TB",5,IF('Exemplaires élève'!$Y$113="np","Non pr.",IF('Exemplaires élève'!$Y$113="A","Absent(e)","xxxx"))))))))</f>
        <v/>
      </c>
      <c r="O62" s="77" t="str">
        <f>IF('Exemplaires élève'!$Y$121="","",IF('Exemplaires élève'!$Y$121="TI",1,IF('Exemplaires élève'!$Y$121="I",2,IF('Exemplaires élève'!$Y$121="S",3,IF('Exemplaires élève'!$Y$121="B",4,IF('Exemplaires élève'!$Y$121="TB",5,IF('Exemplaires élève'!$Y$121="np","Non pr.",IF('Exemplaires élève'!$Y$121="A","Absent(e)","xxxx"))))))))</f>
        <v/>
      </c>
      <c r="P62" s="77" t="str">
        <f>IF('Exemplaires élève'!$Y$129="","",IF('Exemplaires élève'!$Y$129="TI",1,IF('Exemplaires élève'!$Y$129="I",2,IF('Exemplaires élève'!$Y$129="S",3,IF('Exemplaires élève'!$Y$129="B",4,IF('Exemplaires élève'!$Y$129="TB",5,IF('Exemplaires élève'!$Y$129="np","Non pr.",IF('Exemplaires élève'!$Y$129="A","Absent(e)","xxxx"))))))))</f>
        <v/>
      </c>
      <c r="Q62" s="77" t="str">
        <f>IF('Exemplaires élève'!$Y$137="","",IF('Exemplaires élève'!$Y$137="TI",1,IF('Exemplaires élève'!$Y$137="I",2,IF('Exemplaires élève'!$Y$137="S",3,IF('Exemplaires élève'!$Y$137="B",4,IF('Exemplaires élève'!$Y$137="TB",5,IF('Exemplaires élève'!$Y$137="np","Non pr.",IF('Exemplaires élève'!$Y$137="A","Absent(e)","xxxx"))))))))</f>
        <v/>
      </c>
      <c r="R62" s="77" t="str">
        <f>IF('Exemplaires élève'!$Y$145="","",IF('Exemplaires élève'!$Y$145="TI",1,IF('Exemplaires élève'!$Y$145="I",2,IF('Exemplaires élève'!$Y$145="S",3,IF('Exemplaires élève'!$Y$145="B",4,IF('Exemplaires élève'!$Y$145="TB",5,IF('Exemplaires élève'!$Y$145="np","Non pr.",IF('Exemplaires élève'!$Y$145="A","Absent(e)","xxxx"))))))))</f>
        <v/>
      </c>
      <c r="S62" s="77" t="str">
        <f>IF('Exemplaires élève'!$Y$162="","",IF('Exemplaires élève'!$Y$162="TI",1,IF('Exemplaires élève'!$Y$162="I",2,IF('Exemplaires élève'!$Y$162="S",3,IF('Exemplaires élève'!$Y$162="B",4,IF('Exemplaires élève'!$Y$162="TB",5,IF('Exemplaires élève'!$Y$162="np","Non pr.",IF('Exemplaires élève'!$Y$162="A","Absent(e)","xxxx"))))))))</f>
        <v/>
      </c>
      <c r="T62" s="77" t="str">
        <f>IF('Exemplaires élève'!$Y$170="","",IF('Exemplaires élève'!$Y$170="TI",1,IF('Exemplaires élève'!$Y$170="I",2,IF('Exemplaires élève'!$Y$170="S",3,IF('Exemplaires élève'!$Y$170="B",4,IF('Exemplaires élève'!$Y$170="TB",5,IF('Exemplaires élève'!$Y$170="np","Non pr.",IF('Exemplaires élève'!$Y$170="A","Absent(e)","xxxx"))))))))</f>
        <v/>
      </c>
      <c r="U62" s="77" t="str">
        <f>IF('Exemplaires élève'!$Y$178="","",IF('Exemplaires élève'!$Y$178="TI",1,IF('Exemplaires élève'!$Y$178="I",2,IF('Exemplaires élève'!$Y$178="S",3,IF('Exemplaires élève'!$Y$178="B",4,IF('Exemplaires élève'!$Y$178="TB",5,IF('Exemplaires élève'!$Y$178="np","Non pr.",IF('Exemplaires élève'!$Y$178="A","Absent(e)","xxxx"))))))))</f>
        <v/>
      </c>
      <c r="V62" s="77" t="str">
        <f>IF('Exemplaires élève'!$Y$186="","",IF('Exemplaires élève'!$Y$186="TI",1,IF('Exemplaires élève'!$Y$186="I",2,IF('Exemplaires élève'!$Y$186="S",3,IF('Exemplaires élève'!$Y$186="B",4,IF('Exemplaires élève'!$Y$186="TB",5,IF('Exemplaires élève'!$Y$186="np","Non pr.",IF('Exemplaires élève'!$Y$186="A","Absent(e)","xxxx"))))))))</f>
        <v/>
      </c>
      <c r="W62" s="77" t="str">
        <f>IF('Exemplaires élève'!$Y$194="","",IF('Exemplaires élève'!$Y$194="TI",1,IF('Exemplaires élève'!$Y$194="I",2,IF('Exemplaires élève'!$Y$194="S",3,IF('Exemplaires élève'!$Y$194="B",4,IF('Exemplaires élève'!$Y$194="TB",5,IF('Exemplaires élève'!$Y$194="np","Non pr.",IF('Exemplaires élève'!$Y$194="A","Absent(e)","xxxx"))))))))</f>
        <v/>
      </c>
    </row>
    <row r="63" spans="1:24">
      <c r="A63" s="112"/>
      <c r="D63" s="78" t="str">
        <f>IF('Exemplaires élève'!$Y$16="","",IF('Exemplaires élève'!$Y$16="TI",1,IF('Exemplaires élève'!$Y$16="I",2,IF('Exemplaires élève'!$Y$16="S",3,IF('Exemplaires élève'!$Y$16="B",4,IF('Exemplaires élève'!$Y$16="TB",5,"xxxx"))))))</f>
        <v/>
      </c>
      <c r="E63" s="78" t="str">
        <f>IF('Exemplaires élève'!$Y$24="","",IF('Exemplaires élève'!$Y$24="TI",1,IF('Exemplaires élève'!$Y$24="I",2,IF('Exemplaires élève'!$Y$24="S",3,IF('Exemplaires élève'!$Y$24="B",4,IF('Exemplaires élève'!$Y$24="TB",5,"xxxx"))))))</f>
        <v/>
      </c>
      <c r="F63" s="78" t="str">
        <f>IF('Exemplaires élève'!$Y$32="","",IF('Exemplaires élève'!$Y$32="TI",1,IF('Exemplaires élève'!$Y$32="I",2,IF('Exemplaires élève'!$Y$32="S",3,IF('Exemplaires élève'!$Y$32="B",4,IF('Exemplaires élève'!$Y$32="TB",5,"xxxx"))))))</f>
        <v/>
      </c>
      <c r="G63" s="78" t="str">
        <f>IF('Exemplaires élève'!$Y$40="","",IF('Exemplaires élève'!$Y$40="TI",1,IF('Exemplaires élève'!$Y$40="I",2,IF('Exemplaires élève'!$Y$40="S",3,IF('Exemplaires élève'!$Y$40="B",4,IF('Exemplaires élève'!$Y$40="TB",5,"xxxx"))))))</f>
        <v/>
      </c>
      <c r="H63" s="78" t="str">
        <f>IF('Exemplaires élève'!$Y$48="","",IF('Exemplaires élève'!$Y$48="TI",1,IF('Exemplaires élève'!$Y$48="I",2,IF('Exemplaires élève'!$Y$48="S",3,IF('Exemplaires élève'!$Y$48="B",4,IF('Exemplaires élève'!$Y$48="TB",5,"xxxx"))))))</f>
        <v/>
      </c>
      <c r="I63" s="78" t="str">
        <f>IF('Exemplaires élève'!$Y$65="","",IF('Exemplaires élève'!$Y$65="TI",1,IF('Exemplaires élève'!$Y$65="I",2,IF('Exemplaires élève'!$Y$65="S",3,IF('Exemplaires élève'!$Y$65="B",4,IF('Exemplaires élève'!$Y$65="TB",5,"xxxx"))))))</f>
        <v/>
      </c>
      <c r="J63" s="78" t="str">
        <f>IF('Exemplaires élève'!$Y$73="","",IF('Exemplaires élève'!$Y$73="TI",1,IF('Exemplaires élève'!$Y$73="I",2,IF('Exemplaires élève'!$Y$73="S",3,IF('Exemplaires élève'!$Y$73="B",4,IF('Exemplaires élève'!$Y$73="TB",5,"xxxx"))))))</f>
        <v/>
      </c>
      <c r="K63" s="78" t="str">
        <f>IF('Exemplaires élève'!$Y$81="","",IF('Exemplaires élève'!$Y$81="TI",1,IF('Exemplaires élève'!$Y$81="I",2,IF('Exemplaires élève'!$Y$81="S",3,IF('Exemplaires élève'!$Y$81="B",4,IF('Exemplaires élève'!$Y$81="TB",5,"xxxx"))))))</f>
        <v/>
      </c>
      <c r="L63" s="78" t="str">
        <f>IF('Exemplaires élève'!$Y$89="","",IF('Exemplaires élève'!$Y$89="TI",1,IF('Exemplaires élève'!$Y$89="I",2,IF('Exemplaires élève'!$Y$89="S",3,IF('Exemplaires élève'!$Y$89="B",4,IF('Exemplaires élève'!$Y$89="TB",5,"xxxx"))))))</f>
        <v/>
      </c>
      <c r="M63" s="78" t="str">
        <f>IF('Exemplaires élève'!$Y$97="","",IF('Exemplaires élève'!$Y$97="TI",1,IF('Exemplaires élève'!$Y$97="I",2,IF('Exemplaires élève'!$Y$97="S",3,IF('Exemplaires élève'!$Y$97="B",4,IF('Exemplaires élève'!$Y$97="TB",5,"xxxx"))))))</f>
        <v/>
      </c>
      <c r="N63" s="78" t="str">
        <f>IF('Exemplaires élève'!$Y$114="","",IF('Exemplaires élève'!$Y$114="TI",1,IF('Exemplaires élève'!$Y$114="I",2,IF('Exemplaires élève'!$Y$114="S",3,IF('Exemplaires élève'!$Y$114="B",4,IF('Exemplaires élève'!$Y$114="TB",5,"xxxx"))))))</f>
        <v/>
      </c>
      <c r="O63" s="78" t="str">
        <f>IF('Exemplaires élève'!$Y$122="","",IF('Exemplaires élève'!$Y$122="TI",1,IF('Exemplaires élève'!$Y$122="I",2,IF('Exemplaires élève'!$Y$122="S",3,IF('Exemplaires élève'!$Y$122="B",4,IF('Exemplaires élève'!$Y$122="TB",5,"xxxx"))))))</f>
        <v/>
      </c>
      <c r="P63" s="78" t="str">
        <f>IF('Exemplaires élève'!$Y$130="","",IF('Exemplaires élève'!$Y$130="TI",1,IF('Exemplaires élève'!$Y$130="I",2,IF('Exemplaires élève'!$Y$130="S",3,IF('Exemplaires élève'!$Y$130="B",4,IF('Exemplaires élève'!$Y$130="TB",5,"xxxx"))))))</f>
        <v/>
      </c>
      <c r="Q63" s="78" t="str">
        <f>IF('Exemplaires élève'!$Y$138="","",IF('Exemplaires élève'!$Y$138="TI",1,IF('Exemplaires élève'!$Y$138="I",2,IF('Exemplaires élève'!$Y$138="S",3,IF('Exemplaires élève'!$Y$138="B",4,IF('Exemplaires élève'!$Y$138="TB",5,"xxxx"))))))</f>
        <v/>
      </c>
      <c r="R63" s="78" t="str">
        <f>IF('Exemplaires élève'!$Y$146="","",IF('Exemplaires élève'!$Y$146="TI",1,IF('Exemplaires élève'!$Y$146="I",2,IF('Exemplaires élève'!$Y$146="S",3,IF('Exemplaires élève'!$Y$146="B",4,IF('Exemplaires élève'!$Y$146="TB",5,"xxxx"))))))</f>
        <v/>
      </c>
      <c r="S63" s="78" t="str">
        <f>IF('Exemplaires élève'!$Y$163="","",IF('Exemplaires élève'!$Y$163="TI",1,IF('Exemplaires élève'!$Y$163="I",2,IF('Exemplaires élève'!$Y$163="S",3,IF('Exemplaires élève'!$Y$163="B",4,IF('Exemplaires élève'!$Y$163="TB",5,"xxxx"))))))</f>
        <v/>
      </c>
      <c r="T63" s="78" t="str">
        <f>IF('Exemplaires élève'!$Y$171="","",IF('Exemplaires élève'!$Y$171="TI",1,IF('Exemplaires élève'!$Y$171="I",2,IF('Exemplaires élève'!$Y$171="S",3,IF('Exemplaires élève'!$Y$171="B",4,IF('Exemplaires élève'!$Y$171="TB",5,"xxxx"))))))</f>
        <v/>
      </c>
      <c r="U63" s="78" t="str">
        <f>IF('Exemplaires élève'!$Y$179="","",IF('Exemplaires élève'!$Y$179="TI",1,IF('Exemplaires élève'!$Y$179="I",2,IF('Exemplaires élève'!$Y$179="S",3,IF('Exemplaires élève'!$Y$179="B",4,IF('Exemplaires élève'!$Y$179="TB",5,"xxxx"))))))</f>
        <v/>
      </c>
      <c r="V63" s="78" t="str">
        <f>IF('Exemplaires élève'!$Y$187="","",IF('Exemplaires élève'!$Y$187="TI",1,IF('Exemplaires élève'!$Y$187="I",2,IF('Exemplaires élève'!$Y$187="S",3,IF('Exemplaires élève'!$Y$187="B",4,IF('Exemplaires élève'!$Y$187="TB",5,"xxxx"))))))</f>
        <v/>
      </c>
      <c r="W63" s="78" t="str">
        <f>IF('Exemplaires élève'!$Y$195="","",IF('Exemplaires élève'!$Y$195="TI",1,IF('Exemplaires élève'!$Y$195="I",2,IF('Exemplaires élève'!$Y$195="S",3,IF('Exemplaires élève'!$Y$195="B",4,IF('Exemplaires élève'!$Y$195="TB",5,"xxxx"))))))</f>
        <v/>
      </c>
    </row>
    <row r="64" spans="1:24">
      <c r="A64" s="112"/>
      <c r="D64" s="78" t="str">
        <f>IF('Exemplaires élève'!$Y$17="","",IF('Exemplaires élève'!$Y$17="TI",1,IF('Exemplaires élève'!$Y$17="I",2,IF('Exemplaires élève'!$Y$17="S",3,IF('Exemplaires élève'!$Y$17="B",4,IF('Exemplaires élève'!$Y$17="TB",5,"xxxx"))))))</f>
        <v/>
      </c>
      <c r="E64" s="78" t="str">
        <f>IF('Exemplaires élève'!$Y$25="","",IF('Exemplaires élève'!$Y$25="TI",1,IF('Exemplaires élève'!$Y$25="I",2,IF('Exemplaires élève'!$Y$25="S",3,IF('Exemplaires élève'!$Y$25="B",4,IF('Exemplaires élève'!$Y$25="TB",5,"xxxx"))))))</f>
        <v/>
      </c>
      <c r="F64" s="78" t="str">
        <f>IF('Exemplaires élève'!$Y$33="","",IF('Exemplaires élève'!$Y$33="TI",1,IF('Exemplaires élève'!$Y$33="I",2,IF('Exemplaires élève'!$Y$33="S",3,IF('Exemplaires élève'!$Y$33="B",4,IF('Exemplaires élève'!$Y$33="TB",5,"xxxx"))))))</f>
        <v/>
      </c>
      <c r="G64" s="78" t="str">
        <f>IF('Exemplaires élève'!$Y$41="","",IF('Exemplaires élève'!$Y$41="TI",1,IF('Exemplaires élève'!$Y$41="I",2,IF('Exemplaires élève'!$Y$41="S",3,IF('Exemplaires élève'!$Y$41="B",4,IF('Exemplaires élève'!$Y$41="TB",5,"xxxx"))))))</f>
        <v/>
      </c>
      <c r="H64" s="78" t="str">
        <f>IF('Exemplaires élève'!$Y$49="","",IF('Exemplaires élève'!$Y$49="TI",1,IF('Exemplaires élève'!$Y$49="I",2,IF('Exemplaires élève'!$Y$49="S",3,IF('Exemplaires élève'!$Y$49="B",4,IF('Exemplaires élève'!$Y$49="TB",5,"xxxx"))))))</f>
        <v/>
      </c>
      <c r="I64" s="78" t="str">
        <f>IF('Exemplaires élève'!$Y$66="","",IF('Exemplaires élève'!$Y$66="TI",1,IF('Exemplaires élève'!$Y$66="I",2,IF('Exemplaires élève'!$Y$66="S",3,IF('Exemplaires élève'!$Y$66="B",4,IF('Exemplaires élève'!$Y$66="TB",5,"xxxx"))))))</f>
        <v/>
      </c>
      <c r="J64" s="78" t="str">
        <f>IF('Exemplaires élève'!$Y$74="","",IF('Exemplaires élève'!$Y$74="TI",1,IF('Exemplaires élève'!$Y$74="I",2,IF('Exemplaires élève'!$Y$74="S",3,IF('Exemplaires élève'!$Y$74="B",4,IF('Exemplaires élève'!$Y$74="TB",5,"xxxx"))))))</f>
        <v/>
      </c>
      <c r="K64" s="78" t="str">
        <f>IF('Exemplaires élève'!$Y$82="","",IF('Exemplaires élève'!$Y$82="TI",1,IF('Exemplaires élève'!$Y$82="I",2,IF('Exemplaires élève'!$Y$82="S",3,IF('Exemplaires élève'!$Y$82="B",4,IF('Exemplaires élève'!$Y$82="TB",5,"xxxx"))))))</f>
        <v/>
      </c>
      <c r="L64" s="78" t="str">
        <f>IF('Exemplaires élève'!$Y$90="","",IF('Exemplaires élève'!$Y$90="TI",1,IF('Exemplaires élève'!$Y$90="I",2,IF('Exemplaires élève'!$Y$90="S",3,IF('Exemplaires élève'!$Y$90="B",4,IF('Exemplaires élève'!$Y$90="TB",5,"xxxx"))))))</f>
        <v/>
      </c>
      <c r="M64" s="78" t="str">
        <f>IF('Exemplaires élève'!$Y$98="","",IF('Exemplaires élève'!$Y$98="TI",1,IF('Exemplaires élève'!$Y$98="I",2,IF('Exemplaires élève'!$Y$98="S",3,IF('Exemplaires élève'!$Y$98="B",4,IF('Exemplaires élève'!$Y$98="TB",5,"xxxx"))))))</f>
        <v/>
      </c>
      <c r="N64" s="78" t="str">
        <f>IF('Exemplaires élève'!$Y$115="","",IF('Exemplaires élève'!$Y$115="TI",1,IF('Exemplaires élève'!$Y$115="I",2,IF('Exemplaires élève'!$Y$115="S",3,IF('Exemplaires élève'!$Y$115="B",4,IF('Exemplaires élève'!$Y$115="TB",5,"xxxx"))))))</f>
        <v/>
      </c>
      <c r="O64" s="78" t="str">
        <f>IF('Exemplaires élève'!$Y$123="","",IF('Exemplaires élève'!$Y$123="TI",1,IF('Exemplaires élève'!$Y$123="I",2,IF('Exemplaires élève'!$Y$123="S",3,IF('Exemplaires élève'!$Y$123="B",4,IF('Exemplaires élève'!$Y$123="TB",5,"xxxx"))))))</f>
        <v/>
      </c>
      <c r="P64" s="78" t="str">
        <f>IF('Exemplaires élève'!$Y$131="","",IF('Exemplaires élève'!$Y$131="TI",1,IF('Exemplaires élève'!$Y$131="I",2,IF('Exemplaires élève'!$Y$131="S",3,IF('Exemplaires élève'!$Y$131="B",4,IF('Exemplaires élève'!$Y$131="TB",5,"xxxx"))))))</f>
        <v/>
      </c>
      <c r="Q64" s="78" t="str">
        <f>IF('Exemplaires élève'!$Y$139="","",IF('Exemplaires élève'!$Y$139="TI",1,IF('Exemplaires élève'!$Y$139="I",2,IF('Exemplaires élève'!$Y$139="S",3,IF('Exemplaires élève'!$Y$139="B",4,IF('Exemplaires élève'!$Y$139="TB",5,"xxxx"))))))</f>
        <v/>
      </c>
      <c r="R64" s="78" t="str">
        <f>IF('Exemplaires élève'!$Y$147="","",IF('Exemplaires élève'!$Y$147="TI",1,IF('Exemplaires élève'!$Y$147="I",2,IF('Exemplaires élève'!$Y$147="S",3,IF('Exemplaires élève'!$Y$147="B",4,IF('Exemplaires élève'!$Y$147="TB",5,"xxxx"))))))</f>
        <v/>
      </c>
      <c r="S64" s="78" t="str">
        <f>IF('Exemplaires élève'!$Y$164="","",IF('Exemplaires élève'!$Y$164="TI",1,IF('Exemplaires élève'!$Y$164="I",2,IF('Exemplaires élève'!$Y$164="S",3,IF('Exemplaires élève'!$Y$164="B",4,IF('Exemplaires élève'!$Y$164="TB",5,"xxxx"))))))</f>
        <v/>
      </c>
      <c r="T64" s="78" t="str">
        <f>IF('Exemplaires élève'!$Y$172="","",IF('Exemplaires élève'!$Y$172="TI",1,IF('Exemplaires élève'!$Y$172="I",2,IF('Exemplaires élève'!$Y$172="S",3,IF('Exemplaires élève'!$Y$172="B",4,IF('Exemplaires élève'!$Y$172="TB",5,"xxxx"))))))</f>
        <v/>
      </c>
      <c r="U64" s="78" t="str">
        <f>IF('Exemplaires élève'!$Y$180="","",IF('Exemplaires élève'!$Y$180="TI",1,IF('Exemplaires élève'!$Y$180="I",2,IF('Exemplaires élève'!$Y$180="S",3,IF('Exemplaires élève'!$Y$180="B",4,IF('Exemplaires élève'!$Y$180="TB",5,"xxxx"))))))</f>
        <v/>
      </c>
      <c r="V64" s="78" t="str">
        <f>IF('Exemplaires élève'!$Y$188="","",IF('Exemplaires élève'!$Y$188="TI",1,IF('Exemplaires élève'!$Y$188="I",2,IF('Exemplaires élève'!$Y$188="S",3,IF('Exemplaires élève'!$Y$188="B",4,IF('Exemplaires élève'!$Y$188="TB",5,"xxxx"))))))</f>
        <v/>
      </c>
      <c r="W64" s="78" t="str">
        <f>IF('Exemplaires élève'!$Y$196="","",IF('Exemplaires élève'!$Y$196="TI",1,IF('Exemplaires élève'!$Y$196="I",2,IF('Exemplaires élève'!$Y$196="S",3,IF('Exemplaires élève'!$Y$196="B",4,IF('Exemplaires élève'!$Y$196="TB",5,"xxxx"))))))</f>
        <v/>
      </c>
    </row>
    <row r="65" spans="1:23">
      <c r="A65" s="112"/>
      <c r="D65" s="78" t="str">
        <f>IF('Exemplaires élève'!$Y$18="","",IF('Exemplaires élève'!$Y$18="TI",1,IF('Exemplaires élève'!$Y$18="I",2,IF('Exemplaires élève'!$Y$18="S",3,IF('Exemplaires élève'!$Y$18="B",4,IF('Exemplaires élève'!$Y$18="TB",5,"xxxx"))))))</f>
        <v/>
      </c>
      <c r="E65" s="78" t="str">
        <f>IF('Exemplaires élève'!$Y$26="","",IF('Exemplaires élève'!$Y$26="TI",1,IF('Exemplaires élève'!$Y$26="I",2,IF('Exemplaires élève'!$Y$26="S",3,IF('Exemplaires élève'!$Y$26="B",4,IF('Exemplaires élève'!$Y$26="TB",5,"xxxx"))))))</f>
        <v/>
      </c>
      <c r="F65" s="78" t="str">
        <f>IF('Exemplaires élève'!$Y$34="","",IF('Exemplaires élève'!$Y$34="TI",1,IF('Exemplaires élève'!$Y$34="I",2,IF('Exemplaires élève'!$Y$34="S",3,IF('Exemplaires élève'!$Y$34="B",4,IF('Exemplaires élève'!$Y$34="TB",5,"xxxx"))))))</f>
        <v/>
      </c>
      <c r="G65" s="78" t="str">
        <f>IF('Exemplaires élève'!$Y$42="","",IF('Exemplaires élève'!$Y$42="TI",1,IF('Exemplaires élève'!$Y$42="I",2,IF('Exemplaires élève'!$Y$42="S",3,IF('Exemplaires élève'!$Y$42="B",4,IF('Exemplaires élève'!$Y$42="TB",5,"xxxx"))))))</f>
        <v/>
      </c>
      <c r="H65" s="78" t="str">
        <f>IF('Exemplaires élève'!$Y$50="","",IF('Exemplaires élève'!$Y$50="TI",1,IF('Exemplaires élève'!$Y$50="I",2,IF('Exemplaires élève'!$Y$50="S",3,IF('Exemplaires élève'!$Y$50="B",4,IF('Exemplaires élève'!$Y$50="TB",5,"xxxx"))))))</f>
        <v/>
      </c>
      <c r="I65" s="78" t="str">
        <f>IF('Exemplaires élève'!$Y$67="","",IF('Exemplaires élève'!$Y$67="TI",1,IF('Exemplaires élève'!$Y$67="I",2,IF('Exemplaires élève'!$Y$67="S",3,IF('Exemplaires élève'!$Y$67="B",4,IF('Exemplaires élève'!$Y$67="TB",5,"xxxx"))))))</f>
        <v/>
      </c>
      <c r="J65" s="78" t="str">
        <f>IF('Exemplaires élève'!$Y$75="","",IF('Exemplaires élève'!$Y$75="TI",1,IF('Exemplaires élève'!$Y$75="I",2,IF('Exemplaires élève'!$Y$75="S",3,IF('Exemplaires élève'!$Y$75="B",4,IF('Exemplaires élève'!$Y$75="TB",5,"xxxx"))))))</f>
        <v/>
      </c>
      <c r="K65" s="78" t="str">
        <f>IF('Exemplaires élève'!$Y$83="","",IF('Exemplaires élève'!$Y$83="TI",1,IF('Exemplaires élève'!$Y$83="I",2,IF('Exemplaires élève'!$Y$83="S",3,IF('Exemplaires élève'!$Y$83="B",4,IF('Exemplaires élève'!$Y$83="TB",5,"xxxx"))))))</f>
        <v/>
      </c>
      <c r="L65" s="78" t="str">
        <f>IF('Exemplaires élève'!$Y$91="","",IF('Exemplaires élève'!$Y$91="TI",1,IF('Exemplaires élève'!$Y$91="I",2,IF('Exemplaires élève'!$Y$91="S",3,IF('Exemplaires élève'!$Y$91="B",4,IF('Exemplaires élève'!$Y$91="TB",5,"xxxx"))))))</f>
        <v/>
      </c>
      <c r="M65" s="78" t="str">
        <f>IF('Exemplaires élève'!$Y$99="","",IF('Exemplaires élève'!$Y$99="TI",1,IF('Exemplaires élève'!$Y$99="I",2,IF('Exemplaires élève'!$Y$99="S",3,IF('Exemplaires élève'!$Y$99="B",4,IF('Exemplaires élève'!$Y$99="TB",5,"xxxx"))))))</f>
        <v/>
      </c>
      <c r="N65" s="78" t="str">
        <f>IF('Exemplaires élève'!$Y$116="","",IF('Exemplaires élève'!$Y$116="TI",1,IF('Exemplaires élève'!$Y$116="I",2,IF('Exemplaires élève'!$Y$116="S",3,IF('Exemplaires élève'!$Y$116="B",4,IF('Exemplaires élève'!$Y$116="TB",5,"xxxx"))))))</f>
        <v/>
      </c>
      <c r="O65" s="78" t="str">
        <f>IF('Exemplaires élève'!$Y$124="","",IF('Exemplaires élève'!$Y$124="TI",1,IF('Exemplaires élève'!$Y$124="I",2,IF('Exemplaires élève'!$Y$124="S",3,IF('Exemplaires élève'!$Y$124="B",4,IF('Exemplaires élève'!$Y$124="TB",5,"xxxx"))))))</f>
        <v/>
      </c>
      <c r="P65" s="78" t="str">
        <f>IF('Exemplaires élève'!$Y$132="","",IF('Exemplaires élève'!$Y$132="TI",1,IF('Exemplaires élève'!$Y$132="I",2,IF('Exemplaires élève'!$Y$132="S",3,IF('Exemplaires élève'!$Y$132="B",4,IF('Exemplaires élève'!$Y$132="TB",5,"xxxx"))))))</f>
        <v/>
      </c>
      <c r="Q65" s="78" t="str">
        <f>IF('Exemplaires élève'!$Y$140="","",IF('Exemplaires élève'!$Y$140="TI",1,IF('Exemplaires élève'!$Y$140="I",2,IF('Exemplaires élève'!$Y$140="S",3,IF('Exemplaires élève'!$Y$140="B",4,IF('Exemplaires élève'!$Y$140="TB",5,"xxxx"))))))</f>
        <v/>
      </c>
      <c r="R65" s="78" t="str">
        <f>IF('Exemplaires élève'!$Y$148="","",IF('Exemplaires élève'!$Y$148="TI",1,IF('Exemplaires élève'!$Y$148="I",2,IF('Exemplaires élève'!$Y$148="S",3,IF('Exemplaires élève'!$Y$148="B",4,IF('Exemplaires élève'!$Y$148="TB",5,"xxxx"))))))</f>
        <v/>
      </c>
      <c r="S65" s="78" t="str">
        <f>IF('Exemplaires élève'!$Y$165="","",IF('Exemplaires élève'!$Y$165="TI",1,IF('Exemplaires élève'!$Y$165="I",2,IF('Exemplaires élève'!$Y$165="S",3,IF('Exemplaires élève'!$Y$165="B",4,IF('Exemplaires élève'!$Y$165="TB",5,"xxxx"))))))</f>
        <v/>
      </c>
      <c r="T65" s="78" t="str">
        <f>IF('Exemplaires élève'!$Y$173="","",IF('Exemplaires élève'!$Y$173="TI",1,IF('Exemplaires élève'!$Y$173="I",2,IF('Exemplaires élève'!$Y$173="S",3,IF('Exemplaires élève'!$Y$173="B",4,IF('Exemplaires élève'!$Y$173="TB",5,"xxxx"))))))</f>
        <v/>
      </c>
      <c r="U65" s="78" t="str">
        <f>IF('Exemplaires élève'!$Y$181="","",IF('Exemplaires élève'!$Y$181="TI",1,IF('Exemplaires élève'!$Y$181="I",2,IF('Exemplaires élève'!$Y$181="S",3,IF('Exemplaires élève'!$Y$181="B",4,IF('Exemplaires élève'!$Y$181="TB",5,"xxxx"))))))</f>
        <v/>
      </c>
      <c r="V65" s="78" t="str">
        <f>IF('Exemplaires élève'!$Y$189="","",IF('Exemplaires élève'!$Y$189="TI",1,IF('Exemplaires élève'!$Y$189="I",2,IF('Exemplaires élève'!$Y$189="S",3,IF('Exemplaires élève'!$Y$189="B",4,IF('Exemplaires élève'!$Y$189="TB",5,"xxxx"))))))</f>
        <v/>
      </c>
      <c r="W65" s="78" t="str">
        <f>IF('Exemplaires élève'!$Y$197="","",IF('Exemplaires élève'!$Y$197="TI",1,IF('Exemplaires élève'!$Y$197="I",2,IF('Exemplaires élève'!$Y$197="S",3,IF('Exemplaires élève'!$Y$197="B",4,IF('Exemplaires élève'!$Y$197="TB",5,"xxxx"))))))</f>
        <v/>
      </c>
    </row>
    <row r="66" spans="1:23">
      <c r="A66" s="112"/>
      <c r="D66" s="78" t="str">
        <f>IF('Exemplaires élève'!$Y$19="","",IF('Exemplaires élève'!$Y$19="TI",1,IF('Exemplaires élève'!$Y$19="I",2,IF('Exemplaires élève'!$Y$19="S",3,IF('Exemplaires élève'!$Y$19="B",4,IF('Exemplaires élève'!$Y$19="TB",5,"xxxx"))))))</f>
        <v/>
      </c>
      <c r="E66" s="78" t="str">
        <f>IF('Exemplaires élève'!$Y$27="","",IF('Exemplaires élève'!$Y$27="TI",1,IF('Exemplaires élève'!$Y$27="I",2,IF('Exemplaires élève'!$Y$27="S",3,IF('Exemplaires élève'!$Y$27="B",4,IF('Exemplaires élève'!$Y$27="TB",5,"xxxx"))))))</f>
        <v/>
      </c>
      <c r="F66" s="78" t="str">
        <f>IF('Exemplaires élève'!$Y$35="","",IF('Exemplaires élève'!$Y$35="TI",1,IF('Exemplaires élève'!$Y$35="I",2,IF('Exemplaires élève'!$Y$35="S",3,IF('Exemplaires élève'!$Y$35="B",4,IF('Exemplaires élève'!$Y$35="TB",5,"xxxx"))))))</f>
        <v/>
      </c>
      <c r="G66" s="78" t="str">
        <f>IF('Exemplaires élève'!$Y$43="","",IF('Exemplaires élève'!$Y$43="TI",1,IF('Exemplaires élève'!$Y$43="I",2,IF('Exemplaires élève'!$Y$43="S",3,IF('Exemplaires élève'!$Y$43="B",4,IF('Exemplaires élève'!$Y$43="TB",5,"xxxx"))))))</f>
        <v/>
      </c>
      <c r="H66" s="78" t="str">
        <f>IF('Exemplaires élève'!$Y$51="","",IF('Exemplaires élève'!$Y$51="TI",1,IF('Exemplaires élève'!$Y$51="I",2,IF('Exemplaires élève'!$Y$51="S",3,IF('Exemplaires élève'!$Y$51="B",4,IF('Exemplaires élève'!$Y$51="TB",5,"xxxx"))))))</f>
        <v/>
      </c>
      <c r="I66" s="78" t="str">
        <f>IF('Exemplaires élève'!$Y$68="","",IF('Exemplaires élève'!$Y$68="TI",1,IF('Exemplaires élève'!$Y$68="I",2,IF('Exemplaires élève'!$Y$68="S",3,IF('Exemplaires élève'!$Y$68="B",4,IF('Exemplaires élève'!$Y$68="TB",5,"xxxx"))))))</f>
        <v/>
      </c>
      <c r="J66" s="78" t="str">
        <f>IF('Exemplaires élève'!$Y$76="","",IF('Exemplaires élève'!$Y$76="TI",1,IF('Exemplaires élève'!$Y$76="I",2,IF('Exemplaires élève'!$Y$76="S",3,IF('Exemplaires élève'!$Y$76="B",4,IF('Exemplaires élève'!$Y$76="TB",5,"xxxx"))))))</f>
        <v/>
      </c>
      <c r="K66" s="78" t="str">
        <f>IF('Exemplaires élève'!$Y$84="","",IF('Exemplaires élève'!$Y$84="TI",1,IF('Exemplaires élève'!$Y$84="I",2,IF('Exemplaires élève'!$Y$84="S",3,IF('Exemplaires élève'!$Y$84="B",4,IF('Exemplaires élève'!$Y$84="TB",5,"xxxx"))))))</f>
        <v/>
      </c>
      <c r="L66" s="78" t="str">
        <f>IF('Exemplaires élève'!$Y$92="","",IF('Exemplaires élève'!$Y$92="TI",1,IF('Exemplaires élève'!$Y$92="I",2,IF('Exemplaires élève'!$Y$92="S",3,IF('Exemplaires élève'!$Y$92="B",4,IF('Exemplaires élève'!$Y$92="TB",5,"xxxx"))))))</f>
        <v/>
      </c>
      <c r="M66" s="78" t="str">
        <f>IF('Exemplaires élève'!$Y$100="","",IF('Exemplaires élève'!$Y$100="TI",1,IF('Exemplaires élève'!$Y$100="I",2,IF('Exemplaires élève'!$Y$100="S",3,IF('Exemplaires élève'!$Y$100="B",4,IF('Exemplaires élève'!$Y$100="TB",5,"xxxx"))))))</f>
        <v/>
      </c>
      <c r="N66" s="78" t="str">
        <f>IF('Exemplaires élève'!$Y$117="","",IF('Exemplaires élève'!$Y$117="TI",1,IF('Exemplaires élève'!$Y$117="I",2,IF('Exemplaires élève'!$Y$117="S",3,IF('Exemplaires élève'!$Y$117="B",4,IF('Exemplaires élève'!$Y$117="TB",5,"xxxx"))))))</f>
        <v/>
      </c>
      <c r="O66" s="78" t="str">
        <f>IF('Exemplaires élève'!$Y$125="","",IF('Exemplaires élève'!$Y$125="TI",1,IF('Exemplaires élève'!$Y$125="I",2,IF('Exemplaires élève'!$Y$125="S",3,IF('Exemplaires élève'!$Y$125="B",4,IF('Exemplaires élève'!$Y$125="TB",5,"xxxx"))))))</f>
        <v/>
      </c>
      <c r="P66" s="78" t="str">
        <f>IF('Exemplaires élève'!$Y$133="","",IF('Exemplaires élève'!$Y$133="TI",1,IF('Exemplaires élève'!$Y$133="I",2,IF('Exemplaires élève'!$Y$133="S",3,IF('Exemplaires élève'!$Y$133="B",4,IF('Exemplaires élève'!$Y$133="TB",5,"xxxx"))))))</f>
        <v/>
      </c>
      <c r="Q66" s="78" t="str">
        <f>IF('Exemplaires élève'!$Y$141="","",IF('Exemplaires élève'!$Y$141="TI",1,IF('Exemplaires élève'!$Y$141="I",2,IF('Exemplaires élève'!$Y$141="S",3,IF('Exemplaires élève'!$Y$141="B",4,IF('Exemplaires élève'!$Y$141="TB",5,"xxxx"))))))</f>
        <v/>
      </c>
      <c r="R66" s="78" t="str">
        <f>IF('Exemplaires élève'!$Y$149="","",IF('Exemplaires élève'!$Y$149="TI",1,IF('Exemplaires élève'!$Y$149="I",2,IF('Exemplaires élève'!$Y$149="S",3,IF('Exemplaires élève'!$Y$149="B",4,IF('Exemplaires élève'!$Y$149="TB",5,"xxxx"))))))</f>
        <v/>
      </c>
      <c r="S66" s="78" t="str">
        <f>IF('Exemplaires élève'!$Y$166="","",IF('Exemplaires élève'!$Y$166="TI",1,IF('Exemplaires élève'!$Y$166="I",2,IF('Exemplaires élève'!$Y$166="S",3,IF('Exemplaires élève'!$Y$166="B",4,IF('Exemplaires élève'!$Y$166="TB",5,"xxxx"))))))</f>
        <v/>
      </c>
      <c r="T66" s="78" t="str">
        <f>IF('Exemplaires élève'!$Y$174="","",IF('Exemplaires élève'!$Y$174="TI",1,IF('Exemplaires élève'!$Y$174="I",2,IF('Exemplaires élève'!$Y$174="S",3,IF('Exemplaires élève'!$Y$174="B",4,IF('Exemplaires élève'!$Y$174="TB",5,"xxxx"))))))</f>
        <v/>
      </c>
      <c r="U66" s="78" t="str">
        <f>IF('Exemplaires élève'!$Y$182="","",IF('Exemplaires élève'!$Y$182="TI",1,IF('Exemplaires élève'!$Y$182="I",2,IF('Exemplaires élève'!$Y$182="S",3,IF('Exemplaires élève'!$Y$182="B",4,IF('Exemplaires élève'!$Y$182="TB",5,"xxxx"))))))</f>
        <v/>
      </c>
      <c r="V66" s="78" t="str">
        <f>IF('Exemplaires élève'!$Y$190="","",IF('Exemplaires élève'!$Y$190="TI",1,IF('Exemplaires élève'!$Y$190="I",2,IF('Exemplaires élève'!$Y$190="S",3,IF('Exemplaires élève'!$Y$190="B",4,IF('Exemplaires élève'!$Y$190="TB",5,"xxxx"))))))</f>
        <v/>
      </c>
      <c r="W66" s="78" t="str">
        <f>IF('Exemplaires élève'!$Y$198="","",IF('Exemplaires élève'!$Y$198="TI",1,IF('Exemplaires élève'!$Y$198="I",2,IF('Exemplaires élève'!$Y$198="S",3,IF('Exemplaires élève'!$Y$198="B",4,IF('Exemplaires élève'!$Y$198="TB",5,"xxxx"))))))</f>
        <v/>
      </c>
    </row>
    <row r="67" spans="1:23">
      <c r="A67" s="112"/>
      <c r="D67" s="78" t="str">
        <f>IF('Exemplaires élève'!$Y$20="","",IF('Exemplaires élève'!$Y$20="TI",1,IF('Exemplaires élève'!$Y$20="I",2,IF('Exemplaires élève'!$Y$20="S",3,IF('Exemplaires élève'!$Y$20="B",4,IF('Exemplaires élève'!$Y$20="TB",5,"xxxx"))))))</f>
        <v/>
      </c>
      <c r="E67" s="78" t="str">
        <f>IF('Exemplaires élève'!$Y$28="","",IF('Exemplaires élève'!$Y$28="TI",1,IF('Exemplaires élève'!$Y$28="I",2,IF('Exemplaires élève'!$Y$28="S",3,IF('Exemplaires élève'!$Y$28="B",4,IF('Exemplaires élève'!$Y$28="TB",5,"xxxx"))))))</f>
        <v/>
      </c>
      <c r="F67" s="78" t="str">
        <f>IF('Exemplaires élève'!$Y$36="","",IF('Exemplaires élève'!$Y$36="TI",1,IF('Exemplaires élève'!$Y$36="I",2,IF('Exemplaires élève'!$Y$36="S",3,IF('Exemplaires élève'!$Y$36="B",4,IF('Exemplaires élève'!$Y$36="TB",5,"xxxx"))))))</f>
        <v/>
      </c>
      <c r="G67" s="78" t="str">
        <f>IF('Exemplaires élève'!$Y$44="","",IF('Exemplaires élève'!$Y$44="TI",1,IF('Exemplaires élève'!$Y$44="I",2,IF('Exemplaires élève'!$Y$44="S",3,IF('Exemplaires élève'!$Y$44="B",4,IF('Exemplaires élève'!$Y$44="TB",5,"xxxx"))))))</f>
        <v/>
      </c>
      <c r="H67" s="78" t="str">
        <f>IF('Exemplaires élève'!$Y$52="","",IF('Exemplaires élève'!$Y$52="TI",1,IF('Exemplaires élève'!$Y$52="I",2,IF('Exemplaires élève'!$Y$52="S",3,IF('Exemplaires élève'!$Y$52="B",4,IF('Exemplaires élève'!$Y$52="TB",5,"xxxx"))))))</f>
        <v/>
      </c>
      <c r="I67" s="78" t="str">
        <f>IF('Exemplaires élève'!$Y$69="","",IF('Exemplaires élève'!$Y$69="TI",1,IF('Exemplaires élève'!$Y$69="I",2,IF('Exemplaires élève'!$Y$69="S",3,IF('Exemplaires élève'!$Y$69="B",4,IF('Exemplaires élève'!$Y$69="TB",5,"xxxx"))))))</f>
        <v/>
      </c>
      <c r="J67" s="78" t="str">
        <f>IF('Exemplaires élève'!$Y$77="","",IF('Exemplaires élève'!$Y$77="TI",1,IF('Exemplaires élève'!$Y$77="I",2,IF('Exemplaires élève'!$Y$77="S",3,IF('Exemplaires élève'!$Y$77="B",4,IF('Exemplaires élève'!$Y$77="TB",5,"xxxx"))))))</f>
        <v/>
      </c>
      <c r="K67" s="78" t="str">
        <f>IF('Exemplaires élève'!$Y$85="","",IF('Exemplaires élève'!$Y$85="TI",1,IF('Exemplaires élève'!$Y$85="I",2,IF('Exemplaires élève'!$Y$85="S",3,IF('Exemplaires élève'!$Y$85="B",4,IF('Exemplaires élève'!$Y$85="TB",5,"xxxx"))))))</f>
        <v/>
      </c>
      <c r="L67" s="78" t="str">
        <f>IF('Exemplaires élève'!$Y$93="","",IF('Exemplaires élève'!$Y$93="TI",1,IF('Exemplaires élève'!$Y$93="I",2,IF('Exemplaires élève'!$Y$93="S",3,IF('Exemplaires élève'!$Y$93="B",4,IF('Exemplaires élève'!$Y$93="TB",5,"xxxx"))))))</f>
        <v/>
      </c>
      <c r="M67" s="78" t="str">
        <f>IF('Exemplaires élève'!$Y$101="","",IF('Exemplaires élève'!$Y$101="TI",1,IF('Exemplaires élève'!$Y$101="I",2,IF('Exemplaires élève'!$Y$101="S",3,IF('Exemplaires élève'!$Y$101="B",4,IF('Exemplaires élève'!$Y$101="TB",5,"xxxx"))))))</f>
        <v/>
      </c>
      <c r="N67" s="78" t="str">
        <f>IF('Exemplaires élève'!$Y$118="","",IF('Exemplaires élève'!$Y$118="TI",1,IF('Exemplaires élève'!$Y$118="I",2,IF('Exemplaires élève'!$Y$118="S",3,IF('Exemplaires élève'!$Y$118="B",4,IF('Exemplaires élève'!$Y$118="TB",5,"xxxx"))))))</f>
        <v/>
      </c>
      <c r="O67" s="78" t="str">
        <f>IF('Exemplaires élève'!$Y$126="","",IF('Exemplaires élève'!$Y$126="TI",1,IF('Exemplaires élève'!$Y$126="I",2,IF('Exemplaires élève'!$Y$126="S",3,IF('Exemplaires élève'!$Y$126="B",4,IF('Exemplaires élève'!$Y$126="TB",5,"xxxx"))))))</f>
        <v/>
      </c>
      <c r="P67" s="78" t="str">
        <f>IF('Exemplaires élève'!$Y$134="","",IF('Exemplaires élève'!$Y$134="TI",1,IF('Exemplaires élève'!$Y$134="I",2,IF('Exemplaires élève'!$Y$134="S",3,IF('Exemplaires élève'!$Y$134="B",4,IF('Exemplaires élève'!$Y$134="TB",5,"xxxx"))))))</f>
        <v/>
      </c>
      <c r="Q67" s="78" t="str">
        <f>IF('Exemplaires élève'!$Y$142="","",IF('Exemplaires élève'!$Y$142="TI",1,IF('Exemplaires élève'!$Y$142="I",2,IF('Exemplaires élève'!$Y$142="S",3,IF('Exemplaires élève'!$Y$142="B",4,IF('Exemplaires élève'!$Y$142="TB",5,"xxxx"))))))</f>
        <v/>
      </c>
      <c r="R67" s="78" t="str">
        <f>IF('Exemplaires élève'!$Y$150="","",IF('Exemplaires élève'!$Y$150="TI",1,IF('Exemplaires élève'!$Y$150="I",2,IF('Exemplaires élève'!$Y$150="S",3,IF('Exemplaires élève'!$Y$150="B",4,IF('Exemplaires élève'!$Y$150="TB",5,"xxxx"))))))</f>
        <v/>
      </c>
      <c r="S67" s="78" t="str">
        <f>IF('Exemplaires élève'!$Y$167="","",IF('Exemplaires élève'!$Y$167="TI",1,IF('Exemplaires élève'!$Y$167="I",2,IF('Exemplaires élève'!$Y$167="S",3,IF('Exemplaires élève'!$Y$167="B",4,IF('Exemplaires élève'!$Y$167="TB",5,"xxxx"))))))</f>
        <v/>
      </c>
      <c r="T67" s="78" t="str">
        <f>IF('Exemplaires élève'!$Y$175="","",IF('Exemplaires élève'!$Y$175="TI",1,IF('Exemplaires élève'!$Y$175="I",2,IF('Exemplaires élève'!$Y$175="S",3,IF('Exemplaires élève'!$Y$175="B",4,IF('Exemplaires élève'!$Y$175="TB",5,"xxxx"))))))</f>
        <v/>
      </c>
      <c r="U67" s="78" t="str">
        <f>IF('Exemplaires élève'!$Y$183="","",IF('Exemplaires élève'!$Y$183="TI",1,IF('Exemplaires élève'!$Y$183="I",2,IF('Exemplaires élève'!$Y$183="S",3,IF('Exemplaires élève'!$Y$183="B",4,IF('Exemplaires élève'!$Y$183="TB",5,"xxxx"))))))</f>
        <v/>
      </c>
      <c r="V67" s="78" t="str">
        <f>IF('Exemplaires élève'!$Y$191="","",IF('Exemplaires élève'!$Y$191="TI",1,IF('Exemplaires élève'!$Y$191="I",2,IF('Exemplaires élève'!$Y$191="S",3,IF('Exemplaires élève'!$Y$191="B",4,IF('Exemplaires élève'!$Y$191="TB",5,"xxxx"))))))</f>
        <v/>
      </c>
      <c r="W67" s="78" t="str">
        <f>IF('Exemplaires élève'!$Y$199="","",IF('Exemplaires élève'!$Y$199="TI",1,IF('Exemplaires élève'!$Y$199="I",2,IF('Exemplaires élève'!$Y$199="S",3,IF('Exemplaires élève'!$Y$199="B",4,IF('Exemplaires élève'!$Y$199="TB",5,"xxxx"))))))</f>
        <v/>
      </c>
    </row>
    <row r="68" spans="1:23" ht="13.5" thickBot="1">
      <c r="A68" s="112"/>
      <c r="D68" s="78" t="str">
        <f>IF('Exemplaires élève'!$Y$21="","",IF('Exemplaires élève'!$Y$21="TI",1,IF('Exemplaires élève'!$Y$21="I",2,IF('Exemplaires élève'!$Y$21="S",3,IF('Exemplaires élève'!$Y$21="B",4,IF('Exemplaires élève'!$Y$21="TB",5,"xxxx"))))))</f>
        <v/>
      </c>
      <c r="E68" s="78" t="str">
        <f>IF('Exemplaires élève'!$Y$29="","",IF('Exemplaires élève'!$Y$29="TI",1,IF('Exemplaires élève'!$Y$29="I",2,IF('Exemplaires élève'!$Y$29="S",3,IF('Exemplaires élève'!$Y$29="B",4,IF('Exemplaires élève'!$Y$29="TB",5,"xxxx"))))))</f>
        <v/>
      </c>
      <c r="F68" s="78" t="str">
        <f>IF('Exemplaires élève'!$Y$37="","",IF('Exemplaires élève'!$Y$37="TI",1,IF('Exemplaires élève'!$Y$37="I",2,IF('Exemplaires élève'!$Y$37="S",3,IF('Exemplaires élève'!$Y$37="B",4,IF('Exemplaires élève'!$Y$37="TB",5,"xxxx"))))))</f>
        <v/>
      </c>
      <c r="G68" s="78" t="str">
        <f>IF('Exemplaires élève'!$Y$45="","",IF('Exemplaires élève'!$Y$45="TI",1,IF('Exemplaires élève'!$Y$45="I",2,IF('Exemplaires élève'!$Y$45="S",3,IF('Exemplaires élève'!$Y$45="B",4,IF('Exemplaires élève'!$Y$45="TB",5,"xxxx"))))))</f>
        <v/>
      </c>
      <c r="H68" s="78" t="str">
        <f>IF('Exemplaires élève'!$Y$53="","",IF('Exemplaires élève'!$Y$53="TI",1,IF('Exemplaires élève'!$Y$53="I",2,IF('Exemplaires élève'!$Y$53="S",3,IF('Exemplaires élève'!$Y$53="B",4,IF('Exemplaires élève'!$Y$53="TB",5,"xxxx"))))))</f>
        <v/>
      </c>
      <c r="I68" s="78" t="str">
        <f>IF('Exemplaires élève'!$Y$70="","",IF('Exemplaires élève'!$Y$70="TI",1,IF('Exemplaires élève'!$Y$70="I",2,IF('Exemplaires élève'!$Y$70="S",3,IF('Exemplaires élève'!$Y$70="B",4,IF('Exemplaires élève'!$Y$70="TB",5,"xxxx"))))))</f>
        <v/>
      </c>
      <c r="J68" s="78" t="str">
        <f>IF('Exemplaires élève'!$Y$78="","",IF('Exemplaires élève'!$Y$78="TI",1,IF('Exemplaires élève'!$Y$78="I",2,IF('Exemplaires élève'!$Y$78="S",3,IF('Exemplaires élève'!$Y$78="B",4,IF('Exemplaires élève'!$Y$78="TB",5,"xxxx"))))))</f>
        <v/>
      </c>
      <c r="K68" s="78" t="str">
        <f>IF('Exemplaires élève'!$Y$86="","",IF('Exemplaires élève'!$Y$86="TI",1,IF('Exemplaires élève'!$Y$86="I",2,IF('Exemplaires élève'!$Y$86="S",3,IF('Exemplaires élève'!$Y$86="B",4,IF('Exemplaires élève'!$Y$86="TB",5,"xxxx"))))))</f>
        <v/>
      </c>
      <c r="L68" s="78" t="str">
        <f>IF('Exemplaires élève'!$Y$94="","",IF('Exemplaires élève'!$Y$94="TI",1,IF('Exemplaires élève'!$Y$94="I",2,IF('Exemplaires élève'!$Y$94="S",3,IF('Exemplaires élève'!$Y$94="B",4,IF('Exemplaires élève'!$Y$94="TB",5,"xxxx"))))))</f>
        <v/>
      </c>
      <c r="M68" s="78" t="str">
        <f>IF('Exemplaires élève'!$Y$102="","",IF('Exemplaires élève'!$Y$102="TI",1,IF('Exemplaires élève'!$Y$102="I",2,IF('Exemplaires élève'!$Y$102="S",3,IF('Exemplaires élève'!$Y$102="B",4,IF('Exemplaires élève'!$Y$102="TB",5,"xxxx"))))))</f>
        <v/>
      </c>
      <c r="N68" s="78" t="str">
        <f>IF('Exemplaires élève'!$Y$119="","",IF('Exemplaires élève'!$Y$119="TI",1,IF('Exemplaires élève'!$Y$119="I",2,IF('Exemplaires élève'!$Y$119="S",3,IF('Exemplaires élève'!$Y$119="B",4,IF('Exemplaires élève'!$Y$119="TB",5,"xxxx"))))))</f>
        <v/>
      </c>
      <c r="O68" s="78" t="str">
        <f>IF('Exemplaires élève'!$Y$127="","",IF('Exemplaires élève'!$Y$127="TI",1,IF('Exemplaires élève'!$Y$127="I",2,IF('Exemplaires élève'!$Y$127="S",3,IF('Exemplaires élève'!$Y$127="B",4,IF('Exemplaires élève'!$Y$127="TB",5,"xxxx"))))))</f>
        <v/>
      </c>
      <c r="P68" s="78" t="str">
        <f>IF('Exemplaires élève'!$Y$135="","",IF('Exemplaires élève'!$Y$135="TI",1,IF('Exemplaires élève'!$Y$135="I",2,IF('Exemplaires élève'!$Y$135="S",3,IF('Exemplaires élève'!$Y$135="B",4,IF('Exemplaires élève'!$Y$135="TB",5,"xxxx"))))))</f>
        <v/>
      </c>
      <c r="Q68" s="78" t="str">
        <f>IF('Exemplaires élève'!$Y$143="","",IF('Exemplaires élève'!$Y$143="TI",1,IF('Exemplaires élève'!$Y$143="I",2,IF('Exemplaires élève'!$Y$143="S",3,IF('Exemplaires élève'!$Y$143="B",4,IF('Exemplaires élève'!$Y$143="TB",5,"xxxx"))))))</f>
        <v/>
      </c>
      <c r="R68" s="78" t="str">
        <f>IF('Exemplaires élève'!$Y$151="","",IF('Exemplaires élève'!$Y$151="TI",1,IF('Exemplaires élève'!$Y$151="I",2,IF('Exemplaires élève'!$Y$151="S",3,IF('Exemplaires élève'!$Y$151="B",4,IF('Exemplaires élève'!$Y$151="TB",5,"xxxx"))))))</f>
        <v/>
      </c>
      <c r="S68" s="78" t="str">
        <f>IF('Exemplaires élève'!$Y$168="","",IF('Exemplaires élève'!$Y$168="TI",1,IF('Exemplaires élève'!$Y$168="I",2,IF('Exemplaires élève'!$Y$168="S",3,IF('Exemplaires élève'!$Y$168="B",4,IF('Exemplaires élève'!$Y$168="TB",5,"xxxx"))))))</f>
        <v/>
      </c>
      <c r="T68" s="78" t="str">
        <f>IF('Exemplaires élève'!$Y$176="","",IF('Exemplaires élève'!$Y$176="TI",1,IF('Exemplaires élève'!$Y$176="I",2,IF('Exemplaires élève'!$Y$176="S",3,IF('Exemplaires élève'!$Y$176="B",4,IF('Exemplaires élève'!$Y$176="TB",5,"xxxx"))))))</f>
        <v/>
      </c>
      <c r="U68" s="78" t="str">
        <f>IF('Exemplaires élève'!$Y$184="","",IF('Exemplaires élève'!$Y$184="TI",1,IF('Exemplaires élève'!$Y$184="I",2,IF('Exemplaires élève'!$Y$184="S",3,IF('Exemplaires élève'!$Y$184="B",4,IF('Exemplaires élève'!$Y$184="TB",5,"xxxx"))))))</f>
        <v/>
      </c>
      <c r="V68" s="78" t="str">
        <f>IF('Exemplaires élève'!$Y$192="","",IF('Exemplaires élève'!$Y$192="TI",1,IF('Exemplaires élève'!$Y$192="I",2,IF('Exemplaires élève'!$Y$192="S",3,IF('Exemplaires élève'!$Y$192="B",4,IF('Exemplaires élève'!$Y$192="TB",5,"xxxx"))))))</f>
        <v/>
      </c>
      <c r="W68" s="78" t="str">
        <f>IF('Exemplaires élève'!$Y$200="","",IF('Exemplaires élève'!$Y$200="TI",1,IF('Exemplaires élève'!$Y$200="I",2,IF('Exemplaires élève'!$Y$200="S",3,IF('Exemplaires élève'!$Y$200="B",4,IF('Exemplaires élève'!$Y$200="TB",5,"xxxx"))))))</f>
        <v/>
      </c>
    </row>
    <row r="69" spans="1:23" ht="13.5" thickBot="1">
      <c r="A69" s="112"/>
      <c r="D69" s="32" t="str">
        <f>IF(D62="Absent(e)","",IF(D62="Non pr.",2,IF(COUNTIF(D62:D68,"")=7,"",AVERAGE(D62:D68))))</f>
        <v/>
      </c>
      <c r="E69" s="33" t="str">
        <f t="shared" ref="E69:W69" si="6">IF(E62="Absent(e)","",IF(E62="Non pr.",2,IF(COUNTIF(E62:E68,"")=7,"",AVERAGE(E62:E68))))</f>
        <v/>
      </c>
      <c r="F69" s="33" t="str">
        <f t="shared" si="6"/>
        <v/>
      </c>
      <c r="G69" s="33" t="str">
        <f t="shared" si="6"/>
        <v/>
      </c>
      <c r="H69" s="33" t="str">
        <f t="shared" si="6"/>
        <v/>
      </c>
      <c r="I69" s="33" t="str">
        <f t="shared" si="6"/>
        <v/>
      </c>
      <c r="J69" s="33" t="str">
        <f t="shared" si="6"/>
        <v/>
      </c>
      <c r="K69" s="33" t="str">
        <f t="shared" si="6"/>
        <v/>
      </c>
      <c r="L69" s="33" t="str">
        <f t="shared" si="6"/>
        <v/>
      </c>
      <c r="M69" s="33" t="str">
        <f t="shared" si="6"/>
        <v/>
      </c>
      <c r="N69" s="33" t="str">
        <f t="shared" si="6"/>
        <v/>
      </c>
      <c r="O69" s="33" t="str">
        <f t="shared" si="6"/>
        <v/>
      </c>
      <c r="P69" s="33" t="str">
        <f t="shared" si="6"/>
        <v/>
      </c>
      <c r="Q69" s="33" t="str">
        <f t="shared" si="6"/>
        <v/>
      </c>
      <c r="R69" s="33" t="str">
        <f t="shared" si="6"/>
        <v/>
      </c>
      <c r="S69" s="33" t="str">
        <f t="shared" si="6"/>
        <v/>
      </c>
      <c r="T69" s="33" t="str">
        <f t="shared" si="6"/>
        <v/>
      </c>
      <c r="U69" s="33" t="str">
        <f t="shared" si="6"/>
        <v/>
      </c>
      <c r="V69" s="33" t="str">
        <f t="shared" si="6"/>
        <v/>
      </c>
      <c r="W69" s="34" t="str">
        <f t="shared" si="6"/>
        <v/>
      </c>
    </row>
    <row r="70" spans="1:23">
      <c r="A70" s="112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1:23">
      <c r="A71" s="112"/>
      <c r="C71" s="1" t="s">
        <v>28</v>
      </c>
      <c r="D71" s="77" t="str">
        <f>IF('Exemplaires élève'!$Y$15="np","Non pr.",IF('Exemplaires élève'!$Y$15="a","Absent(e)",IF('Exemplaires élève'!$Z$14="","",IF('Exemplaires élève'!$Z$15="TI",1,IF('Exemplaires élève'!$Z$15="I",2,IF('Exemplaires élève'!$Z$15="S",3,IF('Exemplaires élève'!$Z$15="B",4,IF('Exemplaires élève'!$Z$15="TB",5,"xxxx"))))))))</f>
        <v/>
      </c>
      <c r="E71" s="77" t="str">
        <f>IF('Exemplaires élève'!$Y$23="np","Non pr.",IF('Exemplaires élève'!$Y$23="a","Absent(e)",IF('Exemplaires élève'!$Z$23="","",IF('Exemplaires élève'!$Z$23="TI",1,IF('Exemplaires élève'!$Z$23="I",2,IF('Exemplaires élève'!$Z$23="S",3,IF('Exemplaires élève'!$Z$23="B",4,IF('Exemplaires élève'!$Z$23="TB",5,IF('Exemplaires élève'!$Z$23="np","Non pr.",IF('Exemplaires élève'!$Z$23="A","Absent(e)","xxxx"))))))))))</f>
        <v/>
      </c>
      <c r="F71" s="77" t="str">
        <f>IF('Exemplaires élève'!$Y$31="np","Non pr.",IF('Exemplaires élève'!$Y$31="a","Absent(e)",IF('Exemplaires élève'!$Z$31="","",IF('Exemplaires élève'!$Z$31="TI",1,IF('Exemplaires élève'!$Z$31="I",2,IF('Exemplaires élève'!$Z$31="S",3,IF('Exemplaires élève'!$Z$31="B",4,IF('Exemplaires élève'!$Z$31="TB",5,IF('Exemplaires élève'!$Z$31="np","Non pr.",IF('Exemplaires élève'!$Z$31="A","Absent(e)","xxxx"))))))))))</f>
        <v/>
      </c>
      <c r="G71" s="77" t="str">
        <f>IF('Exemplaires élève'!$Y$39="np","Non pr.",IF('Exemplaires élève'!$Y$39="a","Absent(e)",IF('Exemplaires élève'!$Z$39="","",IF('Exemplaires élève'!$Z$39="TI",1,IF('Exemplaires élève'!$Z$39="I",2,IF('Exemplaires élève'!$Z$39="S",3,IF('Exemplaires élève'!$Z$39="B",4,IF('Exemplaires élève'!$Z$39="TB",5,IF('Exemplaires élève'!$Z$39="np","Non pr.",IF('Exemplaires élève'!$Z$39="A","Absent(e)","xxxx"))))))))))</f>
        <v/>
      </c>
      <c r="H71" s="77" t="str">
        <f>IF('Exemplaires élève'!$Y$47="np","Non pr.",IF('Exemplaires élève'!$Y$47="a","Absent(e)",IF('Exemplaires élève'!$Z$47="","",IF('Exemplaires élève'!$Z$47="TI",1,IF('Exemplaires élève'!$Z$47="I",2,IF('Exemplaires élève'!$Z$47="S",3,IF('Exemplaires élève'!$Z$47="B",4,IF('Exemplaires élève'!$Z$47="TB",5,IF('Exemplaires élève'!$Z$47="np","Non pr.",IF('Exemplaires élève'!$Z$47="A","Absent(e)","xxxx"))))))))))</f>
        <v/>
      </c>
      <c r="I71" s="77" t="str">
        <f>IF('Exemplaires élève'!$Y$64="np","Non pr.",IF('Exemplaires élève'!$Y$64="a","Absent(e)",IF('Exemplaires élève'!$Z$64="","",IF('Exemplaires élève'!$Z$64="TI",1,IF('Exemplaires élève'!$Z$64="I",2,IF('Exemplaires élève'!$Z$64="S",3,IF('Exemplaires élève'!$Z$64="B",4,IF('Exemplaires élève'!$Z$64="TB",5,IF('Exemplaires élève'!$Z$64="np","Non pr.",IF('Exemplaires élève'!$Z$64="A","Absent(e)","xxxx"))))))))))</f>
        <v/>
      </c>
      <c r="J71" s="77" t="str">
        <f>IF('Exemplaires élève'!$Y$72="np","Non pr.",IF('Exemplaires élève'!$Y$72="a","Absent(e)",IF('Exemplaires élève'!$Z$72="","",IF('Exemplaires élève'!$Z$72="TI",1,IF('Exemplaires élève'!$Z$72="I",2,IF('Exemplaires élève'!$Z$72="S",3,IF('Exemplaires élève'!$Z$72="B",4,IF('Exemplaires élève'!$Z$72="TB",5,IF('Exemplaires élève'!$Z$72="np","Non pr.",IF('Exemplaires élève'!$Z$72="A","Absent(e)","xxxx"))))))))))</f>
        <v/>
      </c>
      <c r="K71" s="77" t="str">
        <f>IF('Exemplaires élève'!$Y$80="np","Non pr.",IF('Exemplaires élève'!$Y$80="a","Absent(e)",IF('Exemplaires élève'!$Z$80="","",IF('Exemplaires élève'!$Z$80="TI",1,IF('Exemplaires élève'!$Z$80="I",2,IF('Exemplaires élève'!$Z$80="S",3,IF('Exemplaires élève'!$Z$80="B",4,IF('Exemplaires élève'!$Z$80="TB",5,IF('Exemplaires élève'!$Z$80="np","Non pr.",IF('Exemplaires élève'!$Z$80="A","Absent(e)","xxxx"))))))))))</f>
        <v/>
      </c>
      <c r="L71" s="77" t="str">
        <f>IF('Exemplaires élève'!$Y$88="np","Non pr.",IF('Exemplaires élève'!$Y$88="a","Absent(e)",IF('Exemplaires élève'!$Z$88="","",IF('Exemplaires élève'!$Z$88="TI",1,IF('Exemplaires élève'!$Z$88="I",2,IF('Exemplaires élève'!$Z$88="S",3,IF('Exemplaires élève'!$Z$88="B",4,IF('Exemplaires élève'!$Z$88="TB",5,IF('Exemplaires élève'!$Z$88="np","Non pr.",IF('Exemplaires élève'!$Z$88="A","Absent(e)","xxxx"))))))))))</f>
        <v/>
      </c>
      <c r="M71" s="77" t="str">
        <f>IF('Exemplaires élève'!$Y$96="np","Non pr.",IF('Exemplaires élève'!$Y$96="a","Absent(e)",IF('Exemplaires élève'!$Z$96="","",IF('Exemplaires élève'!$Z$96="TI",1,IF('Exemplaires élève'!$Z$96="I",2,IF('Exemplaires élève'!$Z$96="S",3,IF('Exemplaires élève'!$Z$96="B",4,IF('Exemplaires élève'!$Z$96="TB",5,IF('Exemplaires élève'!$Z$96="np","Non pr.",IF('Exemplaires élève'!$Z$96="A","Absent(e)","xxxx"))))))))))</f>
        <v/>
      </c>
      <c r="N71" s="77" t="str">
        <f>IF('Exemplaires élève'!$Y$113="np","Non pr.",IF('Exemplaires élève'!$Y$113="a","Absent(e)",IF('Exemplaires élève'!$Z$113="","",IF('Exemplaires élève'!$Z$113="TI",1,IF('Exemplaires élève'!$Z$113="I",2,IF('Exemplaires élève'!$Z$113="S",3,IF('Exemplaires élève'!$Z$113="B",4,IF('Exemplaires élève'!$Z$113="TB",5,IF('Exemplaires élève'!$Z$113="np","Non pr.",IF('Exemplaires élève'!$Z$113="A","Absent(e)","xxxx"))))))))))</f>
        <v/>
      </c>
      <c r="O71" s="77" t="str">
        <f>IF('Exemplaires élève'!$Y$121="np","Non pr.",IF('Exemplaires élève'!$Y$121="a","Absent(e)",IF('Exemplaires élève'!$Z$121="","",IF('Exemplaires élève'!$Z$121="TI",1,IF('Exemplaires élève'!$Z$121="I",2,IF('Exemplaires élève'!$Z$121="S",3,IF('Exemplaires élève'!$Z$121="B",4,IF('Exemplaires élève'!$Z$121="TB",5,IF('Exemplaires élève'!$Z$121="np","Non pr.",IF('Exemplaires élève'!$Z$121="A","Absent(e)","xxxx"))))))))))</f>
        <v/>
      </c>
      <c r="P71" s="77" t="str">
        <f>IF('Exemplaires élève'!$Y$129="np","Non pr.",IF('Exemplaires élève'!$Y$129="a","Absent(e)",IF('Exemplaires élève'!$Z$129="","",IF('Exemplaires élève'!$Z$129="TI",1,IF('Exemplaires élève'!$Z$129="I",2,IF('Exemplaires élève'!$Z$129="S",3,IF('Exemplaires élève'!$Z$129="B",4,IF('Exemplaires élève'!$Z$129="TB",5,IF('Exemplaires élève'!$Z$129="np","Non pr.",IF('Exemplaires élève'!$Z$129="A","Absent(e)","xxxx"))))))))))</f>
        <v/>
      </c>
      <c r="Q71" s="77" t="str">
        <f>IF('Exemplaires élève'!$Y$137="np","Non pr.",IF('Exemplaires élève'!$Y$137="a","Absent(e)",IF('Exemplaires élève'!$Z$137="","",IF('Exemplaires élève'!$Z$137="TI",1,IF('Exemplaires élève'!$Z$137="I",2,IF('Exemplaires élève'!$Z$137="S",3,IF('Exemplaires élève'!$Z$137="B",4,IF('Exemplaires élève'!$Z$137="TB",5,IF('Exemplaires élève'!$Z$137="np","Non pr.",IF('Exemplaires élève'!$Z$137="A","Absent(e)","xxxx"))))))))))</f>
        <v/>
      </c>
      <c r="R71" s="77" t="str">
        <f>IF('Exemplaires élève'!$Y$145="np","Non pr.",IF('Exemplaires élève'!$Y$145="a","Absent(e)",IF('Exemplaires élève'!$Z$145="","",IF('Exemplaires élève'!$Z$145="TI",1,IF('Exemplaires élève'!$Z$145="I",2,IF('Exemplaires élève'!$Z$145="S",3,IF('Exemplaires élève'!$Z$145="B",4,IF('Exemplaires élève'!$Z$145="TB",5,IF('Exemplaires élève'!$Z$145="np","Non pr.",IF('Exemplaires élève'!$Z$145="A","Absent(e)","xxxx"))))))))))</f>
        <v/>
      </c>
      <c r="S71" s="77" t="str">
        <f>IF('Exemplaires élève'!$Y$162="np","Non pr.",IF('Exemplaires élève'!$Y$162="a","Absent(e)",IF('Exemplaires élève'!$Z$162="","",IF('Exemplaires élève'!$Z$162="TI",1,IF('Exemplaires élève'!$Z$162="I",2,IF('Exemplaires élève'!$Z$162="S",3,IF('Exemplaires élève'!$Z$162="B",4,IF('Exemplaires élève'!$Z$162="TB",5,IF('Exemplaires élève'!$Z$162="np","Non pr.",IF('Exemplaires élève'!$Z$162="A","Absent(e)","xxxx"))))))))))</f>
        <v/>
      </c>
      <c r="T71" s="77" t="str">
        <f>IF('Exemplaires élève'!$Y$170="np","Non pr.",IF('Exemplaires élève'!$Y$170="a","Absent(e)",IF('Exemplaires élève'!$Z$170="","",IF('Exemplaires élève'!$Z$170="TI",1,IF('Exemplaires élève'!$Z$170="I",2,IF('Exemplaires élève'!$Z$170="S",3,IF('Exemplaires élève'!$Z$170="B",4,IF('Exemplaires élève'!$Z$170="TB",5,IF('Exemplaires élève'!$Z$170="np","Non pr.",IF('Exemplaires élève'!$Z$170="A","Absent(e)","xxxx"))))))))))</f>
        <v/>
      </c>
      <c r="U71" s="77" t="str">
        <f>IF('Exemplaires élève'!$Y$178="np","Non pr.",IF('Exemplaires élève'!$Y$178="a","Absent(e)",IF('Exemplaires élève'!$Z$178="","",IF('Exemplaires élève'!$Z$178="TI",1,IF('Exemplaires élève'!$Z$178="I",2,IF('Exemplaires élève'!$Z$178="S",3,IF('Exemplaires élève'!$Z$178="B",4,IF('Exemplaires élève'!$Z$178="TB",5,IF('Exemplaires élève'!$Z$178="np","Non pr.",IF('Exemplaires élève'!$Z$178="A","Absent(e)","xxxx"))))))))))</f>
        <v/>
      </c>
      <c r="V71" s="77" t="str">
        <f>IF('Exemplaires élève'!$Y$186="np","Non pr.",IF('Exemplaires élève'!$Y$186="a","Absent(e)",IF('Exemplaires élève'!$Z$186="","",IF('Exemplaires élève'!$Z$186="TI",1,IF('Exemplaires élève'!$Z$186="I",2,IF('Exemplaires élève'!$Z$186="S",3,IF('Exemplaires élève'!$Z$186="B",4,IF('Exemplaires élève'!$Z$186="TB",5,IF('Exemplaires élève'!$Z$186="np","Non pr.",IF('Exemplaires élève'!$Z$186="A","Absent(e)","xxxx"))))))))))</f>
        <v/>
      </c>
      <c r="W71" s="77" t="str">
        <f>IF('Exemplaires élève'!$Y$194="np","Non pr.",IF('Exemplaires élève'!$Y$194="a","Absent(e)",IF('Exemplaires élève'!$Z$194="","",IF('Exemplaires élève'!$Z$194="TI",1,IF('Exemplaires élève'!$Z$194="I",2,IF('Exemplaires élève'!$Z$194="S",3,IF('Exemplaires élève'!$Z$194="B",4,IF('Exemplaires élève'!$Z$194="TB",5,IF('Exemplaires élève'!$Z$194="np","Non pr.",IF('Exemplaires élève'!$Z$194="A","Absent(e)","xxxx"))))))))))</f>
        <v/>
      </c>
    </row>
    <row r="72" spans="1:23">
      <c r="A72" s="112"/>
      <c r="D72" s="78" t="str">
        <f>IF('Exemplaires élève'!$Z$16="","",IF('Exemplaires élève'!$Z$16="TI",1,IF('Exemplaires élève'!$Z$16="I",2,IF('Exemplaires élève'!$Z$16="S",3,IF('Exemplaires élève'!$Z$16="B",4,IF('Exemplaires élève'!$Z$16="TB",5,"xxxx"))))))</f>
        <v/>
      </c>
      <c r="E72" s="78" t="str">
        <f>IF('Exemplaires élève'!$Z$24="","",IF('Exemplaires élève'!$Z$24="TI",1,IF('Exemplaires élève'!$Z$24="I",2,IF('Exemplaires élève'!$Z$24="S",3,IF('Exemplaires élève'!$Z$24="B",4,IF('Exemplaires élève'!$Z$24="TB",5,"xxxx"))))))</f>
        <v/>
      </c>
      <c r="F72" s="78" t="str">
        <f>IF('Exemplaires élève'!$Z$32="","",IF('Exemplaires élève'!$Z$32="TI",1,IF('Exemplaires élève'!$Z$32="I",2,IF('Exemplaires élève'!$Z$32="S",3,IF('Exemplaires élève'!$Z$32="B",4,IF('Exemplaires élève'!$Z$32="TB",5,"xxxx"))))))</f>
        <v/>
      </c>
      <c r="G72" s="78" t="str">
        <f>IF('Exemplaires élève'!$Z$40="","",IF('Exemplaires élève'!$Z$40="TI",1,IF('Exemplaires élève'!$Z$40="I",2,IF('Exemplaires élève'!$Z$40="S",3,IF('Exemplaires élève'!$Z$40="B",4,IF('Exemplaires élève'!$Z$40="TB",5,"xxxx"))))))</f>
        <v/>
      </c>
      <c r="H72" s="78" t="str">
        <f>IF('Exemplaires élève'!$Z$48="","",IF('Exemplaires élève'!$Z$48="TI",1,IF('Exemplaires élève'!$Z$48="I",2,IF('Exemplaires élève'!$Z$48="S",3,IF('Exemplaires élève'!$Z$48="B",4,IF('Exemplaires élève'!$Z$48="TB",5,"xxxx"))))))</f>
        <v/>
      </c>
      <c r="I72" s="78" t="str">
        <f>IF('Exemplaires élève'!$Z$65="","",IF('Exemplaires élève'!$Z$65="TI",1,IF('Exemplaires élève'!$Z$65="I",2,IF('Exemplaires élève'!$Z$65="S",3,IF('Exemplaires élève'!$Z$65="B",4,IF('Exemplaires élève'!$Z$65="TB",5,"xxxx"))))))</f>
        <v/>
      </c>
      <c r="J72" s="78" t="str">
        <f>IF('Exemplaires élève'!$Z$73="","",IF('Exemplaires élève'!$Z$73="TI",1,IF('Exemplaires élève'!$Z$73="I",2,IF('Exemplaires élève'!$Z$73="S",3,IF('Exemplaires élève'!$Z$73="B",4,IF('Exemplaires élève'!$Z$73="TB",5,"xxxx"))))))</f>
        <v/>
      </c>
      <c r="K72" s="78" t="str">
        <f>IF('Exemplaires élève'!$Z$81="","",IF('Exemplaires élève'!$Z$81="TI",1,IF('Exemplaires élève'!$Z$81="I",2,IF('Exemplaires élève'!$Z$81="S",3,IF('Exemplaires élève'!$Z$81="B",4,IF('Exemplaires élève'!$Z$81="TB",5,"xxxx"))))))</f>
        <v/>
      </c>
      <c r="L72" s="78" t="str">
        <f>IF('Exemplaires élève'!$Z$89="","",IF('Exemplaires élève'!$Z$89="TI",1,IF('Exemplaires élève'!$Z$89="I",2,IF('Exemplaires élève'!$Z$89="S",3,IF('Exemplaires élève'!$Z$89="B",4,IF('Exemplaires élève'!$Z$89="TB",5,"xxxx"))))))</f>
        <v/>
      </c>
      <c r="M72" s="78" t="str">
        <f>IF('Exemplaires élève'!$Z$97="","",IF('Exemplaires élève'!$Z$97="TI",1,IF('Exemplaires élève'!$Z$97="I",2,IF('Exemplaires élève'!$Z$97="S",3,IF('Exemplaires élève'!$Z$97="B",4,IF('Exemplaires élève'!$Z$97="TB",5,"xxxx"))))))</f>
        <v/>
      </c>
      <c r="N72" s="78" t="str">
        <f>IF('Exemplaires élève'!$Z$114="","",IF('Exemplaires élève'!$Z$114="TI",1,IF('Exemplaires élève'!$Z$114="I",2,IF('Exemplaires élève'!$Z$114="S",3,IF('Exemplaires élève'!$Z$114="B",4,IF('Exemplaires élève'!$Z$114="TB",5,"xxxx"))))))</f>
        <v/>
      </c>
      <c r="O72" s="78" t="str">
        <f>IF('Exemplaires élève'!$Z$122="","",IF('Exemplaires élève'!$Z$122="TI",1,IF('Exemplaires élève'!$Z$122="I",2,IF('Exemplaires élève'!$Z$122="S",3,IF('Exemplaires élève'!$Z$122="B",4,IF('Exemplaires élève'!$Z$122="TB",5,"xxxx"))))))</f>
        <v/>
      </c>
      <c r="P72" s="78" t="str">
        <f>IF('Exemplaires élève'!$Z$130="","",IF('Exemplaires élève'!$Z$130="TI",1,IF('Exemplaires élève'!$Z$130="I",2,IF('Exemplaires élève'!$Z$130="S",3,IF('Exemplaires élève'!$Z$130="B",4,IF('Exemplaires élève'!$Z$130="TB",5,"xxxx"))))))</f>
        <v/>
      </c>
      <c r="Q72" s="78" t="str">
        <f>IF('Exemplaires élève'!$Z$138="","",IF('Exemplaires élève'!$Z$138="TI",1,IF('Exemplaires élève'!$Z$138="I",2,IF('Exemplaires élève'!$Z$138="S",3,IF('Exemplaires élève'!$Z$138="B",4,IF('Exemplaires élève'!$Z$138="TB",5,"xxxx"))))))</f>
        <v/>
      </c>
      <c r="R72" s="78" t="str">
        <f>IF('Exemplaires élève'!$Z$146="","",IF('Exemplaires élève'!$Z$146="TI",1,IF('Exemplaires élève'!$Z$146="I",2,IF('Exemplaires élève'!$Z$146="S",3,IF('Exemplaires élève'!$Z$146="B",4,IF('Exemplaires élève'!$Z$146="TB",5,"xxxx"))))))</f>
        <v/>
      </c>
      <c r="S72" s="78" t="str">
        <f>IF('Exemplaires élève'!$Z$163="","",IF('Exemplaires élève'!$Z$163="TI",1,IF('Exemplaires élève'!$Z$163="I",2,IF('Exemplaires élève'!$Z$163="S",3,IF('Exemplaires élève'!$Z$163="B",4,IF('Exemplaires élève'!$Z$163="TB",5,"xxxx"))))))</f>
        <v/>
      </c>
      <c r="T72" s="78" t="str">
        <f>IF('Exemplaires élève'!$Z$171="","",IF('Exemplaires élève'!$Z$171="TI",1,IF('Exemplaires élève'!$Z$171="I",2,IF('Exemplaires élève'!$Z$171="S",3,IF('Exemplaires élève'!$Z$171="B",4,IF('Exemplaires élève'!$Z$171="TB",5,"xxxx"))))))</f>
        <v/>
      </c>
      <c r="U72" s="78" t="str">
        <f>IF('Exemplaires élève'!$Z$179="","",IF('Exemplaires élève'!$Z$179="TI",1,IF('Exemplaires élève'!$Z$179="I",2,IF('Exemplaires élève'!$Z$179="S",3,IF('Exemplaires élève'!$Z$179="B",4,IF('Exemplaires élève'!$Z$179="TB",5,"xxxx"))))))</f>
        <v/>
      </c>
      <c r="V72" s="78" t="str">
        <f>IF('Exemplaires élève'!$Z$187="","",IF('Exemplaires élève'!$Z$187="TI",1,IF('Exemplaires élève'!$Z$187="I",2,IF('Exemplaires élève'!$Z$187="S",3,IF('Exemplaires élève'!$Z$187="B",4,IF('Exemplaires élève'!$Z$187="TB",5,"xxxx"))))))</f>
        <v/>
      </c>
      <c r="W72" s="78" t="str">
        <f>IF('Exemplaires élève'!$Z$195="","",IF('Exemplaires élève'!$Z$195="TI",1,IF('Exemplaires élève'!$Z$195="I",2,IF('Exemplaires élève'!$Z$195="S",3,IF('Exemplaires élève'!$Z$195="B",4,IF('Exemplaires élève'!$Z$195="TB",5,"xxxx"))))))</f>
        <v/>
      </c>
    </row>
    <row r="73" spans="1:23">
      <c r="A73" s="112"/>
      <c r="D73" s="78" t="str">
        <f>IF('Exemplaires élève'!$Z$17="","",IF('Exemplaires élève'!$Z$17="TI",1,IF('Exemplaires élève'!$Z$17="I",2,IF('Exemplaires élève'!$Z$17="S",3,IF('Exemplaires élève'!$Z$17="B",4,IF('Exemplaires élève'!$Z$17="TB",5,"xxxx"))))))</f>
        <v/>
      </c>
      <c r="E73" s="78" t="str">
        <f>IF('Exemplaires élève'!$Z$25="","",IF('Exemplaires élève'!$Z$25="TI",1,IF('Exemplaires élève'!$Z$25="I",2,IF('Exemplaires élève'!$Z$25="S",3,IF('Exemplaires élève'!$Z$25="B",4,IF('Exemplaires élève'!$Z$25="TB",5,"xxxx"))))))</f>
        <v/>
      </c>
      <c r="F73" s="78" t="str">
        <f>IF('Exemplaires élève'!$Z$33="","",IF('Exemplaires élève'!$Z$33="TI",1,IF('Exemplaires élève'!$Z$33="I",2,IF('Exemplaires élève'!$Z$33="S",3,IF('Exemplaires élève'!$Z$33="B",4,IF('Exemplaires élève'!$Z$33="TB",5,"xxxx"))))))</f>
        <v/>
      </c>
      <c r="G73" s="78" t="str">
        <f>IF('Exemplaires élève'!$Z$41="","",IF('Exemplaires élève'!$Z$41="TI",1,IF('Exemplaires élève'!$Z$41="I",2,IF('Exemplaires élève'!$Z$41="S",3,IF('Exemplaires élève'!$Z$41="B",4,IF('Exemplaires élève'!$Z$41="TB",5,"xxxx"))))))</f>
        <v/>
      </c>
      <c r="H73" s="78" t="str">
        <f>IF('Exemplaires élève'!$Z$49="","",IF('Exemplaires élève'!$Z$49="TI",1,IF('Exemplaires élève'!$Z$49="I",2,IF('Exemplaires élève'!$Z$49="S",3,IF('Exemplaires élève'!$Z$49="B",4,IF('Exemplaires élève'!$Z$49="TB",5,"xxxx"))))))</f>
        <v/>
      </c>
      <c r="I73" s="78" t="str">
        <f>IF('Exemplaires élève'!$Z$66="","",IF('Exemplaires élève'!$Z$66="TI",1,IF('Exemplaires élève'!$Z$66="I",2,IF('Exemplaires élève'!$Z$66="S",3,IF('Exemplaires élève'!$Z$66="B",4,IF('Exemplaires élève'!$Z$66="TB",5,"xxxx"))))))</f>
        <v/>
      </c>
      <c r="J73" s="78" t="str">
        <f>IF('Exemplaires élève'!$Z$74="","",IF('Exemplaires élève'!$Z$74="TI",1,IF('Exemplaires élève'!$Z$74="I",2,IF('Exemplaires élève'!$Z$74="S",3,IF('Exemplaires élève'!$Z$74="B",4,IF('Exemplaires élève'!$Z$74="TB",5,"xxxx"))))))</f>
        <v/>
      </c>
      <c r="K73" s="78" t="str">
        <f>IF('Exemplaires élève'!$Z$82="","",IF('Exemplaires élève'!$Z$82="TI",1,IF('Exemplaires élève'!$Z$82="I",2,IF('Exemplaires élève'!$Z$82="S",3,IF('Exemplaires élève'!$Z$82="B",4,IF('Exemplaires élève'!$Z$82="TB",5,"xxxx"))))))</f>
        <v/>
      </c>
      <c r="L73" s="78" t="str">
        <f>IF('Exemplaires élève'!$Z$90="","",IF('Exemplaires élève'!$Z$90="TI",1,IF('Exemplaires élève'!$Z$90="I",2,IF('Exemplaires élève'!$Z$90="S",3,IF('Exemplaires élève'!$Z$90="B",4,IF('Exemplaires élève'!$Z$90="TB",5,"xxxx"))))))</f>
        <v/>
      </c>
      <c r="M73" s="78" t="str">
        <f>IF('Exemplaires élève'!$Z$98="","",IF('Exemplaires élève'!$Z$98="TI",1,IF('Exemplaires élève'!$Z$98="I",2,IF('Exemplaires élève'!$Z$98="S",3,IF('Exemplaires élève'!$Z$98="B",4,IF('Exemplaires élève'!$Z$98="TB",5,"xxxx"))))))</f>
        <v/>
      </c>
      <c r="N73" s="78" t="str">
        <f>IF('Exemplaires élève'!$Z$115="","",IF('Exemplaires élève'!$Z$115="TI",1,IF('Exemplaires élève'!$Z$115="I",2,IF('Exemplaires élève'!$Z$115="S",3,IF('Exemplaires élève'!$Z$115="B",4,IF('Exemplaires élève'!$Z$115="TB",5,"xxxx"))))))</f>
        <v/>
      </c>
      <c r="O73" s="78" t="str">
        <f>IF('Exemplaires élève'!$Z$123="","",IF('Exemplaires élève'!$Z$123="TI",1,IF('Exemplaires élève'!$Z$123="I",2,IF('Exemplaires élève'!$Z$123="S",3,IF('Exemplaires élève'!$Z$123="B",4,IF('Exemplaires élève'!$Z$123="TB",5,"xxxx"))))))</f>
        <v/>
      </c>
      <c r="P73" s="78" t="str">
        <f>IF('Exemplaires élève'!$Z$131="","",IF('Exemplaires élève'!$Z$131="TI",1,IF('Exemplaires élève'!$Z$131="I",2,IF('Exemplaires élève'!$Z$131="S",3,IF('Exemplaires élève'!$Z$131="B",4,IF('Exemplaires élève'!$Z$131="TB",5,"xxxx"))))))</f>
        <v/>
      </c>
      <c r="Q73" s="78" t="str">
        <f>IF('Exemplaires élève'!$Z$139="","",IF('Exemplaires élève'!$Z$139="TI",1,IF('Exemplaires élève'!$Z$139="I",2,IF('Exemplaires élève'!$Z$139="S",3,IF('Exemplaires élève'!$Z$139="B",4,IF('Exemplaires élève'!$Z$139="TB",5,"xxxx"))))))</f>
        <v/>
      </c>
      <c r="R73" s="78" t="str">
        <f>IF('Exemplaires élève'!$Z$147="","",IF('Exemplaires élève'!$Z$147="TI",1,IF('Exemplaires élève'!$Z$147="I",2,IF('Exemplaires élève'!$Z$147="S",3,IF('Exemplaires élève'!$Z$147="B",4,IF('Exemplaires élève'!$Z$147="TB",5,"xxxx"))))))</f>
        <v/>
      </c>
      <c r="S73" s="78" t="str">
        <f>IF('Exemplaires élève'!$Z$164="","",IF('Exemplaires élève'!$Z$164="TI",1,IF('Exemplaires élève'!$Z$164="I",2,IF('Exemplaires élève'!$Z$164="S",3,IF('Exemplaires élève'!$Z$164="B",4,IF('Exemplaires élève'!$Z$164="TB",5,"xxxx"))))))</f>
        <v/>
      </c>
      <c r="T73" s="78" t="str">
        <f>IF('Exemplaires élève'!$Z$172="","",IF('Exemplaires élève'!$Z$172="TI",1,IF('Exemplaires élève'!$Z$172="I",2,IF('Exemplaires élève'!$Z$172="S",3,IF('Exemplaires élève'!$Z$172="B",4,IF('Exemplaires élève'!$Z$172="TB",5,"xxxx"))))))</f>
        <v/>
      </c>
      <c r="U73" s="78" t="str">
        <f>IF('Exemplaires élève'!$Z$180="","",IF('Exemplaires élève'!$Z$180="TI",1,IF('Exemplaires élève'!$Z$180="I",2,IF('Exemplaires élève'!$Z$180="S",3,IF('Exemplaires élève'!$Z$180="B",4,IF('Exemplaires élève'!$Z$180="TB",5,"xxxx"))))))</f>
        <v/>
      </c>
      <c r="V73" s="78" t="str">
        <f>IF('Exemplaires élève'!$Z$188="","",IF('Exemplaires élève'!$Z$188="TI",1,IF('Exemplaires élève'!$Z$188="I",2,IF('Exemplaires élève'!$Z$188="S",3,IF('Exemplaires élève'!$Z$188="B",4,IF('Exemplaires élève'!$Z$188="TB",5,"xxxx"))))))</f>
        <v/>
      </c>
      <c r="W73" s="78" t="str">
        <f>IF('Exemplaires élève'!$Z$196="","",IF('Exemplaires élève'!$Z$196="TI",1,IF('Exemplaires élève'!$Z$196="I",2,IF('Exemplaires élève'!$Z$196="S",3,IF('Exemplaires élève'!$Z$196="B",4,IF('Exemplaires élève'!$Z$196="TB",5,"xxxx"))))))</f>
        <v/>
      </c>
    </row>
    <row r="74" spans="1:23">
      <c r="A74" s="112"/>
      <c r="D74" s="78" t="str">
        <f>IF('Exemplaires élève'!$Z$18="","",IF('Exemplaires élève'!$Z$18="TI",1,IF('Exemplaires élève'!$Z$18="I",2,IF('Exemplaires élève'!$Z$18="S",3,IF('Exemplaires élève'!$Z$18="B",4,IF('Exemplaires élève'!$Z$18="TB",5,"xxxx"))))))</f>
        <v/>
      </c>
      <c r="E74" s="78" t="str">
        <f>IF('Exemplaires élève'!$Z$26="","",IF('Exemplaires élève'!$Z$26="TI",1,IF('Exemplaires élève'!$Z$26="I",2,IF('Exemplaires élève'!$Z$26="S",3,IF('Exemplaires élève'!$Z$26="B",4,IF('Exemplaires élève'!$Z$26="TB",5,"xxxx"))))))</f>
        <v/>
      </c>
      <c r="F74" s="78" t="str">
        <f>IF('Exemplaires élève'!$Z$34="","",IF('Exemplaires élève'!$Z$34="TI",1,IF('Exemplaires élève'!$Z$34="I",2,IF('Exemplaires élève'!$Z$34="S",3,IF('Exemplaires élève'!$Z$34="B",4,IF('Exemplaires élève'!$Z$34="TB",5,"xxxx"))))))</f>
        <v/>
      </c>
      <c r="G74" s="78" t="str">
        <f>IF('Exemplaires élève'!$Z$42="","",IF('Exemplaires élève'!$Z$42="TI",1,IF('Exemplaires élève'!$Z$42="I",2,IF('Exemplaires élève'!$Z$42="S",3,IF('Exemplaires élève'!$Z$42="B",4,IF('Exemplaires élève'!$Z$42="TB",5,"xxxx"))))))</f>
        <v/>
      </c>
      <c r="H74" s="78" t="str">
        <f>IF('Exemplaires élève'!$Z$50="","",IF('Exemplaires élève'!$Z$50="TI",1,IF('Exemplaires élève'!$Z$50="I",2,IF('Exemplaires élève'!$Z$50="S",3,IF('Exemplaires élève'!$Z$50="B",4,IF('Exemplaires élève'!$Z$50="TB",5,"xxxx"))))))</f>
        <v/>
      </c>
      <c r="I74" s="78" t="str">
        <f>IF('Exemplaires élève'!$Z$67="","",IF('Exemplaires élève'!$Z$67="TI",1,IF('Exemplaires élève'!$Z$67="I",2,IF('Exemplaires élève'!$Z$67="S",3,IF('Exemplaires élève'!$Z$67="B",4,IF('Exemplaires élève'!$Z$67="TB",5,"xxxx"))))))</f>
        <v/>
      </c>
      <c r="J74" s="78" t="str">
        <f>IF('Exemplaires élève'!$Z$75="","",IF('Exemplaires élève'!$Z$75="TI",1,IF('Exemplaires élève'!$Z$75="I",2,IF('Exemplaires élève'!$Z$75="S",3,IF('Exemplaires élève'!$Z$75="B",4,IF('Exemplaires élève'!$Z$75="TB",5,"xxxx"))))))</f>
        <v/>
      </c>
      <c r="K74" s="78" t="str">
        <f>IF('Exemplaires élève'!$Z$83="","",IF('Exemplaires élève'!$Z$83="TI",1,IF('Exemplaires élève'!$Z$83="I",2,IF('Exemplaires élève'!$Z$83="S",3,IF('Exemplaires élève'!$Z$83="B",4,IF('Exemplaires élève'!$Z$83="TB",5,"xxxx"))))))</f>
        <v/>
      </c>
      <c r="L74" s="78" t="str">
        <f>IF('Exemplaires élève'!$Z$91="","",IF('Exemplaires élève'!$Z$91="TI",1,IF('Exemplaires élève'!$Z$91="I",2,IF('Exemplaires élève'!$Z$91="S",3,IF('Exemplaires élève'!$Z$91="B",4,IF('Exemplaires élève'!$Z$91="TB",5,"xxxx"))))))</f>
        <v/>
      </c>
      <c r="M74" s="78" t="str">
        <f>IF('Exemplaires élève'!$Z$99="","",IF('Exemplaires élève'!$Z$99="TI",1,IF('Exemplaires élève'!$Z$99="I",2,IF('Exemplaires élève'!$Z$99="S",3,IF('Exemplaires élève'!$Z$99="B",4,IF('Exemplaires élève'!$Z$99="TB",5,"xxxx"))))))</f>
        <v/>
      </c>
      <c r="N74" s="78" t="str">
        <f>IF('Exemplaires élève'!$Z$116="","",IF('Exemplaires élève'!$Z$116="TI",1,IF('Exemplaires élève'!$Z$116="I",2,IF('Exemplaires élève'!$Z$116="S",3,IF('Exemplaires élève'!$Z$116="B",4,IF('Exemplaires élève'!$Z$116="TB",5,"xxxx"))))))</f>
        <v/>
      </c>
      <c r="O74" s="78" t="str">
        <f>IF('Exemplaires élève'!$Z$124="","",IF('Exemplaires élève'!$Z$124="TI",1,IF('Exemplaires élève'!$Z$124="I",2,IF('Exemplaires élève'!$Z$124="S",3,IF('Exemplaires élève'!$Z$124="B",4,IF('Exemplaires élève'!$Z$124="TB",5,"xxxx"))))))</f>
        <v/>
      </c>
      <c r="P74" s="78" t="str">
        <f>IF('Exemplaires élève'!$Z$132="","",IF('Exemplaires élève'!$Z$132="TI",1,IF('Exemplaires élève'!$Z$132="I",2,IF('Exemplaires élève'!$Z$132="S",3,IF('Exemplaires élève'!$Z$132="B",4,IF('Exemplaires élève'!$Z$132="TB",5,"xxxx"))))))</f>
        <v/>
      </c>
      <c r="Q74" s="78" t="str">
        <f>IF('Exemplaires élève'!$Z$140="","",IF('Exemplaires élève'!$Z$140="TI",1,IF('Exemplaires élève'!$Z$140="I",2,IF('Exemplaires élève'!$Z$140="S",3,IF('Exemplaires élève'!$Z$140="B",4,IF('Exemplaires élève'!$Z$140="TB",5,"xxxx"))))))</f>
        <v/>
      </c>
      <c r="R74" s="78" t="str">
        <f>IF('Exemplaires élève'!$Z$148="","",IF('Exemplaires élève'!$Z$148="TI",1,IF('Exemplaires élève'!$Z$148="I",2,IF('Exemplaires élève'!$Z$148="S",3,IF('Exemplaires élève'!$Z$148="B",4,IF('Exemplaires élève'!$Z$148="TB",5,"xxxx"))))))</f>
        <v/>
      </c>
      <c r="S74" s="78" t="str">
        <f>IF('Exemplaires élève'!$Z$165="","",IF('Exemplaires élève'!$Z$165="TI",1,IF('Exemplaires élève'!$Z$165="I",2,IF('Exemplaires élève'!$Z$165="S",3,IF('Exemplaires élève'!$Z$165="B",4,IF('Exemplaires élève'!$Z$165="TB",5,"xxxx"))))))</f>
        <v/>
      </c>
      <c r="T74" s="78" t="str">
        <f>IF('Exemplaires élève'!$Z$173="","",IF('Exemplaires élève'!$Z$173="TI",1,IF('Exemplaires élève'!$Z$173="I",2,IF('Exemplaires élève'!$Z$173="S",3,IF('Exemplaires élève'!$Z$173="B",4,IF('Exemplaires élève'!$Z$173="TB",5,"xxxx"))))))</f>
        <v/>
      </c>
      <c r="U74" s="78" t="str">
        <f>IF('Exemplaires élève'!$Z$181="","",IF('Exemplaires élève'!$Z$181="TI",1,IF('Exemplaires élève'!$Z$181="I",2,IF('Exemplaires élève'!$Z$181="S",3,IF('Exemplaires élève'!$Z$181="B",4,IF('Exemplaires élève'!$Z$181="TB",5,"xxxx"))))))</f>
        <v/>
      </c>
      <c r="V74" s="78" t="str">
        <f>IF('Exemplaires élève'!$Z$189="","",IF('Exemplaires élève'!$Z$189="TI",1,IF('Exemplaires élève'!$Z$189="I",2,IF('Exemplaires élève'!$Z$189="S",3,IF('Exemplaires élève'!$Z$189="B",4,IF('Exemplaires élève'!$Z$189="TB",5,"xxxx"))))))</f>
        <v/>
      </c>
      <c r="W74" s="78" t="str">
        <f>IF('Exemplaires élève'!$Z$197="","",IF('Exemplaires élève'!$Z$197="TI",1,IF('Exemplaires élève'!$Z$197="I",2,IF('Exemplaires élève'!$Z$197="S",3,IF('Exemplaires élève'!$Z$197="B",4,IF('Exemplaires élève'!$Z$197="TB",5,"xxxx"))))))</f>
        <v/>
      </c>
    </row>
    <row r="75" spans="1:23">
      <c r="A75" s="112"/>
      <c r="D75" s="78" t="str">
        <f>IF('Exemplaires élève'!$Z$19="","",IF('Exemplaires élève'!$Z$19="TI",1,IF('Exemplaires élève'!$Z$19="I",2,IF('Exemplaires élève'!$Z$19="S",3,IF('Exemplaires élève'!$Z$19="B",4,IF('Exemplaires élève'!$Z$19="TB",5,"xxxx"))))))</f>
        <v/>
      </c>
      <c r="E75" s="78" t="str">
        <f>IF('Exemplaires élève'!$Z$27="","",IF('Exemplaires élève'!$Z$27="TI",1,IF('Exemplaires élève'!$Z$27="I",2,IF('Exemplaires élève'!$Z$27="S",3,IF('Exemplaires élève'!$Z$27="B",4,IF('Exemplaires élève'!$Z$27="TB",5,"xxxx"))))))</f>
        <v/>
      </c>
      <c r="F75" s="78" t="str">
        <f>IF('Exemplaires élève'!$Z$35="","",IF('Exemplaires élève'!$Z$35="TI",1,IF('Exemplaires élève'!$Z$35="I",2,IF('Exemplaires élève'!$Z$35="S",3,IF('Exemplaires élève'!$Z$35="B",4,IF('Exemplaires élève'!$Z$35="TB",5,"xxxx"))))))</f>
        <v/>
      </c>
      <c r="G75" s="78" t="str">
        <f>IF('Exemplaires élève'!$Z$43="","",IF('Exemplaires élève'!$Z$43="TI",1,IF('Exemplaires élève'!$Z$43="I",2,IF('Exemplaires élève'!$Z$43="S",3,IF('Exemplaires élève'!$Z$43="B",4,IF('Exemplaires élève'!$Z$43="TB",5,"xxxx"))))))</f>
        <v/>
      </c>
      <c r="H75" s="78" t="str">
        <f>IF('Exemplaires élève'!$Z$51="","",IF('Exemplaires élève'!$Z$51="TI",1,IF('Exemplaires élève'!$Z$51="I",2,IF('Exemplaires élève'!$Z$51="S",3,IF('Exemplaires élève'!$Z$51="B",4,IF('Exemplaires élève'!$Z$51="TB",5,"xxxx"))))))</f>
        <v/>
      </c>
      <c r="I75" s="78" t="str">
        <f>IF('Exemplaires élève'!$Z$68="","",IF('Exemplaires élève'!$Z$68="TI",1,IF('Exemplaires élève'!$Z$68="I",2,IF('Exemplaires élève'!$Z$68="S",3,IF('Exemplaires élève'!$Z$68="B",4,IF('Exemplaires élève'!$Z$68="TB",5,"xxxx"))))))</f>
        <v/>
      </c>
      <c r="J75" s="78" t="str">
        <f>IF('Exemplaires élève'!$Z$76="","",IF('Exemplaires élève'!$Z$76="TI",1,IF('Exemplaires élève'!$Z$76="I",2,IF('Exemplaires élève'!$Z$76="S",3,IF('Exemplaires élève'!$Z$76="B",4,IF('Exemplaires élève'!$Z$76="TB",5,"xxxx"))))))</f>
        <v/>
      </c>
      <c r="K75" s="78" t="str">
        <f>IF('Exemplaires élève'!$Z$84="","",IF('Exemplaires élève'!$Z$84="TI",1,IF('Exemplaires élève'!$Z$84="I",2,IF('Exemplaires élève'!$Z$84="S",3,IF('Exemplaires élève'!$Z$84="B",4,IF('Exemplaires élève'!$Z$84="TB",5,"xxxx"))))))</f>
        <v/>
      </c>
      <c r="L75" s="78" t="str">
        <f>IF('Exemplaires élève'!$Z$92="","",IF('Exemplaires élève'!$Z$92="TI",1,IF('Exemplaires élève'!$Z$92="I",2,IF('Exemplaires élève'!$Z$92="S",3,IF('Exemplaires élève'!$Z$92="B",4,IF('Exemplaires élève'!$Z$92="TB",5,"xxxx"))))))</f>
        <v/>
      </c>
      <c r="M75" s="78" t="str">
        <f>IF('Exemplaires élève'!$Z$100="","",IF('Exemplaires élève'!$Z$100="TI",1,IF('Exemplaires élève'!$Z$100="I",2,IF('Exemplaires élève'!$Z$100="S",3,IF('Exemplaires élève'!$Z$100="B",4,IF('Exemplaires élève'!$Z$100="TB",5,"xxxx"))))))</f>
        <v/>
      </c>
      <c r="N75" s="78" t="str">
        <f>IF('Exemplaires élève'!$Z$117="","",IF('Exemplaires élève'!$Z$117="TI",1,IF('Exemplaires élève'!$Z$117="I",2,IF('Exemplaires élève'!$Z$117="S",3,IF('Exemplaires élève'!$Z$117="B",4,IF('Exemplaires élève'!$Z$117="TB",5,"xxxx"))))))</f>
        <v/>
      </c>
      <c r="O75" s="78" t="str">
        <f>IF('Exemplaires élève'!$Z$125="","",IF('Exemplaires élève'!$Z$125="TI",1,IF('Exemplaires élève'!$Z$125="I",2,IF('Exemplaires élève'!$Z$125="S",3,IF('Exemplaires élève'!$Z$125="B",4,IF('Exemplaires élève'!$Z$125="TB",5,"xxxx"))))))</f>
        <v/>
      </c>
      <c r="P75" s="78" t="str">
        <f>IF('Exemplaires élève'!$Z$133="","",IF('Exemplaires élève'!$Z$133="TI",1,IF('Exemplaires élève'!$Z$133="I",2,IF('Exemplaires élève'!$Z$133="S",3,IF('Exemplaires élève'!$Z$133="B",4,IF('Exemplaires élève'!$Z$133="TB",5,"xxxx"))))))</f>
        <v/>
      </c>
      <c r="Q75" s="78" t="str">
        <f>IF('Exemplaires élève'!$Z$141="","",IF('Exemplaires élève'!$Z$141="TI",1,IF('Exemplaires élève'!$Z$141="I",2,IF('Exemplaires élève'!$Z$141="S",3,IF('Exemplaires élève'!$Z$141="B",4,IF('Exemplaires élève'!$Z$141="TB",5,"xxxx"))))))</f>
        <v/>
      </c>
      <c r="R75" s="78" t="str">
        <f>IF('Exemplaires élève'!$Z$149="","",IF('Exemplaires élève'!$Z$149="TI",1,IF('Exemplaires élève'!$Z$149="I",2,IF('Exemplaires élève'!$Z$149="S",3,IF('Exemplaires élève'!$Z$149="B",4,IF('Exemplaires élève'!$Z$149="TB",5,"xxxx"))))))</f>
        <v/>
      </c>
      <c r="S75" s="78" t="str">
        <f>IF('Exemplaires élève'!$Z$166="","",IF('Exemplaires élève'!$Z$166="TI",1,IF('Exemplaires élève'!$Z$166="I",2,IF('Exemplaires élève'!$Z$166="S",3,IF('Exemplaires élève'!$Z$166="B",4,IF('Exemplaires élève'!$Z$166="TB",5,"xxxx"))))))</f>
        <v/>
      </c>
      <c r="T75" s="78" t="str">
        <f>IF('Exemplaires élève'!$Z$174="","",IF('Exemplaires élève'!$Z$174="TI",1,IF('Exemplaires élève'!$Z$174="I",2,IF('Exemplaires élève'!$Z$174="S",3,IF('Exemplaires élève'!$Z$174="B",4,IF('Exemplaires élève'!$Z$174="TB",5,"xxxx"))))))</f>
        <v/>
      </c>
      <c r="U75" s="78" t="str">
        <f>IF('Exemplaires élève'!$Z$182="","",IF('Exemplaires élève'!$Z$182="TI",1,IF('Exemplaires élève'!$Z$182="I",2,IF('Exemplaires élève'!$Z$182="S",3,IF('Exemplaires élève'!$Z$182="B",4,IF('Exemplaires élève'!$Z$182="TB",5,"xxxx"))))))</f>
        <v/>
      </c>
      <c r="V75" s="78" t="str">
        <f>IF('Exemplaires élève'!$Z$190="","",IF('Exemplaires élève'!$Z$190="TI",1,IF('Exemplaires élève'!$Z$190="I",2,IF('Exemplaires élève'!$Z$190="S",3,IF('Exemplaires élève'!$Z$190="B",4,IF('Exemplaires élève'!$Z$190="TB",5,"xxxx"))))))</f>
        <v/>
      </c>
      <c r="W75" s="78" t="str">
        <f>IF('Exemplaires élève'!$Z$198="","",IF('Exemplaires élève'!$Z$198="TI",1,IF('Exemplaires élève'!$Z$198="I",2,IF('Exemplaires élève'!$Z$198="S",3,IF('Exemplaires élève'!$Z$198="B",4,IF('Exemplaires élève'!$Z$198="TB",5,"xxxx"))))))</f>
        <v/>
      </c>
    </row>
    <row r="76" spans="1:23">
      <c r="A76" s="112"/>
      <c r="D76" s="78" t="str">
        <f>IF('Exemplaires élève'!$Z$20="","",IF('Exemplaires élève'!$Z$20="TI",1,IF('Exemplaires élève'!$Z$20="I",2,IF('Exemplaires élève'!$Z$20="S",3,IF('Exemplaires élève'!$Z$20="B",4,IF('Exemplaires élève'!$Z$20="TB",5,"xxxx"))))))</f>
        <v/>
      </c>
      <c r="E76" s="78" t="str">
        <f>IF('Exemplaires élève'!$Z$28="","",IF('Exemplaires élève'!$Z$28="TI",1,IF('Exemplaires élève'!$Z$28="I",2,IF('Exemplaires élève'!$Z$28="S",3,IF('Exemplaires élève'!$Z$28="B",4,IF('Exemplaires élève'!$Z$28="TB",5,"xxxx"))))))</f>
        <v/>
      </c>
      <c r="F76" s="78" t="str">
        <f>IF('Exemplaires élève'!$Z$36="","",IF('Exemplaires élève'!$Z$36="TI",1,IF('Exemplaires élève'!$Z$36="I",2,IF('Exemplaires élève'!$Z$36="S",3,IF('Exemplaires élève'!$Z$36="B",4,IF('Exemplaires élève'!$Z$36="TB",5,"xxxx"))))))</f>
        <v/>
      </c>
      <c r="G76" s="78" t="str">
        <f>IF('Exemplaires élève'!$Z$44="","",IF('Exemplaires élève'!$Z$44="TI",1,IF('Exemplaires élève'!$Z$44="I",2,IF('Exemplaires élève'!$Z$44="S",3,IF('Exemplaires élève'!$Z$44="B",4,IF('Exemplaires élève'!$Z$44="TB",5,"xxxx"))))))</f>
        <v/>
      </c>
      <c r="H76" s="78" t="str">
        <f>IF('Exemplaires élève'!$Z$52="","",IF('Exemplaires élève'!$Z$52="TI",1,IF('Exemplaires élève'!$Z$52="I",2,IF('Exemplaires élève'!$Z$52="S",3,IF('Exemplaires élève'!$Z$52="B",4,IF('Exemplaires élève'!$Z$52="TB",5,"xxxx"))))))</f>
        <v/>
      </c>
      <c r="I76" s="78" t="str">
        <f>IF('Exemplaires élève'!$Z$69="","",IF('Exemplaires élève'!$Z$69="TI",1,IF('Exemplaires élève'!$Z$69="I",2,IF('Exemplaires élève'!$Z$69="S",3,IF('Exemplaires élève'!$Z$69="B",4,IF('Exemplaires élève'!$Z$69="TB",5,"xxxx"))))))</f>
        <v/>
      </c>
      <c r="J76" s="78" t="str">
        <f>IF('Exemplaires élève'!$Z$77="","",IF('Exemplaires élève'!$Z$77="TI",1,IF('Exemplaires élève'!$Z$77="I",2,IF('Exemplaires élève'!$Z$77="S",3,IF('Exemplaires élève'!$Z$77="B",4,IF('Exemplaires élève'!$Z$77="TB",5,"xxxx"))))))</f>
        <v/>
      </c>
      <c r="K76" s="78" t="str">
        <f>IF('Exemplaires élève'!$Z$85="","",IF('Exemplaires élève'!$Z$85="TI",1,IF('Exemplaires élève'!$Z$85="I",2,IF('Exemplaires élève'!$Z$85="S",3,IF('Exemplaires élève'!$Z$85="B",4,IF('Exemplaires élève'!$Z$85="TB",5,"xxxx"))))))</f>
        <v/>
      </c>
      <c r="L76" s="78" t="str">
        <f>IF('Exemplaires élève'!$Z$93="","",IF('Exemplaires élève'!$Z$93="TI",1,IF('Exemplaires élève'!$Z$93="I",2,IF('Exemplaires élève'!$Z$93="S",3,IF('Exemplaires élève'!$Z$93="B",4,IF('Exemplaires élève'!$Z$93="TB",5,"xxxx"))))))</f>
        <v/>
      </c>
      <c r="M76" s="78" t="str">
        <f>IF('Exemplaires élève'!$Z$101="","",IF('Exemplaires élève'!$Z$101="TI",1,IF('Exemplaires élève'!$Z$101="I",2,IF('Exemplaires élève'!$Z$101="S",3,IF('Exemplaires élève'!$Z$101="B",4,IF('Exemplaires élève'!$Z$101="TB",5,"xxxx"))))))</f>
        <v/>
      </c>
      <c r="N76" s="78" t="str">
        <f>IF('Exemplaires élève'!$Z$118="","",IF('Exemplaires élève'!$Z$118="TI",1,IF('Exemplaires élève'!$Z$118="I",2,IF('Exemplaires élève'!$Z$118="S",3,IF('Exemplaires élève'!$Z$118="B",4,IF('Exemplaires élève'!$Z$118="TB",5,"xxxx"))))))</f>
        <v/>
      </c>
      <c r="O76" s="78" t="str">
        <f>IF('Exemplaires élève'!$Z$126="","",IF('Exemplaires élève'!$Z$126="TI",1,IF('Exemplaires élève'!$Z$126="I",2,IF('Exemplaires élève'!$Z$126="S",3,IF('Exemplaires élève'!$Z$126="B",4,IF('Exemplaires élève'!$Z$126="TB",5,"xxxx"))))))</f>
        <v/>
      </c>
      <c r="P76" s="78" t="str">
        <f>IF('Exemplaires élève'!$Z$134="","",IF('Exemplaires élève'!$Z$134="TI",1,IF('Exemplaires élève'!$Z$134="I",2,IF('Exemplaires élève'!$Z$134="S",3,IF('Exemplaires élève'!$Z$134="B",4,IF('Exemplaires élève'!$Z$134="TB",5,"xxxx"))))))</f>
        <v/>
      </c>
      <c r="Q76" s="78" t="str">
        <f>IF('Exemplaires élève'!$Z$142="","",IF('Exemplaires élève'!$Z$142="TI",1,IF('Exemplaires élève'!$Z$142="I",2,IF('Exemplaires élève'!$Z$142="S",3,IF('Exemplaires élève'!$Z$142="B",4,IF('Exemplaires élève'!$Z$142="TB",5,"xxxx"))))))</f>
        <v/>
      </c>
      <c r="R76" s="78" t="str">
        <f>IF('Exemplaires élève'!$Z$150="","",IF('Exemplaires élève'!$Z$150="TI",1,IF('Exemplaires élève'!$Z$150="I",2,IF('Exemplaires élève'!$Z$150="S",3,IF('Exemplaires élève'!$Z$150="B",4,IF('Exemplaires élève'!$Z$150="TB",5,"xxxx"))))))</f>
        <v/>
      </c>
      <c r="S76" s="78" t="str">
        <f>IF('Exemplaires élève'!$Z$167="","",IF('Exemplaires élève'!$Z$167="TI",1,IF('Exemplaires élève'!$Z$167="I",2,IF('Exemplaires élève'!$Z$167="S",3,IF('Exemplaires élève'!$Z$167="B",4,IF('Exemplaires élève'!$Z$167="TB",5,"xxxx"))))))</f>
        <v/>
      </c>
      <c r="T76" s="78" t="str">
        <f>IF('Exemplaires élève'!$Z$175="","",IF('Exemplaires élève'!$Z$175="TI",1,IF('Exemplaires élève'!$Z$175="I",2,IF('Exemplaires élève'!$Z$175="S",3,IF('Exemplaires élève'!$Z$175="B",4,IF('Exemplaires élève'!$Z$175="TB",5,"xxxx"))))))</f>
        <v/>
      </c>
      <c r="U76" s="78" t="str">
        <f>IF('Exemplaires élève'!$Z$183="","",IF('Exemplaires élève'!$Z$183="TI",1,IF('Exemplaires élève'!$Z$183="I",2,IF('Exemplaires élève'!$Z$183="S",3,IF('Exemplaires élève'!$Z$183="B",4,IF('Exemplaires élève'!$Z$183="TB",5,"xxxx"))))))</f>
        <v/>
      </c>
      <c r="V76" s="78" t="str">
        <f>IF('Exemplaires élève'!$Z$191="","",IF('Exemplaires élève'!$Z$191="TI",1,IF('Exemplaires élève'!$Z$191="I",2,IF('Exemplaires élève'!$Z$191="S",3,IF('Exemplaires élève'!$Z$191="B",4,IF('Exemplaires élève'!$Z$191="TB",5,"xxxx"))))))</f>
        <v/>
      </c>
      <c r="W76" s="78" t="str">
        <f>IF('Exemplaires élève'!$Z$199="","",IF('Exemplaires élève'!$Z$199="TI",1,IF('Exemplaires élève'!$Z$199="I",2,IF('Exemplaires élève'!$Z$199="S",3,IF('Exemplaires élève'!$Z$199="B",4,IF('Exemplaires élève'!$Z$199="TB",5,"xxxx"))))))</f>
        <v/>
      </c>
    </row>
    <row r="77" spans="1:23" ht="13.5" thickBot="1">
      <c r="A77" s="112"/>
      <c r="D77" s="78" t="str">
        <f>IF('Exemplaires élève'!$Z$21="","",IF('Exemplaires élève'!$Z$21="TI",1,IF('Exemplaires élève'!$Z$21="I",2,IF('Exemplaires élève'!$Z$21="S",3,IF('Exemplaires élève'!$Z$21="B",4,IF('Exemplaires élève'!$Z$21="TB",5,"xxxx"))))))</f>
        <v/>
      </c>
      <c r="E77" s="78" t="str">
        <f>IF('Exemplaires élève'!$Z$29="","",IF('Exemplaires élève'!$Z$29="TI",1,IF('Exemplaires élève'!$Z$29="I",2,IF('Exemplaires élève'!$Z$29="S",3,IF('Exemplaires élève'!$Z$29="B",4,IF('Exemplaires élève'!$Z$29="TB",5,"xxxx"))))))</f>
        <v/>
      </c>
      <c r="F77" s="78" t="str">
        <f>IF('Exemplaires élève'!$Z$37="","",IF('Exemplaires élève'!$Z$37="TI",1,IF('Exemplaires élève'!$Z$37="I",2,IF('Exemplaires élève'!$Z$37="S",3,IF('Exemplaires élève'!$Z$37="B",4,IF('Exemplaires élève'!$Z$37="TB",5,"xxxx"))))))</f>
        <v/>
      </c>
      <c r="G77" s="78" t="str">
        <f>IF('Exemplaires élève'!$Z$45="","",IF('Exemplaires élève'!$Z$45="TI",1,IF('Exemplaires élève'!$Z$45="I",2,IF('Exemplaires élève'!$Z$45="S",3,IF('Exemplaires élève'!$Z$45="B",4,IF('Exemplaires élève'!$Z$45="TB",5,"xxxx"))))))</f>
        <v/>
      </c>
      <c r="H77" s="78" t="str">
        <f>IF('Exemplaires élève'!$Z$53="","",IF('Exemplaires élève'!$Z$53="TI",1,IF('Exemplaires élève'!$Z$53="I",2,IF('Exemplaires élève'!$Z$53="S",3,IF('Exemplaires élève'!$Z$53="B",4,IF('Exemplaires élève'!$Z$53="TB",5,"xxxx"))))))</f>
        <v/>
      </c>
      <c r="I77" s="78" t="str">
        <f>IF('Exemplaires élève'!$Z$70="","",IF('Exemplaires élève'!$Z$70="TI",1,IF('Exemplaires élève'!$Z$70="I",2,IF('Exemplaires élève'!$Z$70="S",3,IF('Exemplaires élève'!$Z$70="B",4,IF('Exemplaires élève'!$Z$70="TB",5,"xxxx"))))))</f>
        <v/>
      </c>
      <c r="J77" s="78" t="str">
        <f>IF('Exemplaires élève'!$Z$78="","",IF('Exemplaires élève'!$Z$78="TI",1,IF('Exemplaires élève'!$Z$78="I",2,IF('Exemplaires élève'!$Z$78="S",3,IF('Exemplaires élève'!$Z$78="B",4,IF('Exemplaires élève'!$Z$78="TB",5,"xxxx"))))))</f>
        <v/>
      </c>
      <c r="K77" s="78" t="str">
        <f>IF('Exemplaires élève'!$Z$86="","",IF('Exemplaires élève'!$Z$86="TI",1,IF('Exemplaires élève'!$Z$86="I",2,IF('Exemplaires élève'!$Z$86="S",3,IF('Exemplaires élève'!$Z$86="B",4,IF('Exemplaires élève'!$Z$86="TB",5,"xxxx"))))))</f>
        <v/>
      </c>
      <c r="L77" s="78" t="str">
        <f>IF('Exemplaires élève'!$Z$94="","",IF('Exemplaires élève'!$Z$94="TI",1,IF('Exemplaires élève'!$Z$94="I",2,IF('Exemplaires élève'!$Z$94="S",3,IF('Exemplaires élève'!$Z$94="B",4,IF('Exemplaires élève'!$Z$94="TB",5,"xxxx"))))))</f>
        <v/>
      </c>
      <c r="M77" s="78" t="str">
        <f>IF('Exemplaires élève'!$Z$102="","",IF('Exemplaires élève'!$Z$102="TI",1,IF('Exemplaires élève'!$Z$102="I",2,IF('Exemplaires élève'!$Z$102="S",3,IF('Exemplaires élève'!$Z$102="B",4,IF('Exemplaires élève'!$Z$102="TB",5,"xxxx"))))))</f>
        <v/>
      </c>
      <c r="N77" s="78" t="str">
        <f>IF('Exemplaires élève'!$Z$119="","",IF('Exemplaires élève'!$Z$119="TI",1,IF('Exemplaires élève'!$Z$119="I",2,IF('Exemplaires élève'!$Z$119="S",3,IF('Exemplaires élève'!$Z$119="B",4,IF('Exemplaires élève'!$Z$119="TB",5,"xxxx"))))))</f>
        <v/>
      </c>
      <c r="O77" s="78" t="str">
        <f>IF('Exemplaires élève'!$Z$127="","",IF('Exemplaires élève'!$Z$127="TI",1,IF('Exemplaires élève'!$Z$127="I",2,IF('Exemplaires élève'!$Z$127="S",3,IF('Exemplaires élève'!$Z$127="B",4,IF('Exemplaires élève'!$Z$127="TB",5,"xxxx"))))))</f>
        <v/>
      </c>
      <c r="P77" s="78" t="str">
        <f>IF('Exemplaires élève'!$Z$135="","",IF('Exemplaires élève'!$Z$135="TI",1,IF('Exemplaires élève'!$Z$135="I",2,IF('Exemplaires élève'!$Z$135="S",3,IF('Exemplaires élève'!$Z$135="B",4,IF('Exemplaires élève'!$Z$135="TB",5,"xxxx"))))))</f>
        <v/>
      </c>
      <c r="Q77" s="78" t="str">
        <f>IF('Exemplaires élève'!$Z$143="","",IF('Exemplaires élève'!$Z$143="TI",1,IF('Exemplaires élève'!$Z$143="I",2,IF('Exemplaires élève'!$Z$143="S",3,IF('Exemplaires élève'!$Z$143="B",4,IF('Exemplaires élève'!$Z$143="TB",5,"xxxx"))))))</f>
        <v/>
      </c>
      <c r="R77" s="78" t="str">
        <f>IF('Exemplaires élève'!$Z$151="","",IF('Exemplaires élève'!$Z$151="TI",1,IF('Exemplaires élève'!$Z$151="I",2,IF('Exemplaires élève'!$Z$151="S",3,IF('Exemplaires élève'!$Z$151="B",4,IF('Exemplaires élève'!$Z$151="TB",5,"xxxx"))))))</f>
        <v/>
      </c>
      <c r="S77" s="78" t="str">
        <f>IF('Exemplaires élève'!$Z$168="","",IF('Exemplaires élève'!$Z$168="TI",1,IF('Exemplaires élève'!$Z$168="I",2,IF('Exemplaires élève'!$Z$168="S",3,IF('Exemplaires élève'!$Z$168="B",4,IF('Exemplaires élève'!$Z$168="TB",5,"xxxx"))))))</f>
        <v/>
      </c>
      <c r="T77" s="78" t="str">
        <f>IF('Exemplaires élève'!$Z$176="","",IF('Exemplaires élève'!$Z$176="TI",1,IF('Exemplaires élève'!$Z$176="I",2,IF('Exemplaires élève'!$Z$176="S",3,IF('Exemplaires élève'!$Z$176="B",4,IF('Exemplaires élève'!$Z$176="TB",5,"xxxx"))))))</f>
        <v/>
      </c>
      <c r="U77" s="78" t="str">
        <f>IF('Exemplaires élève'!$Z$184="","",IF('Exemplaires élève'!$Z$184="TI",1,IF('Exemplaires élève'!$Z$184="I",2,IF('Exemplaires élève'!$Z$184="S",3,IF('Exemplaires élève'!$Z$184="B",4,IF('Exemplaires élève'!$Z$184="TB",5,"xxxx"))))))</f>
        <v/>
      </c>
      <c r="V77" s="78" t="str">
        <f>IF('Exemplaires élève'!$Z$192="","",IF('Exemplaires élève'!$Z$192="TI",1,IF('Exemplaires élève'!$Z$192="I",2,IF('Exemplaires élève'!$Z$192="S",3,IF('Exemplaires élève'!$Z$192="B",4,IF('Exemplaires élève'!$Z$192="TB",5,"xxxx"))))))</f>
        <v/>
      </c>
      <c r="W77" s="78" t="str">
        <f>IF('Exemplaires élève'!$Z$200="","",IF('Exemplaires élève'!$Z$200="TI",1,IF('Exemplaires élève'!$Z$200="I",2,IF('Exemplaires élève'!$Z$200="S",3,IF('Exemplaires élève'!$Z$200="B",4,IF('Exemplaires élève'!$Z$200="TB",5,"xxxx"))))))</f>
        <v/>
      </c>
    </row>
    <row r="78" spans="1:23" ht="13.5" thickBot="1">
      <c r="A78" s="112"/>
      <c r="D78" s="32" t="str">
        <f>IF(D71="Absent(e)","",IF(D71="Non pr.",2,IF(COUNTIF(D71:D77,"")=7,"",AVERAGE(D71:D77))))</f>
        <v/>
      </c>
      <c r="E78" s="33" t="str">
        <f t="shared" ref="E78:W78" si="7">IF(E71="Absent(e)","",IF(E71="Non pr.",2,IF(COUNTIF(E71:E77,"")=7,"",AVERAGE(E71:E77))))</f>
        <v/>
      </c>
      <c r="F78" s="33" t="str">
        <f t="shared" si="7"/>
        <v/>
      </c>
      <c r="G78" s="33" t="str">
        <f t="shared" si="7"/>
        <v/>
      </c>
      <c r="H78" s="33" t="str">
        <f t="shared" si="7"/>
        <v/>
      </c>
      <c r="I78" s="33" t="str">
        <f t="shared" si="7"/>
        <v/>
      </c>
      <c r="J78" s="33" t="str">
        <f t="shared" si="7"/>
        <v/>
      </c>
      <c r="K78" s="33" t="str">
        <f t="shared" si="7"/>
        <v/>
      </c>
      <c r="L78" s="33" t="str">
        <f t="shared" si="7"/>
        <v/>
      </c>
      <c r="M78" s="33" t="str">
        <f t="shared" si="7"/>
        <v/>
      </c>
      <c r="N78" s="33" t="str">
        <f t="shared" si="7"/>
        <v/>
      </c>
      <c r="O78" s="33" t="str">
        <f t="shared" si="7"/>
        <v/>
      </c>
      <c r="P78" s="33" t="str">
        <f t="shared" si="7"/>
        <v/>
      </c>
      <c r="Q78" s="33" t="str">
        <f t="shared" si="7"/>
        <v/>
      </c>
      <c r="R78" s="33" t="str">
        <f t="shared" si="7"/>
        <v/>
      </c>
      <c r="S78" s="33" t="str">
        <f t="shared" si="7"/>
        <v/>
      </c>
      <c r="T78" s="33" t="str">
        <f t="shared" si="7"/>
        <v/>
      </c>
      <c r="U78" s="33" t="str">
        <f t="shared" si="7"/>
        <v/>
      </c>
      <c r="V78" s="33" t="str">
        <f t="shared" si="7"/>
        <v/>
      </c>
      <c r="W78" s="34" t="str">
        <f t="shared" si="7"/>
        <v/>
      </c>
    </row>
    <row r="79" spans="1:23">
      <c r="A79" s="112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1:23">
      <c r="A80" s="112"/>
      <c r="C80" s="1" t="s">
        <v>29</v>
      </c>
      <c r="D80" s="77" t="str">
        <f>IF('Exemplaires élève'!$Y$15="np","Non pr.",IF('Exemplaires élève'!$Y$15="a","Absent(e)",IF('Exemplaires élève'!$AA$14="","",IF('Exemplaires élève'!$AA$15="TI",1,IF('Exemplaires élève'!$AA$15="I",2,IF('Exemplaires élève'!$AA$15="S",3,IF('Exemplaires élève'!$AA$15="B",4,IF('Exemplaires élève'!$AA$15="TB",5,"xxxx"))))))))</f>
        <v/>
      </c>
      <c r="E80" s="77" t="str">
        <f>IF('Exemplaires élève'!$Y$23="np","Non pr.",IF('Exemplaires élève'!$Y$23="a","Absent(e)",IF('Exemplaires élève'!$AA$23="","",IF('Exemplaires élève'!$AA$23="TI",1,IF('Exemplaires élève'!$AA$23="I",2,IF('Exemplaires élève'!$AA$23="S",3,IF('Exemplaires élève'!$AA$23="B",4,IF('Exemplaires élève'!$AA$23="TB",5,IF('Exemplaires élève'!$AA$23="np","Non pr.",IF('Exemplaires élève'!$AA$23="A","Absent(e)","xxxx"))))))))))</f>
        <v/>
      </c>
      <c r="F80" s="77" t="str">
        <f>IF('Exemplaires élève'!$Y$31="np","Non pr.",IF('Exemplaires élève'!$Y$31="a","Absent(e)",IF('Exemplaires élève'!$AA$31="","",IF('Exemplaires élève'!$AA$31="TI",1,IF('Exemplaires élève'!$AA$31="I",2,IF('Exemplaires élève'!$AA$31="S",3,IF('Exemplaires élève'!$AA$31="B",4,IF('Exemplaires élève'!$AA$31="TB",5,IF('Exemplaires élève'!$AA$31="np","Non pr.",IF('Exemplaires élève'!$AA$31="A","Absent(e)","xxxx"))))))))))</f>
        <v/>
      </c>
      <c r="G80" s="77" t="str">
        <f>IF('Exemplaires élève'!$Y$39="np","Non pr.",IF('Exemplaires élève'!$Y$39="a","Absent(e)",IF('Exemplaires élève'!$AA$39="","",IF('Exemplaires élève'!$AA$39="TI",1,IF('Exemplaires élève'!$AA$39="I",2,IF('Exemplaires élève'!$AA$39="S",3,IF('Exemplaires élève'!$AA$39="B",4,IF('Exemplaires élève'!$AA$39="TB",5,IF('Exemplaires élève'!$AA$39="np","Non pr.",IF('Exemplaires élève'!$AA$39="A","Absent(e)","xxxx"))))))))))</f>
        <v/>
      </c>
      <c r="H80" s="77" t="str">
        <f>IF('Exemplaires élève'!$Y$47="np","Non pr.",IF('Exemplaires élève'!$Y$47="a","Absent(e)",IF('Exemplaires élève'!$AA$47="","",IF('Exemplaires élève'!$AA$47="TI",1,IF('Exemplaires élève'!$AA$47="I",2,IF('Exemplaires élève'!$AA$47="S",3,IF('Exemplaires élève'!$AA$47="B",4,IF('Exemplaires élève'!$AA$47="TB",5,IF('Exemplaires élève'!$AA$47="np","Non pr.",IF('Exemplaires élève'!$AA$47="A","Absent(e)","xxxx"))))))))))</f>
        <v/>
      </c>
      <c r="I80" s="77" t="str">
        <f>IF('Exemplaires élève'!$Y$64="np","Non pr.",IF('Exemplaires élève'!$Y$64="a","Absent(e)",IF('Exemplaires élève'!$AA$64="","",IF('Exemplaires élève'!$AA$64="TI",1,IF('Exemplaires élève'!$AA$64="I",2,IF('Exemplaires élève'!$AA$64="S",3,IF('Exemplaires élève'!$AA$64="B",4,IF('Exemplaires élève'!$AA$64="TB",5,IF('Exemplaires élève'!$AA$64="np","Non pr.",IF('Exemplaires élève'!$AA$64="A","Absent(e)","xxxx"))))))))))</f>
        <v/>
      </c>
      <c r="J80" s="77" t="str">
        <f>IF('Exemplaires élève'!$Y$72="np","Non pr.",IF('Exemplaires élève'!$Y$72="a","Absent(e)",IF('Exemplaires élève'!$AA$72="","",IF('Exemplaires élève'!$AA$72="TI",1,IF('Exemplaires élève'!$AA$72="I",2,IF('Exemplaires élève'!$AA$72="S",3,IF('Exemplaires élève'!$AA$72="B",4,IF('Exemplaires élève'!$AA$72="TB",5,IF('Exemplaires élève'!$AA$72="np","Non pr.",IF('Exemplaires élève'!$AA$72="A","Absent(e)","xxxx"))))))))))</f>
        <v/>
      </c>
      <c r="K80" s="77" t="str">
        <f>IF('Exemplaires élève'!$Y$80="np","Non pr.",IF('Exemplaires élève'!$Y$80="a","Absent(e)",IF('Exemplaires élève'!$AA$80="","",IF('Exemplaires élève'!$AA$80="TI",1,IF('Exemplaires élève'!$AA$80="I",2,IF('Exemplaires élève'!$AA$80="S",3,IF('Exemplaires élève'!$AA$80="B",4,IF('Exemplaires élève'!$AA$80="TB",5,IF('Exemplaires élève'!$AA$80="np","Non pr.",IF('Exemplaires élève'!$AA$80="A","Absent(e)","xxxx"))))))))))</f>
        <v/>
      </c>
      <c r="L80" s="77" t="str">
        <f>IF('Exemplaires élève'!$Y$88="np","Non pr.",IF('Exemplaires élève'!$Y$88="a","Absent(e)",IF('Exemplaires élève'!$AA$88="","",IF('Exemplaires élève'!$AA$88="TI",1,IF('Exemplaires élève'!$AA$88="I",2,IF('Exemplaires élève'!$AA$88="S",3,IF('Exemplaires élève'!$AA$88="B",4,IF('Exemplaires élève'!$AA$88="TB",5,IF('Exemplaires élève'!$AA$88="np","Non pr.",IF('Exemplaires élève'!$AA$88="A","Absent(e)","xxxx"))))))))))</f>
        <v/>
      </c>
      <c r="M80" s="77" t="str">
        <f>IF('Exemplaires élève'!$Y$96="np","Non pr.",IF('Exemplaires élève'!$Y$96="a","Absent(e)",IF('Exemplaires élève'!$AA$96="","",IF('Exemplaires élève'!$AA$96="TI",1,IF('Exemplaires élève'!$AA$96="I",2,IF('Exemplaires élève'!$AA$96="S",3,IF('Exemplaires élève'!$AA$96="B",4,IF('Exemplaires élève'!$AA$96="TB",5,IF('Exemplaires élève'!$AA$96="np","Non pr.",IF('Exemplaires élève'!$AA$96="A","Absent(e)","xxxx"))))))))))</f>
        <v/>
      </c>
      <c r="N80" s="77" t="str">
        <f>IF('Exemplaires élève'!$Y$113="np","Non pr.",IF('Exemplaires élève'!$Y$113="a","Absent(e)",IF('Exemplaires élève'!$AA$113="","",IF('Exemplaires élève'!$AA$113="TI",1,IF('Exemplaires élève'!$AA$113="I",2,IF('Exemplaires élève'!$AA$113="S",3,IF('Exemplaires élève'!$AA$113="B",4,IF('Exemplaires élève'!$AA$113="TB",5,IF('Exemplaires élève'!$AA$113="np","Non pr.",IF('Exemplaires élève'!$AA$113="A","Absent(e)","xxxx"))))))))))</f>
        <v/>
      </c>
      <c r="O80" s="77" t="str">
        <f>IF('Exemplaires élève'!$Y$121="np","Non pr.",IF('Exemplaires élève'!$Y$121="a","Absent(e)",IF('Exemplaires élève'!$AA$121="","",IF('Exemplaires élève'!$AA$121="TI",1,IF('Exemplaires élève'!$AA$121="I",2,IF('Exemplaires élève'!$AA$121="S",3,IF('Exemplaires élève'!$AA$121="B",4,IF('Exemplaires élève'!$AA$121="TB",5,IF('Exemplaires élève'!$AA$121="np","Non pr.",IF('Exemplaires élève'!$AA$121="A","Absent(e)","xxxx"))))))))))</f>
        <v/>
      </c>
      <c r="P80" s="77" t="str">
        <f>IF('Exemplaires élève'!$Y$129="np","Non pr.",IF('Exemplaires élève'!$Y$129="a","Absent(e)",IF('Exemplaires élève'!$AA$129="","",IF('Exemplaires élève'!$AA$129="TI",1,IF('Exemplaires élève'!$AA$129="I",2,IF('Exemplaires élève'!$AA$129="S",3,IF('Exemplaires élève'!$AA$129="B",4,IF('Exemplaires élève'!$AA$129="TB",5,IF('Exemplaires élève'!$AA$129="np","Non pr.",IF('Exemplaires élève'!$AA$129="A","Absent(e)","xxxx"))))))))))</f>
        <v/>
      </c>
      <c r="Q80" s="77" t="str">
        <f>IF('Exemplaires élève'!$Y$137="np","Non pr.",IF('Exemplaires élève'!$Y$137="a","Absent(e)",IF('Exemplaires élève'!$AA$137="","",IF('Exemplaires élève'!$AA$137="TI",1,IF('Exemplaires élève'!$AA$137="I",2,IF('Exemplaires élève'!$AA$137="S",3,IF('Exemplaires élève'!$AA$137="B",4,IF('Exemplaires élève'!$AA$137="TB",5,IF('Exemplaires élève'!$AA$137="np","Non pr.",IF('Exemplaires élève'!$AA$137="A","Absent(e)","xxxx"))))))))))</f>
        <v/>
      </c>
      <c r="R80" s="77" t="str">
        <f>IF('Exemplaires élève'!$Y$145="np","Non pr.",IF('Exemplaires élève'!$Y$145="a","Absent(e)",IF('Exemplaires élève'!$AA$145="","",IF('Exemplaires élève'!$AA$145="TI",1,IF('Exemplaires élève'!$AA$145="I",2,IF('Exemplaires élève'!$AA$145="S",3,IF('Exemplaires élève'!$AA$145="B",4,IF('Exemplaires élève'!$AA$145="TB",5,IF('Exemplaires élève'!$AA$145="np","Non pr.",IF('Exemplaires élève'!$AA$145="A","Absent(e)","xxxx"))))))))))</f>
        <v/>
      </c>
      <c r="S80" s="77" t="str">
        <f>IF('Exemplaires élève'!$Y$162="np","Non pr.",IF('Exemplaires élève'!$Y$162="a","Absent(e)",IF('Exemplaires élève'!$AA$162="","",IF('Exemplaires élève'!$AA$162="TI",1,IF('Exemplaires élève'!$AA$162="I",2,IF('Exemplaires élève'!$AA$162="S",3,IF('Exemplaires élève'!$AA$162="B",4,IF('Exemplaires élève'!$AA$162="TB",5,IF('Exemplaires élève'!$AA$162="np","Non pr.",IF('Exemplaires élève'!$AA$162="A","Absent(e)","xxxx"))))))))))</f>
        <v/>
      </c>
      <c r="T80" s="77" t="str">
        <f>IF('Exemplaires élève'!$Y$170="np","Non pr.",IF('Exemplaires élève'!$Y$170="a","Absent(e)",IF('Exemplaires élève'!$AA$170="","",IF('Exemplaires élève'!$AA$170="TI",1,IF('Exemplaires élève'!$AA$170="I",2,IF('Exemplaires élève'!$AA$170="S",3,IF('Exemplaires élève'!$AA$170="B",4,IF('Exemplaires élève'!$AA$170="TB",5,IF('Exemplaires élève'!$AA$170="np","Non pr.",IF('Exemplaires élève'!$AA$170="A","Absent(e)","xxxx"))))))))))</f>
        <v/>
      </c>
      <c r="U80" s="77" t="str">
        <f>IF('Exemplaires élève'!$Y$178="np","Non pr.",IF('Exemplaires élève'!$Y$178="a","Absent(e)",IF('Exemplaires élève'!$AA$178="","",IF('Exemplaires élève'!$AA$178="TI",1,IF('Exemplaires élève'!$AA$178="I",2,IF('Exemplaires élève'!$AA$178="S",3,IF('Exemplaires élève'!$AA$178="B",4,IF('Exemplaires élève'!$AA$178="TB",5,IF('Exemplaires élève'!$AA$178="np","Non pr.",IF('Exemplaires élève'!$AA$178="A","Absent(e)","xxxx"))))))))))</f>
        <v/>
      </c>
      <c r="V80" s="77" t="str">
        <f>IF('Exemplaires élève'!$Y$186="np","Non pr.",IF('Exemplaires élève'!$Y$186="a","Absent(e)",IF('Exemplaires élève'!$AA$186="","",IF('Exemplaires élève'!$AA$186="TI",1,IF('Exemplaires élève'!$AA$186="I",2,IF('Exemplaires élève'!$AA$186="S",3,IF('Exemplaires élève'!$AA$186="B",4,IF('Exemplaires élève'!$AA$186="TB",5,IF('Exemplaires élève'!$AA$186="np","Non pr.",IF('Exemplaires élève'!$AA$186="A","Absent(e)","xxxx"))))))))))</f>
        <v/>
      </c>
      <c r="W80" s="77" t="str">
        <f>IF('Exemplaires élève'!$Y$194="np","Non pr.",IF('Exemplaires élève'!$Y$194="a","Absent(e)",IF('Exemplaires élève'!$AA$194="","",IF('Exemplaires élève'!$AA$194="TI",1,IF('Exemplaires élève'!$AA$194="I",2,IF('Exemplaires élève'!$AA$194="S",3,IF('Exemplaires élève'!$AA$194="B",4,IF('Exemplaires élève'!$AA$194="TB",5,IF('Exemplaires élève'!$AA$194="np","Non pr.",IF('Exemplaires élève'!$AA$194="A","Absent(e)","xxxx"))))))))))</f>
        <v/>
      </c>
    </row>
    <row r="81" spans="1:24">
      <c r="A81" s="112"/>
      <c r="D81" s="78" t="str">
        <f>IF('Exemplaires élève'!$AA$16="","",IF('Exemplaires élève'!$AA$16="TI",1,IF('Exemplaires élève'!$AA$16="I",2,IF('Exemplaires élève'!$AA$16="S",3,IF('Exemplaires élève'!$AA$16="B",4,IF('Exemplaires élève'!$AA$16="TB",5,"xxxx"))))))</f>
        <v/>
      </c>
      <c r="E81" s="78" t="str">
        <f>IF('Exemplaires élève'!$AA$24="","",IF('Exemplaires élève'!$AA$24="TI",1,IF('Exemplaires élève'!$AA$24="I",2,IF('Exemplaires élève'!$AA$24="S",3,IF('Exemplaires élève'!$AA$24="B",4,IF('Exemplaires élève'!$AA$24="TB",5,"xxxx"))))))</f>
        <v/>
      </c>
      <c r="F81" s="78" t="str">
        <f>IF('Exemplaires élève'!$AA$32="","",IF('Exemplaires élève'!$AA$32="TI",1,IF('Exemplaires élève'!$AA$32="I",2,IF('Exemplaires élève'!$AA$32="S",3,IF('Exemplaires élève'!$AA$32="B",4,IF('Exemplaires élève'!$AA$32="TB",5,"xxxx"))))))</f>
        <v/>
      </c>
      <c r="G81" s="78" t="str">
        <f>IF('Exemplaires élève'!$AA$40="","",IF('Exemplaires élève'!$AA$40="TI",1,IF('Exemplaires élève'!$AA$40="I",2,IF('Exemplaires élève'!$AA$40="S",3,IF('Exemplaires élève'!$AA$40="B",4,IF('Exemplaires élève'!$AA$40="TB",5,"xxxx"))))))</f>
        <v/>
      </c>
      <c r="H81" s="78" t="str">
        <f>IF('Exemplaires élève'!$AA$48="","",IF('Exemplaires élève'!$AA$48="TI",1,IF('Exemplaires élève'!$AA$48="I",2,IF('Exemplaires élève'!$AA$48="S",3,IF('Exemplaires élève'!$AA$48="B",4,IF('Exemplaires élève'!$AA$48="TB",5,"xxxx"))))))</f>
        <v/>
      </c>
      <c r="I81" s="78" t="str">
        <f>IF('Exemplaires élève'!$AA$65="","",IF('Exemplaires élève'!$AA$65="TI",1,IF('Exemplaires élève'!$AA$65="I",2,IF('Exemplaires élève'!$AA$65="S",3,IF('Exemplaires élève'!$AA$65="B",4,IF('Exemplaires élève'!$AA$65="TB",5,"xxxx"))))))</f>
        <v/>
      </c>
      <c r="J81" s="78" t="str">
        <f>IF('Exemplaires élève'!$AA$73="","",IF('Exemplaires élève'!$AA$73="TI",1,IF('Exemplaires élève'!$AA$73="I",2,IF('Exemplaires élève'!$AA$73="S",3,IF('Exemplaires élève'!$AA$73="B",4,IF('Exemplaires élève'!$AA$73="TB",5,"xxxx"))))))</f>
        <v/>
      </c>
      <c r="K81" s="78" t="str">
        <f>IF('Exemplaires élève'!$AA$81="","",IF('Exemplaires élève'!$AA$81="TI",1,IF('Exemplaires élève'!$AA$81="I",2,IF('Exemplaires élève'!$AA$81="S",3,IF('Exemplaires élève'!$AA$81="B",4,IF('Exemplaires élève'!$AA$81="TB",5,"xxxx"))))))</f>
        <v/>
      </c>
      <c r="L81" s="78" t="str">
        <f>IF('Exemplaires élève'!$AA$89="","",IF('Exemplaires élève'!$AA$89="TI",1,IF('Exemplaires élève'!$AA$89="I",2,IF('Exemplaires élève'!$AA$89="S",3,IF('Exemplaires élève'!$AA$89="B",4,IF('Exemplaires élève'!$AA$89="TB",5,"xxxx"))))))</f>
        <v/>
      </c>
      <c r="M81" s="78" t="str">
        <f>IF('Exemplaires élève'!$AA$97="","",IF('Exemplaires élève'!$AA$97="TI",1,IF('Exemplaires élève'!$AA$97="I",2,IF('Exemplaires élève'!$AA$97="S",3,IF('Exemplaires élève'!$AA$97="B",4,IF('Exemplaires élève'!$AA$97="TB",5,"xxxx"))))))</f>
        <v/>
      </c>
      <c r="N81" s="78" t="str">
        <f>IF('Exemplaires élève'!$AA$114="","",IF('Exemplaires élève'!$AA$114="TI",1,IF('Exemplaires élève'!$AA$114="I",2,IF('Exemplaires élève'!$AA$114="S",3,IF('Exemplaires élève'!$AA$114="B",4,IF('Exemplaires élève'!$AA$114="TB",5,"xxxx"))))))</f>
        <v/>
      </c>
      <c r="O81" s="78" t="str">
        <f>IF('Exemplaires élève'!$AA$122="","",IF('Exemplaires élève'!$AA$122="TI",1,IF('Exemplaires élève'!$AA$122="I",2,IF('Exemplaires élève'!$AA$122="S",3,IF('Exemplaires élève'!$AA$122="B",4,IF('Exemplaires élève'!$AA$122="TB",5,"xxxx"))))))</f>
        <v/>
      </c>
      <c r="P81" s="78" t="str">
        <f>IF('Exemplaires élève'!$AA$130="","",IF('Exemplaires élève'!$AA$130="TI",1,IF('Exemplaires élève'!$AA$130="I",2,IF('Exemplaires élève'!$AA$130="S",3,IF('Exemplaires élève'!$AA$130="B",4,IF('Exemplaires élève'!$AA$130="TB",5,"xxxx"))))))</f>
        <v/>
      </c>
      <c r="Q81" s="78" t="str">
        <f>IF('Exemplaires élève'!$AA$138="","",IF('Exemplaires élève'!$AA$138="TI",1,IF('Exemplaires élève'!$AA$138="I",2,IF('Exemplaires élève'!$AA$138="S",3,IF('Exemplaires élève'!$AA$138="B",4,IF('Exemplaires élève'!$AA$138="TB",5,"xxxx"))))))</f>
        <v/>
      </c>
      <c r="R81" s="78" t="str">
        <f>IF('Exemplaires élève'!$AA$146="","",IF('Exemplaires élève'!$AA$146="TI",1,IF('Exemplaires élève'!$AA$146="I",2,IF('Exemplaires élève'!$AA$146="S",3,IF('Exemplaires élève'!$AA$146="B",4,IF('Exemplaires élève'!$AA$146="TB",5,"xxxx"))))))</f>
        <v/>
      </c>
      <c r="S81" s="78" t="str">
        <f>IF('Exemplaires élève'!$AA$163="","",IF('Exemplaires élève'!$AA$163="TI",1,IF('Exemplaires élève'!$AA$163="I",2,IF('Exemplaires élève'!$AA$163="S",3,IF('Exemplaires élève'!$AA$163="B",4,IF('Exemplaires élève'!$AA$163="TB",5,"xxxx"))))))</f>
        <v/>
      </c>
      <c r="T81" s="78" t="str">
        <f>IF('Exemplaires élève'!$AA$171="","",IF('Exemplaires élève'!$AA$171="TI",1,IF('Exemplaires élève'!$AA$171="I",2,IF('Exemplaires élève'!$AA$171="S",3,IF('Exemplaires élève'!$AA$171="B",4,IF('Exemplaires élève'!$AA$171="TB",5,"xxxx"))))))</f>
        <v/>
      </c>
      <c r="U81" s="78" t="str">
        <f>IF('Exemplaires élève'!$AA$179="","",IF('Exemplaires élève'!$AA$179="TI",1,IF('Exemplaires élève'!$AA$179="I",2,IF('Exemplaires élève'!$AA$179="S",3,IF('Exemplaires élève'!$AA$179="B",4,IF('Exemplaires élève'!$AA$179="TB",5,"xxxx"))))))</f>
        <v/>
      </c>
      <c r="V81" s="78" t="str">
        <f>IF('Exemplaires élève'!$AA$187="","",IF('Exemplaires élève'!$AA$187="TI",1,IF('Exemplaires élève'!$AA$187="I",2,IF('Exemplaires élève'!$AA$187="S",3,IF('Exemplaires élève'!$AA$187="B",4,IF('Exemplaires élève'!$AA$187="TB",5,"xxxx"))))))</f>
        <v/>
      </c>
      <c r="W81" s="78" t="str">
        <f>IF('Exemplaires élève'!$AA$195="","",IF('Exemplaires élève'!$AA$195="TI",1,IF('Exemplaires élève'!$AA$195="I",2,IF('Exemplaires élève'!$AA$195="S",3,IF('Exemplaires élève'!$AA$195="B",4,IF('Exemplaires élève'!$AA$195="TB",5,"xxxx"))))))</f>
        <v/>
      </c>
    </row>
    <row r="82" spans="1:24">
      <c r="A82" s="112"/>
      <c r="D82" s="78" t="str">
        <f>IF('Exemplaires élève'!$AA$17="","",IF('Exemplaires élève'!$AA$17="TI",1,IF('Exemplaires élève'!$AA$17="I",2,IF('Exemplaires élève'!$AA$17="S",3,IF('Exemplaires élève'!$AA$17="B",4,IF('Exemplaires élève'!$AA$17="TB",5,"xxxx"))))))</f>
        <v/>
      </c>
      <c r="E82" s="78" t="str">
        <f>IF('Exemplaires élève'!$AA$25="","",IF('Exemplaires élève'!$AA$25="TI",1,IF('Exemplaires élève'!$AA$25="I",2,IF('Exemplaires élève'!$AA$25="S",3,IF('Exemplaires élève'!$AA$25="B",4,IF('Exemplaires élève'!$AA$25="TB",5,"xxxx"))))))</f>
        <v/>
      </c>
      <c r="F82" s="78" t="str">
        <f>IF('Exemplaires élève'!$AA$33="","",IF('Exemplaires élève'!$AA$33="TI",1,IF('Exemplaires élève'!$AA$33="I",2,IF('Exemplaires élève'!$AA$33="S",3,IF('Exemplaires élève'!$AA$33="B",4,IF('Exemplaires élève'!$AA$33="TB",5,"xxxx"))))))</f>
        <v/>
      </c>
      <c r="G82" s="78" t="str">
        <f>IF('Exemplaires élève'!$AA$41="","",IF('Exemplaires élève'!$AA$41="TI",1,IF('Exemplaires élève'!$AA$41="I",2,IF('Exemplaires élève'!$AA$41="S",3,IF('Exemplaires élève'!$AA$41="B",4,IF('Exemplaires élève'!$AA$41="TB",5,"xxxx"))))))</f>
        <v/>
      </c>
      <c r="H82" s="78" t="str">
        <f>IF('Exemplaires élève'!$AA$49="","",IF('Exemplaires élève'!$AA$49="TI",1,IF('Exemplaires élève'!$AA$49="I",2,IF('Exemplaires élève'!$AA$49="S",3,IF('Exemplaires élève'!$AA$49="B",4,IF('Exemplaires élève'!$AA$49="TB",5,"xxxx"))))))</f>
        <v/>
      </c>
      <c r="I82" s="78" t="str">
        <f>IF('Exemplaires élève'!$AA$66="","",IF('Exemplaires élève'!$AA$66="TI",1,IF('Exemplaires élève'!$AA$66="I",2,IF('Exemplaires élève'!$AA$66="S",3,IF('Exemplaires élève'!$AA$66="B",4,IF('Exemplaires élève'!$AA$66="TB",5,"xxxx"))))))</f>
        <v/>
      </c>
      <c r="J82" s="78" t="str">
        <f>IF('Exemplaires élève'!$AA$74="","",IF('Exemplaires élève'!$AA$74="TI",1,IF('Exemplaires élève'!$AA$74="I",2,IF('Exemplaires élève'!$AA$74="S",3,IF('Exemplaires élève'!$AA$74="B",4,IF('Exemplaires élève'!$AA$74="TB",5,"xxxx"))))))</f>
        <v/>
      </c>
      <c r="K82" s="78" t="str">
        <f>IF('Exemplaires élève'!$AA$82="","",IF('Exemplaires élève'!$AA$82="TI",1,IF('Exemplaires élève'!$AA$82="I",2,IF('Exemplaires élève'!$AA$82="S",3,IF('Exemplaires élève'!$AA$82="B",4,IF('Exemplaires élève'!$AA$82="TB",5,"xxxx"))))))</f>
        <v/>
      </c>
      <c r="L82" s="78" t="str">
        <f>IF('Exemplaires élève'!$AA$90="","",IF('Exemplaires élève'!$AA$90="TI",1,IF('Exemplaires élève'!$AA$90="I",2,IF('Exemplaires élève'!$AA$90="S",3,IF('Exemplaires élève'!$AA$90="B",4,IF('Exemplaires élève'!$AA$90="TB",5,"xxxx"))))))</f>
        <v/>
      </c>
      <c r="M82" s="78" t="str">
        <f>IF('Exemplaires élève'!$AA$98="","",IF('Exemplaires élève'!$AA$98="TI",1,IF('Exemplaires élève'!$AA$98="I",2,IF('Exemplaires élève'!$AA$98="S",3,IF('Exemplaires élève'!$AA$98="B",4,IF('Exemplaires élève'!$AA$98="TB",5,"xxxx"))))))</f>
        <v/>
      </c>
      <c r="N82" s="78" t="str">
        <f>IF('Exemplaires élève'!$AA$115="","",IF('Exemplaires élève'!$AA$115="TI",1,IF('Exemplaires élève'!$AA$115="I",2,IF('Exemplaires élève'!$AA$115="S",3,IF('Exemplaires élève'!$AA$115="B",4,IF('Exemplaires élève'!$AA$115="TB",5,"xxxx"))))))</f>
        <v/>
      </c>
      <c r="O82" s="78" t="str">
        <f>IF('Exemplaires élève'!$AA$123="","",IF('Exemplaires élève'!$AA$123="TI",1,IF('Exemplaires élève'!$AA$123="I",2,IF('Exemplaires élève'!$AA$123="S",3,IF('Exemplaires élève'!$AA$123="B",4,IF('Exemplaires élève'!$AA$123="TB",5,"xxxx"))))))</f>
        <v/>
      </c>
      <c r="P82" s="78" t="str">
        <f>IF('Exemplaires élève'!$AA$131="","",IF('Exemplaires élève'!$AA$131="TI",1,IF('Exemplaires élève'!$AA$131="I",2,IF('Exemplaires élève'!$AA$131="S",3,IF('Exemplaires élève'!$AA$131="B",4,IF('Exemplaires élève'!$AA$131="TB",5,"xxxx"))))))</f>
        <v/>
      </c>
      <c r="Q82" s="78" t="str">
        <f>IF('Exemplaires élève'!$AA$139="","",IF('Exemplaires élève'!$AA$139="TI",1,IF('Exemplaires élève'!$AA$139="I",2,IF('Exemplaires élève'!$AA$139="S",3,IF('Exemplaires élève'!$AA$139="B",4,IF('Exemplaires élève'!$AA$139="TB",5,"xxxx"))))))</f>
        <v/>
      </c>
      <c r="R82" s="78" t="str">
        <f>IF('Exemplaires élève'!$AA$147="","",IF('Exemplaires élève'!$AA$147="TI",1,IF('Exemplaires élève'!$AA$147="I",2,IF('Exemplaires élève'!$AA$147="S",3,IF('Exemplaires élève'!$AA$147="B",4,IF('Exemplaires élève'!$AA$147="TB",5,"xxxx"))))))</f>
        <v/>
      </c>
      <c r="S82" s="78" t="str">
        <f>IF('Exemplaires élève'!$AA$164="","",IF('Exemplaires élève'!$AA$164="TI",1,IF('Exemplaires élève'!$AA$164="I",2,IF('Exemplaires élève'!$AA$164="S",3,IF('Exemplaires élève'!$AA$164="B",4,IF('Exemplaires élève'!$AA$164="TB",5,"xxxx"))))))</f>
        <v/>
      </c>
      <c r="T82" s="78" t="str">
        <f>IF('Exemplaires élève'!$AA$172="","",IF('Exemplaires élève'!$AA$172="TI",1,IF('Exemplaires élève'!$AA$172="I",2,IF('Exemplaires élève'!$AA$172="S",3,IF('Exemplaires élève'!$AA$172="B",4,IF('Exemplaires élève'!$AA$172="TB",5,"xxxx"))))))</f>
        <v/>
      </c>
      <c r="U82" s="78" t="str">
        <f>IF('Exemplaires élève'!$AA$180="","",IF('Exemplaires élève'!$AA$180="TI",1,IF('Exemplaires élève'!$AA$180="I",2,IF('Exemplaires élève'!$AA$180="S",3,IF('Exemplaires élève'!$AA$180="B",4,IF('Exemplaires élève'!$AA$180="TB",5,"xxxx"))))))</f>
        <v/>
      </c>
      <c r="V82" s="78" t="str">
        <f>IF('Exemplaires élève'!$AA$188="","",IF('Exemplaires élève'!$AA$188="TI",1,IF('Exemplaires élève'!$AA$188="I",2,IF('Exemplaires élève'!$AA$188="S",3,IF('Exemplaires élève'!$AA$188="B",4,IF('Exemplaires élève'!$AA$188="TB",5,"xxxx"))))))</f>
        <v/>
      </c>
      <c r="W82" s="78" t="str">
        <f>IF('Exemplaires élève'!$AA$196="","",IF('Exemplaires élève'!$AA$196="TI",1,IF('Exemplaires élève'!$AA$196="I",2,IF('Exemplaires élève'!$AA$196="S",3,IF('Exemplaires élève'!$AA$196="B",4,IF('Exemplaires élève'!$AA$196="TB",5,"xxxx"))))))</f>
        <v/>
      </c>
    </row>
    <row r="83" spans="1:24">
      <c r="A83" s="112"/>
      <c r="D83" s="78" t="str">
        <f>IF('Exemplaires élève'!$AA$18="","",IF('Exemplaires élève'!$AA$18="TI",1,IF('Exemplaires élève'!$AA$18="I",2,IF('Exemplaires élève'!$AA$18="S",3,IF('Exemplaires élève'!$AA$18="B",4,IF('Exemplaires élève'!$AA$18="TB",5,"xxxx"))))))</f>
        <v/>
      </c>
      <c r="E83" s="78" t="str">
        <f>IF('Exemplaires élève'!$AA$26="","",IF('Exemplaires élève'!$AA$26="TI",1,IF('Exemplaires élève'!$AA$26="I",2,IF('Exemplaires élève'!$AA$26="S",3,IF('Exemplaires élève'!$AA$26="B",4,IF('Exemplaires élève'!$AA$26="TB",5,"xxxx"))))))</f>
        <v/>
      </c>
      <c r="F83" s="78" t="str">
        <f>IF('Exemplaires élève'!$AA$34="","",IF('Exemplaires élève'!$AA$34="TI",1,IF('Exemplaires élève'!$AA$34="I",2,IF('Exemplaires élève'!$AA$34="S",3,IF('Exemplaires élève'!$AA$34="B",4,IF('Exemplaires élève'!$AA$34="TB",5,"xxxx"))))))</f>
        <v/>
      </c>
      <c r="G83" s="78" t="str">
        <f>IF('Exemplaires élève'!$AA$42="","",IF('Exemplaires élève'!$AA$42="TI",1,IF('Exemplaires élève'!$AA$42="I",2,IF('Exemplaires élève'!$AA$42="S",3,IF('Exemplaires élève'!$AA$42="B",4,IF('Exemplaires élève'!$AA$42="TB",5,"xxxx"))))))</f>
        <v/>
      </c>
      <c r="H83" s="78" t="str">
        <f>IF('Exemplaires élève'!$AA$50="","",IF('Exemplaires élève'!$AA$50="TI",1,IF('Exemplaires élève'!$AA$50="I",2,IF('Exemplaires élève'!$AA$50="S",3,IF('Exemplaires élève'!$AA$50="B",4,IF('Exemplaires élève'!$AA$50="TB",5,"xxxx"))))))</f>
        <v/>
      </c>
      <c r="I83" s="78" t="str">
        <f>IF('Exemplaires élève'!$AA$67="","",IF('Exemplaires élève'!$AA$67="TI",1,IF('Exemplaires élève'!$AA$67="I",2,IF('Exemplaires élève'!$AA$67="S",3,IF('Exemplaires élève'!$AA$67="B",4,IF('Exemplaires élève'!$AA$67="TB",5,"xxxx"))))))</f>
        <v/>
      </c>
      <c r="J83" s="78" t="str">
        <f>IF('Exemplaires élève'!$AA$75="","",IF('Exemplaires élève'!$AA$75="TI",1,IF('Exemplaires élève'!$AA$75="I",2,IF('Exemplaires élève'!$AA$75="S",3,IF('Exemplaires élève'!$AA$75="B",4,IF('Exemplaires élève'!$AA$75="TB",5,"xxxx"))))))</f>
        <v/>
      </c>
      <c r="K83" s="78" t="str">
        <f>IF('Exemplaires élève'!$AA$83="","",IF('Exemplaires élève'!$AA$83="TI",1,IF('Exemplaires élève'!$AA$83="I",2,IF('Exemplaires élève'!$AA$83="S",3,IF('Exemplaires élève'!$AA$83="B",4,IF('Exemplaires élève'!$AA$83="TB",5,"xxxx"))))))</f>
        <v/>
      </c>
      <c r="L83" s="78" t="str">
        <f>IF('Exemplaires élève'!$AA$91="","",IF('Exemplaires élève'!$AA$91="TI",1,IF('Exemplaires élève'!$AA$91="I",2,IF('Exemplaires élève'!$AA$91="S",3,IF('Exemplaires élève'!$AA$91="B",4,IF('Exemplaires élève'!$AA$91="TB",5,"xxxx"))))))</f>
        <v/>
      </c>
      <c r="M83" s="78" t="str">
        <f>IF('Exemplaires élève'!$AA$99="","",IF('Exemplaires élève'!$AA$99="TI",1,IF('Exemplaires élève'!$AA$99="I",2,IF('Exemplaires élève'!$AA$99="S",3,IF('Exemplaires élève'!$AA$99="B",4,IF('Exemplaires élève'!$AA$99="TB",5,"xxxx"))))))</f>
        <v/>
      </c>
      <c r="N83" s="78" t="str">
        <f>IF('Exemplaires élève'!$AA$116="","",IF('Exemplaires élève'!$AA$116="TI",1,IF('Exemplaires élève'!$AA$116="I",2,IF('Exemplaires élève'!$AA$116="S",3,IF('Exemplaires élève'!$AA$116="B",4,IF('Exemplaires élève'!$AA$116="TB",5,"xxxx"))))))</f>
        <v/>
      </c>
      <c r="O83" s="78" t="str">
        <f>IF('Exemplaires élève'!$AA$124="","",IF('Exemplaires élève'!$AA$124="TI",1,IF('Exemplaires élève'!$AA$124="I",2,IF('Exemplaires élève'!$AA$124="S",3,IF('Exemplaires élève'!$AA$124="B",4,IF('Exemplaires élève'!$AA$124="TB",5,"xxxx"))))))</f>
        <v/>
      </c>
      <c r="P83" s="78" t="str">
        <f>IF('Exemplaires élève'!$AA$132="","",IF('Exemplaires élève'!$AA$132="TI",1,IF('Exemplaires élève'!$AA$132="I",2,IF('Exemplaires élève'!$AA$132="S",3,IF('Exemplaires élève'!$AA$132="B",4,IF('Exemplaires élève'!$AA$132="TB",5,"xxxx"))))))</f>
        <v/>
      </c>
      <c r="Q83" s="78" t="str">
        <f>IF('Exemplaires élève'!$AA$140="","",IF('Exemplaires élève'!$AA$140="TI",1,IF('Exemplaires élève'!$AA$140="I",2,IF('Exemplaires élève'!$AA$140="S",3,IF('Exemplaires élève'!$AA$140="B",4,IF('Exemplaires élève'!$AA$140="TB",5,"xxxx"))))))</f>
        <v/>
      </c>
      <c r="R83" s="78" t="str">
        <f>IF('Exemplaires élève'!$AA$148="","",IF('Exemplaires élève'!$AA$148="TI",1,IF('Exemplaires élève'!$AA$148="I",2,IF('Exemplaires élève'!$AA$148="S",3,IF('Exemplaires élève'!$AA$148="B",4,IF('Exemplaires élève'!$AA$148="TB",5,"xxxx"))))))</f>
        <v/>
      </c>
      <c r="S83" s="78" t="str">
        <f>IF('Exemplaires élève'!$AA$165="","",IF('Exemplaires élève'!$AA$165="TI",1,IF('Exemplaires élève'!$AA$165="I",2,IF('Exemplaires élève'!$AA$165="S",3,IF('Exemplaires élève'!$AA$165="B",4,IF('Exemplaires élève'!$AA$165="TB",5,"xxxx"))))))</f>
        <v/>
      </c>
      <c r="T83" s="78" t="str">
        <f>IF('Exemplaires élève'!$AA$173="","",IF('Exemplaires élève'!$AA$173="TI",1,IF('Exemplaires élève'!$AA$173="I",2,IF('Exemplaires élève'!$AA$173="S",3,IF('Exemplaires élève'!$AA$173="B",4,IF('Exemplaires élève'!$AA$173="TB",5,"xxxx"))))))</f>
        <v/>
      </c>
      <c r="U83" s="78" t="str">
        <f>IF('Exemplaires élève'!$AA$181="","",IF('Exemplaires élève'!$AA$181="TI",1,IF('Exemplaires élève'!$AA$181="I",2,IF('Exemplaires élève'!$AA$181="S",3,IF('Exemplaires élève'!$AA$181="B",4,IF('Exemplaires élève'!$AA$181="TB",5,"xxxx"))))))</f>
        <v/>
      </c>
      <c r="V83" s="78" t="str">
        <f>IF('Exemplaires élève'!$AA$189="","",IF('Exemplaires élève'!$AA$189="TI",1,IF('Exemplaires élève'!$AA$189="I",2,IF('Exemplaires élève'!$AA$189="S",3,IF('Exemplaires élève'!$AA$189="B",4,IF('Exemplaires élève'!$AA$189="TB",5,"xxxx"))))))</f>
        <v/>
      </c>
      <c r="W83" s="78" t="str">
        <f>IF('Exemplaires élève'!$AA$197="","",IF('Exemplaires élève'!$AA$197="TI",1,IF('Exemplaires élève'!$AA$197="I",2,IF('Exemplaires élève'!$AA$197="S",3,IF('Exemplaires élève'!$AA$197="B",4,IF('Exemplaires élève'!$AA$197="TB",5,"xxxx"))))))</f>
        <v/>
      </c>
    </row>
    <row r="84" spans="1:24">
      <c r="A84" s="112"/>
      <c r="D84" s="78" t="str">
        <f>IF('Exemplaires élève'!$AA$19="","",IF('Exemplaires élève'!$AA$19="TI",1,IF('Exemplaires élève'!$AA$19="I",2,IF('Exemplaires élève'!$AA$19="S",3,IF('Exemplaires élève'!$AA$19="B",4,IF('Exemplaires élève'!$AA$19="TB",5,"xxxx"))))))</f>
        <v/>
      </c>
      <c r="E84" s="78" t="str">
        <f>IF('Exemplaires élève'!$AA$27="","",IF('Exemplaires élève'!$AA$27="TI",1,IF('Exemplaires élève'!$AA$27="I",2,IF('Exemplaires élève'!$AA$27="S",3,IF('Exemplaires élève'!$AA$27="B",4,IF('Exemplaires élève'!$AA$27="TB",5,"xxxx"))))))</f>
        <v/>
      </c>
      <c r="F84" s="78" t="str">
        <f>IF('Exemplaires élève'!$AA$35="","",IF('Exemplaires élève'!$AA$35="TI",1,IF('Exemplaires élève'!$AA$35="I",2,IF('Exemplaires élève'!$AA$35="S",3,IF('Exemplaires élève'!$AA$35="B",4,IF('Exemplaires élève'!$AA$35="TB",5,"xxxx"))))))</f>
        <v/>
      </c>
      <c r="G84" s="78" t="str">
        <f>IF('Exemplaires élève'!$AA$43="","",IF('Exemplaires élève'!$AA$43="TI",1,IF('Exemplaires élève'!$AA$43="I",2,IF('Exemplaires élève'!$AA$43="S",3,IF('Exemplaires élève'!$AA$43="B",4,IF('Exemplaires élève'!$AA$43="TB",5,"xxxx"))))))</f>
        <v/>
      </c>
      <c r="H84" s="78" t="str">
        <f>IF('Exemplaires élève'!$AA$51="","",IF('Exemplaires élève'!$AA$51="TI",1,IF('Exemplaires élève'!$AA$51="I",2,IF('Exemplaires élève'!$AA$51="S",3,IF('Exemplaires élève'!$AA$51="B",4,IF('Exemplaires élève'!$AA$51="TB",5,"xxxx"))))))</f>
        <v/>
      </c>
      <c r="I84" s="78" t="str">
        <f>IF('Exemplaires élève'!$AA$68="","",IF('Exemplaires élève'!$AA$68="TI",1,IF('Exemplaires élève'!$AA$68="I",2,IF('Exemplaires élève'!$AA$68="S",3,IF('Exemplaires élève'!$AA$68="B",4,IF('Exemplaires élève'!$AA$68="TB",5,"xxxx"))))))</f>
        <v/>
      </c>
      <c r="J84" s="78" t="str">
        <f>IF('Exemplaires élève'!$AA$76="","",IF('Exemplaires élève'!$AA$76="TI",1,IF('Exemplaires élève'!$AA$76="I",2,IF('Exemplaires élève'!$AA$76="S",3,IF('Exemplaires élève'!$AA$76="B",4,IF('Exemplaires élève'!$AA$76="TB",5,"xxxx"))))))</f>
        <v/>
      </c>
      <c r="K84" s="78" t="str">
        <f>IF('Exemplaires élève'!$AA$84="","",IF('Exemplaires élève'!$AA$84="TI",1,IF('Exemplaires élève'!$AA$84="I",2,IF('Exemplaires élève'!$AA$84="S",3,IF('Exemplaires élève'!$AA$84="B",4,IF('Exemplaires élève'!$AA$84="TB",5,"xxxx"))))))</f>
        <v/>
      </c>
      <c r="L84" s="78" t="str">
        <f>IF('Exemplaires élève'!$AA$92="","",IF('Exemplaires élève'!$AA$92="TI",1,IF('Exemplaires élève'!$AA$92="I",2,IF('Exemplaires élève'!$AA$92="S",3,IF('Exemplaires élève'!$AA$92="B",4,IF('Exemplaires élève'!$AA$92="TB",5,"xxxx"))))))</f>
        <v/>
      </c>
      <c r="M84" s="78" t="str">
        <f>IF('Exemplaires élève'!$AA$100="","",IF('Exemplaires élève'!$AA$100="TI",1,IF('Exemplaires élève'!$AA$100="I",2,IF('Exemplaires élève'!$AA$100="S",3,IF('Exemplaires élève'!$AA$100="B",4,IF('Exemplaires élève'!$AA$100="TB",5,"xxxx"))))))</f>
        <v/>
      </c>
      <c r="N84" s="78" t="str">
        <f>IF('Exemplaires élève'!$AA$117="","",IF('Exemplaires élève'!$AA$117="TI",1,IF('Exemplaires élève'!$AA$117="I",2,IF('Exemplaires élève'!$AA$117="S",3,IF('Exemplaires élève'!$AA$117="B",4,IF('Exemplaires élève'!$AA$117="TB",5,"xxxx"))))))</f>
        <v/>
      </c>
      <c r="O84" s="78" t="str">
        <f>IF('Exemplaires élève'!$AA$125="","",IF('Exemplaires élève'!$AA$125="TI",1,IF('Exemplaires élève'!$AA$125="I",2,IF('Exemplaires élève'!$AA$125="S",3,IF('Exemplaires élève'!$AA$125="B",4,IF('Exemplaires élève'!$AA$125="TB",5,"xxxx"))))))</f>
        <v/>
      </c>
      <c r="P84" s="78" t="str">
        <f>IF('Exemplaires élève'!$AA$133="","",IF('Exemplaires élève'!$AA$133="TI",1,IF('Exemplaires élève'!$AA$133="I",2,IF('Exemplaires élève'!$AA$133="S",3,IF('Exemplaires élève'!$AA$133="B",4,IF('Exemplaires élève'!$AA$133="TB",5,"xxxx"))))))</f>
        <v/>
      </c>
      <c r="Q84" s="78" t="str">
        <f>IF('Exemplaires élève'!$AA$141="","",IF('Exemplaires élève'!$AA$141="TI",1,IF('Exemplaires élève'!$AA$141="I",2,IF('Exemplaires élève'!$AA$141="S",3,IF('Exemplaires élève'!$AA$141="B",4,IF('Exemplaires élève'!$AA$141="TB",5,"xxxx"))))))</f>
        <v/>
      </c>
      <c r="R84" s="78" t="str">
        <f>IF('Exemplaires élève'!$AA$149="","",IF('Exemplaires élève'!$AA$149="TI",1,IF('Exemplaires élève'!$AA$149="I",2,IF('Exemplaires élève'!$AA$149="S",3,IF('Exemplaires élève'!$AA$149="B",4,IF('Exemplaires élève'!$AA$149="TB",5,"xxxx"))))))</f>
        <v/>
      </c>
      <c r="S84" s="78" t="str">
        <f>IF('Exemplaires élève'!$AA$166="","",IF('Exemplaires élève'!$AA$166="TI",1,IF('Exemplaires élève'!$AA$166="I",2,IF('Exemplaires élève'!$AA$166="S",3,IF('Exemplaires élève'!$AA$166="B",4,IF('Exemplaires élève'!$AA$166="TB",5,"xxxx"))))))</f>
        <v/>
      </c>
      <c r="T84" s="78" t="str">
        <f>IF('Exemplaires élève'!$AA$174="","",IF('Exemplaires élève'!$AA$174="TI",1,IF('Exemplaires élève'!$AA$174="I",2,IF('Exemplaires élève'!$AA$174="S",3,IF('Exemplaires élève'!$AA$174="B",4,IF('Exemplaires élève'!$AA$174="TB",5,"xxxx"))))))</f>
        <v/>
      </c>
      <c r="U84" s="78" t="str">
        <f>IF('Exemplaires élève'!$AA$182="","",IF('Exemplaires élève'!$AA$182="TI",1,IF('Exemplaires élève'!$AA$182="I",2,IF('Exemplaires élève'!$AA$182="S",3,IF('Exemplaires élève'!$AA$182="B",4,IF('Exemplaires élève'!$AA$182="TB",5,"xxxx"))))))</f>
        <v/>
      </c>
      <c r="V84" s="78" t="str">
        <f>IF('Exemplaires élève'!$AA$190="","",IF('Exemplaires élève'!$AA$190="TI",1,IF('Exemplaires élève'!$AA$190="I",2,IF('Exemplaires élève'!$AA$190="S",3,IF('Exemplaires élève'!$AA$190="B",4,IF('Exemplaires élève'!$AA$190="TB",5,"xxxx"))))))</f>
        <v/>
      </c>
      <c r="W84" s="78" t="str">
        <f>IF('Exemplaires élève'!$AA$198="","",IF('Exemplaires élève'!$AA$198="TI",1,IF('Exemplaires élève'!$AA$198="I",2,IF('Exemplaires élève'!$AA$198="S",3,IF('Exemplaires élève'!$AA$198="B",4,IF('Exemplaires élève'!$AA$198="TB",5,"xxxx"))))))</f>
        <v/>
      </c>
    </row>
    <row r="85" spans="1:24">
      <c r="A85" s="112"/>
      <c r="D85" s="78" t="str">
        <f>IF('Exemplaires élève'!$AA$20="","",IF('Exemplaires élève'!$AA$20="TI",1,IF('Exemplaires élève'!$AA$20="I",2,IF('Exemplaires élève'!$AA$20="S",3,IF('Exemplaires élève'!$AA$20="B",4,IF('Exemplaires élève'!$AA$20="TB",5,"xxxx"))))))</f>
        <v/>
      </c>
      <c r="E85" s="78" t="str">
        <f>IF('Exemplaires élève'!$AA$28="","",IF('Exemplaires élève'!$AA$28="TI",1,IF('Exemplaires élève'!$AA$28="I",2,IF('Exemplaires élève'!$AA$28="S",3,IF('Exemplaires élève'!$AA$28="B",4,IF('Exemplaires élève'!$AA$28="TB",5,"xxxx"))))))</f>
        <v/>
      </c>
      <c r="F85" s="78" t="str">
        <f>IF('Exemplaires élève'!$AA$36="","",IF('Exemplaires élève'!$AA$36="TI",1,IF('Exemplaires élève'!$AA$36="I",2,IF('Exemplaires élève'!$AA$36="S",3,IF('Exemplaires élève'!$AA$36="B",4,IF('Exemplaires élève'!$AA$36="TB",5,"xxxx"))))))</f>
        <v/>
      </c>
      <c r="G85" s="78" t="str">
        <f>IF('Exemplaires élève'!$AA$44="","",IF('Exemplaires élève'!$AA$44="TI",1,IF('Exemplaires élève'!$AA$44="I",2,IF('Exemplaires élève'!$AA$44="S",3,IF('Exemplaires élève'!$AA$44="B",4,IF('Exemplaires élève'!$AA$44="TB",5,"xxxx"))))))</f>
        <v/>
      </c>
      <c r="H85" s="78" t="str">
        <f>IF('Exemplaires élève'!$AA$52="","",IF('Exemplaires élève'!$AA$52="TI",1,IF('Exemplaires élève'!$AA$52="I",2,IF('Exemplaires élève'!$AA$52="S",3,IF('Exemplaires élève'!$AA$52="B",4,IF('Exemplaires élève'!$AA$52="TB",5,"xxxx"))))))</f>
        <v/>
      </c>
      <c r="I85" s="78" t="str">
        <f>IF('Exemplaires élève'!$AA$69="","",IF('Exemplaires élève'!$AA$69="TI",1,IF('Exemplaires élève'!$AA$69="I",2,IF('Exemplaires élève'!$AA$69="S",3,IF('Exemplaires élève'!$AA$69="B",4,IF('Exemplaires élève'!$AA$69="TB",5,"xxxx"))))))</f>
        <v/>
      </c>
      <c r="J85" s="78" t="str">
        <f>IF('Exemplaires élève'!$AA$77="","",IF('Exemplaires élève'!$AA$77="TI",1,IF('Exemplaires élève'!$AA$77="I",2,IF('Exemplaires élève'!$AA$77="S",3,IF('Exemplaires élève'!$AA$77="B",4,IF('Exemplaires élève'!$AA$77="TB",5,"xxxx"))))))</f>
        <v/>
      </c>
      <c r="K85" s="78" t="str">
        <f>IF('Exemplaires élève'!$AA$85="","",IF('Exemplaires élève'!$AA$85="TI",1,IF('Exemplaires élève'!$AA$85="I",2,IF('Exemplaires élève'!$AA$85="S",3,IF('Exemplaires élève'!$AA$85="B",4,IF('Exemplaires élève'!$AA$85="TB",5,"xxxx"))))))</f>
        <v/>
      </c>
      <c r="L85" s="78" t="str">
        <f>IF('Exemplaires élève'!$AA$93="","",IF('Exemplaires élève'!$AA$93="TI",1,IF('Exemplaires élève'!$AA$93="I",2,IF('Exemplaires élève'!$AA$93="S",3,IF('Exemplaires élève'!$AA$93="B",4,IF('Exemplaires élève'!$AA$93="TB",5,"xxxx"))))))</f>
        <v/>
      </c>
      <c r="M85" s="78" t="str">
        <f>IF('Exemplaires élève'!$AA$101="","",IF('Exemplaires élève'!$AA$101="TI",1,IF('Exemplaires élève'!$AA$101="I",2,IF('Exemplaires élève'!$AA$101="S",3,IF('Exemplaires élève'!$AA$101="B",4,IF('Exemplaires élève'!$AA$101="TB",5,"xxxx"))))))</f>
        <v/>
      </c>
      <c r="N85" s="78" t="str">
        <f>IF('Exemplaires élève'!$AA$118="","",IF('Exemplaires élève'!$AA$118="TI",1,IF('Exemplaires élève'!$AA$118="I",2,IF('Exemplaires élève'!$AA$118="S",3,IF('Exemplaires élève'!$AA$118="B",4,IF('Exemplaires élève'!$AA$118="TB",5,"xxxx"))))))</f>
        <v/>
      </c>
      <c r="O85" s="78" t="str">
        <f>IF('Exemplaires élève'!$AA$126="","",IF('Exemplaires élève'!$AA$126="TI",1,IF('Exemplaires élève'!$AA$126="I",2,IF('Exemplaires élève'!$AA$126="S",3,IF('Exemplaires élève'!$AA$126="B",4,IF('Exemplaires élève'!$AA$126="TB",5,"xxxx"))))))</f>
        <v/>
      </c>
      <c r="P85" s="78" t="str">
        <f>IF('Exemplaires élève'!$AA$134="","",IF('Exemplaires élève'!$AA$134="TI",1,IF('Exemplaires élève'!$AA$134="I",2,IF('Exemplaires élève'!$AA$134="S",3,IF('Exemplaires élève'!$AA$134="B",4,IF('Exemplaires élève'!$AA$134="TB",5,"xxxx"))))))</f>
        <v/>
      </c>
      <c r="Q85" s="78" t="str">
        <f>IF('Exemplaires élève'!$AA$142="","",IF('Exemplaires élève'!$AA$142="TI",1,IF('Exemplaires élève'!$AA$142="I",2,IF('Exemplaires élève'!$AA$142="S",3,IF('Exemplaires élève'!$AA$142="B",4,IF('Exemplaires élève'!$AA$142="TB",5,"xxxx"))))))</f>
        <v/>
      </c>
      <c r="R85" s="78" t="str">
        <f>IF('Exemplaires élève'!$AA$150="","",IF('Exemplaires élève'!$AA$150="TI",1,IF('Exemplaires élève'!$AA$150="I",2,IF('Exemplaires élève'!$AA$150="S",3,IF('Exemplaires élève'!$AA$150="B",4,IF('Exemplaires élève'!$AA$150="TB",5,"xxxx"))))))</f>
        <v/>
      </c>
      <c r="S85" s="78" t="str">
        <f>IF('Exemplaires élève'!$AA$167="","",IF('Exemplaires élève'!$AA$167="TI",1,IF('Exemplaires élève'!$AA$167="I",2,IF('Exemplaires élève'!$AA$167="S",3,IF('Exemplaires élève'!$AA$167="B",4,IF('Exemplaires élève'!$AA$167="TB",5,"xxxx"))))))</f>
        <v/>
      </c>
      <c r="T85" s="78" t="str">
        <f>IF('Exemplaires élève'!$AA$175="","",IF('Exemplaires élève'!$AA$175="TI",1,IF('Exemplaires élève'!$AA$175="I",2,IF('Exemplaires élève'!$AA$175="S",3,IF('Exemplaires élève'!$AA$175="B",4,IF('Exemplaires élève'!$AA$175="TB",5,"xxxx"))))))</f>
        <v/>
      </c>
      <c r="U85" s="78" t="str">
        <f>IF('Exemplaires élève'!$AA$183="","",IF('Exemplaires élève'!$AA$183="TI",1,IF('Exemplaires élève'!$AA$183="I",2,IF('Exemplaires élève'!$AA$183="S",3,IF('Exemplaires élève'!$AA$183="B",4,IF('Exemplaires élève'!$AA$183="TB",5,"xxxx"))))))</f>
        <v/>
      </c>
      <c r="V85" s="78" t="str">
        <f>IF('Exemplaires élève'!$AA$191="","",IF('Exemplaires élève'!$AA$191="TI",1,IF('Exemplaires élève'!$AA$191="I",2,IF('Exemplaires élève'!$AA$191="S",3,IF('Exemplaires élève'!$AA$191="B",4,IF('Exemplaires élève'!$AA$191="TB",5,"xxxx"))))))</f>
        <v/>
      </c>
      <c r="W85" s="78" t="str">
        <f>IF('Exemplaires élève'!$AA$199="","",IF('Exemplaires élève'!$AA$199="TI",1,IF('Exemplaires élève'!$AA$199="I",2,IF('Exemplaires élève'!$AA$199="S",3,IF('Exemplaires élève'!$AA$199="B",4,IF('Exemplaires élève'!$AA$199="TB",5,"xxxx"))))))</f>
        <v/>
      </c>
    </row>
    <row r="86" spans="1:24" ht="13.5" thickBot="1">
      <c r="A86" s="112"/>
      <c r="D86" s="78" t="str">
        <f>IF('Exemplaires élève'!$AA$21="","",IF('Exemplaires élève'!$AA$21="TI",1,IF('Exemplaires élève'!$AA$21="I",2,IF('Exemplaires élève'!$AA$21="S",3,IF('Exemplaires élève'!$AA$21="B",4,IF('Exemplaires élève'!$AA$21="TB",5,"xxxx"))))))</f>
        <v/>
      </c>
      <c r="E86" s="78" t="str">
        <f>IF('Exemplaires élève'!$AA$29="","",IF('Exemplaires élève'!$AA$29="TI",1,IF('Exemplaires élève'!$AA$29="I",2,IF('Exemplaires élève'!$AA$29="S",3,IF('Exemplaires élève'!$AA$29="B",4,IF('Exemplaires élève'!$AA$29="TB",5,"xxxx"))))))</f>
        <v/>
      </c>
      <c r="F86" s="78" t="str">
        <f>IF('Exemplaires élève'!$AA$37="","",IF('Exemplaires élève'!$AA$37="TI",1,IF('Exemplaires élève'!$AA$37="I",2,IF('Exemplaires élève'!$AA$37="S",3,IF('Exemplaires élève'!$AA$37="B",4,IF('Exemplaires élève'!$AA$37="TB",5,"xxxx"))))))</f>
        <v/>
      </c>
      <c r="G86" s="78" t="str">
        <f>IF('Exemplaires élève'!$AA$45="","",IF('Exemplaires élève'!$AA$45="TI",1,IF('Exemplaires élève'!$AA$45="I",2,IF('Exemplaires élève'!$AA$45="S",3,IF('Exemplaires élève'!$AA$45="B",4,IF('Exemplaires élève'!$AA$45="TB",5,"xxxx"))))))</f>
        <v/>
      </c>
      <c r="H86" s="78" t="str">
        <f>IF('Exemplaires élève'!$AA$53="","",IF('Exemplaires élève'!$AA$53="TI",1,IF('Exemplaires élève'!$AA$53="I",2,IF('Exemplaires élève'!$AA$53="S",3,IF('Exemplaires élève'!$AA$53="B",4,IF('Exemplaires élève'!$AA$53="TB",5,"xxxx"))))))</f>
        <v/>
      </c>
      <c r="I86" s="78" t="str">
        <f>IF('Exemplaires élève'!$AA$70="","",IF('Exemplaires élève'!$AA$70="TI",1,IF('Exemplaires élève'!$AA$70="I",2,IF('Exemplaires élève'!$AA$70="S",3,IF('Exemplaires élève'!$AA$70="B",4,IF('Exemplaires élève'!$AA$70="TB",5,"xxxx"))))))</f>
        <v/>
      </c>
      <c r="J86" s="78" t="str">
        <f>IF('Exemplaires élève'!$AA$78="","",IF('Exemplaires élève'!$AA$78="TI",1,IF('Exemplaires élève'!$AA$78="I",2,IF('Exemplaires élève'!$AA$78="S",3,IF('Exemplaires élève'!$AA$78="B",4,IF('Exemplaires élève'!$AA$78="TB",5,"xxxx"))))))</f>
        <v/>
      </c>
      <c r="K86" s="78" t="str">
        <f>IF('Exemplaires élève'!$AA$86="","",IF('Exemplaires élève'!$AA$86="TI",1,IF('Exemplaires élève'!$AA$86="I",2,IF('Exemplaires élève'!$AA$86="S",3,IF('Exemplaires élève'!$AA$86="B",4,IF('Exemplaires élève'!$AA$86="TB",5,"xxxx"))))))</f>
        <v/>
      </c>
      <c r="L86" s="78" t="str">
        <f>IF('Exemplaires élève'!$AA$94="","",IF('Exemplaires élève'!$AA$94="TI",1,IF('Exemplaires élève'!$AA$94="I",2,IF('Exemplaires élève'!$AA$94="S",3,IF('Exemplaires élève'!$AA$94="B",4,IF('Exemplaires élève'!$AA$94="TB",5,"xxxx"))))))</f>
        <v/>
      </c>
      <c r="M86" s="78" t="str">
        <f>IF('Exemplaires élève'!$AA$102="","",IF('Exemplaires élève'!$AA$102="TI",1,IF('Exemplaires élève'!$AA$102="I",2,IF('Exemplaires élève'!$AA$102="S",3,IF('Exemplaires élève'!$AA$102="B",4,IF('Exemplaires élève'!$AA$102="TB",5,"xxxx"))))))</f>
        <v/>
      </c>
      <c r="N86" s="78" t="str">
        <f>IF('Exemplaires élève'!$AA$119="","",IF('Exemplaires élève'!$AA$119="TI",1,IF('Exemplaires élève'!$AA$119="I",2,IF('Exemplaires élève'!$AA$119="S",3,IF('Exemplaires élève'!$AA$119="B",4,IF('Exemplaires élève'!$AA$119="TB",5,"xxxx"))))))</f>
        <v/>
      </c>
      <c r="O86" s="78" t="str">
        <f>IF('Exemplaires élève'!$AA$127="","",IF('Exemplaires élève'!$AA$127="TI",1,IF('Exemplaires élève'!$AA$127="I",2,IF('Exemplaires élève'!$AA$127="S",3,IF('Exemplaires élève'!$AA$127="B",4,IF('Exemplaires élève'!$AA$127="TB",5,"xxxx"))))))</f>
        <v/>
      </c>
      <c r="P86" s="78" t="str">
        <f>IF('Exemplaires élève'!$AA$135="","",IF('Exemplaires élève'!$AA$135="TI",1,IF('Exemplaires élève'!$AA$135="I",2,IF('Exemplaires élève'!$AA$135="S",3,IF('Exemplaires élève'!$AA$135="B",4,IF('Exemplaires élève'!$AA$135="TB",5,"xxxx"))))))</f>
        <v/>
      </c>
      <c r="Q86" s="78" t="str">
        <f>IF('Exemplaires élève'!$AA$143="","",IF('Exemplaires élève'!$AA$143="TI",1,IF('Exemplaires élève'!$AA$143="I",2,IF('Exemplaires élève'!$AA$143="S",3,IF('Exemplaires élève'!$AA$143="B",4,IF('Exemplaires élève'!$AA$143="TB",5,"xxxx"))))))</f>
        <v/>
      </c>
      <c r="R86" s="78" t="str">
        <f>IF('Exemplaires élève'!$AA$151="","",IF('Exemplaires élève'!$AA$151="TI",1,IF('Exemplaires élève'!$AA$151="I",2,IF('Exemplaires élève'!$AA$151="S",3,IF('Exemplaires élève'!$AA$151="B",4,IF('Exemplaires élève'!$AA$151="TB",5,"xxxx"))))))</f>
        <v/>
      </c>
      <c r="S86" s="78" t="str">
        <f>IF('Exemplaires élève'!$AA$168="","",IF('Exemplaires élève'!$AA$168="TI",1,IF('Exemplaires élève'!$AA$168="I",2,IF('Exemplaires élève'!$AA$168="S",3,IF('Exemplaires élève'!$AA$168="B",4,IF('Exemplaires élève'!$AA$168="TB",5,"xxxx"))))))</f>
        <v/>
      </c>
      <c r="T86" s="78" t="str">
        <f>IF('Exemplaires élève'!$AA$176="","",IF('Exemplaires élève'!$AA$176="TI",1,IF('Exemplaires élève'!$AA$176="I",2,IF('Exemplaires élève'!$AA$176="S",3,IF('Exemplaires élève'!$AA$176="B",4,IF('Exemplaires élève'!$AA$176="TB",5,"xxxx"))))))</f>
        <v/>
      </c>
      <c r="U86" s="78" t="str">
        <f>IF('Exemplaires élève'!$AA$184="","",IF('Exemplaires élève'!$AA$184="TI",1,IF('Exemplaires élève'!$AA$184="I",2,IF('Exemplaires élève'!$AA$184="S",3,IF('Exemplaires élève'!$AA$184="B",4,IF('Exemplaires élève'!$AA$184="TB",5,"xxxx"))))))</f>
        <v/>
      </c>
      <c r="V86" s="78" t="str">
        <f>IF('Exemplaires élève'!$AA$192="","",IF('Exemplaires élève'!$AA$192="TI",1,IF('Exemplaires élève'!$AA$192="I",2,IF('Exemplaires élève'!$AA$192="S",3,IF('Exemplaires élève'!$AA$192="B",4,IF('Exemplaires élève'!$AA$192="TB",5,"xxxx"))))))</f>
        <v/>
      </c>
      <c r="W86" s="78" t="str">
        <f>IF('Exemplaires élève'!$AA$200="","",IF('Exemplaires élève'!$AA$200="TI",1,IF('Exemplaires élève'!$AA$200="I",2,IF('Exemplaires élève'!$AA$200="S",3,IF('Exemplaires élève'!$AA$200="B",4,IF('Exemplaires élève'!$AA$200="TB",5,"xxxx"))))))</f>
        <v/>
      </c>
    </row>
    <row r="87" spans="1:24" ht="13.5" thickBot="1">
      <c r="A87" s="112"/>
      <c r="D87" s="32" t="str">
        <f>IF(D80="Absent(e)","",IF(D80="Non pr.",2,IF(COUNTIF(D80:D86,"")=7,"",AVERAGE(D80:D86))))</f>
        <v/>
      </c>
      <c r="E87" s="33" t="str">
        <f t="shared" ref="E87:W87" si="8">IF(E80="Absent(e)","",IF(E80="Non pr.",2,IF(COUNTIF(E80:E86,"")=7,"",AVERAGE(E80:E86))))</f>
        <v/>
      </c>
      <c r="F87" s="33" t="str">
        <f t="shared" si="8"/>
        <v/>
      </c>
      <c r="G87" s="33" t="str">
        <f t="shared" si="8"/>
        <v/>
      </c>
      <c r="H87" s="33" t="str">
        <f t="shared" si="8"/>
        <v/>
      </c>
      <c r="I87" s="33" t="str">
        <f t="shared" si="8"/>
        <v/>
      </c>
      <c r="J87" s="33" t="str">
        <f t="shared" si="8"/>
        <v/>
      </c>
      <c r="K87" s="33" t="str">
        <f t="shared" si="8"/>
        <v/>
      </c>
      <c r="L87" s="33" t="str">
        <f t="shared" si="8"/>
        <v/>
      </c>
      <c r="M87" s="33" t="str">
        <f t="shared" si="8"/>
        <v/>
      </c>
      <c r="N87" s="33" t="str">
        <f t="shared" si="8"/>
        <v/>
      </c>
      <c r="O87" s="33" t="str">
        <f t="shared" si="8"/>
        <v/>
      </c>
      <c r="P87" s="33" t="str">
        <f t="shared" si="8"/>
        <v/>
      </c>
      <c r="Q87" s="33" t="str">
        <f t="shared" si="8"/>
        <v/>
      </c>
      <c r="R87" s="33" t="str">
        <f t="shared" si="8"/>
        <v/>
      </c>
      <c r="S87" s="33" t="str">
        <f t="shared" si="8"/>
        <v/>
      </c>
      <c r="T87" s="33" t="str">
        <f t="shared" si="8"/>
        <v/>
      </c>
      <c r="U87" s="33" t="str">
        <f t="shared" si="8"/>
        <v/>
      </c>
      <c r="V87" s="33" t="str">
        <f t="shared" si="8"/>
        <v/>
      </c>
      <c r="W87" s="34" t="str">
        <f t="shared" si="8"/>
        <v/>
      </c>
    </row>
    <row r="88" spans="1:24">
      <c r="A88" s="112"/>
    </row>
    <row r="89" spans="1:24" ht="25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</row>
    <row r="90" spans="1:24" ht="12.75" customHeight="1">
      <c r="A90" s="112" t="s">
        <v>19</v>
      </c>
      <c r="D90" s="54">
        <f>IF(Paramètres!$B$88="","",Paramètres!$B$88)</f>
        <v>42705</v>
      </c>
      <c r="E90" s="54">
        <f>IF(Paramètres!$B$89="","",Paramètres!$B$89)</f>
        <v>42706</v>
      </c>
      <c r="F90" s="54">
        <f>IF(Paramètres!$B$90="","",Paramètres!$B$90)</f>
        <v>42709</v>
      </c>
      <c r="G90" s="54">
        <f>IF(Paramètres!$B$91="","",Paramètres!$B$91)</f>
        <v>42710</v>
      </c>
      <c r="H90" s="54">
        <f>IF(Paramètres!$B$92="","",Paramètres!$B$92)</f>
        <v>42711</v>
      </c>
      <c r="I90" s="54">
        <f>IF(Paramètres!$B$93="","",Paramètres!$B$93)</f>
        <v>42712</v>
      </c>
      <c r="J90" s="54">
        <f>IF(Paramètres!$B$94="","",Paramètres!$B$94)</f>
        <v>42713</v>
      </c>
      <c r="K90" s="54">
        <f>IF(Paramètres!$B$95="","",Paramètres!$B$95)</f>
        <v>42716</v>
      </c>
      <c r="L90" s="54">
        <f>IF(Paramètres!$B$96="","",Paramètres!$B$96)</f>
        <v>42717</v>
      </c>
      <c r="M90" s="54">
        <f>IF(Paramètres!$B$97="","",Paramètres!$B$97)</f>
        <v>42718</v>
      </c>
      <c r="N90" s="54">
        <f>IF(Paramètres!$B$98="","",Paramètres!$B$98)</f>
        <v>42719</v>
      </c>
      <c r="O90" s="54">
        <f>IF(Paramètres!$B$99="","",Paramètres!$B$99)</f>
        <v>42720</v>
      </c>
      <c r="P90" s="54">
        <f>IF(Paramètres!$B$100="","",Paramètres!$B$100)</f>
        <v>42723</v>
      </c>
      <c r="Q90" s="54">
        <f>IF(Paramètres!$B$101="","",Paramètres!$B$101)</f>
        <v>42727</v>
      </c>
      <c r="R90" s="54" t="str">
        <f>IF(Paramètres!$B$102="","",Paramètres!$B$102)</f>
        <v/>
      </c>
      <c r="S90" s="54" t="str">
        <f>IF(Paramètres!$B$103="","",Paramètres!$B$103)</f>
        <v/>
      </c>
      <c r="T90" s="54" t="str">
        <f>IF(Paramètres!$B$104="","",Paramètres!$B$104)</f>
        <v/>
      </c>
      <c r="U90" s="54" t="str">
        <f>IF(Paramètres!$B$105="","",Paramètres!$B$105)</f>
        <v/>
      </c>
      <c r="V90" s="54" t="str">
        <f>IF(Paramètres!$B$106="","",Paramètres!$B$106)</f>
        <v/>
      </c>
      <c r="W90" s="54" t="str">
        <f>IF(Paramètres!$B$107="","",Paramètres!$B$107)</f>
        <v/>
      </c>
      <c r="X90" s="31" t="str">
        <f>IF(Paramètres!$B$108="","",Paramètres!$B$108)</f>
        <v/>
      </c>
    </row>
    <row r="91" spans="1:24">
      <c r="A91" s="112"/>
      <c r="C91" s="1" t="s">
        <v>27</v>
      </c>
      <c r="D91" s="77" t="str">
        <f>IF('Exemplaires élève'!$AJ$15="","",IF('Exemplaires élève'!$AJ$15="TI",1,IF('Exemplaires élève'!$AJ$15="I",2,IF('Exemplaires élève'!$AJ$15="S",3,IF('Exemplaires élève'!$AJ$15="B",4,IF('Exemplaires élève'!$AJ$15="TB",5,IF('Exemplaires élève'!$AJ$15="np","Non pr.",IF('Exemplaires élève'!$AJ$15="A","Absent(e)","xxxx"))))))))</f>
        <v/>
      </c>
      <c r="E91" s="77" t="str">
        <f>IF('Exemplaires élève'!$AJ$23="","",IF('Exemplaires élève'!$AJ$23="TI",1,IF('Exemplaires élève'!$AJ$23="I",2,IF('Exemplaires élève'!$AJ$23="S",3,IF('Exemplaires élève'!$AJ$23="B",4,IF('Exemplaires élève'!$AJ$23="TB",5,IF('Exemplaires élève'!$AJ$23="np","Non pr.",IF('Exemplaires élève'!$AJ$23="A","Absent(e)","xxxx"))))))))</f>
        <v/>
      </c>
      <c r="F91" s="77" t="str">
        <f>IF('Exemplaires élève'!$AJ$31="","",IF('Exemplaires élève'!$AJ$31="TI",1,IF('Exemplaires élève'!$AJ$31="I",2,IF('Exemplaires élève'!$AJ$31="S",3,IF('Exemplaires élève'!$AJ$31="B",4,IF('Exemplaires élève'!$AJ$31="TB",5,IF('Exemplaires élève'!$AJ$31="np","Non pr.",IF('Exemplaires élève'!$AJ$31="A","Absent(e)","xxxx"))))))))</f>
        <v/>
      </c>
      <c r="G91" s="77" t="str">
        <f>IF('Exemplaires élève'!$AJ$39="","",IF('Exemplaires élève'!$AJ$39="TI",1,IF('Exemplaires élève'!$AJ$39="I",2,IF('Exemplaires élève'!$AJ$39="S",3,IF('Exemplaires élève'!$AJ$39="B",4,IF('Exemplaires élève'!$AJ$39="TB",5,IF('Exemplaires élève'!$AJ$39="np","Non pr.",IF('Exemplaires élève'!$AJ$39="A","Absent(e)","xxxx"))))))))</f>
        <v/>
      </c>
      <c r="H91" s="77" t="str">
        <f>IF('Exemplaires élève'!$AJ$47="","",IF('Exemplaires élève'!$AJ$47="TI",1,IF('Exemplaires élève'!$AJ$47="I",2,IF('Exemplaires élève'!$AJ$47="S",3,IF('Exemplaires élève'!$AJ$47="B",4,IF('Exemplaires élève'!$AJ$47="TB",5,IF('Exemplaires élève'!$AJ$47="np","Non pr.",IF('Exemplaires élève'!$AJ$47="A","Absent(e)","xxxx"))))))))</f>
        <v/>
      </c>
      <c r="I91" s="77" t="str">
        <f>IF('Exemplaires élève'!$AJ$64="","",IF('Exemplaires élève'!$AJ$64="TI",1,IF('Exemplaires élève'!$AJ$64="I",2,IF('Exemplaires élève'!$AJ$64="S",3,IF('Exemplaires élève'!$AJ$64="B",4,IF('Exemplaires élève'!$AJ$64="TB",5,IF('Exemplaires élève'!$AJ$64="np","Non pr.",IF('Exemplaires élève'!$AJ$64="A","Absent(e)","xxxx"))))))))</f>
        <v/>
      </c>
      <c r="J91" s="77" t="str">
        <f>IF('Exemplaires élève'!$AJ$72="","",IF('Exemplaires élève'!$AJ$72="TI",1,IF('Exemplaires élève'!$AJ$72="I",2,IF('Exemplaires élève'!$AJ$72="S",3,IF('Exemplaires élève'!$AJ$72="B",4,IF('Exemplaires élève'!$AJ$72="TB",5,IF('Exemplaires élève'!$AJ$72="np","Non pr.",IF('Exemplaires élève'!$AJ$72="A","Absent(e)","xxxx"))))))))</f>
        <v/>
      </c>
      <c r="K91" s="77" t="str">
        <f>IF('Exemplaires élève'!$AJ$80="","",IF('Exemplaires élève'!$AJ$80="TI",1,IF('Exemplaires élève'!$AJ$80="I",2,IF('Exemplaires élève'!$AJ$80="S",3,IF('Exemplaires élève'!$AJ$80="B",4,IF('Exemplaires élève'!$AJ$80="TB",5,IF('Exemplaires élève'!$AJ$80="np","Non pr.",IF('Exemplaires élève'!$AJ$80="A","Absent(e)","xxxx"))))))))</f>
        <v/>
      </c>
      <c r="L91" s="77" t="str">
        <f>IF('Exemplaires élève'!$AJ$88="","",IF('Exemplaires élève'!$AJ$88="TI",1,IF('Exemplaires élève'!$AJ$88="I",2,IF('Exemplaires élève'!$AJ$88="S",3,IF('Exemplaires élève'!$AJ$88="B",4,IF('Exemplaires élève'!$AJ$88="TB",5,IF('Exemplaires élève'!$AJ$88="np","Non pr.",IF('Exemplaires élève'!$AJ$88="A","Absent(e)","xxxx"))))))))</f>
        <v/>
      </c>
      <c r="M91" s="77" t="str">
        <f>IF('Exemplaires élève'!$AJ$96="","",IF('Exemplaires élève'!$AJ$96="TI",1,IF('Exemplaires élève'!$AJ$96="I",2,IF('Exemplaires élève'!$AJ$96="S",3,IF('Exemplaires élève'!$AJ$96="B",4,IF('Exemplaires élève'!$AJ$96="TB",5,IF('Exemplaires élève'!$AJ$96="np","Non pr.",IF('Exemplaires élève'!$AJ$96="A","Absent(e)","xxxx"))))))))</f>
        <v/>
      </c>
      <c r="N91" s="77" t="str">
        <f>IF('Exemplaires élève'!$AJ$113="","",IF('Exemplaires élève'!$AJ$113="TI",1,IF('Exemplaires élève'!$AJ$113="I",2,IF('Exemplaires élève'!$AJ$113="S",3,IF('Exemplaires élève'!$AJ$113="B",4,IF('Exemplaires élève'!$AJ$113="TB",5,IF('Exemplaires élève'!$AJ$113="np","Non pr.",IF('Exemplaires élève'!$AJ$113="A","Absent(e)","xxxx"))))))))</f>
        <v/>
      </c>
      <c r="O91" s="77" t="str">
        <f>IF('Exemplaires élève'!$AJ$121="","",IF('Exemplaires élève'!$AJ$121="TI",1,IF('Exemplaires élève'!$AJ$121="I",2,IF('Exemplaires élève'!$AJ$121="S",3,IF('Exemplaires élève'!$AJ$121="B",4,IF('Exemplaires élève'!$AJ$121="TB",5,IF('Exemplaires élève'!$AJ$121="np","Non pr.",IF('Exemplaires élève'!$AJ$121="A","Absent(e)","xxxx"))))))))</f>
        <v/>
      </c>
      <c r="P91" s="77" t="str">
        <f>IF('Exemplaires élève'!$AJ$129="","",IF('Exemplaires élève'!$AJ$129="TI",1,IF('Exemplaires élève'!$AJ$129="I",2,IF('Exemplaires élève'!$AJ$129="S",3,IF('Exemplaires élève'!$AJ$129="B",4,IF('Exemplaires élève'!$AJ$129="TB",5,IF('Exemplaires élève'!$AJ$129="np","Non pr.",IF('Exemplaires élève'!$AJ$129="A","Absent(e)","xxxx"))))))))</f>
        <v/>
      </c>
      <c r="Q91" s="77" t="str">
        <f>IF('Exemplaires élève'!$AJ$137="","",IF('Exemplaires élève'!$AJ$137="TI",1,IF('Exemplaires élève'!$AJ$137="I",2,IF('Exemplaires élève'!$AJ$137="S",3,IF('Exemplaires élève'!$AJ$137="B",4,IF('Exemplaires élève'!$AJ$137="TB",5,IF('Exemplaires élève'!$AJ$137="np","Non pr.",IF('Exemplaires élève'!$AJ$137="A","Absent(e)","xxxx"))))))))</f>
        <v/>
      </c>
      <c r="R91" s="77" t="str">
        <f>IF('Exemplaires élève'!$AJ$145="","",IF('Exemplaires élève'!$AJ$145="TI",1,IF('Exemplaires élève'!$AJ$145="I",2,IF('Exemplaires élève'!$AJ$145="S",3,IF('Exemplaires élève'!$AJ$145="B",4,IF('Exemplaires élève'!$AJ$145="TB",5,IF('Exemplaires élève'!$AJ$145="np","Non pr.",IF('Exemplaires élève'!$AJ$145="A","Absent(e)","xxxx"))))))))</f>
        <v/>
      </c>
      <c r="S91" s="77" t="str">
        <f>IF('Exemplaires élève'!$AJ$162="","",IF('Exemplaires élève'!$AJ$162="TI",1,IF('Exemplaires élève'!$AJ$162="I",2,IF('Exemplaires élève'!$AJ$162="S",3,IF('Exemplaires élève'!$AJ$162="B",4,IF('Exemplaires élève'!$AJ$162="TB",5,IF('Exemplaires élève'!$AJ$162="np","Non pr.",IF('Exemplaires élève'!$AJ$162="A","Absent(e)","xxxx"))))))))</f>
        <v/>
      </c>
      <c r="T91" s="77" t="str">
        <f>IF('Exemplaires élève'!$AJ$170="","",IF('Exemplaires élève'!$AJ$170="TI",1,IF('Exemplaires élève'!$AJ$170="I",2,IF('Exemplaires élève'!$AJ$170="S",3,IF('Exemplaires élève'!$AJ$170="B",4,IF('Exemplaires élève'!$AJ$170="TB",5,IF('Exemplaires élève'!$AJ$170="np","Non pr.",IF('Exemplaires élève'!$AJ$170="A","Absent(e)","xxxx"))))))))</f>
        <v/>
      </c>
      <c r="U91" s="77" t="str">
        <f>IF('Exemplaires élève'!$AJ$178="","",IF('Exemplaires élève'!$AJ$178="TI",1,IF('Exemplaires élève'!$AJ$178="I",2,IF('Exemplaires élève'!$AJ$178="S",3,IF('Exemplaires élève'!$AJ$178="B",4,IF('Exemplaires élève'!$AJ$178="TB",5,IF('Exemplaires élève'!$AJ$178="np","Non pr.",IF('Exemplaires élève'!$AJ$178="A","Absent(e)","xxxx"))))))))</f>
        <v/>
      </c>
      <c r="V91" s="77" t="str">
        <f>IF('Exemplaires élève'!$AJ$186="","",IF('Exemplaires élève'!$AJ$186="TI",1,IF('Exemplaires élève'!$AJ$186="I",2,IF('Exemplaires élève'!$AJ$186="S",3,IF('Exemplaires élève'!$AJ$186="B",4,IF('Exemplaires élève'!$AJ$186="TB",5,IF('Exemplaires élève'!$AJ$186="np","Non pr.",IF('Exemplaires élève'!$AJ$186="A","Absent(e)","xxxx"))))))))</f>
        <v/>
      </c>
      <c r="W91" s="77" t="str">
        <f>IF('Exemplaires élève'!$AJ$194="","",IF('Exemplaires élève'!$AJ$194="TI",1,IF('Exemplaires élève'!$AJ$194="I",2,IF('Exemplaires élève'!$AJ$194="S",3,IF('Exemplaires élève'!$AJ$194="B",4,IF('Exemplaires élève'!$AJ$194="TB",5,IF('Exemplaires élève'!$AJ$194="np","Non pr.",IF('Exemplaires élève'!$AJ$194="A","Absent(e)","xxxx"))))))))</f>
        <v/>
      </c>
    </row>
    <row r="92" spans="1:24">
      <c r="A92" s="112"/>
      <c r="D92" s="78" t="str">
        <f>IF('Exemplaires élève'!$AJ$16="","",IF('Exemplaires élève'!$AJ$16="TI",1,IF('Exemplaires élève'!$AJ$16="I",2,IF('Exemplaires élève'!$AJ$16="S",3,IF('Exemplaires élève'!$AJ$16="B",4,IF('Exemplaires élève'!$AJ$16="TB",5,"xxxx"))))))</f>
        <v/>
      </c>
      <c r="E92" s="78" t="str">
        <f>IF('Exemplaires élève'!$AJ$24="","",IF('Exemplaires élève'!$AJ$24="TI",1,IF('Exemplaires élève'!$AJ$24="I",2,IF('Exemplaires élève'!$AJ$24="S",3,IF('Exemplaires élève'!$AJ$24="B",4,IF('Exemplaires élève'!$AJ$24="TB",5,"xxxx"))))))</f>
        <v/>
      </c>
      <c r="F92" s="78" t="str">
        <f>IF('Exemplaires élève'!$AJ$32="","",IF('Exemplaires élève'!$AJ$32="TI",1,IF('Exemplaires élève'!$AJ$32="I",2,IF('Exemplaires élève'!$AJ$32="S",3,IF('Exemplaires élève'!$AJ$32="B",4,IF('Exemplaires élève'!$AJ$32="TB",5,"xxxx"))))))</f>
        <v/>
      </c>
      <c r="G92" s="78" t="str">
        <f>IF('Exemplaires élève'!$AJ$40="","",IF('Exemplaires élève'!$AJ$40="TI",1,IF('Exemplaires élève'!$AJ$40="I",2,IF('Exemplaires élève'!$AJ$40="S",3,IF('Exemplaires élève'!$AJ$40="B",4,IF('Exemplaires élève'!$AJ$40="TB",5,"xxxx"))))))</f>
        <v/>
      </c>
      <c r="H92" s="78" t="str">
        <f>IF('Exemplaires élève'!$AJ$48="","",IF('Exemplaires élève'!$AJ$48="TI",1,IF('Exemplaires élève'!$AJ$48="I",2,IF('Exemplaires élève'!$AJ$48="S",3,IF('Exemplaires élève'!$AJ$48="B",4,IF('Exemplaires élève'!$AJ$48="TB",5,"xxxx"))))))</f>
        <v/>
      </c>
      <c r="I92" s="78" t="str">
        <f>IF('Exemplaires élève'!$AJ$65="","",IF('Exemplaires élève'!$AJ$65="TI",1,IF('Exemplaires élève'!$AJ$65="I",2,IF('Exemplaires élève'!$AJ$65="S",3,IF('Exemplaires élève'!$AJ$65="B",4,IF('Exemplaires élève'!$AJ$65="TB",5,"xxxx"))))))</f>
        <v/>
      </c>
      <c r="J92" s="78" t="str">
        <f>IF('Exemplaires élève'!$AJ$73="","",IF('Exemplaires élève'!$AJ$73="TI",1,IF('Exemplaires élève'!$AJ$73="I",2,IF('Exemplaires élève'!$AJ$73="S",3,IF('Exemplaires élève'!$AJ$73="B",4,IF('Exemplaires élève'!$AJ$73="TB",5,"xxxx"))))))</f>
        <v/>
      </c>
      <c r="K92" s="78" t="str">
        <f>IF('Exemplaires élève'!$AJ$81="","",IF('Exemplaires élève'!$AJ$81="TI",1,IF('Exemplaires élève'!$AJ$81="I",2,IF('Exemplaires élève'!$AJ$81="S",3,IF('Exemplaires élève'!$AJ$81="B",4,IF('Exemplaires élève'!$AJ$81="TB",5,"xxxx"))))))</f>
        <v/>
      </c>
      <c r="L92" s="78" t="str">
        <f>IF('Exemplaires élève'!$AJ$89="","",IF('Exemplaires élève'!$AJ$89="TI",1,IF('Exemplaires élève'!$AJ$89="I",2,IF('Exemplaires élève'!$AJ$89="S",3,IF('Exemplaires élève'!$AJ$89="B",4,IF('Exemplaires élève'!$AJ$89="TB",5,"xxxx"))))))</f>
        <v/>
      </c>
      <c r="M92" s="78" t="str">
        <f>IF('Exemplaires élève'!$AJ$97="","",IF('Exemplaires élève'!$AJ$97="TI",1,IF('Exemplaires élève'!$AJ$97="I",2,IF('Exemplaires élève'!$AJ$97="S",3,IF('Exemplaires élève'!$AJ$97="B",4,IF('Exemplaires élève'!$AJ$97="TB",5,"xxxx"))))))</f>
        <v/>
      </c>
      <c r="N92" s="78" t="str">
        <f>IF('Exemplaires élève'!$AJ$114="","",IF('Exemplaires élève'!$AJ$114="TI",1,IF('Exemplaires élève'!$AJ$114="I",2,IF('Exemplaires élève'!$AJ$114="S",3,IF('Exemplaires élève'!$AJ$114="B",4,IF('Exemplaires élève'!$AJ$114="TB",5,"xxxx"))))))</f>
        <v/>
      </c>
      <c r="O92" s="78" t="str">
        <f>IF('Exemplaires élève'!$AJ$122="","",IF('Exemplaires élève'!$AJ$122="TI",1,IF('Exemplaires élève'!$AJ$122="I",2,IF('Exemplaires élève'!$AJ$122="S",3,IF('Exemplaires élève'!$AJ$122="B",4,IF('Exemplaires élève'!$AJ$122="TB",5,"xxxx"))))))</f>
        <v/>
      </c>
      <c r="P92" s="78" t="str">
        <f>IF('Exemplaires élève'!$AJ$130="","",IF('Exemplaires élève'!$AJ$130="TI",1,IF('Exemplaires élève'!$AJ$130="I",2,IF('Exemplaires élève'!$AJ$130="S",3,IF('Exemplaires élève'!$AJ$130="B",4,IF('Exemplaires élève'!$AJ$130="TB",5,"xxxx"))))))</f>
        <v/>
      </c>
      <c r="Q92" s="78" t="str">
        <f>IF('Exemplaires élève'!$AJ$138="","",IF('Exemplaires élève'!$AJ$138="TI",1,IF('Exemplaires élève'!$AJ$138="I",2,IF('Exemplaires élève'!$AJ$138="S",3,IF('Exemplaires élève'!$AJ$138="B",4,IF('Exemplaires élève'!$AJ$138="TB",5,"xxxx"))))))</f>
        <v/>
      </c>
      <c r="R92" s="78" t="str">
        <f>IF('Exemplaires élève'!$AJ$146="","",IF('Exemplaires élève'!$AJ$146="TI",1,IF('Exemplaires élève'!$AJ$146="I",2,IF('Exemplaires élève'!$AJ$146="S",3,IF('Exemplaires élève'!$AJ$146="B",4,IF('Exemplaires élève'!$AJ$146="TB",5,"xxxx"))))))</f>
        <v/>
      </c>
      <c r="S92" s="78" t="str">
        <f>IF('Exemplaires élève'!$AJ$163="","",IF('Exemplaires élève'!$AJ$163="TI",1,IF('Exemplaires élève'!$AJ$163="I",2,IF('Exemplaires élève'!$AJ$163="S",3,IF('Exemplaires élève'!$AJ$163="B",4,IF('Exemplaires élève'!$AJ$163="TB",5,"xxxx"))))))</f>
        <v/>
      </c>
      <c r="T92" s="78" t="str">
        <f>IF('Exemplaires élève'!$AJ$171="","",IF('Exemplaires élève'!$AJ$171="TI",1,IF('Exemplaires élève'!$AJ$171="I",2,IF('Exemplaires élève'!$AJ$171="S",3,IF('Exemplaires élève'!$AJ$171="B",4,IF('Exemplaires élève'!$AJ$171="TB",5,"xxxx"))))))</f>
        <v/>
      </c>
      <c r="U92" s="78" t="str">
        <f>IF('Exemplaires élève'!$AJ$179="","",IF('Exemplaires élève'!$AJ$179="TI",1,IF('Exemplaires élève'!$AJ$179="I",2,IF('Exemplaires élève'!$AJ$179="S",3,IF('Exemplaires élève'!$AJ$179="B",4,IF('Exemplaires élève'!$AJ$179="TB",5,"xxxx"))))))</f>
        <v/>
      </c>
      <c r="V92" s="78" t="str">
        <f>IF('Exemplaires élève'!$AJ$187="","",IF('Exemplaires élève'!$AJ$187="TI",1,IF('Exemplaires élève'!$AJ$187="I",2,IF('Exemplaires élève'!$AJ$187="S",3,IF('Exemplaires élève'!$AJ$187="B",4,IF('Exemplaires élève'!$AJ$187="TB",5,"xxxx"))))))</f>
        <v/>
      </c>
      <c r="W92" s="78" t="str">
        <f>IF('Exemplaires élève'!$AJ$195="","",IF('Exemplaires élève'!$AJ$195="TI",1,IF('Exemplaires élève'!$AJ$195="I",2,IF('Exemplaires élève'!$AJ$195="S",3,IF('Exemplaires élève'!$AJ$195="B",4,IF('Exemplaires élève'!$AJ$195="TB",5,"xxxx"))))))</f>
        <v/>
      </c>
    </row>
    <row r="93" spans="1:24">
      <c r="A93" s="112"/>
      <c r="D93" s="78" t="str">
        <f>IF('Exemplaires élève'!$AJ$17="","",IF('Exemplaires élève'!$AJ$17="TI",1,IF('Exemplaires élève'!$AJ$17="I",2,IF('Exemplaires élève'!$AJ$17="S",3,IF('Exemplaires élève'!$AJ$17="B",4,IF('Exemplaires élève'!$AJ$17="TB",5,"xxxx"))))))</f>
        <v/>
      </c>
      <c r="E93" s="78" t="str">
        <f>IF('Exemplaires élève'!$AJ$25="","",IF('Exemplaires élève'!$AJ$25="TI",1,IF('Exemplaires élève'!$AJ$25="I",2,IF('Exemplaires élève'!$AJ$25="S",3,IF('Exemplaires élève'!$AJ$25="B",4,IF('Exemplaires élève'!$AJ$25="TB",5,"xxxx"))))))</f>
        <v/>
      </c>
      <c r="F93" s="78" t="str">
        <f>IF('Exemplaires élève'!$AJ$33="","",IF('Exemplaires élève'!$AJ$33="TI",1,IF('Exemplaires élève'!$AJ$33="I",2,IF('Exemplaires élève'!$AJ$33="S",3,IF('Exemplaires élève'!$AJ$33="B",4,IF('Exemplaires élève'!$AJ$33="TB",5,"xxxx"))))))</f>
        <v/>
      </c>
      <c r="G93" s="78" t="str">
        <f>IF('Exemplaires élève'!$AJ$41="","",IF('Exemplaires élève'!$AJ$41="TI",1,IF('Exemplaires élève'!$AJ$41="I",2,IF('Exemplaires élève'!$AJ$41="S",3,IF('Exemplaires élève'!$AJ$41="B",4,IF('Exemplaires élève'!$AJ$41="TB",5,"xxxx"))))))</f>
        <v/>
      </c>
      <c r="H93" s="78" t="str">
        <f>IF('Exemplaires élève'!$AJ$49="","",IF('Exemplaires élève'!$AJ$49="TI",1,IF('Exemplaires élève'!$AJ$49="I",2,IF('Exemplaires élève'!$AJ$49="S",3,IF('Exemplaires élève'!$AJ$49="B",4,IF('Exemplaires élève'!$AJ$49="TB",5,"xxxx"))))))</f>
        <v/>
      </c>
      <c r="I93" s="78" t="str">
        <f>IF('Exemplaires élève'!$AJ$66="","",IF('Exemplaires élève'!$AJ$66="TI",1,IF('Exemplaires élève'!$AJ$66="I",2,IF('Exemplaires élève'!$AJ$66="S",3,IF('Exemplaires élève'!$AJ$66="B",4,IF('Exemplaires élève'!$AJ$66="TB",5,"xxxx"))))))</f>
        <v/>
      </c>
      <c r="J93" s="78" t="str">
        <f>IF('Exemplaires élève'!$AJ$74="","",IF('Exemplaires élève'!$AJ$74="TI",1,IF('Exemplaires élève'!$AJ$74="I",2,IF('Exemplaires élève'!$AJ$74="S",3,IF('Exemplaires élève'!$AJ$74="B",4,IF('Exemplaires élève'!$AJ$74="TB",5,"xxxx"))))))</f>
        <v/>
      </c>
      <c r="K93" s="78" t="str">
        <f>IF('Exemplaires élève'!$AJ$82="","",IF('Exemplaires élève'!$AJ$82="TI",1,IF('Exemplaires élève'!$AJ$82="I",2,IF('Exemplaires élève'!$AJ$82="S",3,IF('Exemplaires élève'!$AJ$82="B",4,IF('Exemplaires élève'!$AJ$82="TB",5,"xxxx"))))))</f>
        <v/>
      </c>
      <c r="L93" s="78" t="str">
        <f>IF('Exemplaires élève'!$AJ$90="","",IF('Exemplaires élève'!$AJ$90="TI",1,IF('Exemplaires élève'!$AJ$90="I",2,IF('Exemplaires élève'!$AJ$90="S",3,IF('Exemplaires élève'!$AJ$90="B",4,IF('Exemplaires élève'!$AJ$90="TB",5,"xxxx"))))))</f>
        <v/>
      </c>
      <c r="M93" s="78" t="str">
        <f>IF('Exemplaires élève'!$AJ$98="","",IF('Exemplaires élève'!$AJ$98="TI",1,IF('Exemplaires élève'!$AJ$98="I",2,IF('Exemplaires élève'!$AJ$98="S",3,IF('Exemplaires élève'!$AJ$98="B",4,IF('Exemplaires élève'!$AJ$98="TB",5,"xxxx"))))))</f>
        <v/>
      </c>
      <c r="N93" s="78" t="str">
        <f>IF('Exemplaires élève'!$AJ$115="","",IF('Exemplaires élève'!$AJ$115="TI",1,IF('Exemplaires élève'!$AJ$115="I",2,IF('Exemplaires élève'!$AJ$115="S",3,IF('Exemplaires élève'!$AJ$115="B",4,IF('Exemplaires élève'!$AJ$115="TB",5,"xxxx"))))))</f>
        <v/>
      </c>
      <c r="O93" s="78" t="str">
        <f>IF('Exemplaires élève'!$AJ$123="","",IF('Exemplaires élève'!$AJ$123="TI",1,IF('Exemplaires élève'!$AJ$123="I",2,IF('Exemplaires élève'!$AJ$123="S",3,IF('Exemplaires élève'!$AJ$123="B",4,IF('Exemplaires élève'!$AJ$123="TB",5,"xxxx"))))))</f>
        <v/>
      </c>
      <c r="P93" s="78" t="str">
        <f>IF('Exemplaires élève'!$AJ$131="","",IF('Exemplaires élève'!$AJ$131="TI",1,IF('Exemplaires élève'!$AJ$131="I",2,IF('Exemplaires élève'!$AJ$131="S",3,IF('Exemplaires élève'!$AJ$131="B",4,IF('Exemplaires élève'!$AJ$131="TB",5,"xxxx"))))))</f>
        <v/>
      </c>
      <c r="Q93" s="78" t="str">
        <f>IF('Exemplaires élève'!$AJ$139="","",IF('Exemplaires élève'!$AJ$139="TI",1,IF('Exemplaires élève'!$AJ$139="I",2,IF('Exemplaires élève'!$AJ$139="S",3,IF('Exemplaires élève'!$AJ$139="B",4,IF('Exemplaires élève'!$AJ$139="TB",5,"xxxx"))))))</f>
        <v/>
      </c>
      <c r="R93" s="78" t="str">
        <f>IF('Exemplaires élève'!$AJ$147="","",IF('Exemplaires élève'!$AJ$147="TI",1,IF('Exemplaires élève'!$AJ$147="I",2,IF('Exemplaires élève'!$AJ$147="S",3,IF('Exemplaires élève'!$AJ$147="B",4,IF('Exemplaires élève'!$AJ$147="TB",5,"xxxx"))))))</f>
        <v/>
      </c>
      <c r="S93" s="78" t="str">
        <f>IF('Exemplaires élève'!$AJ$164="","",IF('Exemplaires élève'!$AJ$164="TI",1,IF('Exemplaires élève'!$AJ$164="I",2,IF('Exemplaires élève'!$AJ$164="S",3,IF('Exemplaires élève'!$AJ$164="B",4,IF('Exemplaires élève'!$AJ$164="TB",5,"xxxx"))))))</f>
        <v/>
      </c>
      <c r="T93" s="78" t="str">
        <f>IF('Exemplaires élève'!$AJ$172="","",IF('Exemplaires élève'!$AJ$172="TI",1,IF('Exemplaires élève'!$AJ$172="I",2,IF('Exemplaires élève'!$AJ$172="S",3,IF('Exemplaires élève'!$AJ$172="B",4,IF('Exemplaires élève'!$AJ$172="TB",5,"xxxx"))))))</f>
        <v/>
      </c>
      <c r="U93" s="78" t="str">
        <f>IF('Exemplaires élève'!$AJ$180="","",IF('Exemplaires élève'!$AJ$180="TI",1,IF('Exemplaires élève'!$AJ$180="I",2,IF('Exemplaires élève'!$AJ$180="S",3,IF('Exemplaires élève'!$AJ$180="B",4,IF('Exemplaires élève'!$AJ$180="TB",5,"xxxx"))))))</f>
        <v/>
      </c>
      <c r="V93" s="78" t="str">
        <f>IF('Exemplaires élève'!$AJ$188="","",IF('Exemplaires élève'!$AJ$188="TI",1,IF('Exemplaires élève'!$AJ$188="I",2,IF('Exemplaires élève'!$AJ$188="S",3,IF('Exemplaires élève'!$AJ$188="B",4,IF('Exemplaires élève'!$AJ$188="TB",5,"xxxx"))))))</f>
        <v/>
      </c>
      <c r="W93" s="78" t="str">
        <f>IF('Exemplaires élève'!$AJ$196="","",IF('Exemplaires élève'!$AJ$196="TI",1,IF('Exemplaires élève'!$AJ$196="I",2,IF('Exemplaires élève'!$AJ$196="S",3,IF('Exemplaires élève'!$AJ$196="B",4,IF('Exemplaires élève'!$AJ$196="TB",5,"xxxx"))))))</f>
        <v/>
      </c>
    </row>
    <row r="94" spans="1:24">
      <c r="A94" s="112"/>
      <c r="D94" s="78" t="str">
        <f>IF('Exemplaires élève'!$AJ$18="","",IF('Exemplaires élève'!$AJ$18="TI",1,IF('Exemplaires élève'!$AJ$18="I",2,IF('Exemplaires élève'!$AJ$18="S",3,IF('Exemplaires élève'!$AJ$18="B",4,IF('Exemplaires élève'!$AJ$18="TB",5,"xxxx"))))))</f>
        <v/>
      </c>
      <c r="E94" s="78" t="str">
        <f>IF('Exemplaires élève'!$AJ$26="","",IF('Exemplaires élève'!$AJ$26="TI",1,IF('Exemplaires élève'!$AJ$26="I",2,IF('Exemplaires élève'!$AJ$26="S",3,IF('Exemplaires élève'!$AJ$26="B",4,IF('Exemplaires élève'!$AJ$26="TB",5,"xxxx"))))))</f>
        <v/>
      </c>
      <c r="F94" s="78" t="str">
        <f>IF('Exemplaires élève'!$AJ$34="","",IF('Exemplaires élève'!$AJ$34="TI",1,IF('Exemplaires élève'!$AJ$34="I",2,IF('Exemplaires élève'!$AJ$34="S",3,IF('Exemplaires élève'!$AJ$34="B",4,IF('Exemplaires élève'!$AJ$34="TB",5,"xxxx"))))))</f>
        <v/>
      </c>
      <c r="G94" s="78" t="str">
        <f>IF('Exemplaires élève'!$AJ$42="","",IF('Exemplaires élève'!$AJ$42="TI",1,IF('Exemplaires élève'!$AJ$42="I",2,IF('Exemplaires élève'!$AJ$42="S",3,IF('Exemplaires élève'!$AJ$42="B",4,IF('Exemplaires élève'!$AJ$42="TB",5,"xxxx"))))))</f>
        <v/>
      </c>
      <c r="H94" s="78" t="str">
        <f>IF('Exemplaires élève'!$AJ$50="","",IF('Exemplaires élève'!$AJ$50="TI",1,IF('Exemplaires élève'!$AJ$50="I",2,IF('Exemplaires élève'!$AJ$50="S",3,IF('Exemplaires élève'!$AJ$50="B",4,IF('Exemplaires élève'!$AJ$50="TB",5,"xxxx"))))))</f>
        <v/>
      </c>
      <c r="I94" s="78" t="str">
        <f>IF('Exemplaires élève'!$AJ$67="","",IF('Exemplaires élève'!$AJ$67="TI",1,IF('Exemplaires élève'!$AJ$67="I",2,IF('Exemplaires élève'!$AJ$67="S",3,IF('Exemplaires élève'!$AJ$67="B",4,IF('Exemplaires élève'!$AJ$67="TB",5,"xxxx"))))))</f>
        <v/>
      </c>
      <c r="J94" s="78" t="str">
        <f>IF('Exemplaires élève'!$AJ$75="","",IF('Exemplaires élève'!$AJ$75="TI",1,IF('Exemplaires élève'!$AJ$75="I",2,IF('Exemplaires élève'!$AJ$75="S",3,IF('Exemplaires élève'!$AJ$75="B",4,IF('Exemplaires élève'!$AJ$75="TB",5,"xxxx"))))))</f>
        <v/>
      </c>
      <c r="K94" s="78" t="str">
        <f>IF('Exemplaires élève'!$AJ$83="","",IF('Exemplaires élève'!$AJ$83="TI",1,IF('Exemplaires élève'!$AJ$83="I",2,IF('Exemplaires élève'!$AJ$83="S",3,IF('Exemplaires élève'!$AJ$83="B",4,IF('Exemplaires élève'!$AJ$83="TB",5,"xxxx"))))))</f>
        <v/>
      </c>
      <c r="L94" s="78" t="str">
        <f>IF('Exemplaires élève'!$AJ$91="","",IF('Exemplaires élève'!$AJ$91="TI",1,IF('Exemplaires élève'!$AJ$91="I",2,IF('Exemplaires élève'!$AJ$91="S",3,IF('Exemplaires élève'!$AJ$91="B",4,IF('Exemplaires élève'!$AJ$91="TB",5,"xxxx"))))))</f>
        <v/>
      </c>
      <c r="M94" s="78" t="str">
        <f>IF('Exemplaires élève'!$AJ$99="","",IF('Exemplaires élève'!$AJ$99="TI",1,IF('Exemplaires élève'!$AJ$99="I",2,IF('Exemplaires élève'!$AJ$99="S",3,IF('Exemplaires élève'!$AJ$99="B",4,IF('Exemplaires élève'!$AJ$99="TB",5,"xxxx"))))))</f>
        <v/>
      </c>
      <c r="N94" s="78" t="str">
        <f>IF('Exemplaires élève'!$AJ$116="","",IF('Exemplaires élève'!$AJ$116="TI",1,IF('Exemplaires élève'!$AJ$116="I",2,IF('Exemplaires élève'!$AJ$116="S",3,IF('Exemplaires élève'!$AJ$116="B",4,IF('Exemplaires élève'!$AJ$116="TB",5,"xxxx"))))))</f>
        <v/>
      </c>
      <c r="O94" s="78" t="str">
        <f>IF('Exemplaires élève'!$AJ$124="","",IF('Exemplaires élève'!$AJ$124="TI",1,IF('Exemplaires élève'!$AJ$124="I",2,IF('Exemplaires élève'!$AJ$124="S",3,IF('Exemplaires élève'!$AJ$124="B",4,IF('Exemplaires élève'!$AJ$124="TB",5,"xxxx"))))))</f>
        <v/>
      </c>
      <c r="P94" s="78" t="str">
        <f>IF('Exemplaires élève'!$AJ$132="","",IF('Exemplaires élève'!$AJ$132="TI",1,IF('Exemplaires élève'!$AJ$132="I",2,IF('Exemplaires élève'!$AJ$132="S",3,IF('Exemplaires élève'!$AJ$132="B",4,IF('Exemplaires élève'!$AJ$132="TB",5,"xxxx"))))))</f>
        <v/>
      </c>
      <c r="Q94" s="78" t="str">
        <f>IF('Exemplaires élève'!$AJ$140="","",IF('Exemplaires élève'!$AJ$140="TI",1,IF('Exemplaires élève'!$AJ$140="I",2,IF('Exemplaires élève'!$AJ$140="S",3,IF('Exemplaires élève'!$AJ$140="B",4,IF('Exemplaires élève'!$AJ$140="TB",5,"xxxx"))))))</f>
        <v/>
      </c>
      <c r="R94" s="78" t="str">
        <f>IF('Exemplaires élève'!$AJ$148="","",IF('Exemplaires élève'!$AJ$148="TI",1,IF('Exemplaires élève'!$AJ$148="I",2,IF('Exemplaires élève'!$AJ$148="S",3,IF('Exemplaires élève'!$AJ$148="B",4,IF('Exemplaires élève'!$AJ$148="TB",5,"xxxx"))))))</f>
        <v/>
      </c>
      <c r="S94" s="78" t="str">
        <f>IF('Exemplaires élève'!$AJ$165="","",IF('Exemplaires élève'!$AJ$165="TI",1,IF('Exemplaires élève'!$AJ$165="I",2,IF('Exemplaires élève'!$AJ$165="S",3,IF('Exemplaires élève'!$AJ$165="B",4,IF('Exemplaires élève'!$AJ$165="TB",5,"xxxx"))))))</f>
        <v/>
      </c>
      <c r="T94" s="78" t="str">
        <f>IF('Exemplaires élève'!$AJ$173="","",IF('Exemplaires élève'!$AJ$173="TI",1,IF('Exemplaires élève'!$AJ$173="I",2,IF('Exemplaires élève'!$AJ$173="S",3,IF('Exemplaires élève'!$AJ$173="B",4,IF('Exemplaires élève'!$AJ$173="TB",5,"xxxx"))))))</f>
        <v/>
      </c>
      <c r="U94" s="78" t="str">
        <f>IF('Exemplaires élève'!$AJ$181="","",IF('Exemplaires élève'!$AJ$181="TI",1,IF('Exemplaires élève'!$AJ$181="I",2,IF('Exemplaires élève'!$AJ$181="S",3,IF('Exemplaires élève'!$AJ$181="B",4,IF('Exemplaires élève'!$AJ$181="TB",5,"xxxx"))))))</f>
        <v/>
      </c>
      <c r="V94" s="78" t="str">
        <f>IF('Exemplaires élève'!$AJ$189="","",IF('Exemplaires élève'!$AJ$189="TI",1,IF('Exemplaires élève'!$AJ$189="I",2,IF('Exemplaires élève'!$AJ$189="S",3,IF('Exemplaires élève'!$AJ$189="B",4,IF('Exemplaires élève'!$AJ$189="TB",5,"xxxx"))))))</f>
        <v/>
      </c>
      <c r="W94" s="78" t="str">
        <f>IF('Exemplaires élève'!$AJ$197="","",IF('Exemplaires élève'!$AJ$197="TI",1,IF('Exemplaires élève'!$AJ$197="I",2,IF('Exemplaires élève'!$AJ$197="S",3,IF('Exemplaires élève'!$AJ$197="B",4,IF('Exemplaires élève'!$AJ$197="TB",5,"xxxx"))))))</f>
        <v/>
      </c>
    </row>
    <row r="95" spans="1:24">
      <c r="A95" s="112"/>
      <c r="D95" s="78" t="str">
        <f>IF('Exemplaires élève'!$AJ$19="","",IF('Exemplaires élève'!$AJ$19="TI",1,IF('Exemplaires élève'!$AJ$19="I",2,IF('Exemplaires élève'!$AJ$19="S",3,IF('Exemplaires élève'!$AJ$19="B",4,IF('Exemplaires élève'!$AJ$19="TB",5,"xxxx"))))))</f>
        <v/>
      </c>
      <c r="E95" s="78" t="str">
        <f>IF('Exemplaires élève'!$AJ$27="","",IF('Exemplaires élève'!$AJ$27="TI",1,IF('Exemplaires élève'!$AJ$27="I",2,IF('Exemplaires élève'!$AJ$27="S",3,IF('Exemplaires élève'!$AJ$27="B",4,IF('Exemplaires élève'!$AJ$27="TB",5,"xxxx"))))))</f>
        <v/>
      </c>
      <c r="F95" s="78" t="str">
        <f>IF('Exemplaires élève'!$AJ$35="","",IF('Exemplaires élève'!$AJ$35="TI",1,IF('Exemplaires élève'!$AJ$35="I",2,IF('Exemplaires élève'!$AJ$35="S",3,IF('Exemplaires élève'!$AJ$35="B",4,IF('Exemplaires élève'!$AJ$35="TB",5,"xxxx"))))))</f>
        <v/>
      </c>
      <c r="G95" s="78" t="str">
        <f>IF('Exemplaires élève'!$AJ$43="","",IF('Exemplaires élève'!$AJ$43="TI",1,IF('Exemplaires élève'!$AJ$43="I",2,IF('Exemplaires élève'!$AJ$43="S",3,IF('Exemplaires élève'!$AJ$43="B",4,IF('Exemplaires élève'!$AJ$43="TB",5,"xxxx"))))))</f>
        <v/>
      </c>
      <c r="H95" s="78" t="str">
        <f>IF('Exemplaires élève'!$AJ$51="","",IF('Exemplaires élève'!$AJ$51="TI",1,IF('Exemplaires élève'!$AJ$51="I",2,IF('Exemplaires élève'!$AJ$51="S",3,IF('Exemplaires élève'!$AJ$51="B",4,IF('Exemplaires élève'!$AJ$51="TB",5,"xxxx"))))))</f>
        <v/>
      </c>
      <c r="I95" s="78" t="str">
        <f>IF('Exemplaires élève'!$AJ$68="","",IF('Exemplaires élève'!$AJ$68="TI",1,IF('Exemplaires élève'!$AJ$68="I",2,IF('Exemplaires élève'!$AJ$68="S",3,IF('Exemplaires élève'!$AJ$68="B",4,IF('Exemplaires élève'!$AJ$68="TB",5,"xxxx"))))))</f>
        <v/>
      </c>
      <c r="J95" s="78" t="str">
        <f>IF('Exemplaires élève'!$AJ$76="","",IF('Exemplaires élève'!$AJ$76="TI",1,IF('Exemplaires élève'!$AJ$76="I",2,IF('Exemplaires élève'!$AJ$76="S",3,IF('Exemplaires élève'!$AJ$76="B",4,IF('Exemplaires élève'!$AJ$76="TB",5,"xxxx"))))))</f>
        <v/>
      </c>
      <c r="K95" s="78" t="str">
        <f>IF('Exemplaires élève'!$AJ$84="","",IF('Exemplaires élève'!$AJ$84="TI",1,IF('Exemplaires élève'!$AJ$84="I",2,IF('Exemplaires élève'!$AJ$84="S",3,IF('Exemplaires élève'!$AJ$84="B",4,IF('Exemplaires élève'!$AJ$84="TB",5,"xxxx"))))))</f>
        <v/>
      </c>
      <c r="L95" s="78" t="str">
        <f>IF('Exemplaires élève'!$AJ$92="","",IF('Exemplaires élève'!$AJ$92="TI",1,IF('Exemplaires élève'!$AJ$92="I",2,IF('Exemplaires élève'!$AJ$92="S",3,IF('Exemplaires élève'!$AJ$92="B",4,IF('Exemplaires élève'!$AJ$92="TB",5,"xxxx"))))))</f>
        <v/>
      </c>
      <c r="M95" s="78" t="str">
        <f>IF('Exemplaires élève'!$AJ$100="","",IF('Exemplaires élève'!$AJ$100="TI",1,IF('Exemplaires élève'!$AJ$100="I",2,IF('Exemplaires élève'!$AJ$100="S",3,IF('Exemplaires élève'!$AJ$100="B",4,IF('Exemplaires élève'!$AJ$100="TB",5,"xxxx"))))))</f>
        <v/>
      </c>
      <c r="N95" s="78" t="str">
        <f>IF('Exemplaires élève'!$AJ$117="","",IF('Exemplaires élève'!$AJ$117="TI",1,IF('Exemplaires élève'!$AJ$117="I",2,IF('Exemplaires élève'!$AJ$117="S",3,IF('Exemplaires élève'!$AJ$117="B",4,IF('Exemplaires élève'!$AJ$117="TB",5,"xxxx"))))))</f>
        <v/>
      </c>
      <c r="O95" s="78" t="str">
        <f>IF('Exemplaires élève'!$AJ$125="","",IF('Exemplaires élève'!$AJ$125="TI",1,IF('Exemplaires élève'!$AJ$125="I",2,IF('Exemplaires élève'!$AJ$125="S",3,IF('Exemplaires élève'!$AJ$125="B",4,IF('Exemplaires élève'!$AJ$125="TB",5,"xxxx"))))))</f>
        <v/>
      </c>
      <c r="P95" s="78" t="str">
        <f>IF('Exemplaires élève'!$AJ$133="","",IF('Exemplaires élève'!$AJ$133="TI",1,IF('Exemplaires élève'!$AJ$133="I",2,IF('Exemplaires élève'!$AJ$133="S",3,IF('Exemplaires élève'!$AJ$133="B",4,IF('Exemplaires élève'!$AJ$133="TB",5,"xxxx"))))))</f>
        <v/>
      </c>
      <c r="Q95" s="78" t="str">
        <f>IF('Exemplaires élève'!$AJ$141="","",IF('Exemplaires élève'!$AJ$141="TI",1,IF('Exemplaires élève'!$AJ$141="I",2,IF('Exemplaires élève'!$AJ$141="S",3,IF('Exemplaires élève'!$AJ$141="B",4,IF('Exemplaires élève'!$AJ$141="TB",5,"xxxx"))))))</f>
        <v/>
      </c>
      <c r="R95" s="78" t="str">
        <f>IF('Exemplaires élève'!$AJ$149="","",IF('Exemplaires élève'!$AJ$149="TI",1,IF('Exemplaires élève'!$AJ$149="I",2,IF('Exemplaires élève'!$AJ$149="S",3,IF('Exemplaires élève'!$AJ$149="B",4,IF('Exemplaires élève'!$AJ$149="TB",5,"xxxx"))))))</f>
        <v/>
      </c>
      <c r="S95" s="78" t="str">
        <f>IF('Exemplaires élève'!$AJ$166="","",IF('Exemplaires élève'!$AJ$166="TI",1,IF('Exemplaires élève'!$AJ$166="I",2,IF('Exemplaires élève'!$AJ$166="S",3,IF('Exemplaires élève'!$AJ$166="B",4,IF('Exemplaires élève'!$AJ$166="TB",5,"xxxx"))))))</f>
        <v/>
      </c>
      <c r="T95" s="78" t="str">
        <f>IF('Exemplaires élève'!$AJ$174="","",IF('Exemplaires élève'!$AJ$174="TI",1,IF('Exemplaires élève'!$AJ$174="I",2,IF('Exemplaires élève'!$AJ$174="S",3,IF('Exemplaires élève'!$AJ$174="B",4,IF('Exemplaires élève'!$AJ$174="TB",5,"xxxx"))))))</f>
        <v/>
      </c>
      <c r="U95" s="78" t="str">
        <f>IF('Exemplaires élève'!$AJ$182="","",IF('Exemplaires élève'!$AJ$182="TI",1,IF('Exemplaires élève'!$AJ$182="I",2,IF('Exemplaires élève'!$AJ$182="S",3,IF('Exemplaires élève'!$AJ$182="B",4,IF('Exemplaires élève'!$AJ$182="TB",5,"xxxx"))))))</f>
        <v/>
      </c>
      <c r="V95" s="78" t="str">
        <f>IF('Exemplaires élève'!$AJ$190="","",IF('Exemplaires élève'!$AJ$190="TI",1,IF('Exemplaires élève'!$AJ$190="I",2,IF('Exemplaires élève'!$AJ$190="S",3,IF('Exemplaires élève'!$AJ$190="B",4,IF('Exemplaires élève'!$AJ$190="TB",5,"xxxx"))))))</f>
        <v/>
      </c>
      <c r="W95" s="78" t="str">
        <f>IF('Exemplaires élève'!$AJ$198="","",IF('Exemplaires élève'!$AJ$198="TI",1,IF('Exemplaires élève'!$AJ$198="I",2,IF('Exemplaires élève'!$AJ$198="S",3,IF('Exemplaires élève'!$AJ$198="B",4,IF('Exemplaires élève'!$AJ$198="TB",5,"xxxx"))))))</f>
        <v/>
      </c>
    </row>
    <row r="96" spans="1:24">
      <c r="A96" s="112"/>
      <c r="D96" s="78" t="str">
        <f>IF('Exemplaires élève'!$AJ$20="","",IF('Exemplaires élève'!$AJ$20="TI",1,IF('Exemplaires élève'!$AJ$20="I",2,IF('Exemplaires élève'!$AJ$20="S",3,IF('Exemplaires élève'!$AJ$20="B",4,IF('Exemplaires élève'!$AJ$20="TB",5,"xxxx"))))))</f>
        <v/>
      </c>
      <c r="E96" s="78" t="str">
        <f>IF('Exemplaires élève'!$AJ$28="","",IF('Exemplaires élève'!$AJ$28="TI",1,IF('Exemplaires élève'!$AJ$28="I",2,IF('Exemplaires élève'!$AJ$28="S",3,IF('Exemplaires élève'!$AJ$28="B",4,IF('Exemplaires élève'!$AJ$28="TB",5,"xxxx"))))))</f>
        <v/>
      </c>
      <c r="F96" s="78" t="str">
        <f>IF('Exemplaires élève'!$AJ$36="","",IF('Exemplaires élève'!$AJ$36="TI",1,IF('Exemplaires élève'!$AJ$36="I",2,IF('Exemplaires élève'!$AJ$36="S",3,IF('Exemplaires élève'!$AJ$36="B",4,IF('Exemplaires élève'!$AJ$36="TB",5,"xxxx"))))))</f>
        <v/>
      </c>
      <c r="G96" s="78" t="str">
        <f>IF('Exemplaires élève'!$AJ$44="","",IF('Exemplaires élève'!$AJ$44="TI",1,IF('Exemplaires élève'!$AJ$44="I",2,IF('Exemplaires élève'!$AJ$44="S",3,IF('Exemplaires élève'!$AJ$44="B",4,IF('Exemplaires élève'!$AJ$44="TB",5,"xxxx"))))))</f>
        <v/>
      </c>
      <c r="H96" s="78" t="str">
        <f>IF('Exemplaires élève'!$AJ$52="","",IF('Exemplaires élève'!$AJ$52="TI",1,IF('Exemplaires élève'!$AJ$52="I",2,IF('Exemplaires élève'!$AJ$52="S",3,IF('Exemplaires élève'!$AJ$52="B",4,IF('Exemplaires élève'!$AJ$52="TB",5,"xxxx"))))))</f>
        <v/>
      </c>
      <c r="I96" s="78" t="str">
        <f>IF('Exemplaires élève'!$AJ$69="","",IF('Exemplaires élève'!$AJ$69="TI",1,IF('Exemplaires élève'!$AJ$69="I",2,IF('Exemplaires élève'!$AJ$69="S",3,IF('Exemplaires élève'!$AJ$69="B",4,IF('Exemplaires élève'!$AJ$69="TB",5,"xxxx"))))))</f>
        <v/>
      </c>
      <c r="J96" s="78" t="str">
        <f>IF('Exemplaires élève'!$AJ$77="","",IF('Exemplaires élève'!$AJ$77="TI",1,IF('Exemplaires élève'!$AJ$77="I",2,IF('Exemplaires élève'!$AJ$77="S",3,IF('Exemplaires élève'!$AJ$77="B",4,IF('Exemplaires élève'!$AJ$77="TB",5,"xxxx"))))))</f>
        <v/>
      </c>
      <c r="K96" s="78" t="str">
        <f>IF('Exemplaires élève'!$AJ$85="","",IF('Exemplaires élève'!$AJ$85="TI",1,IF('Exemplaires élève'!$AJ$85="I",2,IF('Exemplaires élève'!$AJ$85="S",3,IF('Exemplaires élève'!$AJ$85="B",4,IF('Exemplaires élève'!$AJ$85="TB",5,"xxxx"))))))</f>
        <v/>
      </c>
      <c r="L96" s="78" t="str">
        <f>IF('Exemplaires élève'!$AJ$93="","",IF('Exemplaires élève'!$AJ$93="TI",1,IF('Exemplaires élève'!$AJ$93="I",2,IF('Exemplaires élève'!$AJ$93="S",3,IF('Exemplaires élève'!$AJ$93="B",4,IF('Exemplaires élève'!$AJ$93="TB",5,"xxxx"))))))</f>
        <v/>
      </c>
      <c r="M96" s="78" t="str">
        <f>IF('Exemplaires élève'!$AJ$101="","",IF('Exemplaires élève'!$AJ$101="TI",1,IF('Exemplaires élève'!$AJ$101="I",2,IF('Exemplaires élève'!$AJ$101="S",3,IF('Exemplaires élève'!$AJ$101="B",4,IF('Exemplaires élève'!$AJ$101="TB",5,"xxxx"))))))</f>
        <v/>
      </c>
      <c r="N96" s="78" t="str">
        <f>IF('Exemplaires élève'!$AJ$118="","",IF('Exemplaires élève'!$AJ$118="TI",1,IF('Exemplaires élève'!$AJ$118="I",2,IF('Exemplaires élève'!$AJ$118="S",3,IF('Exemplaires élève'!$AJ$118="B",4,IF('Exemplaires élève'!$AJ$118="TB",5,"xxxx"))))))</f>
        <v/>
      </c>
      <c r="O96" s="78" t="str">
        <f>IF('Exemplaires élève'!$AJ$126="","",IF('Exemplaires élève'!$AJ$126="TI",1,IF('Exemplaires élève'!$AJ$126="I",2,IF('Exemplaires élève'!$AJ$126="S",3,IF('Exemplaires élève'!$AJ$126="B",4,IF('Exemplaires élève'!$AJ$126="TB",5,"xxxx"))))))</f>
        <v/>
      </c>
      <c r="P96" s="78" t="str">
        <f>IF('Exemplaires élève'!$AJ$134="","",IF('Exemplaires élève'!$AJ$134="TI",1,IF('Exemplaires élève'!$AJ$134="I",2,IF('Exemplaires élève'!$AJ$134="S",3,IF('Exemplaires élève'!$AJ$134="B",4,IF('Exemplaires élève'!$AJ$134="TB",5,"xxxx"))))))</f>
        <v/>
      </c>
      <c r="Q96" s="78" t="str">
        <f>IF('Exemplaires élève'!$AJ$142="","",IF('Exemplaires élève'!$AJ$142="TI",1,IF('Exemplaires élève'!$AJ$142="I",2,IF('Exemplaires élève'!$AJ$142="S",3,IF('Exemplaires élève'!$AJ$142="B",4,IF('Exemplaires élève'!$AJ$142="TB",5,"xxxx"))))))</f>
        <v/>
      </c>
      <c r="R96" s="78" t="str">
        <f>IF('Exemplaires élève'!$AJ$150="","",IF('Exemplaires élève'!$AJ$150="TI",1,IF('Exemplaires élève'!$AJ$150="I",2,IF('Exemplaires élève'!$AJ$150="S",3,IF('Exemplaires élève'!$AJ$150="B",4,IF('Exemplaires élève'!$AJ$150="TB",5,"xxxx"))))))</f>
        <v/>
      </c>
      <c r="S96" s="78" t="str">
        <f>IF('Exemplaires élève'!$AJ$167="","",IF('Exemplaires élève'!$AJ$167="TI",1,IF('Exemplaires élève'!$AJ$167="I",2,IF('Exemplaires élève'!$AJ$167="S",3,IF('Exemplaires élève'!$AJ$167="B",4,IF('Exemplaires élève'!$AJ$167="TB",5,"xxxx"))))))</f>
        <v/>
      </c>
      <c r="T96" s="78" t="str">
        <f>IF('Exemplaires élève'!$AJ$175="","",IF('Exemplaires élève'!$AJ$175="TI",1,IF('Exemplaires élève'!$AJ$175="I",2,IF('Exemplaires élève'!$AJ$175="S",3,IF('Exemplaires élève'!$AJ$175="B",4,IF('Exemplaires élève'!$AJ$175="TB",5,"xxxx"))))))</f>
        <v/>
      </c>
      <c r="U96" s="78" t="str">
        <f>IF('Exemplaires élève'!$AJ$183="","",IF('Exemplaires élève'!$AJ$183="TI",1,IF('Exemplaires élève'!$AJ$183="I",2,IF('Exemplaires élève'!$AJ$183="S",3,IF('Exemplaires élève'!$AJ$183="B",4,IF('Exemplaires élève'!$AJ$183="TB",5,"xxxx"))))))</f>
        <v/>
      </c>
      <c r="V96" s="78" t="str">
        <f>IF('Exemplaires élève'!$AJ$191="","",IF('Exemplaires élève'!$AJ$191="TI",1,IF('Exemplaires élève'!$AJ$191="I",2,IF('Exemplaires élève'!$AJ$191="S",3,IF('Exemplaires élève'!$AJ$191="B",4,IF('Exemplaires élève'!$AJ$191="TB",5,"xxxx"))))))</f>
        <v/>
      </c>
      <c r="W96" s="78" t="str">
        <f>IF('Exemplaires élève'!$AJ$199="","",IF('Exemplaires élève'!$AJ$199="TI",1,IF('Exemplaires élève'!$AJ$199="I",2,IF('Exemplaires élève'!$AJ$199="S",3,IF('Exemplaires élève'!$AJ$199="B",4,IF('Exemplaires élève'!$AJ$199="TB",5,"xxxx"))))))</f>
        <v/>
      </c>
    </row>
    <row r="97" spans="1:23" ht="13.5" thickBot="1">
      <c r="A97" s="112"/>
      <c r="D97" s="78" t="str">
        <f>IF('Exemplaires élève'!$AJ$21="","",IF('Exemplaires élève'!$AJ$21="TI",1,IF('Exemplaires élève'!$AJ$21="I",2,IF('Exemplaires élève'!$AJ$21="S",3,IF('Exemplaires élève'!$AJ$21="B",4,IF('Exemplaires élève'!$AJ$21="TB",5,"xxxx"))))))</f>
        <v/>
      </c>
      <c r="E97" s="78" t="str">
        <f>IF('Exemplaires élève'!$AJ$29="","",IF('Exemplaires élève'!$AJ$29="TI",1,IF('Exemplaires élève'!$AJ$29="I",2,IF('Exemplaires élève'!$AJ$29="S",3,IF('Exemplaires élève'!$AJ$29="B",4,IF('Exemplaires élève'!$AJ$29="TB",5,"xxxx"))))))</f>
        <v/>
      </c>
      <c r="F97" s="78" t="str">
        <f>IF('Exemplaires élève'!$AJ$37="","",IF('Exemplaires élève'!$AJ$37="TI",1,IF('Exemplaires élève'!$AJ$37="I",2,IF('Exemplaires élève'!$AJ$37="S",3,IF('Exemplaires élève'!$AJ$37="B",4,IF('Exemplaires élève'!$AJ$37="TB",5,"xxxx"))))))</f>
        <v/>
      </c>
      <c r="G97" s="78" t="str">
        <f>IF('Exemplaires élève'!$AJ$45="","",IF('Exemplaires élève'!$AJ$45="TI",1,IF('Exemplaires élève'!$AJ$45="I",2,IF('Exemplaires élève'!$AJ$45="S",3,IF('Exemplaires élève'!$AJ$45="B",4,IF('Exemplaires élève'!$AJ$45="TB",5,"xxxx"))))))</f>
        <v/>
      </c>
      <c r="H97" s="78" t="str">
        <f>IF('Exemplaires élève'!$AJ$53="","",IF('Exemplaires élève'!$AJ$53="TI",1,IF('Exemplaires élève'!$AJ$53="I",2,IF('Exemplaires élève'!$AJ$53="S",3,IF('Exemplaires élève'!$AJ$53="B",4,IF('Exemplaires élève'!$AJ$53="TB",5,"xxxx"))))))</f>
        <v/>
      </c>
      <c r="I97" s="78" t="str">
        <f>IF('Exemplaires élève'!$AJ$70="","",IF('Exemplaires élève'!$AJ$70="TI",1,IF('Exemplaires élève'!$AJ$70="I",2,IF('Exemplaires élève'!$AJ$70="S",3,IF('Exemplaires élève'!$AJ$70="B",4,IF('Exemplaires élève'!$AJ$70="TB",5,"xxxx"))))))</f>
        <v/>
      </c>
      <c r="J97" s="78" t="str">
        <f>IF('Exemplaires élève'!$AJ$78="","",IF('Exemplaires élève'!$AJ$78="TI",1,IF('Exemplaires élève'!$AJ$78="I",2,IF('Exemplaires élève'!$AJ$78="S",3,IF('Exemplaires élève'!$AJ$78="B",4,IF('Exemplaires élève'!$AJ$78="TB",5,"xxxx"))))))</f>
        <v/>
      </c>
      <c r="K97" s="78" t="str">
        <f>IF('Exemplaires élève'!$AJ$86="","",IF('Exemplaires élève'!$AJ$86="TI",1,IF('Exemplaires élève'!$AJ$86="I",2,IF('Exemplaires élève'!$AJ$86="S",3,IF('Exemplaires élève'!$AJ$86="B",4,IF('Exemplaires élève'!$AJ$86="TB",5,"xxxx"))))))</f>
        <v/>
      </c>
      <c r="L97" s="78" t="str">
        <f>IF('Exemplaires élève'!$AJ$94="","",IF('Exemplaires élève'!$AJ$94="TI",1,IF('Exemplaires élève'!$AJ$94="I",2,IF('Exemplaires élève'!$AJ$94="S",3,IF('Exemplaires élève'!$AJ$94="B",4,IF('Exemplaires élève'!$AJ$94="TB",5,"xxxx"))))))</f>
        <v/>
      </c>
      <c r="M97" s="78" t="str">
        <f>IF('Exemplaires élève'!$AJ$102="","",IF('Exemplaires élève'!$AJ$102="TI",1,IF('Exemplaires élève'!$AJ$102="I",2,IF('Exemplaires élève'!$AJ$102="S",3,IF('Exemplaires élève'!$AJ$102="B",4,IF('Exemplaires élève'!$AJ$102="TB",5,"xxxx"))))))</f>
        <v/>
      </c>
      <c r="N97" s="78" t="str">
        <f>IF('Exemplaires élève'!$AJ$119="","",IF('Exemplaires élève'!$AJ$119="TI",1,IF('Exemplaires élève'!$AJ$119="I",2,IF('Exemplaires élève'!$AJ$119="S",3,IF('Exemplaires élève'!$AJ$119="B",4,IF('Exemplaires élève'!$AJ$119="TB",5,"xxxx"))))))</f>
        <v/>
      </c>
      <c r="O97" s="78" t="str">
        <f>IF('Exemplaires élève'!$AJ$127="","",IF('Exemplaires élève'!$AJ$127="TI",1,IF('Exemplaires élève'!$AJ$127="I",2,IF('Exemplaires élève'!$AJ$127="S",3,IF('Exemplaires élève'!$AJ$127="B",4,IF('Exemplaires élève'!$AJ$127="TB",5,"xxxx"))))))</f>
        <v/>
      </c>
      <c r="P97" s="78" t="str">
        <f>IF('Exemplaires élève'!$AJ$135="","",IF('Exemplaires élève'!$AJ$135="TI",1,IF('Exemplaires élève'!$AJ$135="I",2,IF('Exemplaires élève'!$AJ$135="S",3,IF('Exemplaires élève'!$AJ$135="B",4,IF('Exemplaires élève'!$AJ$135="TB",5,"xxxx"))))))</f>
        <v/>
      </c>
      <c r="Q97" s="78" t="str">
        <f>IF('Exemplaires élève'!$AJ$143="","",IF('Exemplaires élève'!$AJ$143="TI",1,IF('Exemplaires élève'!$AJ$143="I",2,IF('Exemplaires élève'!$AJ$143="S",3,IF('Exemplaires élève'!$AJ$143="B",4,IF('Exemplaires élève'!$AJ$143="TB",5,"xxxx"))))))</f>
        <v/>
      </c>
      <c r="R97" s="78" t="str">
        <f>IF('Exemplaires élève'!$AJ$151="","",IF('Exemplaires élève'!$AJ$151="TI",1,IF('Exemplaires élève'!$AJ$151="I",2,IF('Exemplaires élève'!$AJ$151="S",3,IF('Exemplaires élève'!$AJ$151="B",4,IF('Exemplaires élève'!$AJ$151="TB",5,"xxxx"))))))</f>
        <v/>
      </c>
      <c r="S97" s="78" t="str">
        <f>IF('Exemplaires élève'!$AJ$168="","",IF('Exemplaires élève'!$AJ$168="TI",1,IF('Exemplaires élève'!$AJ$168="I",2,IF('Exemplaires élève'!$AJ$168="S",3,IF('Exemplaires élève'!$AJ$168="B",4,IF('Exemplaires élève'!$AJ$168="TB",5,"xxxx"))))))</f>
        <v/>
      </c>
      <c r="T97" s="78" t="str">
        <f>IF('Exemplaires élève'!$AJ$176="","",IF('Exemplaires élève'!$AJ$176="TI",1,IF('Exemplaires élève'!$AJ$176="I",2,IF('Exemplaires élève'!$AJ$176="S",3,IF('Exemplaires élève'!$AJ$176="B",4,IF('Exemplaires élève'!$AJ$176="TB",5,"xxxx"))))))</f>
        <v/>
      </c>
      <c r="U97" s="78" t="str">
        <f>IF('Exemplaires élève'!$AJ$184="","",IF('Exemplaires élève'!$AJ$184="TI",1,IF('Exemplaires élève'!$AJ$184="I",2,IF('Exemplaires élève'!$AJ$184="S",3,IF('Exemplaires élève'!$AJ$184="B",4,IF('Exemplaires élève'!$AJ$184="TB",5,"xxxx"))))))</f>
        <v/>
      </c>
      <c r="V97" s="78" t="str">
        <f>IF('Exemplaires élève'!$AJ$192="","",IF('Exemplaires élève'!$AJ$192="TI",1,IF('Exemplaires élève'!$AJ$192="I",2,IF('Exemplaires élève'!$AJ$192="S",3,IF('Exemplaires élève'!$AJ$192="B",4,IF('Exemplaires élève'!$AJ$192="TB",5,"xxxx"))))))</f>
        <v/>
      </c>
      <c r="W97" s="78" t="str">
        <f>IF('Exemplaires élève'!$AJ$200="","",IF('Exemplaires élève'!$AJ$200="TI",1,IF('Exemplaires élève'!$AJ$200="I",2,IF('Exemplaires élève'!$AJ$200="S",3,IF('Exemplaires élève'!$AJ$200="B",4,IF('Exemplaires élève'!$AJ$200="TB",5,"xxxx"))))))</f>
        <v/>
      </c>
    </row>
    <row r="98" spans="1:23" ht="13.5" thickBot="1">
      <c r="A98" s="112"/>
      <c r="D98" s="32" t="str">
        <f>IF(D91="Absent(e)","",IF(D91="Non pr.",2,IF(COUNTIF(D91:D97,"")=7,"",AVERAGE(D91:D97))))</f>
        <v/>
      </c>
      <c r="E98" s="33" t="str">
        <f t="shared" ref="E98:W98" si="9">IF(E91="Absent(e)","",IF(E91="Non pr.",2,IF(COUNTIF(E91:E97,"")=7,"",AVERAGE(E91:E97))))</f>
        <v/>
      </c>
      <c r="F98" s="33" t="str">
        <f t="shared" si="9"/>
        <v/>
      </c>
      <c r="G98" s="33" t="str">
        <f t="shared" si="9"/>
        <v/>
      </c>
      <c r="H98" s="33" t="str">
        <f t="shared" si="9"/>
        <v/>
      </c>
      <c r="I98" s="33" t="str">
        <f t="shared" si="9"/>
        <v/>
      </c>
      <c r="J98" s="33" t="str">
        <f t="shared" si="9"/>
        <v/>
      </c>
      <c r="K98" s="33" t="str">
        <f t="shared" si="9"/>
        <v/>
      </c>
      <c r="L98" s="33" t="str">
        <f t="shared" si="9"/>
        <v/>
      </c>
      <c r="M98" s="33" t="str">
        <f t="shared" si="9"/>
        <v/>
      </c>
      <c r="N98" s="33" t="str">
        <f t="shared" si="9"/>
        <v/>
      </c>
      <c r="O98" s="33" t="str">
        <f t="shared" si="9"/>
        <v/>
      </c>
      <c r="P98" s="33" t="str">
        <f t="shared" si="9"/>
        <v/>
      </c>
      <c r="Q98" s="33" t="str">
        <f t="shared" si="9"/>
        <v/>
      </c>
      <c r="R98" s="33" t="str">
        <f t="shared" si="9"/>
        <v/>
      </c>
      <c r="S98" s="33" t="str">
        <f t="shared" si="9"/>
        <v/>
      </c>
      <c r="T98" s="33" t="str">
        <f t="shared" si="9"/>
        <v/>
      </c>
      <c r="U98" s="33" t="str">
        <f t="shared" si="9"/>
        <v/>
      </c>
      <c r="V98" s="33" t="str">
        <f t="shared" si="9"/>
        <v/>
      </c>
      <c r="W98" s="34" t="str">
        <f t="shared" si="9"/>
        <v/>
      </c>
    </row>
    <row r="99" spans="1:23">
      <c r="A99" s="112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</row>
    <row r="100" spans="1:23">
      <c r="A100" s="112"/>
      <c r="C100" s="1" t="s">
        <v>28</v>
      </c>
      <c r="D100" s="77" t="str">
        <f>IF('Exemplaires élève'!$AJ$15="np","Non pr.",IF('Exemplaires élève'!$AJ$15="a","Absent(e)",IF('Exemplaires élève'!$AK$14="","",IF('Exemplaires élève'!$AK$15="TI",1,IF('Exemplaires élève'!$AK$15="I",2,IF('Exemplaires élève'!$AK$15="S",3,IF('Exemplaires élève'!$AK$15="B",4,IF('Exemplaires élève'!$AK$15="TB",5,"xxxx"))))))))</f>
        <v/>
      </c>
      <c r="E100" s="77" t="str">
        <f>IF('Exemplaires élève'!$AJ$23="np","Non pr.",IF('Exemplaires élève'!$AJ$23="a","Absent(e)",IF('Exemplaires élève'!$AK$23="","",IF('Exemplaires élève'!$AK$23="TI",1,IF('Exemplaires élève'!$AK$23="I",2,IF('Exemplaires élève'!$AK$23="S",3,IF('Exemplaires élève'!$AK$23="B",4,IF('Exemplaires élève'!$AK$23="TB",5,IF('Exemplaires élève'!$AK$23="np","Non pr.",IF('Exemplaires élève'!$AK$23="A","Absent(e)","xxxx"))))))))))</f>
        <v/>
      </c>
      <c r="F100" s="77" t="str">
        <f>IF('Exemplaires élève'!$AJ$31="np","Non pr.",IF('Exemplaires élève'!$AJ$31="a","Absent(e)",IF('Exemplaires élève'!$AK$31="","",IF('Exemplaires élève'!$AK$31="TI",1,IF('Exemplaires élève'!$AK$31="I",2,IF('Exemplaires élève'!$AK$31="S",3,IF('Exemplaires élève'!$AK$31="B",4,IF('Exemplaires élève'!$AK$31="TB",5,IF('Exemplaires élève'!$AK$31="np","Non pr.",IF('Exemplaires élève'!$AK$31="A","Absent(e)","xxxx"))))))))))</f>
        <v/>
      </c>
      <c r="G100" s="77" t="str">
        <f>IF('Exemplaires élève'!$AJ$39="np","Non pr.",IF('Exemplaires élève'!$AJ$39="a","Absent(e)",IF('Exemplaires élève'!$AK$39="","",IF('Exemplaires élève'!$AK$39="TI",1,IF('Exemplaires élève'!$AK$39="I",2,IF('Exemplaires élève'!$AK$39="S",3,IF('Exemplaires élève'!$AK$39="B",4,IF('Exemplaires élève'!$AK$39="TB",5,IF('Exemplaires élève'!$AK$39="np","Non pr.",IF('Exemplaires élève'!$AK$39="A","Absent(e)","xxxx"))))))))))</f>
        <v/>
      </c>
      <c r="H100" s="77" t="str">
        <f>IF('Exemplaires élève'!$AJ$47="np","Non pr.",IF('Exemplaires élève'!$AJ$47="a","Absent(e)",IF('Exemplaires élève'!$AK$47="","",IF('Exemplaires élève'!$AK$47="TI",1,IF('Exemplaires élève'!$AK$47="I",2,IF('Exemplaires élève'!$AK$47="S",3,IF('Exemplaires élève'!$AK$47="B",4,IF('Exemplaires élève'!$AK$47="TB",5,IF('Exemplaires élève'!$AK$47="np","Non pr.",IF('Exemplaires élève'!$AK$47="A","Absent(e)","xxxx"))))))))))</f>
        <v/>
      </c>
      <c r="I100" s="77" t="str">
        <f>IF('Exemplaires élève'!$AJ$64="np","Non pr.",IF('Exemplaires élève'!$AJ$64="a","Absent(e)",IF('Exemplaires élève'!$AK$64="","",IF('Exemplaires élève'!$AK$64="TI",1,IF('Exemplaires élève'!$AK$64="I",2,IF('Exemplaires élève'!$AK$64="S",3,IF('Exemplaires élève'!$AK$64="B",4,IF('Exemplaires élève'!$AK$64="TB",5,IF('Exemplaires élève'!$AK$64="np","Non pr.",IF('Exemplaires élève'!$AK$64="A","Absent(e)","xxxx"))))))))))</f>
        <v/>
      </c>
      <c r="J100" s="77" t="str">
        <f>IF('Exemplaires élève'!$AJ$72="np","Non pr.",IF('Exemplaires élève'!$AJ$72="a","Absent(e)",IF('Exemplaires élève'!$AK$72="","",IF('Exemplaires élève'!$AK$72="TI",1,IF('Exemplaires élève'!$AK$72="I",2,IF('Exemplaires élève'!$AK$72="S",3,IF('Exemplaires élève'!$AK$72="B",4,IF('Exemplaires élève'!$AK$72="TB",5,IF('Exemplaires élève'!$AK$72="np","Non pr.",IF('Exemplaires élève'!$AK$72="A","Absent(e)","xxxx"))))))))))</f>
        <v/>
      </c>
      <c r="K100" s="77" t="str">
        <f>IF('Exemplaires élève'!$AJ$80="np","Non pr.",IF('Exemplaires élève'!$AJ$80="a","Absent(e)",IF('Exemplaires élève'!$AK$80="","",IF('Exemplaires élève'!$AK$80="TI",1,IF('Exemplaires élève'!$AK$80="I",2,IF('Exemplaires élève'!$AK$80="S",3,IF('Exemplaires élève'!$AK$80="B",4,IF('Exemplaires élève'!$AK$80="TB",5,IF('Exemplaires élève'!$AK$80="np","Non pr.",IF('Exemplaires élève'!$AK$80="A","Absent(e)","xxxx"))))))))))</f>
        <v/>
      </c>
      <c r="L100" s="77" t="str">
        <f>IF('Exemplaires élève'!$AJ$88="np","Non pr.",IF('Exemplaires élève'!$AJ$88="a","Absent(e)",IF('Exemplaires élève'!$AK$88="","",IF('Exemplaires élève'!$AK$88="TI",1,IF('Exemplaires élève'!$AK$88="I",2,IF('Exemplaires élève'!$AK$88="S",3,IF('Exemplaires élève'!$AK$88="B",4,IF('Exemplaires élève'!$AK$88="TB",5,IF('Exemplaires élève'!$AK$88="np","Non pr.",IF('Exemplaires élève'!$AK$88="A","Absent(e)","xxxx"))))))))))</f>
        <v/>
      </c>
      <c r="M100" s="77" t="str">
        <f>IF('Exemplaires élève'!$AJ$96="np","Non pr.",IF('Exemplaires élève'!$AJ$96="a","Absent(e)",IF('Exemplaires élève'!$AK$96="","",IF('Exemplaires élève'!$AK$96="TI",1,IF('Exemplaires élève'!$AK$96="I",2,IF('Exemplaires élève'!$AK$96="S",3,IF('Exemplaires élève'!$AK$96="B",4,IF('Exemplaires élève'!$AK$96="TB",5,IF('Exemplaires élève'!$AK$96="np","Non pr.",IF('Exemplaires élève'!$AK$96="A","Absent(e)","xxxx"))))))))))</f>
        <v/>
      </c>
      <c r="N100" s="77" t="str">
        <f>IF('Exemplaires élève'!$AJ$113="np","Non pr.",IF('Exemplaires élève'!$AJ$113="a","Absent(e)",IF('Exemplaires élève'!$AK$113="","",IF('Exemplaires élève'!$AK$113="TI",1,IF('Exemplaires élève'!$AK$113="I",2,IF('Exemplaires élève'!$AK$113="S",3,IF('Exemplaires élève'!$AK$113="B",4,IF('Exemplaires élève'!$AK$113="TB",5,IF('Exemplaires élève'!$AK$113="np","Non pr.",IF('Exemplaires élève'!$AK$113="A","Absent(e)","xxxx"))))))))))</f>
        <v/>
      </c>
      <c r="O100" s="77" t="str">
        <f>IF('Exemplaires élève'!$AJ$121="np","Non pr.",IF('Exemplaires élève'!$AJ$121="a","Absent(e)",IF('Exemplaires élève'!$AK$121="","",IF('Exemplaires élève'!$AK$121="TI",1,IF('Exemplaires élève'!$AK$121="I",2,IF('Exemplaires élève'!$AK$121="S",3,IF('Exemplaires élève'!$AK$121="B",4,IF('Exemplaires élève'!$AK$121="TB",5,IF('Exemplaires élève'!$AK$121="np","Non pr.",IF('Exemplaires élève'!$AK$121="A","Absent(e)","xxxx"))))))))))</f>
        <v/>
      </c>
      <c r="P100" s="77" t="str">
        <f>IF('Exemplaires élève'!$AJ$129="np","Non pr.",IF('Exemplaires élève'!$AJ$129="a","Absent(e)",IF('Exemplaires élève'!$AK$129="","",IF('Exemplaires élève'!$AK$129="TI",1,IF('Exemplaires élève'!$AK$129="I",2,IF('Exemplaires élève'!$AK$129="S",3,IF('Exemplaires élève'!$AK$129="B",4,IF('Exemplaires élève'!$AK$129="TB",5,IF('Exemplaires élève'!$AK$129="np","Non pr.",IF('Exemplaires élève'!$AK$129="A","Absent(e)","xxxx"))))))))))</f>
        <v/>
      </c>
      <c r="Q100" s="77" t="str">
        <f>IF('Exemplaires élève'!$AJ$137="np","Non pr.",IF('Exemplaires élève'!$AJ$137="a","Absent(e)",IF('Exemplaires élève'!$AK$137="","",IF('Exemplaires élève'!$AK$137="TI",1,IF('Exemplaires élève'!$AK$137="I",2,IF('Exemplaires élève'!$AK$137="S",3,IF('Exemplaires élève'!$AK$137="B",4,IF('Exemplaires élève'!$AK$137="TB",5,IF('Exemplaires élève'!$AK$137="np","Non pr.",IF('Exemplaires élève'!$AK$137="A","Absent(e)","xxxx"))))))))))</f>
        <v/>
      </c>
      <c r="R100" s="77" t="str">
        <f>IF('Exemplaires élève'!$AJ$145="np","Non pr.",IF('Exemplaires élève'!$AJ$145="a","Absent(e)",IF('Exemplaires élève'!$AK$145="","",IF('Exemplaires élève'!$AK$145="TI",1,IF('Exemplaires élève'!$AK$145="I",2,IF('Exemplaires élève'!$AK$145="S",3,IF('Exemplaires élève'!$AK$145="B",4,IF('Exemplaires élève'!$AK$145="TB",5,IF('Exemplaires élève'!$AK$145="np","Non pr.",IF('Exemplaires élève'!$AK$145="A","Absent(e)","xxxx"))))))))))</f>
        <v/>
      </c>
      <c r="S100" s="77" t="str">
        <f>IF('Exemplaires élève'!$AJ$162="np","Non pr.",IF('Exemplaires élève'!$AJ$162="a","Absent(e)",IF('Exemplaires élève'!$AK$162="","",IF('Exemplaires élève'!$AK$162="TI",1,IF('Exemplaires élève'!$AK$162="I",2,IF('Exemplaires élève'!$AK$162="S",3,IF('Exemplaires élève'!$AK$162="B",4,IF('Exemplaires élève'!$AK$162="TB",5,IF('Exemplaires élève'!$AK$162="np","Non pr.",IF('Exemplaires élève'!$AK$162="A","Absent(e)","xxxx"))))))))))</f>
        <v/>
      </c>
      <c r="T100" s="77" t="str">
        <f>IF('Exemplaires élève'!$AJ$170="np","Non pr.",IF('Exemplaires élève'!$AJ$170="a","Absent(e)",IF('Exemplaires élève'!$AK$170="","",IF('Exemplaires élève'!$AK$170="TI",1,IF('Exemplaires élève'!$AK$170="I",2,IF('Exemplaires élève'!$AK$170="S",3,IF('Exemplaires élève'!$AK$170="B",4,IF('Exemplaires élève'!$AK$170="TB",5,IF('Exemplaires élève'!$AK$170="np","Non pr.",IF('Exemplaires élève'!$AK$170="A","Absent(e)","xxxx"))))))))))</f>
        <v/>
      </c>
      <c r="U100" s="77" t="str">
        <f>IF('Exemplaires élève'!$AJ$178="np","Non pr.",IF('Exemplaires élève'!$AJ$178="a","Absent(e)",IF('Exemplaires élève'!$AK$178="","",IF('Exemplaires élève'!$AK$178="TI",1,IF('Exemplaires élève'!$AK$178="I",2,IF('Exemplaires élève'!$AK$178="S",3,IF('Exemplaires élève'!$AK$178="B",4,IF('Exemplaires élève'!$AK$178="TB",5,IF('Exemplaires élève'!$AK$178="np","Non pr.",IF('Exemplaires élève'!$AK$178="A","Absent(e)","xxxx"))))))))))</f>
        <v/>
      </c>
      <c r="V100" s="77" t="str">
        <f>IF('Exemplaires élève'!$AJ$186="np","Non pr.",IF('Exemplaires élève'!$AJ$186="a","Absent(e)",IF('Exemplaires élève'!$AK$186="","",IF('Exemplaires élève'!$AK$186="TI",1,IF('Exemplaires élève'!$AK$186="I",2,IF('Exemplaires élève'!$AK$186="S",3,IF('Exemplaires élève'!$AK$186="B",4,IF('Exemplaires élève'!$AK$186="TB",5,IF('Exemplaires élève'!$AK$186="np","Non pr.",IF('Exemplaires élève'!$AK$186="A","Absent(e)","xxxx"))))))))))</f>
        <v/>
      </c>
      <c r="W100" s="77" t="str">
        <f>IF('Exemplaires élève'!$AJ$194="np","Non pr.",IF('Exemplaires élève'!$AJ$194="a","Absent(e)",IF('Exemplaires élève'!$AK$194="","",IF('Exemplaires élève'!$AK$194="TI",1,IF('Exemplaires élève'!$AK$194="I",2,IF('Exemplaires élève'!$AK$194="S",3,IF('Exemplaires élève'!$AK$194="B",4,IF('Exemplaires élève'!$AK$194="TB",5,IF('Exemplaires élève'!$AK$194="np","Non pr.",IF('Exemplaires élève'!$AK$194="A","Absent(e)","xxxx"))))))))))</f>
        <v/>
      </c>
    </row>
    <row r="101" spans="1:23">
      <c r="A101" s="112"/>
      <c r="D101" s="78" t="str">
        <f>IF('Exemplaires élève'!$AK$16="","",IF('Exemplaires élève'!$AK$16="TI",1,IF('Exemplaires élève'!$AK$16="I",2,IF('Exemplaires élève'!$AK$16="S",3,IF('Exemplaires élève'!$AK$16="B",4,IF('Exemplaires élève'!$AK$16="TB",5,"xxxx"))))))</f>
        <v/>
      </c>
      <c r="E101" s="78" t="str">
        <f>IF('Exemplaires élève'!$AK$24="","",IF('Exemplaires élève'!$AK$24="TI",1,IF('Exemplaires élève'!$AK$24="I",2,IF('Exemplaires élève'!$AK$24="S",3,IF('Exemplaires élève'!$AK$24="B",4,IF('Exemplaires élève'!$AK$24="TB",5,"xxxx"))))))</f>
        <v/>
      </c>
      <c r="F101" s="78" t="str">
        <f>IF('Exemplaires élève'!$AK$32="","",IF('Exemplaires élève'!$AK$32="TI",1,IF('Exemplaires élève'!$AK$32="I",2,IF('Exemplaires élève'!$AK$32="S",3,IF('Exemplaires élève'!$AK$32="B",4,IF('Exemplaires élève'!$AK$32="TB",5,"xxxx"))))))</f>
        <v/>
      </c>
      <c r="G101" s="78" t="str">
        <f>IF('Exemplaires élève'!$AK$40="","",IF('Exemplaires élève'!$AK$40="TI",1,IF('Exemplaires élève'!$AK$40="I",2,IF('Exemplaires élève'!$AK$40="S",3,IF('Exemplaires élève'!$AK$40="B",4,IF('Exemplaires élève'!$AK$40="TB",5,"xxxx"))))))</f>
        <v/>
      </c>
      <c r="H101" s="78" t="str">
        <f>IF('Exemplaires élève'!$AK$48="","",IF('Exemplaires élève'!$AK$48="TI",1,IF('Exemplaires élève'!$AK$48="I",2,IF('Exemplaires élève'!$AK$48="S",3,IF('Exemplaires élève'!$AK$48="B",4,IF('Exemplaires élève'!$AK$48="TB",5,"xxxx"))))))</f>
        <v/>
      </c>
      <c r="I101" s="78" t="str">
        <f>IF('Exemplaires élève'!$AK$65="","",IF('Exemplaires élève'!$AK$65="TI",1,IF('Exemplaires élève'!$AK$65="I",2,IF('Exemplaires élève'!$AK$65="S",3,IF('Exemplaires élève'!$AK$65="B",4,IF('Exemplaires élève'!$AK$65="TB",5,"xxxx"))))))</f>
        <v/>
      </c>
      <c r="J101" s="78" t="str">
        <f>IF('Exemplaires élève'!$AK$73="","",IF('Exemplaires élève'!$AK$73="TI",1,IF('Exemplaires élève'!$AK$73="I",2,IF('Exemplaires élève'!$AK$73="S",3,IF('Exemplaires élève'!$AK$73="B",4,IF('Exemplaires élève'!$AK$73="TB",5,"xxxx"))))))</f>
        <v/>
      </c>
      <c r="K101" s="78" t="str">
        <f>IF('Exemplaires élève'!$AK$81="","",IF('Exemplaires élève'!$AK$81="TI",1,IF('Exemplaires élève'!$AK$81="I",2,IF('Exemplaires élève'!$AK$81="S",3,IF('Exemplaires élève'!$AK$81="B",4,IF('Exemplaires élève'!$AK$81="TB",5,"xxxx"))))))</f>
        <v/>
      </c>
      <c r="L101" s="78" t="str">
        <f>IF('Exemplaires élève'!$AK$89="","",IF('Exemplaires élève'!$AK$89="TI",1,IF('Exemplaires élève'!$AK$89="I",2,IF('Exemplaires élève'!$AK$89="S",3,IF('Exemplaires élève'!$AK$89="B",4,IF('Exemplaires élève'!$AK$89="TB",5,"xxxx"))))))</f>
        <v/>
      </c>
      <c r="M101" s="78" t="str">
        <f>IF('Exemplaires élève'!$AK$97="","",IF('Exemplaires élève'!$AK$97="TI",1,IF('Exemplaires élève'!$AK$97="I",2,IF('Exemplaires élève'!$AK$97="S",3,IF('Exemplaires élève'!$AK$97="B",4,IF('Exemplaires élève'!$AK$97="TB",5,"xxxx"))))))</f>
        <v/>
      </c>
      <c r="N101" s="78" t="str">
        <f>IF('Exemplaires élève'!$AK$114="","",IF('Exemplaires élève'!$AK$114="TI",1,IF('Exemplaires élève'!$AK$114="I",2,IF('Exemplaires élève'!$AK$114="S",3,IF('Exemplaires élève'!$AK$114="B",4,IF('Exemplaires élève'!$AK$114="TB",5,"xxxx"))))))</f>
        <v/>
      </c>
      <c r="O101" s="78" t="str">
        <f>IF('Exemplaires élève'!$AK$122="","",IF('Exemplaires élève'!$AK$122="TI",1,IF('Exemplaires élève'!$AK$122="I",2,IF('Exemplaires élève'!$AK$122="S",3,IF('Exemplaires élève'!$AK$122="B",4,IF('Exemplaires élève'!$AK$122="TB",5,"xxxx"))))))</f>
        <v/>
      </c>
      <c r="P101" s="78" t="str">
        <f>IF('Exemplaires élève'!$AK$130="","",IF('Exemplaires élève'!$AK$130="TI",1,IF('Exemplaires élève'!$AK$130="I",2,IF('Exemplaires élève'!$AK$130="S",3,IF('Exemplaires élève'!$AK$130="B",4,IF('Exemplaires élève'!$AK$130="TB",5,"xxxx"))))))</f>
        <v/>
      </c>
      <c r="Q101" s="78" t="str">
        <f>IF('Exemplaires élève'!$AK$138="","",IF('Exemplaires élève'!$AK$138="TI",1,IF('Exemplaires élève'!$AK$138="I",2,IF('Exemplaires élève'!$AK$138="S",3,IF('Exemplaires élève'!$AK$138="B",4,IF('Exemplaires élève'!$AK$138="TB",5,"xxxx"))))))</f>
        <v/>
      </c>
      <c r="R101" s="78" t="str">
        <f>IF('Exemplaires élève'!$AK$146="","",IF('Exemplaires élève'!$AK$146="TI",1,IF('Exemplaires élève'!$AK$146="I",2,IF('Exemplaires élève'!$AK$146="S",3,IF('Exemplaires élève'!$AK$146="B",4,IF('Exemplaires élève'!$AK$146="TB",5,"xxxx"))))))</f>
        <v/>
      </c>
      <c r="S101" s="78" t="str">
        <f>IF('Exemplaires élève'!$AK$163="","",IF('Exemplaires élève'!$AK$163="TI",1,IF('Exemplaires élève'!$AK$163="I",2,IF('Exemplaires élève'!$AK$163="S",3,IF('Exemplaires élève'!$AK$163="B",4,IF('Exemplaires élève'!$AK$163="TB",5,"xxxx"))))))</f>
        <v/>
      </c>
      <c r="T101" s="78" t="str">
        <f>IF('Exemplaires élève'!$AK$171="","",IF('Exemplaires élève'!$AK$171="TI",1,IF('Exemplaires élève'!$AK$171="I",2,IF('Exemplaires élève'!$AK$171="S",3,IF('Exemplaires élève'!$AK$171="B",4,IF('Exemplaires élève'!$AK$171="TB",5,"xxxx"))))))</f>
        <v/>
      </c>
      <c r="U101" s="78" t="str">
        <f>IF('Exemplaires élève'!$AK$179="","",IF('Exemplaires élève'!$AK$179="TI",1,IF('Exemplaires élève'!$AK$179="I",2,IF('Exemplaires élève'!$AK$179="S",3,IF('Exemplaires élève'!$AK$179="B",4,IF('Exemplaires élève'!$AK$179="TB",5,"xxxx"))))))</f>
        <v/>
      </c>
      <c r="V101" s="78" t="str">
        <f>IF('Exemplaires élève'!$AK$187="","",IF('Exemplaires élève'!$AK$187="TI",1,IF('Exemplaires élève'!$AK$187="I",2,IF('Exemplaires élève'!$AK$187="S",3,IF('Exemplaires élève'!$AK$187="B",4,IF('Exemplaires élève'!$AK$187="TB",5,"xxxx"))))))</f>
        <v/>
      </c>
      <c r="W101" s="78" t="str">
        <f>IF('Exemplaires élève'!$AK$195="","",IF('Exemplaires élève'!$AK$195="TI",1,IF('Exemplaires élève'!$AK$195="I",2,IF('Exemplaires élève'!$AK$195="S",3,IF('Exemplaires élève'!$AK$195="B",4,IF('Exemplaires élève'!$AK$195="TB",5,"xxxx"))))))</f>
        <v/>
      </c>
    </row>
    <row r="102" spans="1:23">
      <c r="A102" s="112"/>
      <c r="D102" s="78" t="str">
        <f>IF('Exemplaires élève'!$AK$17="","",IF('Exemplaires élève'!$AK$17="TI",1,IF('Exemplaires élève'!$AK$17="I",2,IF('Exemplaires élève'!$AK$17="S",3,IF('Exemplaires élève'!$AK$17="B",4,IF('Exemplaires élève'!$AK$17="TB",5,"xxxx"))))))</f>
        <v/>
      </c>
      <c r="E102" s="78" t="str">
        <f>IF('Exemplaires élève'!$AK$25="","",IF('Exemplaires élève'!$AK$25="TI",1,IF('Exemplaires élève'!$AK$25="I",2,IF('Exemplaires élève'!$AK$25="S",3,IF('Exemplaires élève'!$AK$25="B",4,IF('Exemplaires élève'!$AK$25="TB",5,"xxxx"))))))</f>
        <v/>
      </c>
      <c r="F102" s="78" t="str">
        <f>IF('Exemplaires élève'!$AK$33="","",IF('Exemplaires élève'!$AK$33="TI",1,IF('Exemplaires élève'!$AK$33="I",2,IF('Exemplaires élève'!$AK$33="S",3,IF('Exemplaires élève'!$AK$33="B",4,IF('Exemplaires élève'!$AK$33="TB",5,"xxxx"))))))</f>
        <v/>
      </c>
      <c r="G102" s="78" t="str">
        <f>IF('Exemplaires élève'!$AK$41="","",IF('Exemplaires élève'!$AK$41="TI",1,IF('Exemplaires élève'!$AK$41="I",2,IF('Exemplaires élève'!$AK$41="S",3,IF('Exemplaires élève'!$AK$41="B",4,IF('Exemplaires élève'!$AK$41="TB",5,"xxxx"))))))</f>
        <v/>
      </c>
      <c r="H102" s="78" t="str">
        <f>IF('Exemplaires élève'!$AK$49="","",IF('Exemplaires élève'!$AK$49="TI",1,IF('Exemplaires élève'!$AK$49="I",2,IF('Exemplaires élève'!$AK$49="S",3,IF('Exemplaires élève'!$AK$49="B",4,IF('Exemplaires élève'!$AK$49="TB",5,"xxxx"))))))</f>
        <v/>
      </c>
      <c r="I102" s="78" t="str">
        <f>IF('Exemplaires élève'!$AK$66="","",IF('Exemplaires élève'!$AK$66="TI",1,IF('Exemplaires élève'!$AK$66="I",2,IF('Exemplaires élève'!$AK$66="S",3,IF('Exemplaires élève'!$AK$66="B",4,IF('Exemplaires élève'!$AK$66="TB",5,"xxxx"))))))</f>
        <v/>
      </c>
      <c r="J102" s="78" t="str">
        <f>IF('Exemplaires élève'!$AK$74="","",IF('Exemplaires élève'!$AK$74="TI",1,IF('Exemplaires élève'!$AK$74="I",2,IF('Exemplaires élève'!$AK$74="S",3,IF('Exemplaires élève'!$AK$74="B",4,IF('Exemplaires élève'!$AK$74="TB",5,"xxxx"))))))</f>
        <v/>
      </c>
      <c r="K102" s="78" t="str">
        <f>IF('Exemplaires élève'!$AK$82="","",IF('Exemplaires élève'!$AK$82="TI",1,IF('Exemplaires élève'!$AK$82="I",2,IF('Exemplaires élève'!$AK$82="S",3,IF('Exemplaires élève'!$AK$82="B",4,IF('Exemplaires élève'!$AK$82="TB",5,"xxxx"))))))</f>
        <v/>
      </c>
      <c r="L102" s="78" t="str">
        <f>IF('Exemplaires élève'!$AK$90="","",IF('Exemplaires élève'!$AK$90="TI",1,IF('Exemplaires élève'!$AK$90="I",2,IF('Exemplaires élève'!$AK$90="S",3,IF('Exemplaires élève'!$AK$90="B",4,IF('Exemplaires élève'!$AK$90="TB",5,"xxxx"))))))</f>
        <v/>
      </c>
      <c r="M102" s="78" t="str">
        <f>IF('Exemplaires élève'!$AK$98="","",IF('Exemplaires élève'!$AK$98="TI",1,IF('Exemplaires élève'!$AK$98="I",2,IF('Exemplaires élève'!$AK$98="S",3,IF('Exemplaires élève'!$AK$98="B",4,IF('Exemplaires élève'!$AK$98="TB",5,"xxxx"))))))</f>
        <v/>
      </c>
      <c r="N102" s="78" t="str">
        <f>IF('Exemplaires élève'!$AK$115="","",IF('Exemplaires élève'!$AK$115="TI",1,IF('Exemplaires élève'!$AK$115="I",2,IF('Exemplaires élève'!$AK$115="S",3,IF('Exemplaires élève'!$AK$115="B",4,IF('Exemplaires élève'!$AK$115="TB",5,"xxxx"))))))</f>
        <v/>
      </c>
      <c r="O102" s="78" t="str">
        <f>IF('Exemplaires élève'!$AK$123="","",IF('Exemplaires élève'!$AK$123="TI",1,IF('Exemplaires élève'!$AK$123="I",2,IF('Exemplaires élève'!$AK$123="S",3,IF('Exemplaires élève'!$AK$123="B",4,IF('Exemplaires élève'!$AK$123="TB",5,"xxxx"))))))</f>
        <v/>
      </c>
      <c r="P102" s="78" t="str">
        <f>IF('Exemplaires élève'!$AK$131="","",IF('Exemplaires élève'!$AK$131="TI",1,IF('Exemplaires élève'!$AK$131="I",2,IF('Exemplaires élève'!$AK$131="S",3,IF('Exemplaires élève'!$AK$131="B",4,IF('Exemplaires élève'!$AK$131="TB",5,"xxxx"))))))</f>
        <v/>
      </c>
      <c r="Q102" s="78" t="str">
        <f>IF('Exemplaires élève'!$AK$139="","",IF('Exemplaires élève'!$AK$139="TI",1,IF('Exemplaires élève'!$AK$139="I",2,IF('Exemplaires élève'!$AK$139="S",3,IF('Exemplaires élève'!$AK$139="B",4,IF('Exemplaires élève'!$AK$139="TB",5,"xxxx"))))))</f>
        <v/>
      </c>
      <c r="R102" s="78" t="str">
        <f>IF('Exemplaires élève'!$AK$147="","",IF('Exemplaires élève'!$AK$147="TI",1,IF('Exemplaires élève'!$AK$147="I",2,IF('Exemplaires élève'!$AK$147="S",3,IF('Exemplaires élève'!$AK$147="B",4,IF('Exemplaires élève'!$AK$147="TB",5,"xxxx"))))))</f>
        <v/>
      </c>
      <c r="S102" s="78" t="str">
        <f>IF('Exemplaires élève'!$AK$164="","",IF('Exemplaires élève'!$AK$164="TI",1,IF('Exemplaires élève'!$AK$164="I",2,IF('Exemplaires élève'!$AK$164="S",3,IF('Exemplaires élève'!$AK$164="B",4,IF('Exemplaires élève'!$AK$164="TB",5,"xxxx"))))))</f>
        <v/>
      </c>
      <c r="T102" s="78" t="str">
        <f>IF('Exemplaires élève'!$AK$172="","",IF('Exemplaires élève'!$AK$172="TI",1,IF('Exemplaires élève'!$AK$172="I",2,IF('Exemplaires élève'!$AK$172="S",3,IF('Exemplaires élève'!$AK$172="B",4,IF('Exemplaires élève'!$AK$172="TB",5,"xxxx"))))))</f>
        <v/>
      </c>
      <c r="U102" s="78" t="str">
        <f>IF('Exemplaires élève'!$AK$180="","",IF('Exemplaires élève'!$AK$180="TI",1,IF('Exemplaires élève'!$AK$180="I",2,IF('Exemplaires élève'!$AK$180="S",3,IF('Exemplaires élève'!$AK$180="B",4,IF('Exemplaires élève'!$AK$180="TB",5,"xxxx"))))))</f>
        <v/>
      </c>
      <c r="V102" s="78" t="str">
        <f>IF('Exemplaires élève'!$AK$188="","",IF('Exemplaires élève'!$AK$188="TI",1,IF('Exemplaires élève'!$AK$188="I",2,IF('Exemplaires élève'!$AK$188="S",3,IF('Exemplaires élève'!$AK$188="B",4,IF('Exemplaires élève'!$AK$188="TB",5,"xxxx"))))))</f>
        <v/>
      </c>
      <c r="W102" s="78" t="str">
        <f>IF('Exemplaires élève'!$AK$196="","",IF('Exemplaires élève'!$AK$196="TI",1,IF('Exemplaires élève'!$AK$196="I",2,IF('Exemplaires élève'!$AK$196="S",3,IF('Exemplaires élève'!$AK$196="B",4,IF('Exemplaires élève'!$AK$196="TB",5,"xxxx"))))))</f>
        <v/>
      </c>
    </row>
    <row r="103" spans="1:23">
      <c r="A103" s="112"/>
      <c r="D103" s="78" t="str">
        <f>IF('Exemplaires élève'!$AK$18="","",IF('Exemplaires élève'!$AK$18="TI",1,IF('Exemplaires élève'!$AK$18="I",2,IF('Exemplaires élève'!$AK$18="S",3,IF('Exemplaires élève'!$AK$18="B",4,IF('Exemplaires élève'!$AK$18="TB",5,"xxxx"))))))</f>
        <v/>
      </c>
      <c r="E103" s="78" t="str">
        <f>IF('Exemplaires élève'!$AK$26="","",IF('Exemplaires élève'!$AK$26="TI",1,IF('Exemplaires élève'!$AK$26="I",2,IF('Exemplaires élève'!$AK$26="S",3,IF('Exemplaires élève'!$AK$26="B",4,IF('Exemplaires élève'!$AK$26="TB",5,"xxxx"))))))</f>
        <v/>
      </c>
      <c r="F103" s="78" t="str">
        <f>IF('Exemplaires élève'!$AK$34="","",IF('Exemplaires élève'!$AK$34="TI",1,IF('Exemplaires élève'!$AK$34="I",2,IF('Exemplaires élève'!$AK$34="S",3,IF('Exemplaires élève'!$AK$34="B",4,IF('Exemplaires élève'!$AK$34="TB",5,"xxxx"))))))</f>
        <v/>
      </c>
      <c r="G103" s="78" t="str">
        <f>IF('Exemplaires élève'!$AK$42="","",IF('Exemplaires élève'!$AK$42="TI",1,IF('Exemplaires élève'!$AK$42="I",2,IF('Exemplaires élève'!$AK$42="S",3,IF('Exemplaires élève'!$AK$42="B",4,IF('Exemplaires élève'!$AK$42="TB",5,"xxxx"))))))</f>
        <v/>
      </c>
      <c r="H103" s="78" t="str">
        <f>IF('Exemplaires élève'!$AK$50="","",IF('Exemplaires élève'!$AK$50="TI",1,IF('Exemplaires élève'!$AK$50="I",2,IF('Exemplaires élève'!$AK$50="S",3,IF('Exemplaires élève'!$AK$50="B",4,IF('Exemplaires élève'!$AK$50="TB",5,"xxxx"))))))</f>
        <v/>
      </c>
      <c r="I103" s="78" t="str">
        <f>IF('Exemplaires élève'!$AK$67="","",IF('Exemplaires élève'!$AK$67="TI",1,IF('Exemplaires élève'!$AK$67="I",2,IF('Exemplaires élève'!$AK$67="S",3,IF('Exemplaires élève'!$AK$67="B",4,IF('Exemplaires élève'!$AK$67="TB",5,"xxxx"))))))</f>
        <v/>
      </c>
      <c r="J103" s="78" t="str">
        <f>IF('Exemplaires élève'!$AK$75="","",IF('Exemplaires élève'!$AK$75="TI",1,IF('Exemplaires élève'!$AK$75="I",2,IF('Exemplaires élève'!$AK$75="S",3,IF('Exemplaires élève'!$AK$75="B",4,IF('Exemplaires élève'!$AK$75="TB",5,"xxxx"))))))</f>
        <v/>
      </c>
      <c r="K103" s="78" t="str">
        <f>IF('Exemplaires élève'!$AK$83="","",IF('Exemplaires élève'!$AK$83="TI",1,IF('Exemplaires élève'!$AK$83="I",2,IF('Exemplaires élève'!$AK$83="S",3,IF('Exemplaires élève'!$AK$83="B",4,IF('Exemplaires élève'!$AK$83="TB",5,"xxxx"))))))</f>
        <v/>
      </c>
      <c r="L103" s="78" t="str">
        <f>IF('Exemplaires élève'!$AK$91="","",IF('Exemplaires élève'!$AK$91="TI",1,IF('Exemplaires élève'!$AK$91="I",2,IF('Exemplaires élève'!$AK$91="S",3,IF('Exemplaires élève'!$AK$91="B",4,IF('Exemplaires élève'!$AK$91="TB",5,"xxxx"))))))</f>
        <v/>
      </c>
      <c r="M103" s="78" t="str">
        <f>IF('Exemplaires élève'!$AK$99="","",IF('Exemplaires élève'!$AK$99="TI",1,IF('Exemplaires élève'!$AK$99="I",2,IF('Exemplaires élève'!$AK$99="S",3,IF('Exemplaires élève'!$AK$99="B",4,IF('Exemplaires élève'!$AK$99="TB",5,"xxxx"))))))</f>
        <v/>
      </c>
      <c r="N103" s="78" t="str">
        <f>IF('Exemplaires élève'!$AK$116="","",IF('Exemplaires élève'!$AK$116="TI",1,IF('Exemplaires élève'!$AK$116="I",2,IF('Exemplaires élève'!$AK$116="S",3,IF('Exemplaires élève'!$AK$116="B",4,IF('Exemplaires élève'!$AK$116="TB",5,"xxxx"))))))</f>
        <v/>
      </c>
      <c r="O103" s="78" t="str">
        <f>IF('Exemplaires élève'!$AK$124="","",IF('Exemplaires élève'!$AK$124="TI",1,IF('Exemplaires élève'!$AK$124="I",2,IF('Exemplaires élève'!$AK$124="S",3,IF('Exemplaires élève'!$AK$124="B",4,IF('Exemplaires élève'!$AK$124="TB",5,"xxxx"))))))</f>
        <v/>
      </c>
      <c r="P103" s="78" t="str">
        <f>IF('Exemplaires élève'!$AK$132="","",IF('Exemplaires élève'!$AK$132="TI",1,IF('Exemplaires élève'!$AK$132="I",2,IF('Exemplaires élève'!$AK$132="S",3,IF('Exemplaires élève'!$AK$132="B",4,IF('Exemplaires élève'!$AK$132="TB",5,"xxxx"))))))</f>
        <v/>
      </c>
      <c r="Q103" s="78" t="str">
        <f>IF('Exemplaires élève'!$AK$140="","",IF('Exemplaires élève'!$AK$140="TI",1,IF('Exemplaires élève'!$AK$140="I",2,IF('Exemplaires élève'!$AK$140="S",3,IF('Exemplaires élève'!$AK$140="B",4,IF('Exemplaires élève'!$AK$140="TB",5,"xxxx"))))))</f>
        <v/>
      </c>
      <c r="R103" s="78" t="str">
        <f>IF('Exemplaires élève'!$AK$148="","",IF('Exemplaires élève'!$AK$148="TI",1,IF('Exemplaires élève'!$AK$148="I",2,IF('Exemplaires élève'!$AK$148="S",3,IF('Exemplaires élève'!$AK$148="B",4,IF('Exemplaires élève'!$AK$148="TB",5,"xxxx"))))))</f>
        <v/>
      </c>
      <c r="S103" s="78" t="str">
        <f>IF('Exemplaires élève'!$AK$165="","",IF('Exemplaires élève'!$AK$165="TI",1,IF('Exemplaires élève'!$AK$165="I",2,IF('Exemplaires élève'!$AK$165="S",3,IF('Exemplaires élève'!$AK$165="B",4,IF('Exemplaires élève'!$AK$165="TB",5,"xxxx"))))))</f>
        <v/>
      </c>
      <c r="T103" s="78" t="str">
        <f>IF('Exemplaires élève'!$AK$173="","",IF('Exemplaires élève'!$AK$173="TI",1,IF('Exemplaires élève'!$AK$173="I",2,IF('Exemplaires élève'!$AK$173="S",3,IF('Exemplaires élève'!$AK$173="B",4,IF('Exemplaires élève'!$AK$173="TB",5,"xxxx"))))))</f>
        <v/>
      </c>
      <c r="U103" s="78" t="str">
        <f>IF('Exemplaires élève'!$AK$181="","",IF('Exemplaires élève'!$AK$181="TI",1,IF('Exemplaires élève'!$AK$181="I",2,IF('Exemplaires élève'!$AK$181="S",3,IF('Exemplaires élève'!$AK$181="B",4,IF('Exemplaires élève'!$AK$181="TB",5,"xxxx"))))))</f>
        <v/>
      </c>
      <c r="V103" s="78" t="str">
        <f>IF('Exemplaires élève'!$AK$189="","",IF('Exemplaires élève'!$AK$189="TI",1,IF('Exemplaires élève'!$AK$189="I",2,IF('Exemplaires élève'!$AK$189="S",3,IF('Exemplaires élève'!$AK$189="B",4,IF('Exemplaires élève'!$AK$189="TB",5,"xxxx"))))))</f>
        <v/>
      </c>
      <c r="W103" s="78" t="str">
        <f>IF('Exemplaires élève'!$AK$197="","",IF('Exemplaires élève'!$AK$197="TI",1,IF('Exemplaires élève'!$AK$197="I",2,IF('Exemplaires élève'!$AK$197="S",3,IF('Exemplaires élève'!$AK$197="B",4,IF('Exemplaires élève'!$AK$197="TB",5,"xxxx"))))))</f>
        <v/>
      </c>
    </row>
    <row r="104" spans="1:23">
      <c r="A104" s="112"/>
      <c r="D104" s="78" t="str">
        <f>IF('Exemplaires élève'!$AK$19="","",IF('Exemplaires élève'!$AK$19="TI",1,IF('Exemplaires élève'!$AK$19="I",2,IF('Exemplaires élève'!$AK$19="S",3,IF('Exemplaires élève'!$AK$19="B",4,IF('Exemplaires élève'!$AK$19="TB",5,"xxxx"))))))</f>
        <v/>
      </c>
      <c r="E104" s="78" t="str">
        <f>IF('Exemplaires élève'!$AK$27="","",IF('Exemplaires élève'!$AK$27="TI",1,IF('Exemplaires élève'!$AK$27="I",2,IF('Exemplaires élève'!$AK$27="S",3,IF('Exemplaires élève'!$AK$27="B",4,IF('Exemplaires élève'!$AK$27="TB",5,"xxxx"))))))</f>
        <v/>
      </c>
      <c r="F104" s="78" t="str">
        <f>IF('Exemplaires élève'!$AK$35="","",IF('Exemplaires élève'!$AK$35="TI",1,IF('Exemplaires élève'!$AK$35="I",2,IF('Exemplaires élève'!$AK$35="S",3,IF('Exemplaires élève'!$AK$35="B",4,IF('Exemplaires élève'!$AK$35="TB",5,"xxxx"))))))</f>
        <v/>
      </c>
      <c r="G104" s="78" t="str">
        <f>IF('Exemplaires élève'!$AK$43="","",IF('Exemplaires élève'!$AK$43="TI",1,IF('Exemplaires élève'!$AK$43="I",2,IF('Exemplaires élève'!$AK$43="S",3,IF('Exemplaires élève'!$AK$43="B",4,IF('Exemplaires élève'!$AK$43="TB",5,"xxxx"))))))</f>
        <v/>
      </c>
      <c r="H104" s="78" t="str">
        <f>IF('Exemplaires élève'!$AK$51="","",IF('Exemplaires élève'!$AK$51="TI",1,IF('Exemplaires élève'!$AK$51="I",2,IF('Exemplaires élève'!$AK$51="S",3,IF('Exemplaires élève'!$AK$51="B",4,IF('Exemplaires élève'!$AK$51="TB",5,"xxxx"))))))</f>
        <v/>
      </c>
      <c r="I104" s="78" t="str">
        <f>IF('Exemplaires élève'!$AK$68="","",IF('Exemplaires élève'!$AK$68="TI",1,IF('Exemplaires élève'!$AK$68="I",2,IF('Exemplaires élève'!$AK$68="S",3,IF('Exemplaires élève'!$AK$68="B",4,IF('Exemplaires élève'!$AK$68="TB",5,"xxxx"))))))</f>
        <v/>
      </c>
      <c r="J104" s="78" t="str">
        <f>IF('Exemplaires élève'!$AK$76="","",IF('Exemplaires élève'!$AK$76="TI",1,IF('Exemplaires élève'!$AK$76="I",2,IF('Exemplaires élève'!$AK$76="S",3,IF('Exemplaires élève'!$AK$76="B",4,IF('Exemplaires élève'!$AK$76="TB",5,"xxxx"))))))</f>
        <v/>
      </c>
      <c r="K104" s="78" t="str">
        <f>IF('Exemplaires élève'!$AK$84="","",IF('Exemplaires élève'!$AK$84="TI",1,IF('Exemplaires élève'!$AK$84="I",2,IF('Exemplaires élève'!$AK$84="S",3,IF('Exemplaires élève'!$AK$84="B",4,IF('Exemplaires élève'!$AK$84="TB",5,"xxxx"))))))</f>
        <v/>
      </c>
      <c r="L104" s="78" t="str">
        <f>IF('Exemplaires élève'!$AK$92="","",IF('Exemplaires élève'!$AK$92="TI",1,IF('Exemplaires élève'!$AK$92="I",2,IF('Exemplaires élève'!$AK$92="S",3,IF('Exemplaires élève'!$AK$92="B",4,IF('Exemplaires élève'!$AK$92="TB",5,"xxxx"))))))</f>
        <v/>
      </c>
      <c r="M104" s="78" t="str">
        <f>IF('Exemplaires élève'!$AK$100="","",IF('Exemplaires élève'!$AK$100="TI",1,IF('Exemplaires élève'!$AK$100="I",2,IF('Exemplaires élève'!$AK$100="S",3,IF('Exemplaires élève'!$AK$100="B",4,IF('Exemplaires élève'!$AK$100="TB",5,"xxxx"))))))</f>
        <v/>
      </c>
      <c r="N104" s="78" t="str">
        <f>IF('Exemplaires élève'!$AK$117="","",IF('Exemplaires élève'!$AK$117="TI",1,IF('Exemplaires élève'!$AK$117="I",2,IF('Exemplaires élève'!$AK$117="S",3,IF('Exemplaires élève'!$AK$117="B",4,IF('Exemplaires élève'!$AK$117="TB",5,"xxxx"))))))</f>
        <v/>
      </c>
      <c r="O104" s="78" t="str">
        <f>IF('Exemplaires élève'!$AK$125="","",IF('Exemplaires élève'!$AK$125="TI",1,IF('Exemplaires élève'!$AK$125="I",2,IF('Exemplaires élève'!$AK$125="S",3,IF('Exemplaires élève'!$AK$125="B",4,IF('Exemplaires élève'!$AK$125="TB",5,"xxxx"))))))</f>
        <v/>
      </c>
      <c r="P104" s="78" t="str">
        <f>IF('Exemplaires élève'!$AK$133="","",IF('Exemplaires élève'!$AK$133="TI",1,IF('Exemplaires élève'!$AK$133="I",2,IF('Exemplaires élève'!$AK$133="S",3,IF('Exemplaires élève'!$AK$133="B",4,IF('Exemplaires élève'!$AK$133="TB",5,"xxxx"))))))</f>
        <v/>
      </c>
      <c r="Q104" s="78" t="str">
        <f>IF('Exemplaires élève'!$AK$141="","",IF('Exemplaires élève'!$AK$141="TI",1,IF('Exemplaires élève'!$AK$141="I",2,IF('Exemplaires élève'!$AK$141="S",3,IF('Exemplaires élève'!$AK$141="B",4,IF('Exemplaires élève'!$AK$141="TB",5,"xxxx"))))))</f>
        <v/>
      </c>
      <c r="R104" s="78" t="str">
        <f>IF('Exemplaires élève'!$AK$149="","",IF('Exemplaires élève'!$AK$149="TI",1,IF('Exemplaires élève'!$AK$149="I",2,IF('Exemplaires élève'!$AK$149="S",3,IF('Exemplaires élève'!$AK$149="B",4,IF('Exemplaires élève'!$AK$149="TB",5,"xxxx"))))))</f>
        <v/>
      </c>
      <c r="S104" s="78" t="str">
        <f>IF('Exemplaires élève'!$AK$166="","",IF('Exemplaires élève'!$AK$166="TI",1,IF('Exemplaires élève'!$AK$166="I",2,IF('Exemplaires élève'!$AK$166="S",3,IF('Exemplaires élève'!$AK$166="B",4,IF('Exemplaires élève'!$AK$166="TB",5,"xxxx"))))))</f>
        <v/>
      </c>
      <c r="T104" s="78" t="str">
        <f>IF('Exemplaires élève'!$AK$174="","",IF('Exemplaires élève'!$AK$174="TI",1,IF('Exemplaires élève'!$AK$174="I",2,IF('Exemplaires élève'!$AK$174="S",3,IF('Exemplaires élève'!$AK$174="B",4,IF('Exemplaires élève'!$AK$174="TB",5,"xxxx"))))))</f>
        <v/>
      </c>
      <c r="U104" s="78" t="str">
        <f>IF('Exemplaires élève'!$AK$182="","",IF('Exemplaires élève'!$AK$182="TI",1,IF('Exemplaires élève'!$AK$182="I",2,IF('Exemplaires élève'!$AK$182="S",3,IF('Exemplaires élève'!$AK$182="B",4,IF('Exemplaires élève'!$AK$182="TB",5,"xxxx"))))))</f>
        <v/>
      </c>
      <c r="V104" s="78" t="str">
        <f>IF('Exemplaires élève'!$AK$190="","",IF('Exemplaires élève'!$AK$190="TI",1,IF('Exemplaires élève'!$AK$190="I",2,IF('Exemplaires élève'!$AK$190="S",3,IF('Exemplaires élève'!$AK$190="B",4,IF('Exemplaires élève'!$AK$190="TB",5,"xxxx"))))))</f>
        <v/>
      </c>
      <c r="W104" s="78" t="str">
        <f>IF('Exemplaires élève'!$AK$198="","",IF('Exemplaires élève'!$AK$198="TI",1,IF('Exemplaires élève'!$AK$198="I",2,IF('Exemplaires élève'!$AK$198="S",3,IF('Exemplaires élève'!$AK$198="B",4,IF('Exemplaires élève'!$AK$198="TB",5,"xxxx"))))))</f>
        <v/>
      </c>
    </row>
    <row r="105" spans="1:23">
      <c r="A105" s="112"/>
      <c r="D105" s="78" t="str">
        <f>IF('Exemplaires élève'!$AK$20="","",IF('Exemplaires élève'!$AK$20="TI",1,IF('Exemplaires élève'!$AK$20="I",2,IF('Exemplaires élève'!$AK$20="S",3,IF('Exemplaires élève'!$AK$20="B",4,IF('Exemplaires élève'!$AK$20="TB",5,"xxxx"))))))</f>
        <v/>
      </c>
      <c r="E105" s="78" t="str">
        <f>IF('Exemplaires élève'!$AK$28="","",IF('Exemplaires élève'!$AK$28="TI",1,IF('Exemplaires élève'!$AK$28="I",2,IF('Exemplaires élève'!$AK$28="S",3,IF('Exemplaires élève'!$AK$28="B",4,IF('Exemplaires élève'!$AK$28="TB",5,"xxxx"))))))</f>
        <v/>
      </c>
      <c r="F105" s="78" t="str">
        <f>IF('Exemplaires élève'!$AK$36="","",IF('Exemplaires élève'!$AK$36="TI",1,IF('Exemplaires élève'!$AK$36="I",2,IF('Exemplaires élève'!$AK$36="S",3,IF('Exemplaires élève'!$AK$36="B",4,IF('Exemplaires élève'!$AK$36="TB",5,"xxxx"))))))</f>
        <v/>
      </c>
      <c r="G105" s="78" t="str">
        <f>IF('Exemplaires élève'!$AK$44="","",IF('Exemplaires élève'!$AK$44="TI",1,IF('Exemplaires élève'!$AK$44="I",2,IF('Exemplaires élève'!$AK$44="S",3,IF('Exemplaires élève'!$AK$44="B",4,IF('Exemplaires élève'!$AK$44="TB",5,"xxxx"))))))</f>
        <v/>
      </c>
      <c r="H105" s="78" t="str">
        <f>IF('Exemplaires élève'!$AK$52="","",IF('Exemplaires élève'!$AK$52="TI",1,IF('Exemplaires élève'!$AK$52="I",2,IF('Exemplaires élève'!$AK$52="S",3,IF('Exemplaires élève'!$AK$52="B",4,IF('Exemplaires élève'!$AK$52="TB",5,"xxxx"))))))</f>
        <v/>
      </c>
      <c r="I105" s="78" t="str">
        <f>IF('Exemplaires élève'!$AK$69="","",IF('Exemplaires élève'!$AK$69="TI",1,IF('Exemplaires élève'!$AK$69="I",2,IF('Exemplaires élève'!$AK$69="S",3,IF('Exemplaires élève'!$AK$69="B",4,IF('Exemplaires élève'!$AK$69="TB",5,"xxxx"))))))</f>
        <v/>
      </c>
      <c r="J105" s="78" t="str">
        <f>IF('Exemplaires élève'!$AK$77="","",IF('Exemplaires élève'!$AK$77="TI",1,IF('Exemplaires élève'!$AK$77="I",2,IF('Exemplaires élève'!$AK$77="S",3,IF('Exemplaires élève'!$AK$77="B",4,IF('Exemplaires élève'!$AK$77="TB",5,"xxxx"))))))</f>
        <v/>
      </c>
      <c r="K105" s="78" t="str">
        <f>IF('Exemplaires élève'!$AK$85="","",IF('Exemplaires élève'!$AK$85="TI",1,IF('Exemplaires élève'!$AK$85="I",2,IF('Exemplaires élève'!$AK$85="S",3,IF('Exemplaires élève'!$AK$85="B",4,IF('Exemplaires élève'!$AK$85="TB",5,"xxxx"))))))</f>
        <v/>
      </c>
      <c r="L105" s="78" t="str">
        <f>IF('Exemplaires élève'!$AK$93="","",IF('Exemplaires élève'!$AK$93="TI",1,IF('Exemplaires élève'!$AK$93="I",2,IF('Exemplaires élève'!$AK$93="S",3,IF('Exemplaires élève'!$AK$93="B",4,IF('Exemplaires élève'!$AK$93="TB",5,"xxxx"))))))</f>
        <v/>
      </c>
      <c r="M105" s="78" t="str">
        <f>IF('Exemplaires élève'!$AK$101="","",IF('Exemplaires élève'!$AK$101="TI",1,IF('Exemplaires élève'!$AK$101="I",2,IF('Exemplaires élève'!$AK$101="S",3,IF('Exemplaires élève'!$AK$101="B",4,IF('Exemplaires élève'!$AK$101="TB",5,"xxxx"))))))</f>
        <v/>
      </c>
      <c r="N105" s="78" t="str">
        <f>IF('Exemplaires élève'!$AK$118="","",IF('Exemplaires élève'!$AK$118="TI",1,IF('Exemplaires élève'!$AK$118="I",2,IF('Exemplaires élève'!$AK$118="S",3,IF('Exemplaires élève'!$AK$118="B",4,IF('Exemplaires élève'!$AK$118="TB",5,"xxxx"))))))</f>
        <v/>
      </c>
      <c r="O105" s="78" t="str">
        <f>IF('Exemplaires élève'!$AK$126="","",IF('Exemplaires élève'!$AK$126="TI",1,IF('Exemplaires élève'!$AK$126="I",2,IF('Exemplaires élève'!$AK$126="S",3,IF('Exemplaires élève'!$AK$126="B",4,IF('Exemplaires élève'!$AK$126="TB",5,"xxxx"))))))</f>
        <v/>
      </c>
      <c r="P105" s="78" t="str">
        <f>IF('Exemplaires élève'!$AK$134="","",IF('Exemplaires élève'!$AK$134="TI",1,IF('Exemplaires élève'!$AK$134="I",2,IF('Exemplaires élève'!$AK$134="S",3,IF('Exemplaires élève'!$AK$134="B",4,IF('Exemplaires élève'!$AK$134="TB",5,"xxxx"))))))</f>
        <v/>
      </c>
      <c r="Q105" s="78" t="str">
        <f>IF('Exemplaires élève'!$AK$142="","",IF('Exemplaires élève'!$AK$142="TI",1,IF('Exemplaires élève'!$AK$142="I",2,IF('Exemplaires élève'!$AK$142="S",3,IF('Exemplaires élève'!$AK$142="B",4,IF('Exemplaires élève'!$AK$142="TB",5,"xxxx"))))))</f>
        <v/>
      </c>
      <c r="R105" s="78" t="str">
        <f>IF('Exemplaires élève'!$AK$150="","",IF('Exemplaires élève'!$AK$150="TI",1,IF('Exemplaires élève'!$AK$150="I",2,IF('Exemplaires élève'!$AK$150="S",3,IF('Exemplaires élève'!$AK$150="B",4,IF('Exemplaires élève'!$AK$150="TB",5,"xxxx"))))))</f>
        <v/>
      </c>
      <c r="S105" s="78" t="str">
        <f>IF('Exemplaires élève'!$AK$167="","",IF('Exemplaires élève'!$AK$167="TI",1,IF('Exemplaires élève'!$AK$167="I",2,IF('Exemplaires élève'!$AK$167="S",3,IF('Exemplaires élève'!$AK$167="B",4,IF('Exemplaires élève'!$AK$167="TB",5,"xxxx"))))))</f>
        <v/>
      </c>
      <c r="T105" s="78" t="str">
        <f>IF('Exemplaires élève'!$AK$175="","",IF('Exemplaires élève'!$AK$175="TI",1,IF('Exemplaires élève'!$AK$175="I",2,IF('Exemplaires élève'!$AK$175="S",3,IF('Exemplaires élève'!$AK$175="B",4,IF('Exemplaires élève'!$AK$175="TB",5,"xxxx"))))))</f>
        <v/>
      </c>
      <c r="U105" s="78" t="str">
        <f>IF('Exemplaires élève'!$AK$183="","",IF('Exemplaires élève'!$AK$183="TI",1,IF('Exemplaires élève'!$AK$183="I",2,IF('Exemplaires élève'!$AK$183="S",3,IF('Exemplaires élève'!$AK$183="B",4,IF('Exemplaires élève'!$AK$183="TB",5,"xxxx"))))))</f>
        <v/>
      </c>
      <c r="V105" s="78" t="str">
        <f>IF('Exemplaires élève'!$AK$191="","",IF('Exemplaires élève'!$AK$191="TI",1,IF('Exemplaires élève'!$AK$191="I",2,IF('Exemplaires élève'!$AK$191="S",3,IF('Exemplaires élève'!$AK$191="B",4,IF('Exemplaires élève'!$AK$191="TB",5,"xxxx"))))))</f>
        <v/>
      </c>
      <c r="W105" s="78" t="str">
        <f>IF('Exemplaires élève'!$AK$199="","",IF('Exemplaires élève'!$AK$199="TI",1,IF('Exemplaires élève'!$AK$199="I",2,IF('Exemplaires élève'!$AK$199="S",3,IF('Exemplaires élève'!$AK$199="B",4,IF('Exemplaires élève'!$AK$199="TB",5,"xxxx"))))))</f>
        <v/>
      </c>
    </row>
    <row r="106" spans="1:23" ht="13.5" thickBot="1">
      <c r="A106" s="112"/>
      <c r="D106" s="78" t="str">
        <f>IF('Exemplaires élève'!$AK$21="","",IF('Exemplaires élève'!$AK$21="TI",1,IF('Exemplaires élève'!$AK$21="I",2,IF('Exemplaires élève'!$AK$21="S",3,IF('Exemplaires élève'!$AK$21="B",4,IF('Exemplaires élève'!$AK$21="TB",5,"xxxx"))))))</f>
        <v/>
      </c>
      <c r="E106" s="78" t="str">
        <f>IF('Exemplaires élève'!$AK$29="","",IF('Exemplaires élève'!$AK$29="TI",1,IF('Exemplaires élève'!$AK$29="I",2,IF('Exemplaires élève'!$AK$29="S",3,IF('Exemplaires élève'!$AK$29="B",4,IF('Exemplaires élève'!$AK$29="TB",5,"xxxx"))))))</f>
        <v/>
      </c>
      <c r="F106" s="78" t="str">
        <f>IF('Exemplaires élève'!$AK$37="","",IF('Exemplaires élève'!$AK$37="TI",1,IF('Exemplaires élève'!$AK$37="I",2,IF('Exemplaires élève'!$AK$37="S",3,IF('Exemplaires élève'!$AK$37="B",4,IF('Exemplaires élève'!$AK$37="TB",5,"xxxx"))))))</f>
        <v/>
      </c>
      <c r="G106" s="78" t="str">
        <f>IF('Exemplaires élève'!$AK$45="","",IF('Exemplaires élève'!$AK$45="TI",1,IF('Exemplaires élève'!$AK$45="I",2,IF('Exemplaires élève'!$AK$45="S",3,IF('Exemplaires élève'!$AK$45="B",4,IF('Exemplaires élève'!$AK$45="TB",5,"xxxx"))))))</f>
        <v/>
      </c>
      <c r="H106" s="78" t="str">
        <f>IF('Exemplaires élève'!$AK$53="","",IF('Exemplaires élève'!$AK$53="TI",1,IF('Exemplaires élève'!$AK$53="I",2,IF('Exemplaires élève'!$AK$53="S",3,IF('Exemplaires élève'!$AK$53="B",4,IF('Exemplaires élève'!$AK$53="TB",5,"xxxx"))))))</f>
        <v/>
      </c>
      <c r="I106" s="78" t="str">
        <f>IF('Exemplaires élève'!$AK$70="","",IF('Exemplaires élève'!$AK$70="TI",1,IF('Exemplaires élève'!$AK$70="I",2,IF('Exemplaires élève'!$AK$70="S",3,IF('Exemplaires élève'!$AK$70="B",4,IF('Exemplaires élève'!$AK$70="TB",5,"xxxx"))))))</f>
        <v/>
      </c>
      <c r="J106" s="78" t="str">
        <f>IF('Exemplaires élève'!$AK$78="","",IF('Exemplaires élève'!$AK$78="TI",1,IF('Exemplaires élève'!$AK$78="I",2,IF('Exemplaires élève'!$AK$78="S",3,IF('Exemplaires élève'!$AK$78="B",4,IF('Exemplaires élève'!$AK$78="TB",5,"xxxx"))))))</f>
        <v/>
      </c>
      <c r="K106" s="78" t="str">
        <f>IF('Exemplaires élève'!$AK$86="","",IF('Exemplaires élève'!$AK$86="TI",1,IF('Exemplaires élève'!$AK$86="I",2,IF('Exemplaires élève'!$AK$86="S",3,IF('Exemplaires élève'!$AK$86="B",4,IF('Exemplaires élève'!$AK$86="TB",5,"xxxx"))))))</f>
        <v/>
      </c>
      <c r="L106" s="78" t="str">
        <f>IF('Exemplaires élève'!$AK$94="","",IF('Exemplaires élève'!$AK$94="TI",1,IF('Exemplaires élève'!$AK$94="I",2,IF('Exemplaires élève'!$AK$94="S",3,IF('Exemplaires élève'!$AK$94="B",4,IF('Exemplaires élève'!$AK$94="TB",5,"xxxx"))))))</f>
        <v/>
      </c>
      <c r="M106" s="78" t="str">
        <f>IF('Exemplaires élève'!$AK$102="","",IF('Exemplaires élève'!$AK$102="TI",1,IF('Exemplaires élève'!$AK$102="I",2,IF('Exemplaires élève'!$AK$102="S",3,IF('Exemplaires élève'!$AK$102="B",4,IF('Exemplaires élève'!$AK$102="TB",5,"xxxx"))))))</f>
        <v/>
      </c>
      <c r="N106" s="78" t="str">
        <f>IF('Exemplaires élève'!$AK$119="","",IF('Exemplaires élève'!$AK$119="TI",1,IF('Exemplaires élève'!$AK$119="I",2,IF('Exemplaires élève'!$AK$119="S",3,IF('Exemplaires élève'!$AK$119="B",4,IF('Exemplaires élève'!$AK$119="TB",5,"xxxx"))))))</f>
        <v/>
      </c>
      <c r="O106" s="78" t="str">
        <f>IF('Exemplaires élève'!$AK$127="","",IF('Exemplaires élève'!$AK$127="TI",1,IF('Exemplaires élève'!$AK$127="I",2,IF('Exemplaires élève'!$AK$127="S",3,IF('Exemplaires élève'!$AK$127="B",4,IF('Exemplaires élève'!$AK$127="TB",5,"xxxx"))))))</f>
        <v/>
      </c>
      <c r="P106" s="78" t="str">
        <f>IF('Exemplaires élève'!$AK$135="","",IF('Exemplaires élève'!$AK$135="TI",1,IF('Exemplaires élève'!$AK$135="I",2,IF('Exemplaires élève'!$AK$135="S",3,IF('Exemplaires élève'!$AK$135="B",4,IF('Exemplaires élève'!$AK$135="TB",5,"xxxx"))))))</f>
        <v/>
      </c>
      <c r="Q106" s="78" t="str">
        <f>IF('Exemplaires élève'!$AK$143="","",IF('Exemplaires élève'!$AK$143="TI",1,IF('Exemplaires élève'!$AK$143="I",2,IF('Exemplaires élève'!$AK$143="S",3,IF('Exemplaires élève'!$AK$143="B",4,IF('Exemplaires élève'!$AK$143="TB",5,"xxxx"))))))</f>
        <v/>
      </c>
      <c r="R106" s="78" t="str">
        <f>IF('Exemplaires élève'!$AK$151="","",IF('Exemplaires élève'!$AK$151="TI",1,IF('Exemplaires élève'!$AK$151="I",2,IF('Exemplaires élève'!$AK$151="S",3,IF('Exemplaires élève'!$AK$151="B",4,IF('Exemplaires élève'!$AK$151="TB",5,"xxxx"))))))</f>
        <v/>
      </c>
      <c r="S106" s="78" t="str">
        <f>IF('Exemplaires élève'!$AK$168="","",IF('Exemplaires élève'!$AK$168="TI",1,IF('Exemplaires élève'!$AK$168="I",2,IF('Exemplaires élève'!$AK$168="S",3,IF('Exemplaires élève'!$AK$168="B",4,IF('Exemplaires élève'!$AK$168="TB",5,"xxxx"))))))</f>
        <v/>
      </c>
      <c r="T106" s="78" t="str">
        <f>IF('Exemplaires élève'!$AK$176="","",IF('Exemplaires élève'!$AK$176="TI",1,IF('Exemplaires élève'!$AK$176="I",2,IF('Exemplaires élève'!$AK$176="S",3,IF('Exemplaires élève'!$AK$176="B",4,IF('Exemplaires élève'!$AK$176="TB",5,"xxxx"))))))</f>
        <v/>
      </c>
      <c r="U106" s="78" t="str">
        <f>IF('Exemplaires élève'!$AK$184="","",IF('Exemplaires élève'!$AK$184="TI",1,IF('Exemplaires élève'!$AK$184="I",2,IF('Exemplaires élève'!$AK$184="S",3,IF('Exemplaires élève'!$AK$184="B",4,IF('Exemplaires élève'!$AK$184="TB",5,"xxxx"))))))</f>
        <v/>
      </c>
      <c r="V106" s="78" t="str">
        <f>IF('Exemplaires élève'!$AK$192="","",IF('Exemplaires élève'!$AK$192="TI",1,IF('Exemplaires élève'!$AK$192="I",2,IF('Exemplaires élève'!$AK$192="S",3,IF('Exemplaires élève'!$AK$192="B",4,IF('Exemplaires élève'!$AK$192="TB",5,"xxxx"))))))</f>
        <v/>
      </c>
      <c r="W106" s="78" t="str">
        <f>IF('Exemplaires élève'!$AK$200="","",IF('Exemplaires élève'!$AK$200="TI",1,IF('Exemplaires élève'!$AK$200="I",2,IF('Exemplaires élève'!$AK$200="S",3,IF('Exemplaires élève'!$AK$200="B",4,IF('Exemplaires élève'!$AK$200="TB",5,"xxxx"))))))</f>
        <v/>
      </c>
    </row>
    <row r="107" spans="1:23" ht="13.5" thickBot="1">
      <c r="A107" s="112"/>
      <c r="D107" s="32" t="str">
        <f>IF(D100="Absent(e)","",IF(D100="Non pr.",2,IF(COUNTIF(D100:D106,"")=7,"",AVERAGE(D100:D106))))</f>
        <v/>
      </c>
      <c r="E107" s="33" t="str">
        <f t="shared" ref="E107:W107" si="10">IF(E100="Absent(e)","",IF(E100="Non pr.",2,IF(COUNTIF(E100:E106,"")=7,"",AVERAGE(E100:E106))))</f>
        <v/>
      </c>
      <c r="F107" s="33" t="str">
        <f t="shared" si="10"/>
        <v/>
      </c>
      <c r="G107" s="33" t="str">
        <f t="shared" si="10"/>
        <v/>
      </c>
      <c r="H107" s="33" t="str">
        <f t="shared" si="10"/>
        <v/>
      </c>
      <c r="I107" s="33" t="str">
        <f t="shared" si="10"/>
        <v/>
      </c>
      <c r="J107" s="33" t="str">
        <f t="shared" si="10"/>
        <v/>
      </c>
      <c r="K107" s="33" t="str">
        <f t="shared" si="10"/>
        <v/>
      </c>
      <c r="L107" s="33" t="str">
        <f t="shared" si="10"/>
        <v/>
      </c>
      <c r="M107" s="33" t="str">
        <f t="shared" si="10"/>
        <v/>
      </c>
      <c r="N107" s="33" t="str">
        <f t="shared" si="10"/>
        <v/>
      </c>
      <c r="O107" s="33" t="str">
        <f t="shared" si="10"/>
        <v/>
      </c>
      <c r="P107" s="33" t="str">
        <f t="shared" si="10"/>
        <v/>
      </c>
      <c r="Q107" s="33" t="str">
        <f t="shared" si="10"/>
        <v/>
      </c>
      <c r="R107" s="33" t="str">
        <f t="shared" si="10"/>
        <v/>
      </c>
      <c r="S107" s="33" t="str">
        <f t="shared" si="10"/>
        <v/>
      </c>
      <c r="T107" s="33" t="str">
        <f t="shared" si="10"/>
        <v/>
      </c>
      <c r="U107" s="33" t="str">
        <f t="shared" si="10"/>
        <v/>
      </c>
      <c r="V107" s="33" t="str">
        <f t="shared" si="10"/>
        <v/>
      </c>
      <c r="W107" s="34" t="str">
        <f t="shared" si="10"/>
        <v/>
      </c>
    </row>
    <row r="108" spans="1:23">
      <c r="A108" s="112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</row>
    <row r="109" spans="1:23">
      <c r="A109" s="112"/>
      <c r="C109" s="1" t="s">
        <v>29</v>
      </c>
      <c r="D109" s="77" t="str">
        <f>IF('Exemplaires élève'!$AJ$15="np","Non pr.",IF('Exemplaires élève'!$AJ$15="a","Absent(e)",IF('Exemplaires élève'!$AL$14="","",IF('Exemplaires élève'!$AL$15="TI",1,IF('Exemplaires élève'!$AL$15="I",2,IF('Exemplaires élève'!$AL$15="S",3,IF('Exemplaires élève'!$AL$15="B",4,IF('Exemplaires élève'!$AL$15="TB",5,"xxxx"))))))))</f>
        <v/>
      </c>
      <c r="E109" s="77" t="str">
        <f>IF('Exemplaires élève'!$AJ$23="np","Non pr.",IF('Exemplaires élève'!$AJ$23="a","Absent(e)",IF('Exemplaires élève'!$AL$23="","",IF('Exemplaires élève'!$AL$23="TI",1,IF('Exemplaires élève'!$AL$23="I",2,IF('Exemplaires élève'!$AL$23="S",3,IF('Exemplaires élève'!$AL$23="B",4,IF('Exemplaires élève'!$AL$23="TB",5,IF('Exemplaires élève'!$AL$23="np","Non pr.",IF('Exemplaires élève'!$AL$23="A","Absent(e)","xxxx"))))))))))</f>
        <v/>
      </c>
      <c r="F109" s="77" t="str">
        <f>IF('Exemplaires élève'!$AJ$31="np","Non pr.",IF('Exemplaires élève'!$AJ$31="a","Absent(e)",IF('Exemplaires élève'!$AL$31="","",IF('Exemplaires élève'!$AL$31="TI",1,IF('Exemplaires élève'!$AL$31="I",2,IF('Exemplaires élève'!$AL$31="S",3,IF('Exemplaires élève'!$AL$31="B",4,IF('Exemplaires élève'!$AL$31="TB",5,IF('Exemplaires élève'!$AL$31="np","Non pr.",IF('Exemplaires élève'!$AL$31="A","Absent(e)","xxxx"))))))))))</f>
        <v/>
      </c>
      <c r="G109" s="77" t="str">
        <f>IF('Exemplaires élève'!$AJ$39="np","Non pr.",IF('Exemplaires élève'!$AJ$39="a","Absent(e)",IF('Exemplaires élève'!$AL$39="","",IF('Exemplaires élève'!$AL$39="TI",1,IF('Exemplaires élève'!$AL$39="I",2,IF('Exemplaires élève'!$AL$39="S",3,IF('Exemplaires élève'!$AL$39="B",4,IF('Exemplaires élève'!$AL$39="TB",5,IF('Exemplaires élève'!$AL$39="np","Non pr.",IF('Exemplaires élève'!$AL$39="A","Absent(e)","xxxx"))))))))))</f>
        <v/>
      </c>
      <c r="H109" s="77" t="str">
        <f>IF('Exemplaires élève'!$AJ$47="np","Non pr.",IF('Exemplaires élève'!$AJ$47="a","Absent(e)",IF('Exemplaires élève'!$AL$47="","",IF('Exemplaires élève'!$AL$47="TI",1,IF('Exemplaires élève'!$AL$47="I",2,IF('Exemplaires élève'!$AL$47="S",3,IF('Exemplaires élève'!$AL$47="B",4,IF('Exemplaires élève'!$AL$47="TB",5,IF('Exemplaires élève'!$AL$47="np","Non pr.",IF('Exemplaires élève'!$AL$47="A","Absent(e)","xxxx"))))))))))</f>
        <v/>
      </c>
      <c r="I109" s="77" t="str">
        <f>IF('Exemplaires élève'!$AJ$64="np","Non pr.",IF('Exemplaires élève'!$AJ$64="a","Absent(e)",IF('Exemplaires élève'!$AL$64="","",IF('Exemplaires élève'!$AL$64="TI",1,IF('Exemplaires élève'!$AL$64="I",2,IF('Exemplaires élève'!$AL$64="S",3,IF('Exemplaires élève'!$AL$64="B",4,IF('Exemplaires élève'!$AL$64="TB",5,IF('Exemplaires élève'!$AL$64="np","Non pr.",IF('Exemplaires élève'!$AL$64="A","Absent(e)","xxxx"))))))))))</f>
        <v/>
      </c>
      <c r="J109" s="77" t="str">
        <f>IF('Exemplaires élève'!$AJ$72="np","Non pr.",IF('Exemplaires élève'!$AJ$72="a","Absent(e)",IF('Exemplaires élève'!$AL$72="","",IF('Exemplaires élève'!$AL$72="TI",1,IF('Exemplaires élève'!$AL$72="I",2,IF('Exemplaires élève'!$AL$72="S",3,IF('Exemplaires élève'!$AL$72="B",4,IF('Exemplaires élève'!$AL$72="TB",5,IF('Exemplaires élève'!$AL$72="np","Non pr.",IF('Exemplaires élève'!$AL$72="A","Absent(e)","xxxx"))))))))))</f>
        <v/>
      </c>
      <c r="K109" s="77" t="str">
        <f>IF('Exemplaires élève'!$AJ$80="np","Non pr.",IF('Exemplaires élève'!$AJ$80="a","Absent(e)",IF('Exemplaires élève'!$AL$80="","",IF('Exemplaires élève'!$AL$80="TI",1,IF('Exemplaires élève'!$AL$80="I",2,IF('Exemplaires élève'!$AL$80="S",3,IF('Exemplaires élève'!$AL$80="B",4,IF('Exemplaires élève'!$AL$80="TB",5,IF('Exemplaires élève'!$AL$80="np","Non pr.",IF('Exemplaires élève'!$AL$80="A","Absent(e)","xxxx"))))))))))</f>
        <v/>
      </c>
      <c r="L109" s="77" t="str">
        <f>IF('Exemplaires élève'!$AJ$88="np","Non pr.",IF('Exemplaires élève'!$AJ$88="a","Absent(e)",IF('Exemplaires élève'!$AL$88="","",IF('Exemplaires élève'!$AL$88="TI",1,IF('Exemplaires élève'!$AL$88="I",2,IF('Exemplaires élève'!$AL$88="S",3,IF('Exemplaires élève'!$AL$88="B",4,IF('Exemplaires élève'!$AL$88="TB",5,IF('Exemplaires élève'!$AL$88="np","Non pr.",IF('Exemplaires élève'!$AL$88="A","Absent(e)","xxxx"))))))))))</f>
        <v/>
      </c>
      <c r="M109" s="77" t="str">
        <f>IF('Exemplaires élève'!$AJ$96="np","Non pr.",IF('Exemplaires élève'!$AJ$96="a","Absent(e)",IF('Exemplaires élève'!$AL$96="","",IF('Exemplaires élève'!$AL$96="TI",1,IF('Exemplaires élève'!$AL$96="I",2,IF('Exemplaires élève'!$AL$96="S",3,IF('Exemplaires élève'!$AL$96="B",4,IF('Exemplaires élève'!$AL$96="TB",5,IF('Exemplaires élève'!$AL$96="np","Non pr.",IF('Exemplaires élève'!$AL$96="A","Absent(e)","xxxx"))))))))))</f>
        <v/>
      </c>
      <c r="N109" s="77" t="str">
        <f>IF('Exemplaires élève'!$AJ$113="np","Non pr.",IF('Exemplaires élève'!$AJ$113="a","Absent(e)",IF('Exemplaires élève'!$AL$113="","",IF('Exemplaires élève'!$AL$113="TI",1,IF('Exemplaires élève'!$AL$113="I",2,IF('Exemplaires élève'!$AL$113="S",3,IF('Exemplaires élève'!$AL$113="B",4,IF('Exemplaires élève'!$AL$113="TB",5,IF('Exemplaires élève'!$AL$113="np","Non pr.",IF('Exemplaires élève'!$AL$113="A","Absent(e)","xxxx"))))))))))</f>
        <v/>
      </c>
      <c r="O109" s="77" t="str">
        <f>IF('Exemplaires élève'!$AJ$121="np","Non pr.",IF('Exemplaires élève'!$AJ$121="a","Absent(e)",IF('Exemplaires élève'!$AL$121="","",IF('Exemplaires élève'!$AL$121="TI",1,IF('Exemplaires élève'!$AL$121="I",2,IF('Exemplaires élève'!$AL$121="S",3,IF('Exemplaires élève'!$AL$121="B",4,IF('Exemplaires élève'!$AL$121="TB",5,IF('Exemplaires élève'!$AL$121="np","Non pr.",IF('Exemplaires élève'!$AL$121="A","Absent(e)","xxxx"))))))))))</f>
        <v/>
      </c>
      <c r="P109" s="77" t="str">
        <f>IF('Exemplaires élève'!$AJ$129="np","Non pr.",IF('Exemplaires élève'!$AJ$129="a","Absent(e)",IF('Exemplaires élève'!$AL$129="","",IF('Exemplaires élève'!$AL$129="TI",1,IF('Exemplaires élève'!$AL$129="I",2,IF('Exemplaires élève'!$AL$129="S",3,IF('Exemplaires élève'!$AL$129="B",4,IF('Exemplaires élève'!$AL$129="TB",5,IF('Exemplaires élève'!$AL$129="np","Non pr.",IF('Exemplaires élève'!$AL$129="A","Absent(e)","xxxx"))))))))))</f>
        <v/>
      </c>
      <c r="Q109" s="77" t="str">
        <f>IF('Exemplaires élève'!$AJ$137="np","Non pr.",IF('Exemplaires élève'!$AJ$137="a","Absent(e)",IF('Exemplaires élève'!$AL$137="","",IF('Exemplaires élève'!$AL$137="TI",1,IF('Exemplaires élève'!$AL$137="I",2,IF('Exemplaires élève'!$AL$137="S",3,IF('Exemplaires élève'!$AL$137="B",4,IF('Exemplaires élève'!$AL$137="TB",5,IF('Exemplaires élève'!$AL$137="np","Non pr.",IF('Exemplaires élève'!$AL$137="A","Absent(e)","xxxx"))))))))))</f>
        <v/>
      </c>
      <c r="R109" s="77" t="str">
        <f>IF('Exemplaires élève'!$AJ$145="np","Non pr.",IF('Exemplaires élève'!$AJ$145="a","Absent(e)",IF('Exemplaires élève'!$AL$145="","",IF('Exemplaires élève'!$AL$145="TI",1,IF('Exemplaires élève'!$AL$145="I",2,IF('Exemplaires élève'!$AL$145="S",3,IF('Exemplaires élève'!$AL$145="B",4,IF('Exemplaires élève'!$AL$145="TB",5,IF('Exemplaires élève'!$AL$145="np","Non pr.",IF('Exemplaires élève'!$AL$145="A","Absent(e)","xxxx"))))))))))</f>
        <v/>
      </c>
      <c r="S109" s="77" t="str">
        <f>IF('Exemplaires élève'!$AJ$162="np","Non pr.",IF('Exemplaires élève'!$AJ$162="a","Absent(e)",IF('Exemplaires élève'!$AL$162="","",IF('Exemplaires élève'!$AL$162="TI",1,IF('Exemplaires élève'!$AL$162="I",2,IF('Exemplaires élève'!$AL$162="S",3,IF('Exemplaires élève'!$AL$162="B",4,IF('Exemplaires élève'!$AL$162="TB",5,IF('Exemplaires élève'!$AL$162="np","Non pr.",IF('Exemplaires élève'!$AL$162="A","Absent(e)","xxxx"))))))))))</f>
        <v/>
      </c>
      <c r="T109" s="77" t="str">
        <f>IF('Exemplaires élève'!$AJ$170="np","Non pr.",IF('Exemplaires élève'!$AJ$170="a","Absent(e)",IF('Exemplaires élève'!$AL$170="","",IF('Exemplaires élève'!$AL$170="TI",1,IF('Exemplaires élève'!$AL$170="I",2,IF('Exemplaires élève'!$AL$170="S",3,IF('Exemplaires élève'!$AL$170="B",4,IF('Exemplaires élève'!$AL$170="TB",5,IF('Exemplaires élève'!$AL$170="np","Non pr.",IF('Exemplaires élève'!$AL$170="A","Absent(e)","xxxx"))))))))))</f>
        <v/>
      </c>
      <c r="U109" s="77" t="str">
        <f>IF('Exemplaires élève'!$AJ$178="np","Non pr.",IF('Exemplaires élève'!$AJ$178="a","Absent(e)",IF('Exemplaires élève'!$AL$178="","",IF('Exemplaires élève'!$AL$178="TI",1,IF('Exemplaires élève'!$AL$178="I",2,IF('Exemplaires élève'!$AL$178="S",3,IF('Exemplaires élève'!$AL$178="B",4,IF('Exemplaires élève'!$AL$178="TB",5,IF('Exemplaires élève'!$AL$178="np","Non pr.",IF('Exemplaires élève'!$AL$178="A","Absent(e)","xxxx"))))))))))</f>
        <v/>
      </c>
      <c r="V109" s="77" t="str">
        <f>IF('Exemplaires élève'!$AJ$186="np","Non pr.",IF('Exemplaires élève'!$AJ$186="a","Absent(e)",IF('Exemplaires élève'!$AL$186="","",IF('Exemplaires élève'!$AL$186="TI",1,IF('Exemplaires élève'!$AL$186="I",2,IF('Exemplaires élève'!$AL$186="S",3,IF('Exemplaires élève'!$AL$186="B",4,IF('Exemplaires élève'!$AL$186="TB",5,IF('Exemplaires élève'!$AL$186="np","Non pr.",IF('Exemplaires élève'!$AL$186="A","Absent(e)","xxxx"))))))))))</f>
        <v/>
      </c>
      <c r="W109" s="77" t="str">
        <f>IF('Exemplaires élève'!$AJ$194="np","Non pr.",IF('Exemplaires élève'!$AJ$194="a","Absent(e)",IF('Exemplaires élève'!$AL$194="","",IF('Exemplaires élève'!$AL$194="TI",1,IF('Exemplaires élève'!$AL$194="I",2,IF('Exemplaires élève'!$AL$194="S",3,IF('Exemplaires élève'!$AL$194="B",4,IF('Exemplaires élève'!$AL$194="TB",5,IF('Exemplaires élève'!$AL$194="np","Non pr.",IF('Exemplaires élève'!$AL$194="A","Absent(e)","xxxx"))))))))))</f>
        <v/>
      </c>
    </row>
    <row r="110" spans="1:23">
      <c r="A110" s="112"/>
      <c r="D110" s="78" t="str">
        <f>IF('Exemplaires élève'!$AL$16="","",IF('Exemplaires élève'!$AL$16="TI",1,IF('Exemplaires élève'!$AL$16="I",2,IF('Exemplaires élève'!$AL$16="S",3,IF('Exemplaires élève'!$AL$16="B",4,IF('Exemplaires élève'!$AL$16="TB",5,"xxxx"))))))</f>
        <v/>
      </c>
      <c r="E110" s="78" t="str">
        <f>IF('Exemplaires élève'!$AL$24="","",IF('Exemplaires élève'!$AL$24="TI",1,IF('Exemplaires élève'!$AL$24="I",2,IF('Exemplaires élève'!$AL$24="S",3,IF('Exemplaires élève'!$AL$24="B",4,IF('Exemplaires élève'!$AL$24="TB",5,"xxxx"))))))</f>
        <v/>
      </c>
      <c r="F110" s="78" t="str">
        <f>IF('Exemplaires élève'!$AL$32="","",IF('Exemplaires élève'!$AL$32="TI",1,IF('Exemplaires élève'!$AL$32="I",2,IF('Exemplaires élève'!$AL$32="S",3,IF('Exemplaires élève'!$AL$32="B",4,IF('Exemplaires élève'!$AL$32="TB",5,"xxxx"))))))</f>
        <v/>
      </c>
      <c r="G110" s="78" t="str">
        <f>IF('Exemplaires élève'!$AL$40="","",IF('Exemplaires élève'!$AL$40="TI",1,IF('Exemplaires élève'!$AL$40="I",2,IF('Exemplaires élève'!$AL$40="S",3,IF('Exemplaires élève'!$AL$40="B",4,IF('Exemplaires élève'!$AL$40="TB",5,"xxxx"))))))</f>
        <v/>
      </c>
      <c r="H110" s="78" t="str">
        <f>IF('Exemplaires élève'!$AL$48="","",IF('Exemplaires élève'!$AL$48="TI",1,IF('Exemplaires élève'!$AL$48="I",2,IF('Exemplaires élève'!$AL$48="S",3,IF('Exemplaires élève'!$AL$48="B",4,IF('Exemplaires élève'!$AL$48="TB",5,"xxxx"))))))</f>
        <v/>
      </c>
      <c r="I110" s="78" t="str">
        <f>IF('Exemplaires élève'!$AL$65="","",IF('Exemplaires élève'!$AL$65="TI",1,IF('Exemplaires élève'!$AL$65="I",2,IF('Exemplaires élève'!$AL$65="S",3,IF('Exemplaires élève'!$AL$65="B",4,IF('Exemplaires élève'!$AL$65="TB",5,"xxxx"))))))</f>
        <v/>
      </c>
      <c r="J110" s="78" t="str">
        <f>IF('Exemplaires élève'!$AL$73="","",IF('Exemplaires élève'!$AL$73="TI",1,IF('Exemplaires élève'!$AL$73="I",2,IF('Exemplaires élève'!$AL$73="S",3,IF('Exemplaires élève'!$AL$73="B",4,IF('Exemplaires élève'!$AL$73="TB",5,"xxxx"))))))</f>
        <v/>
      </c>
      <c r="K110" s="78" t="str">
        <f>IF('Exemplaires élève'!$AL$81="","",IF('Exemplaires élève'!$AL$81="TI",1,IF('Exemplaires élève'!$AL$81="I",2,IF('Exemplaires élève'!$AL$81="S",3,IF('Exemplaires élève'!$AL$81="B",4,IF('Exemplaires élève'!$AL$81="TB",5,"xxxx"))))))</f>
        <v/>
      </c>
      <c r="L110" s="78" t="str">
        <f>IF('Exemplaires élève'!$AL$89="","",IF('Exemplaires élève'!$AL$89="TI",1,IF('Exemplaires élève'!$AL$89="I",2,IF('Exemplaires élève'!$AL$89="S",3,IF('Exemplaires élève'!$AL$89="B",4,IF('Exemplaires élève'!$AL$89="TB",5,"xxxx"))))))</f>
        <v/>
      </c>
      <c r="M110" s="78" t="str">
        <f>IF('Exemplaires élève'!$AL$97="","",IF('Exemplaires élève'!$AL$97="TI",1,IF('Exemplaires élève'!$AL$97="I",2,IF('Exemplaires élève'!$AL$97="S",3,IF('Exemplaires élève'!$AL$97="B",4,IF('Exemplaires élève'!$AL$97="TB",5,"xxxx"))))))</f>
        <v/>
      </c>
      <c r="N110" s="78" t="str">
        <f>IF('Exemplaires élève'!$AL$114="","",IF('Exemplaires élève'!$AL$114="TI",1,IF('Exemplaires élève'!$AL$114="I",2,IF('Exemplaires élève'!$AL$114="S",3,IF('Exemplaires élève'!$AL$114="B",4,IF('Exemplaires élève'!$AL$114="TB",5,"xxxx"))))))</f>
        <v/>
      </c>
      <c r="O110" s="78" t="str">
        <f>IF('Exemplaires élève'!$AL$122="","",IF('Exemplaires élève'!$AL$122="TI",1,IF('Exemplaires élève'!$AL$122="I",2,IF('Exemplaires élève'!$AL$122="S",3,IF('Exemplaires élève'!$AL$122="B",4,IF('Exemplaires élève'!$AL$122="TB",5,"xxxx"))))))</f>
        <v/>
      </c>
      <c r="P110" s="78" t="str">
        <f>IF('Exemplaires élève'!$AL$130="","",IF('Exemplaires élève'!$AL$130="TI",1,IF('Exemplaires élève'!$AL$130="I",2,IF('Exemplaires élève'!$AL$130="S",3,IF('Exemplaires élève'!$AL$130="B",4,IF('Exemplaires élève'!$AL$130="TB",5,"xxxx"))))))</f>
        <v/>
      </c>
      <c r="Q110" s="78" t="str">
        <f>IF('Exemplaires élève'!$AL$138="","",IF('Exemplaires élève'!$AL$138="TI",1,IF('Exemplaires élève'!$AL$138="I",2,IF('Exemplaires élève'!$AL$138="S",3,IF('Exemplaires élève'!$AL$138="B",4,IF('Exemplaires élève'!$AL$138="TB",5,"xxxx"))))))</f>
        <v/>
      </c>
      <c r="R110" s="78" t="str">
        <f>IF('Exemplaires élève'!$AL$146="","",IF('Exemplaires élève'!$AL$146="TI",1,IF('Exemplaires élève'!$AL$146="I",2,IF('Exemplaires élève'!$AL$146="S",3,IF('Exemplaires élève'!$AL$146="B",4,IF('Exemplaires élève'!$AL$146="TB",5,"xxxx"))))))</f>
        <v/>
      </c>
      <c r="S110" s="78" t="str">
        <f>IF('Exemplaires élève'!$AL$163="","",IF('Exemplaires élève'!$AL$163="TI",1,IF('Exemplaires élève'!$AL$163="I",2,IF('Exemplaires élève'!$AL$163="S",3,IF('Exemplaires élève'!$AL$163="B",4,IF('Exemplaires élève'!$AL$163="TB",5,"xxxx"))))))</f>
        <v/>
      </c>
      <c r="T110" s="78" t="str">
        <f>IF('Exemplaires élève'!$AL$171="","",IF('Exemplaires élève'!$AL$171="TI",1,IF('Exemplaires élève'!$AL$171="I",2,IF('Exemplaires élève'!$AL$171="S",3,IF('Exemplaires élève'!$AL$171="B",4,IF('Exemplaires élève'!$AL$171="TB",5,"xxxx"))))))</f>
        <v/>
      </c>
      <c r="U110" s="78" t="str">
        <f>IF('Exemplaires élève'!$AL$179="","",IF('Exemplaires élève'!$AL$179="TI",1,IF('Exemplaires élève'!$AL$179="I",2,IF('Exemplaires élève'!$AL$179="S",3,IF('Exemplaires élève'!$AL$179="B",4,IF('Exemplaires élève'!$AL$179="TB",5,"xxxx"))))))</f>
        <v/>
      </c>
      <c r="V110" s="78" t="str">
        <f>IF('Exemplaires élève'!$AL$187="","",IF('Exemplaires élève'!$AL$187="TI",1,IF('Exemplaires élève'!$AL$187="I",2,IF('Exemplaires élève'!$AL$187="S",3,IF('Exemplaires élève'!$AL$187="B",4,IF('Exemplaires élève'!$AL$187="TB",5,"xxxx"))))))</f>
        <v/>
      </c>
      <c r="W110" s="78" t="str">
        <f>IF('Exemplaires élève'!$AL$195="","",IF('Exemplaires élève'!$AL$195="TI",1,IF('Exemplaires élève'!$AL$195="I",2,IF('Exemplaires élève'!$AL$195="S",3,IF('Exemplaires élève'!$AL$195="B",4,IF('Exemplaires élève'!$AL$195="TB",5,"xxxx"))))))</f>
        <v/>
      </c>
    </row>
    <row r="111" spans="1:23">
      <c r="A111" s="112"/>
      <c r="D111" s="78" t="str">
        <f>IF('Exemplaires élève'!$AL$17="","",IF('Exemplaires élève'!$AL$17="TI",1,IF('Exemplaires élève'!$AL$17="I",2,IF('Exemplaires élève'!$AL$17="S",3,IF('Exemplaires élève'!$AL$17="B",4,IF('Exemplaires élève'!$AL$17="TB",5,"xxxx"))))))</f>
        <v/>
      </c>
      <c r="E111" s="78" t="str">
        <f>IF('Exemplaires élève'!$AL$25="","",IF('Exemplaires élève'!$AL$25="TI",1,IF('Exemplaires élève'!$AL$25="I",2,IF('Exemplaires élève'!$AL$25="S",3,IF('Exemplaires élève'!$AL$25="B",4,IF('Exemplaires élève'!$AL$25="TB",5,"xxxx"))))))</f>
        <v/>
      </c>
      <c r="F111" s="78" t="str">
        <f>IF('Exemplaires élève'!$AL$33="","",IF('Exemplaires élève'!$AL$33="TI",1,IF('Exemplaires élève'!$AL$33="I",2,IF('Exemplaires élève'!$AL$33="S",3,IF('Exemplaires élève'!$AL$33="B",4,IF('Exemplaires élève'!$AL$33="TB",5,"xxxx"))))))</f>
        <v/>
      </c>
      <c r="G111" s="78" t="str">
        <f>IF('Exemplaires élève'!$AL$41="","",IF('Exemplaires élève'!$AL$41="TI",1,IF('Exemplaires élève'!$AL$41="I",2,IF('Exemplaires élève'!$AL$41="S",3,IF('Exemplaires élève'!$AL$41="B",4,IF('Exemplaires élève'!$AL$41="TB",5,"xxxx"))))))</f>
        <v/>
      </c>
      <c r="H111" s="78" t="str">
        <f>IF('Exemplaires élève'!$AL$49="","",IF('Exemplaires élève'!$AL$49="TI",1,IF('Exemplaires élève'!$AL$49="I",2,IF('Exemplaires élève'!$AL$49="S",3,IF('Exemplaires élève'!$AL$49="B",4,IF('Exemplaires élève'!$AL$49="TB",5,"xxxx"))))))</f>
        <v/>
      </c>
      <c r="I111" s="78" t="str">
        <f>IF('Exemplaires élève'!$AL$66="","",IF('Exemplaires élève'!$AL$66="TI",1,IF('Exemplaires élève'!$AL$66="I",2,IF('Exemplaires élève'!$AL$66="S",3,IF('Exemplaires élève'!$AL$66="B",4,IF('Exemplaires élève'!$AL$66="TB",5,"xxxx"))))))</f>
        <v/>
      </c>
      <c r="J111" s="78" t="str">
        <f>IF('Exemplaires élève'!$AL$74="","",IF('Exemplaires élève'!$AL$74="TI",1,IF('Exemplaires élève'!$AL$74="I",2,IF('Exemplaires élève'!$AL$74="S",3,IF('Exemplaires élève'!$AL$74="B",4,IF('Exemplaires élève'!$AL$74="TB",5,"xxxx"))))))</f>
        <v/>
      </c>
      <c r="K111" s="78" t="str">
        <f>IF('Exemplaires élève'!$AL$82="","",IF('Exemplaires élève'!$AL$82="TI",1,IF('Exemplaires élève'!$AL$82="I",2,IF('Exemplaires élève'!$AL$82="S",3,IF('Exemplaires élève'!$AL$82="B",4,IF('Exemplaires élève'!$AL$82="TB",5,"xxxx"))))))</f>
        <v/>
      </c>
      <c r="L111" s="78" t="str">
        <f>IF('Exemplaires élève'!$AL$90="","",IF('Exemplaires élève'!$AL$90="TI",1,IF('Exemplaires élève'!$AL$90="I",2,IF('Exemplaires élève'!$AL$90="S",3,IF('Exemplaires élève'!$AL$90="B",4,IF('Exemplaires élève'!$AL$90="TB",5,"xxxx"))))))</f>
        <v/>
      </c>
      <c r="M111" s="78" t="str">
        <f>IF('Exemplaires élève'!$AL$98="","",IF('Exemplaires élève'!$AL$98="TI",1,IF('Exemplaires élève'!$AL$98="I",2,IF('Exemplaires élève'!$AL$98="S",3,IF('Exemplaires élève'!$AL$98="B",4,IF('Exemplaires élève'!$AL$98="TB",5,"xxxx"))))))</f>
        <v/>
      </c>
      <c r="N111" s="78" t="str">
        <f>IF('Exemplaires élève'!$AL$115="","",IF('Exemplaires élève'!$AL$115="TI",1,IF('Exemplaires élève'!$AL$115="I",2,IF('Exemplaires élève'!$AL$115="S",3,IF('Exemplaires élève'!$AL$115="B",4,IF('Exemplaires élève'!$AL$115="TB",5,"xxxx"))))))</f>
        <v/>
      </c>
      <c r="O111" s="78" t="str">
        <f>IF('Exemplaires élève'!$AL$123="","",IF('Exemplaires élève'!$AL$123="TI",1,IF('Exemplaires élève'!$AL$123="I",2,IF('Exemplaires élève'!$AL$123="S",3,IF('Exemplaires élève'!$AL$123="B",4,IF('Exemplaires élève'!$AL$123="TB",5,"xxxx"))))))</f>
        <v/>
      </c>
      <c r="P111" s="78" t="str">
        <f>IF('Exemplaires élève'!$AL$131="","",IF('Exemplaires élève'!$AL$131="TI",1,IF('Exemplaires élève'!$AL$131="I",2,IF('Exemplaires élève'!$AL$131="S",3,IF('Exemplaires élève'!$AL$131="B",4,IF('Exemplaires élève'!$AL$131="TB",5,"xxxx"))))))</f>
        <v/>
      </c>
      <c r="Q111" s="78" t="str">
        <f>IF('Exemplaires élève'!$AL$139="","",IF('Exemplaires élève'!$AL$139="TI",1,IF('Exemplaires élève'!$AL$139="I",2,IF('Exemplaires élève'!$AL$139="S",3,IF('Exemplaires élève'!$AL$139="B",4,IF('Exemplaires élève'!$AL$139="TB",5,"xxxx"))))))</f>
        <v/>
      </c>
      <c r="R111" s="78" t="str">
        <f>IF('Exemplaires élève'!$AL$147="","",IF('Exemplaires élève'!$AL$147="TI",1,IF('Exemplaires élève'!$AL$147="I",2,IF('Exemplaires élève'!$AL$147="S",3,IF('Exemplaires élève'!$AL$147="B",4,IF('Exemplaires élève'!$AL$147="TB",5,"xxxx"))))))</f>
        <v/>
      </c>
      <c r="S111" s="78" t="str">
        <f>IF('Exemplaires élève'!$AL$164="","",IF('Exemplaires élève'!$AL$164="TI",1,IF('Exemplaires élève'!$AL$164="I",2,IF('Exemplaires élève'!$AL$164="S",3,IF('Exemplaires élève'!$AL$164="B",4,IF('Exemplaires élève'!$AL$164="TB",5,"xxxx"))))))</f>
        <v/>
      </c>
      <c r="T111" s="78" t="str">
        <f>IF('Exemplaires élève'!$AL$172="","",IF('Exemplaires élève'!$AL$172="TI",1,IF('Exemplaires élève'!$AL$172="I",2,IF('Exemplaires élève'!$AL$172="S",3,IF('Exemplaires élève'!$AL$172="B",4,IF('Exemplaires élève'!$AL$172="TB",5,"xxxx"))))))</f>
        <v/>
      </c>
      <c r="U111" s="78" t="str">
        <f>IF('Exemplaires élève'!$AL$180="","",IF('Exemplaires élève'!$AL$180="TI",1,IF('Exemplaires élève'!$AL$180="I",2,IF('Exemplaires élève'!$AL$180="S",3,IF('Exemplaires élève'!$AL$180="B",4,IF('Exemplaires élève'!$AL$180="TB",5,"xxxx"))))))</f>
        <v/>
      </c>
      <c r="V111" s="78" t="str">
        <f>IF('Exemplaires élève'!$AL$188="","",IF('Exemplaires élève'!$AL$188="TI",1,IF('Exemplaires élève'!$AL$188="I",2,IF('Exemplaires élève'!$AL$188="S",3,IF('Exemplaires élève'!$AL$188="B",4,IF('Exemplaires élève'!$AL$188="TB",5,"xxxx"))))))</f>
        <v/>
      </c>
      <c r="W111" s="78" t="str">
        <f>IF('Exemplaires élève'!$AL$196="","",IF('Exemplaires élève'!$AL$196="TI",1,IF('Exemplaires élève'!$AL$196="I",2,IF('Exemplaires élève'!$AL$196="S",3,IF('Exemplaires élève'!$AL$196="B",4,IF('Exemplaires élève'!$AL$196="TB",5,"xxxx"))))))</f>
        <v/>
      </c>
    </row>
    <row r="112" spans="1:23">
      <c r="A112" s="112"/>
      <c r="D112" s="78" t="str">
        <f>IF('Exemplaires élève'!$AL$18="","",IF('Exemplaires élève'!$AL$18="TI",1,IF('Exemplaires élève'!$AL$18="I",2,IF('Exemplaires élève'!$AL$18="S",3,IF('Exemplaires élève'!$AL$18="B",4,IF('Exemplaires élève'!$AL$18="TB",5,"xxxx"))))))</f>
        <v/>
      </c>
      <c r="E112" s="78" t="str">
        <f>IF('Exemplaires élève'!$AL$26="","",IF('Exemplaires élève'!$AL$26="TI",1,IF('Exemplaires élève'!$AL$26="I",2,IF('Exemplaires élève'!$AL$26="S",3,IF('Exemplaires élève'!$AL$26="B",4,IF('Exemplaires élève'!$AL$26="TB",5,"xxxx"))))))</f>
        <v/>
      </c>
      <c r="F112" s="78" t="str">
        <f>IF('Exemplaires élève'!$AL$34="","",IF('Exemplaires élève'!$AL$34="TI",1,IF('Exemplaires élève'!$AL$34="I",2,IF('Exemplaires élève'!$AL$34="S",3,IF('Exemplaires élève'!$AL$34="B",4,IF('Exemplaires élève'!$AL$34="TB",5,"xxxx"))))))</f>
        <v/>
      </c>
      <c r="G112" s="78" t="str">
        <f>IF('Exemplaires élève'!$AL$42="","",IF('Exemplaires élève'!$AL$42="TI",1,IF('Exemplaires élève'!$AL$42="I",2,IF('Exemplaires élève'!$AL$42="S",3,IF('Exemplaires élève'!$AL$42="B",4,IF('Exemplaires élève'!$AL$42="TB",5,"xxxx"))))))</f>
        <v/>
      </c>
      <c r="H112" s="78" t="str">
        <f>IF('Exemplaires élève'!$AL$50="","",IF('Exemplaires élève'!$AL$50="TI",1,IF('Exemplaires élève'!$AL$50="I",2,IF('Exemplaires élève'!$AL$50="S",3,IF('Exemplaires élève'!$AL$50="B",4,IF('Exemplaires élève'!$AL$50="TB",5,"xxxx"))))))</f>
        <v/>
      </c>
      <c r="I112" s="78" t="str">
        <f>IF('Exemplaires élève'!$AL$67="","",IF('Exemplaires élève'!$AL$67="TI",1,IF('Exemplaires élève'!$AL$67="I",2,IF('Exemplaires élève'!$AL$67="S",3,IF('Exemplaires élève'!$AL$67="B",4,IF('Exemplaires élève'!$AL$67="TB",5,"xxxx"))))))</f>
        <v/>
      </c>
      <c r="J112" s="78" t="str">
        <f>IF('Exemplaires élève'!$AL$75="","",IF('Exemplaires élève'!$AL$75="TI",1,IF('Exemplaires élève'!$AL$75="I",2,IF('Exemplaires élève'!$AL$75="S",3,IF('Exemplaires élève'!$AL$75="B",4,IF('Exemplaires élève'!$AL$75="TB",5,"xxxx"))))))</f>
        <v/>
      </c>
      <c r="K112" s="78" t="str">
        <f>IF('Exemplaires élève'!$AL$83="","",IF('Exemplaires élève'!$AL$83="TI",1,IF('Exemplaires élève'!$AL$83="I",2,IF('Exemplaires élève'!$AL$83="S",3,IF('Exemplaires élève'!$AL$83="B",4,IF('Exemplaires élève'!$AL$83="TB",5,"xxxx"))))))</f>
        <v/>
      </c>
      <c r="L112" s="78" t="str">
        <f>IF('Exemplaires élève'!$AL$91="","",IF('Exemplaires élève'!$AL$91="TI",1,IF('Exemplaires élève'!$AL$91="I",2,IF('Exemplaires élève'!$AL$91="S",3,IF('Exemplaires élève'!$AL$91="B",4,IF('Exemplaires élève'!$AL$91="TB",5,"xxxx"))))))</f>
        <v/>
      </c>
      <c r="M112" s="78" t="str">
        <f>IF('Exemplaires élève'!$AL$99="","",IF('Exemplaires élève'!$AL$99="TI",1,IF('Exemplaires élève'!$AL$99="I",2,IF('Exemplaires élève'!$AL$99="S",3,IF('Exemplaires élève'!$AL$99="B",4,IF('Exemplaires élève'!$AL$99="TB",5,"xxxx"))))))</f>
        <v/>
      </c>
      <c r="N112" s="78" t="str">
        <f>IF('Exemplaires élève'!$AL$116="","",IF('Exemplaires élève'!$AL$116="TI",1,IF('Exemplaires élève'!$AL$116="I",2,IF('Exemplaires élève'!$AL$116="S",3,IF('Exemplaires élève'!$AL$116="B",4,IF('Exemplaires élève'!$AL$116="TB",5,"xxxx"))))))</f>
        <v/>
      </c>
      <c r="O112" s="78" t="str">
        <f>IF('Exemplaires élève'!$AL$124="","",IF('Exemplaires élève'!$AL$124="TI",1,IF('Exemplaires élève'!$AL$124="I",2,IF('Exemplaires élève'!$AL$124="S",3,IF('Exemplaires élève'!$AL$124="B",4,IF('Exemplaires élève'!$AL$124="TB",5,"xxxx"))))))</f>
        <v/>
      </c>
      <c r="P112" s="78" t="str">
        <f>IF('Exemplaires élève'!$AL$132="","",IF('Exemplaires élève'!$AL$132="TI",1,IF('Exemplaires élève'!$AL$132="I",2,IF('Exemplaires élève'!$AL$132="S",3,IF('Exemplaires élève'!$AL$132="B",4,IF('Exemplaires élève'!$AL$132="TB",5,"xxxx"))))))</f>
        <v/>
      </c>
      <c r="Q112" s="78" t="str">
        <f>IF('Exemplaires élève'!$AL$140="","",IF('Exemplaires élève'!$AL$140="TI",1,IF('Exemplaires élève'!$AL$140="I",2,IF('Exemplaires élève'!$AL$140="S",3,IF('Exemplaires élève'!$AL$140="B",4,IF('Exemplaires élève'!$AL$140="TB",5,"xxxx"))))))</f>
        <v/>
      </c>
      <c r="R112" s="78" t="str">
        <f>IF('Exemplaires élève'!$AL$148="","",IF('Exemplaires élève'!$AL$148="TI",1,IF('Exemplaires élève'!$AL$148="I",2,IF('Exemplaires élève'!$AL$148="S",3,IF('Exemplaires élève'!$AL$148="B",4,IF('Exemplaires élève'!$AL$148="TB",5,"xxxx"))))))</f>
        <v/>
      </c>
      <c r="S112" s="78" t="str">
        <f>IF('Exemplaires élève'!$AL$165="","",IF('Exemplaires élève'!$AL$165="TI",1,IF('Exemplaires élève'!$AL$165="I",2,IF('Exemplaires élève'!$AL$165="S",3,IF('Exemplaires élève'!$AL$165="B",4,IF('Exemplaires élève'!$AL$165="TB",5,"xxxx"))))))</f>
        <v/>
      </c>
      <c r="T112" s="78" t="str">
        <f>IF('Exemplaires élève'!$AL$173="","",IF('Exemplaires élève'!$AL$173="TI",1,IF('Exemplaires élève'!$AL$173="I",2,IF('Exemplaires élève'!$AL$173="S",3,IF('Exemplaires élève'!$AL$173="B",4,IF('Exemplaires élève'!$AL$173="TB",5,"xxxx"))))))</f>
        <v/>
      </c>
      <c r="U112" s="78" t="str">
        <f>IF('Exemplaires élève'!$AL$181="","",IF('Exemplaires élève'!$AL$181="TI",1,IF('Exemplaires élève'!$AL$181="I",2,IF('Exemplaires élève'!$AL$181="S",3,IF('Exemplaires élève'!$AL$181="B",4,IF('Exemplaires élève'!$AL$181="TB",5,"xxxx"))))))</f>
        <v/>
      </c>
      <c r="V112" s="78" t="str">
        <f>IF('Exemplaires élève'!$AL$189="","",IF('Exemplaires élève'!$AL$189="TI",1,IF('Exemplaires élève'!$AL$189="I",2,IF('Exemplaires élève'!$AL$189="S",3,IF('Exemplaires élève'!$AL$189="B",4,IF('Exemplaires élève'!$AL$189="TB",5,"xxxx"))))))</f>
        <v/>
      </c>
      <c r="W112" s="78" t="str">
        <f>IF('Exemplaires élève'!$AL$197="","",IF('Exemplaires élève'!$AL$197="TI",1,IF('Exemplaires élève'!$AL$197="I",2,IF('Exemplaires élève'!$AL$197="S",3,IF('Exemplaires élève'!$AL$197="B",4,IF('Exemplaires élève'!$AL$197="TB",5,"xxxx"))))))</f>
        <v/>
      </c>
    </row>
    <row r="113" spans="1:24">
      <c r="A113" s="112"/>
      <c r="D113" s="78" t="str">
        <f>IF('Exemplaires élève'!$AL$19="","",IF('Exemplaires élève'!$AL$19="TI",1,IF('Exemplaires élève'!$AL$19="I",2,IF('Exemplaires élève'!$AL$19="S",3,IF('Exemplaires élève'!$AL$19="B",4,IF('Exemplaires élève'!$AL$19="TB",5,"xxxx"))))))</f>
        <v/>
      </c>
      <c r="E113" s="78" t="str">
        <f>IF('Exemplaires élève'!$AL$27="","",IF('Exemplaires élève'!$AL$27="TI",1,IF('Exemplaires élève'!$AL$27="I",2,IF('Exemplaires élève'!$AL$27="S",3,IF('Exemplaires élève'!$AL$27="B",4,IF('Exemplaires élève'!$AL$27="TB",5,"xxxx"))))))</f>
        <v/>
      </c>
      <c r="F113" s="78" t="str">
        <f>IF('Exemplaires élève'!$AL$35="","",IF('Exemplaires élève'!$AL$35="TI",1,IF('Exemplaires élève'!$AL$35="I",2,IF('Exemplaires élève'!$AL$35="S",3,IF('Exemplaires élève'!$AL$35="B",4,IF('Exemplaires élève'!$AL$35="TB",5,"xxxx"))))))</f>
        <v/>
      </c>
      <c r="G113" s="78" t="str">
        <f>IF('Exemplaires élève'!$AL$43="","",IF('Exemplaires élève'!$AL$43="TI",1,IF('Exemplaires élève'!$AL$43="I",2,IF('Exemplaires élève'!$AL$43="S",3,IF('Exemplaires élève'!$AL$43="B",4,IF('Exemplaires élève'!$AL$43="TB",5,"xxxx"))))))</f>
        <v/>
      </c>
      <c r="H113" s="78" t="str">
        <f>IF('Exemplaires élève'!$AL$51="","",IF('Exemplaires élève'!$AL$51="TI",1,IF('Exemplaires élève'!$AL$51="I",2,IF('Exemplaires élève'!$AL$51="S",3,IF('Exemplaires élève'!$AL$51="B",4,IF('Exemplaires élève'!$AL$51="TB",5,"xxxx"))))))</f>
        <v/>
      </c>
      <c r="I113" s="78" t="str">
        <f>IF('Exemplaires élève'!$AL$68="","",IF('Exemplaires élève'!$AL$68="TI",1,IF('Exemplaires élève'!$AL$68="I",2,IF('Exemplaires élève'!$AL$68="S",3,IF('Exemplaires élève'!$AL$68="B",4,IF('Exemplaires élève'!$AL$68="TB",5,"xxxx"))))))</f>
        <v/>
      </c>
      <c r="J113" s="78" t="str">
        <f>IF('Exemplaires élève'!$AL$76="","",IF('Exemplaires élève'!$AL$76="TI",1,IF('Exemplaires élève'!$AL$76="I",2,IF('Exemplaires élève'!$AL$76="S",3,IF('Exemplaires élève'!$AL$76="B",4,IF('Exemplaires élève'!$AL$76="TB",5,"xxxx"))))))</f>
        <v/>
      </c>
      <c r="K113" s="78" t="str">
        <f>IF('Exemplaires élève'!$AL$84="","",IF('Exemplaires élève'!$AL$84="TI",1,IF('Exemplaires élève'!$AL$84="I",2,IF('Exemplaires élève'!$AL$84="S",3,IF('Exemplaires élève'!$AL$84="B",4,IF('Exemplaires élève'!$AL$84="TB",5,"xxxx"))))))</f>
        <v/>
      </c>
      <c r="L113" s="78" t="str">
        <f>IF('Exemplaires élève'!$AL$92="","",IF('Exemplaires élève'!$AL$92="TI",1,IF('Exemplaires élève'!$AL$92="I",2,IF('Exemplaires élève'!$AL$92="S",3,IF('Exemplaires élève'!$AL$92="B",4,IF('Exemplaires élève'!$AL$92="TB",5,"xxxx"))))))</f>
        <v/>
      </c>
      <c r="M113" s="78" t="str">
        <f>IF('Exemplaires élève'!$AL$100="","",IF('Exemplaires élève'!$AL$100="TI",1,IF('Exemplaires élève'!$AL$100="I",2,IF('Exemplaires élève'!$AL$100="S",3,IF('Exemplaires élève'!$AL$100="B",4,IF('Exemplaires élève'!$AL$100="TB",5,"xxxx"))))))</f>
        <v/>
      </c>
      <c r="N113" s="78" t="str">
        <f>IF('Exemplaires élève'!$AL$117="","",IF('Exemplaires élève'!$AL$117="TI",1,IF('Exemplaires élève'!$AL$117="I",2,IF('Exemplaires élève'!$AL$117="S",3,IF('Exemplaires élève'!$AL$117="B",4,IF('Exemplaires élève'!$AL$117="TB",5,"xxxx"))))))</f>
        <v/>
      </c>
      <c r="O113" s="78" t="str">
        <f>IF('Exemplaires élève'!$AL$125="","",IF('Exemplaires élève'!$AL$125="TI",1,IF('Exemplaires élève'!$AL$125="I",2,IF('Exemplaires élève'!$AL$125="S",3,IF('Exemplaires élève'!$AL$125="B",4,IF('Exemplaires élève'!$AL$125="TB",5,"xxxx"))))))</f>
        <v/>
      </c>
      <c r="P113" s="78" t="str">
        <f>IF('Exemplaires élève'!$AL$133="","",IF('Exemplaires élève'!$AL$133="TI",1,IF('Exemplaires élève'!$AL$133="I",2,IF('Exemplaires élève'!$AL$133="S",3,IF('Exemplaires élève'!$AL$133="B",4,IF('Exemplaires élève'!$AL$133="TB",5,"xxxx"))))))</f>
        <v/>
      </c>
      <c r="Q113" s="78" t="str">
        <f>IF('Exemplaires élève'!$AL$141="","",IF('Exemplaires élève'!$AL$141="TI",1,IF('Exemplaires élève'!$AL$141="I",2,IF('Exemplaires élève'!$AL$141="S",3,IF('Exemplaires élève'!$AL$141="B",4,IF('Exemplaires élève'!$AL$141="TB",5,"xxxx"))))))</f>
        <v/>
      </c>
      <c r="R113" s="78" t="str">
        <f>IF('Exemplaires élève'!$AL$149="","",IF('Exemplaires élève'!$AL$149="TI",1,IF('Exemplaires élève'!$AL$149="I",2,IF('Exemplaires élève'!$AL$149="S",3,IF('Exemplaires élève'!$AL$149="B",4,IF('Exemplaires élève'!$AL$149="TB",5,"xxxx"))))))</f>
        <v/>
      </c>
      <c r="S113" s="78" t="str">
        <f>IF('Exemplaires élève'!$AL$166="","",IF('Exemplaires élève'!$AL$166="TI",1,IF('Exemplaires élève'!$AL$166="I",2,IF('Exemplaires élève'!$AL$166="S",3,IF('Exemplaires élève'!$AL$166="B",4,IF('Exemplaires élève'!$AL$166="TB",5,"xxxx"))))))</f>
        <v/>
      </c>
      <c r="T113" s="78" t="str">
        <f>IF('Exemplaires élève'!$AL$174="","",IF('Exemplaires élève'!$AL$174="TI",1,IF('Exemplaires élève'!$AL$174="I",2,IF('Exemplaires élève'!$AL$174="S",3,IF('Exemplaires élève'!$AL$174="B",4,IF('Exemplaires élève'!$AL$174="TB",5,"xxxx"))))))</f>
        <v/>
      </c>
      <c r="U113" s="78" t="str">
        <f>IF('Exemplaires élève'!$AL$182="","",IF('Exemplaires élève'!$AL$182="TI",1,IF('Exemplaires élève'!$AL$182="I",2,IF('Exemplaires élève'!$AL$182="S",3,IF('Exemplaires élève'!$AL$182="B",4,IF('Exemplaires élève'!$AL$182="TB",5,"xxxx"))))))</f>
        <v/>
      </c>
      <c r="V113" s="78" t="str">
        <f>IF('Exemplaires élève'!$AL$190="","",IF('Exemplaires élève'!$AL$190="TI",1,IF('Exemplaires élève'!$AL$190="I",2,IF('Exemplaires élève'!$AL$190="S",3,IF('Exemplaires élève'!$AL$190="B",4,IF('Exemplaires élève'!$AL$190="TB",5,"xxxx"))))))</f>
        <v/>
      </c>
      <c r="W113" s="78" t="str">
        <f>IF('Exemplaires élève'!$AL$198="","",IF('Exemplaires élève'!$AL$198="TI",1,IF('Exemplaires élève'!$AL$198="I",2,IF('Exemplaires élève'!$AL$198="S",3,IF('Exemplaires élève'!$AL$198="B",4,IF('Exemplaires élève'!$AL$198="TB",5,"xxxx"))))))</f>
        <v/>
      </c>
    </row>
    <row r="114" spans="1:24">
      <c r="A114" s="112"/>
      <c r="D114" s="78" t="str">
        <f>IF('Exemplaires élève'!$AL$20="","",IF('Exemplaires élève'!$AL$20="TI",1,IF('Exemplaires élève'!$AL$20="I",2,IF('Exemplaires élève'!$AL$20="S",3,IF('Exemplaires élève'!$AL$20="B",4,IF('Exemplaires élève'!$AL$20="TB",5,"xxxx"))))))</f>
        <v/>
      </c>
      <c r="E114" s="78" t="str">
        <f>IF('Exemplaires élève'!$AL$28="","",IF('Exemplaires élève'!$AL$28="TI",1,IF('Exemplaires élève'!$AL$28="I",2,IF('Exemplaires élève'!$AL$28="S",3,IF('Exemplaires élève'!$AL$28="B",4,IF('Exemplaires élève'!$AL$28="TB",5,"xxxx"))))))</f>
        <v/>
      </c>
      <c r="F114" s="78" t="str">
        <f>IF('Exemplaires élève'!$AL$36="","",IF('Exemplaires élève'!$AL$36="TI",1,IF('Exemplaires élève'!$AL$36="I",2,IF('Exemplaires élève'!$AL$36="S",3,IF('Exemplaires élève'!$AL$36="B",4,IF('Exemplaires élève'!$AL$36="TB",5,"xxxx"))))))</f>
        <v/>
      </c>
      <c r="G114" s="78" t="str">
        <f>IF('Exemplaires élève'!$AL$44="","",IF('Exemplaires élève'!$AL$44="TI",1,IF('Exemplaires élève'!$AL$44="I",2,IF('Exemplaires élève'!$AL$44="S",3,IF('Exemplaires élève'!$AL$44="B",4,IF('Exemplaires élève'!$AL$44="TB",5,"xxxx"))))))</f>
        <v/>
      </c>
      <c r="H114" s="78" t="str">
        <f>IF('Exemplaires élève'!$AL$52="","",IF('Exemplaires élève'!$AL$52="TI",1,IF('Exemplaires élève'!$AL$52="I",2,IF('Exemplaires élève'!$AL$52="S",3,IF('Exemplaires élève'!$AL$52="B",4,IF('Exemplaires élève'!$AL$52="TB",5,"xxxx"))))))</f>
        <v/>
      </c>
      <c r="I114" s="78" t="str">
        <f>IF('Exemplaires élève'!$AL$69="","",IF('Exemplaires élève'!$AL$69="TI",1,IF('Exemplaires élève'!$AL$69="I",2,IF('Exemplaires élève'!$AL$69="S",3,IF('Exemplaires élève'!$AL$69="B",4,IF('Exemplaires élève'!$AL$69="TB",5,"xxxx"))))))</f>
        <v/>
      </c>
      <c r="J114" s="78" t="str">
        <f>IF('Exemplaires élève'!$AL$77="","",IF('Exemplaires élève'!$AL$77="TI",1,IF('Exemplaires élève'!$AL$77="I",2,IF('Exemplaires élève'!$AL$77="S",3,IF('Exemplaires élève'!$AL$77="B",4,IF('Exemplaires élève'!$AL$77="TB",5,"xxxx"))))))</f>
        <v/>
      </c>
      <c r="K114" s="78" t="str">
        <f>IF('Exemplaires élève'!$AL$85="","",IF('Exemplaires élève'!$AL$85="TI",1,IF('Exemplaires élève'!$AL$85="I",2,IF('Exemplaires élève'!$AL$85="S",3,IF('Exemplaires élève'!$AL$85="B",4,IF('Exemplaires élève'!$AL$85="TB",5,"xxxx"))))))</f>
        <v/>
      </c>
      <c r="L114" s="78" t="str">
        <f>IF('Exemplaires élève'!$AL$93="","",IF('Exemplaires élève'!$AL$93="TI",1,IF('Exemplaires élève'!$AL$93="I",2,IF('Exemplaires élève'!$AL$93="S",3,IF('Exemplaires élève'!$AL$93="B",4,IF('Exemplaires élève'!$AL$93="TB",5,"xxxx"))))))</f>
        <v/>
      </c>
      <c r="M114" s="78" t="str">
        <f>IF('Exemplaires élève'!$AL$101="","",IF('Exemplaires élève'!$AL$101="TI",1,IF('Exemplaires élève'!$AL$101="I",2,IF('Exemplaires élève'!$AL$101="S",3,IF('Exemplaires élève'!$AL$101="B",4,IF('Exemplaires élève'!$AL$101="TB",5,"xxxx"))))))</f>
        <v/>
      </c>
      <c r="N114" s="78" t="str">
        <f>IF('Exemplaires élève'!$AL$118="","",IF('Exemplaires élève'!$AL$118="TI",1,IF('Exemplaires élève'!$AL$118="I",2,IF('Exemplaires élève'!$AL$118="S",3,IF('Exemplaires élève'!$AL$118="B",4,IF('Exemplaires élève'!$AL$118="TB",5,"xxxx"))))))</f>
        <v/>
      </c>
      <c r="O114" s="78" t="str">
        <f>IF('Exemplaires élève'!$AL$126="","",IF('Exemplaires élève'!$AL$126="TI",1,IF('Exemplaires élève'!$AL$126="I",2,IF('Exemplaires élève'!$AL$126="S",3,IF('Exemplaires élève'!$AL$126="B",4,IF('Exemplaires élève'!$AL$126="TB",5,"xxxx"))))))</f>
        <v/>
      </c>
      <c r="P114" s="78" t="str">
        <f>IF('Exemplaires élève'!$AL$134="","",IF('Exemplaires élève'!$AL$134="TI",1,IF('Exemplaires élève'!$AL$134="I",2,IF('Exemplaires élève'!$AL$134="S",3,IF('Exemplaires élève'!$AL$134="B",4,IF('Exemplaires élève'!$AL$134="TB",5,"xxxx"))))))</f>
        <v/>
      </c>
      <c r="Q114" s="78" t="str">
        <f>IF('Exemplaires élève'!$AL$142="","",IF('Exemplaires élève'!$AL$142="TI",1,IF('Exemplaires élève'!$AL$142="I",2,IF('Exemplaires élève'!$AL$142="S",3,IF('Exemplaires élève'!$AL$142="B",4,IF('Exemplaires élève'!$AL$142="TB",5,"xxxx"))))))</f>
        <v/>
      </c>
      <c r="R114" s="78" t="str">
        <f>IF('Exemplaires élève'!$AL$150="","",IF('Exemplaires élève'!$AL$150="TI",1,IF('Exemplaires élève'!$AL$150="I",2,IF('Exemplaires élève'!$AL$150="S",3,IF('Exemplaires élève'!$AL$150="B",4,IF('Exemplaires élève'!$AL$150="TB",5,"xxxx"))))))</f>
        <v/>
      </c>
      <c r="S114" s="78" t="str">
        <f>IF('Exemplaires élève'!$AL$167="","",IF('Exemplaires élève'!$AL$167="TI",1,IF('Exemplaires élève'!$AL$167="I",2,IF('Exemplaires élève'!$AL$167="S",3,IF('Exemplaires élève'!$AL$167="B",4,IF('Exemplaires élève'!$AL$167="TB",5,"xxxx"))))))</f>
        <v/>
      </c>
      <c r="T114" s="78" t="str">
        <f>IF('Exemplaires élève'!$AL$175="","",IF('Exemplaires élève'!$AL$175="TI",1,IF('Exemplaires élève'!$AL$175="I",2,IF('Exemplaires élève'!$AL$175="S",3,IF('Exemplaires élève'!$AL$175="B",4,IF('Exemplaires élève'!$AL$175="TB",5,"xxxx"))))))</f>
        <v/>
      </c>
      <c r="U114" s="78" t="str">
        <f>IF('Exemplaires élève'!$AL$183="","",IF('Exemplaires élève'!$AL$183="TI",1,IF('Exemplaires élève'!$AL$183="I",2,IF('Exemplaires élève'!$AL$183="S",3,IF('Exemplaires élève'!$AL$183="B",4,IF('Exemplaires élève'!$AL$183="TB",5,"xxxx"))))))</f>
        <v/>
      </c>
      <c r="V114" s="78" t="str">
        <f>IF('Exemplaires élève'!$AL$191="","",IF('Exemplaires élève'!$AL$191="TI",1,IF('Exemplaires élève'!$AL$191="I",2,IF('Exemplaires élève'!$AL$191="S",3,IF('Exemplaires élève'!$AL$191="B",4,IF('Exemplaires élève'!$AL$191="TB",5,"xxxx"))))))</f>
        <v/>
      </c>
      <c r="W114" s="78" t="str">
        <f>IF('Exemplaires élève'!$AL$199="","",IF('Exemplaires élève'!$AL$199="TI",1,IF('Exemplaires élève'!$AL$199="I",2,IF('Exemplaires élève'!$AL$199="S",3,IF('Exemplaires élève'!$AL$199="B",4,IF('Exemplaires élève'!$AL$199="TB",5,"xxxx"))))))</f>
        <v/>
      </c>
    </row>
    <row r="115" spans="1:24" ht="13.5" thickBot="1">
      <c r="A115" s="112"/>
      <c r="D115" s="78" t="str">
        <f>IF('Exemplaires élève'!$AL$21="","",IF('Exemplaires élève'!$AL$21="TI",1,IF('Exemplaires élève'!$AL$21="I",2,IF('Exemplaires élève'!$AL$21="S",3,IF('Exemplaires élève'!$AL$21="B",4,IF('Exemplaires élève'!$AL$21="TB",5,"xxxx"))))))</f>
        <v/>
      </c>
      <c r="E115" s="78" t="str">
        <f>IF('Exemplaires élève'!$AL$29="","",IF('Exemplaires élève'!$AL$29="TI",1,IF('Exemplaires élève'!$AL$29="I",2,IF('Exemplaires élève'!$AL$29="S",3,IF('Exemplaires élève'!$AL$29="B",4,IF('Exemplaires élève'!$AL$29="TB",5,"xxxx"))))))</f>
        <v/>
      </c>
      <c r="F115" s="78" t="str">
        <f>IF('Exemplaires élève'!$AL$37="","",IF('Exemplaires élève'!$AL$37="TI",1,IF('Exemplaires élève'!$AL$37="I",2,IF('Exemplaires élève'!$AL$37="S",3,IF('Exemplaires élève'!$AL$37="B",4,IF('Exemplaires élève'!$AL$37="TB",5,"xxxx"))))))</f>
        <v/>
      </c>
      <c r="G115" s="78" t="str">
        <f>IF('Exemplaires élève'!$AL$45="","",IF('Exemplaires élève'!$AL$45="TI",1,IF('Exemplaires élève'!$AL$45="I",2,IF('Exemplaires élève'!$AL$45="S",3,IF('Exemplaires élève'!$AL$45="B",4,IF('Exemplaires élève'!$AL$45="TB",5,"xxxx"))))))</f>
        <v/>
      </c>
      <c r="H115" s="78" t="str">
        <f>IF('Exemplaires élève'!$AL$53="","",IF('Exemplaires élève'!$AL$53="TI",1,IF('Exemplaires élève'!$AL$53="I",2,IF('Exemplaires élève'!$AL$53="S",3,IF('Exemplaires élève'!$AL$53="B",4,IF('Exemplaires élève'!$AL$53="TB",5,"xxxx"))))))</f>
        <v/>
      </c>
      <c r="I115" s="78" t="str">
        <f>IF('Exemplaires élève'!$AL$70="","",IF('Exemplaires élève'!$AL$70="TI",1,IF('Exemplaires élève'!$AL$70="I",2,IF('Exemplaires élève'!$AL$70="S",3,IF('Exemplaires élève'!$AL$70="B",4,IF('Exemplaires élève'!$AL$70="TB",5,"xxxx"))))))</f>
        <v/>
      </c>
      <c r="J115" s="78" t="str">
        <f>IF('Exemplaires élève'!$AL$78="","",IF('Exemplaires élève'!$AL$78="TI",1,IF('Exemplaires élève'!$AL$78="I",2,IF('Exemplaires élève'!$AL$78="S",3,IF('Exemplaires élève'!$AL$78="B",4,IF('Exemplaires élève'!$AL$78="TB",5,"xxxx"))))))</f>
        <v/>
      </c>
      <c r="K115" s="78" t="str">
        <f>IF('Exemplaires élève'!$AL$86="","",IF('Exemplaires élève'!$AL$86="TI",1,IF('Exemplaires élève'!$AL$86="I",2,IF('Exemplaires élève'!$AL$86="S",3,IF('Exemplaires élève'!$AL$86="B",4,IF('Exemplaires élève'!$AL$86="TB",5,"xxxx"))))))</f>
        <v/>
      </c>
      <c r="L115" s="78" t="str">
        <f>IF('Exemplaires élève'!$AL$94="","",IF('Exemplaires élève'!$AL$94="TI",1,IF('Exemplaires élève'!$AL$94="I",2,IF('Exemplaires élève'!$AL$94="S",3,IF('Exemplaires élève'!$AL$94="B",4,IF('Exemplaires élève'!$AL$94="TB",5,"xxxx"))))))</f>
        <v/>
      </c>
      <c r="M115" s="78" t="str">
        <f>IF('Exemplaires élève'!$AL$102="","",IF('Exemplaires élève'!$AL$102="TI",1,IF('Exemplaires élève'!$AL$102="I",2,IF('Exemplaires élève'!$AL$102="S",3,IF('Exemplaires élève'!$AL$102="B",4,IF('Exemplaires élève'!$AL$102="TB",5,"xxxx"))))))</f>
        <v/>
      </c>
      <c r="N115" s="78" t="str">
        <f>IF('Exemplaires élève'!$AL$119="","",IF('Exemplaires élève'!$AL$119="TI",1,IF('Exemplaires élève'!$AL$119="I",2,IF('Exemplaires élève'!$AL$119="S",3,IF('Exemplaires élève'!$AL$119="B",4,IF('Exemplaires élève'!$AL$119="TB",5,"xxxx"))))))</f>
        <v/>
      </c>
      <c r="O115" s="78" t="str">
        <f>IF('Exemplaires élève'!$AL$127="","",IF('Exemplaires élève'!$AL$127="TI",1,IF('Exemplaires élève'!$AL$127="I",2,IF('Exemplaires élève'!$AL$127="S",3,IF('Exemplaires élève'!$AL$127="B",4,IF('Exemplaires élève'!$AL$127="TB",5,"xxxx"))))))</f>
        <v/>
      </c>
      <c r="P115" s="78" t="str">
        <f>IF('Exemplaires élève'!$AL$135="","",IF('Exemplaires élève'!$AL$135="TI",1,IF('Exemplaires élève'!$AL$135="I",2,IF('Exemplaires élève'!$AL$135="S",3,IF('Exemplaires élève'!$AL$135="B",4,IF('Exemplaires élève'!$AL$135="TB",5,"xxxx"))))))</f>
        <v/>
      </c>
      <c r="Q115" s="78" t="str">
        <f>IF('Exemplaires élève'!$AL$143="","",IF('Exemplaires élève'!$AL$143="TI",1,IF('Exemplaires élève'!$AL$143="I",2,IF('Exemplaires élève'!$AL$143="S",3,IF('Exemplaires élève'!$AL$143="B",4,IF('Exemplaires élève'!$AL$143="TB",5,"xxxx"))))))</f>
        <v/>
      </c>
      <c r="R115" s="78" t="str">
        <f>IF('Exemplaires élève'!$AL$151="","",IF('Exemplaires élève'!$AL$151="TI",1,IF('Exemplaires élève'!$AL$151="I",2,IF('Exemplaires élève'!$AL$151="S",3,IF('Exemplaires élève'!$AL$151="B",4,IF('Exemplaires élève'!$AL$151="TB",5,"xxxx"))))))</f>
        <v/>
      </c>
      <c r="S115" s="78" t="str">
        <f>IF('Exemplaires élève'!$AL$168="","",IF('Exemplaires élève'!$AL$168="TI",1,IF('Exemplaires élève'!$AL$168="I",2,IF('Exemplaires élève'!$AL$168="S",3,IF('Exemplaires élève'!$AL$168="B",4,IF('Exemplaires élève'!$AL$168="TB",5,"xxxx"))))))</f>
        <v/>
      </c>
      <c r="T115" s="78" t="str">
        <f>IF('Exemplaires élève'!$AL$176="","",IF('Exemplaires élève'!$AL$176="TI",1,IF('Exemplaires élève'!$AL$176="I",2,IF('Exemplaires élève'!$AL$176="S",3,IF('Exemplaires élève'!$AL$176="B",4,IF('Exemplaires élève'!$AL$176="TB",5,"xxxx"))))))</f>
        <v/>
      </c>
      <c r="U115" s="78" t="str">
        <f>IF('Exemplaires élève'!$AL$184="","",IF('Exemplaires élève'!$AL$184="TI",1,IF('Exemplaires élève'!$AL$184="I",2,IF('Exemplaires élève'!$AL$184="S",3,IF('Exemplaires élève'!$AL$184="B",4,IF('Exemplaires élève'!$AL$184="TB",5,"xxxx"))))))</f>
        <v/>
      </c>
      <c r="V115" s="78" t="str">
        <f>IF('Exemplaires élève'!$AL$192="","",IF('Exemplaires élève'!$AL$192="TI",1,IF('Exemplaires élève'!$AL$192="I",2,IF('Exemplaires élève'!$AL$192="S",3,IF('Exemplaires élève'!$AL$192="B",4,IF('Exemplaires élève'!$AL$192="TB",5,"xxxx"))))))</f>
        <v/>
      </c>
      <c r="W115" s="78" t="str">
        <f>IF('Exemplaires élève'!$AL$200="","",IF('Exemplaires élève'!$AL$200="TI",1,IF('Exemplaires élève'!$AL$200="I",2,IF('Exemplaires élève'!$AL$200="S",3,IF('Exemplaires élève'!$AL$200="B",4,IF('Exemplaires élève'!$AL$200="TB",5,"xxxx"))))))</f>
        <v/>
      </c>
    </row>
    <row r="116" spans="1:24" ht="13.5" thickBot="1">
      <c r="A116" s="112"/>
      <c r="D116" s="32" t="str">
        <f>IF(D109="Absent(e)","",IF(D109="Non pr.",2,IF(COUNTIF(D109:D115,"")=7,"",AVERAGE(D109:D115))))</f>
        <v/>
      </c>
      <c r="E116" s="33" t="str">
        <f t="shared" ref="E116:W116" si="11">IF(E109="Absent(e)","",IF(E109="Non pr.",2,IF(COUNTIF(E109:E115,"")=7,"",AVERAGE(E109:E115))))</f>
        <v/>
      </c>
      <c r="F116" s="33" t="str">
        <f t="shared" si="11"/>
        <v/>
      </c>
      <c r="G116" s="33" t="str">
        <f t="shared" si="11"/>
        <v/>
      </c>
      <c r="H116" s="33" t="str">
        <f t="shared" si="11"/>
        <v/>
      </c>
      <c r="I116" s="33" t="str">
        <f t="shared" si="11"/>
        <v/>
      </c>
      <c r="J116" s="33" t="str">
        <f t="shared" si="11"/>
        <v/>
      </c>
      <c r="K116" s="33" t="str">
        <f t="shared" si="11"/>
        <v/>
      </c>
      <c r="L116" s="33" t="str">
        <f t="shared" si="11"/>
        <v/>
      </c>
      <c r="M116" s="33" t="str">
        <f t="shared" si="11"/>
        <v/>
      </c>
      <c r="N116" s="33" t="str">
        <f t="shared" si="11"/>
        <v/>
      </c>
      <c r="O116" s="33" t="str">
        <f t="shared" si="11"/>
        <v/>
      </c>
      <c r="P116" s="33" t="str">
        <f t="shared" si="11"/>
        <v/>
      </c>
      <c r="Q116" s="33" t="str">
        <f t="shared" si="11"/>
        <v/>
      </c>
      <c r="R116" s="33" t="str">
        <f t="shared" si="11"/>
        <v/>
      </c>
      <c r="S116" s="33" t="str">
        <f t="shared" si="11"/>
        <v/>
      </c>
      <c r="T116" s="33" t="str">
        <f t="shared" si="11"/>
        <v/>
      </c>
      <c r="U116" s="33" t="str">
        <f t="shared" si="11"/>
        <v/>
      </c>
      <c r="V116" s="33" t="str">
        <f t="shared" si="11"/>
        <v/>
      </c>
      <c r="W116" s="34" t="str">
        <f t="shared" si="11"/>
        <v/>
      </c>
    </row>
    <row r="117" spans="1:24">
      <c r="A117" s="112"/>
    </row>
    <row r="118" spans="1:24" ht="25.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</row>
    <row r="119" spans="1:24" ht="12.75" customHeight="1">
      <c r="A119" s="112" t="s">
        <v>20</v>
      </c>
      <c r="D119" s="54">
        <f>IF(Paramètres!$B$116="","",Paramètres!$B$116)</f>
        <v>42744</v>
      </c>
      <c r="E119" s="54">
        <f>IF(Paramètres!$B$117="","",Paramètres!$B$117)</f>
        <v>42745</v>
      </c>
      <c r="F119" s="54">
        <f>IF(Paramètres!$B$118="","",Paramètres!$B$118)</f>
        <v>42746</v>
      </c>
      <c r="G119" s="54">
        <f>IF(Paramètres!$B$119="","",Paramètres!$B$119)</f>
        <v>42747</v>
      </c>
      <c r="H119" s="54">
        <f>IF(Paramètres!$B$120="","",Paramètres!$B$120)</f>
        <v>42748</v>
      </c>
      <c r="I119" s="54">
        <f>IF(Paramètres!$B$121="","",Paramètres!$B$121)</f>
        <v>42751</v>
      </c>
      <c r="J119" s="54">
        <f>IF(Paramètres!$B$122="","",Paramètres!$B$122)</f>
        <v>42752</v>
      </c>
      <c r="K119" s="54">
        <f>IF(Paramètres!$B$123="","",Paramètres!$B$123)</f>
        <v>42753</v>
      </c>
      <c r="L119" s="54">
        <f>IF(Paramètres!$B$124="","",Paramètres!$B$124)</f>
        <v>42754</v>
      </c>
      <c r="M119" s="54">
        <f>IF(Paramètres!$B$125="","",Paramètres!$B$125)</f>
        <v>42755</v>
      </c>
      <c r="N119" s="54">
        <f>IF(Paramètres!$B$126="","",Paramètres!$B$126)</f>
        <v>42758</v>
      </c>
      <c r="O119" s="54">
        <f>IF(Paramètres!$B$127="","",Paramètres!$B$127)</f>
        <v>42759</v>
      </c>
      <c r="P119" s="54">
        <f>IF(Paramètres!$B$128="","",Paramètres!$B$128)</f>
        <v>42760</v>
      </c>
      <c r="Q119" s="54">
        <f>IF(Paramètres!$B$129="","",Paramètres!$B$129)</f>
        <v>42761</v>
      </c>
      <c r="R119" s="54">
        <f>IF(Paramètres!$B$130="","",Paramètres!$B$130)</f>
        <v>42762</v>
      </c>
      <c r="S119" s="54">
        <f>IF(Paramètres!$B$131="","",Paramètres!$B$131)</f>
        <v>42765</v>
      </c>
      <c r="T119" s="54" t="str">
        <f>IF(Paramètres!$B$132="","",Paramètres!$B$132)</f>
        <v/>
      </c>
      <c r="U119" s="54" t="str">
        <f>IF(Paramètres!$B$133="","",Paramètres!$B$133)</f>
        <v/>
      </c>
      <c r="V119" s="54" t="str">
        <f>IF(Paramètres!$B$134="","",Paramètres!$B$134)</f>
        <v/>
      </c>
      <c r="W119" s="54" t="str">
        <f>IF(Paramètres!$B$135="","",Paramètres!$B$135)</f>
        <v/>
      </c>
      <c r="X119" s="31" t="str">
        <f>IF(Paramètres!$B$137="","",Paramètres!$B$137)</f>
        <v/>
      </c>
    </row>
    <row r="120" spans="1:24">
      <c r="A120" s="112"/>
      <c r="C120" s="1" t="s">
        <v>27</v>
      </c>
      <c r="D120" s="77" t="str">
        <f>IF('Exemplaires élève'!$AU$15="","",IF('Exemplaires élève'!$AU$15="TI",1,IF('Exemplaires élève'!$AU$15="I",2,IF('Exemplaires élève'!$AU$15="S",3,IF('Exemplaires élève'!$AU$15="B",4,IF('Exemplaires élève'!$AU$15="TB",5,IF('Exemplaires élève'!$AU$15="np","Non pr.",IF('Exemplaires élève'!$AU$15="A","Absent(e)","xxxx"))))))))</f>
        <v/>
      </c>
      <c r="E120" s="77" t="str">
        <f>IF('Exemplaires élève'!$AU$23="","",IF('Exemplaires élève'!$AU$23="TI",1,IF('Exemplaires élève'!$AU$23="I",2,IF('Exemplaires élève'!$AU$23="S",3,IF('Exemplaires élève'!$AU$23="B",4,IF('Exemplaires élève'!$AU$23="TB",5,IF('Exemplaires élève'!$AU$23="np","Non pr.",IF('Exemplaires élève'!$AU$23="A","Absent(e)","xxxx"))))))))</f>
        <v/>
      </c>
      <c r="F120" s="77" t="str">
        <f>IF('Exemplaires élève'!$AU$31="","",IF('Exemplaires élève'!$AU$31="TI",1,IF('Exemplaires élève'!$AU$31="I",2,IF('Exemplaires élève'!$AU$31="S",3,IF('Exemplaires élève'!$AU$31="B",4,IF('Exemplaires élève'!$AU$31="TB",5,IF('Exemplaires élève'!$AU$31="np","Non pr.",IF('Exemplaires élève'!$AU$31="A","Absent(e)","xxxx"))))))))</f>
        <v/>
      </c>
      <c r="G120" s="77" t="str">
        <f>IF('Exemplaires élève'!$AU$39="","",IF('Exemplaires élève'!$AU$39="TI",1,IF('Exemplaires élève'!$AU$39="I",2,IF('Exemplaires élève'!$AU$39="S",3,IF('Exemplaires élève'!$AU$39="B",4,IF('Exemplaires élève'!$AU$39="TB",5,IF('Exemplaires élève'!$AU$39="np","Non pr.",IF('Exemplaires élève'!$AU$39="A","Absent(e)","xxxx"))))))))</f>
        <v/>
      </c>
      <c r="H120" s="77" t="str">
        <f>IF('Exemplaires élève'!$AU$47="","",IF('Exemplaires élève'!$AU$47="TI",1,IF('Exemplaires élève'!$AU$47="I",2,IF('Exemplaires élève'!$AU$47="S",3,IF('Exemplaires élève'!$AU$47="B",4,IF('Exemplaires élève'!$AU$47="TB",5,IF('Exemplaires élève'!$AU$47="np","Non pr.",IF('Exemplaires élève'!$AU$47="A","Absent(e)","xxxx"))))))))</f>
        <v/>
      </c>
      <c r="I120" s="77" t="str">
        <f>IF('Exemplaires élève'!$AU$64="","",IF('Exemplaires élève'!$AU$64="TI",1,IF('Exemplaires élève'!$AU$64="I",2,IF('Exemplaires élève'!$AU$64="S",3,IF('Exemplaires élève'!$AU$64="B",4,IF('Exemplaires élève'!$AU$64="TB",5,IF('Exemplaires élève'!$AU$64="np","Non pr.",IF('Exemplaires élève'!$AU$64="A","Absent(e)","xxxx"))))))))</f>
        <v/>
      </c>
      <c r="J120" s="77" t="str">
        <f>IF('Exemplaires élève'!$AU$72="","",IF('Exemplaires élève'!$AU$72="TI",1,IF('Exemplaires élève'!$AU$72="I",2,IF('Exemplaires élève'!$AU$72="S",3,IF('Exemplaires élève'!$AU$72="B",4,IF('Exemplaires élève'!$AU$72="TB",5,IF('Exemplaires élève'!$AU$72="np","Non pr.",IF('Exemplaires élève'!$AU$72="A","Absent(e)","xxxx"))))))))</f>
        <v/>
      </c>
      <c r="K120" s="77" t="str">
        <f>IF('Exemplaires élève'!$AU$80="","",IF('Exemplaires élève'!$AU$80="TI",1,IF('Exemplaires élève'!$AU$80="I",2,IF('Exemplaires élève'!$AU$80="S",3,IF('Exemplaires élève'!$AU$80="B",4,IF('Exemplaires élève'!$AU$80="TB",5,IF('Exemplaires élève'!$AU$80="np","Non pr.",IF('Exemplaires élève'!$AU$80="A","Absent(e)","xxxx"))))))))</f>
        <v/>
      </c>
      <c r="L120" s="77" t="str">
        <f>IF('Exemplaires élève'!$AU$88="","",IF('Exemplaires élève'!$AU$88="TI",1,IF('Exemplaires élève'!$AU$88="I",2,IF('Exemplaires élève'!$AU$88="S",3,IF('Exemplaires élève'!$AU$88="B",4,IF('Exemplaires élève'!$AU$88="TB",5,IF('Exemplaires élève'!$AU$88="np","Non pr.",IF('Exemplaires élève'!$AU$88="A","Absent(e)","xxxx"))))))))</f>
        <v/>
      </c>
      <c r="M120" s="77" t="str">
        <f>IF('Exemplaires élève'!$AU$96="","",IF('Exemplaires élève'!$AU$96="TI",1,IF('Exemplaires élève'!$AU$96="I",2,IF('Exemplaires élève'!$AU$96="S",3,IF('Exemplaires élève'!$AU$96="B",4,IF('Exemplaires élève'!$AU$96="TB",5,IF('Exemplaires élève'!$AU$96="np","Non pr.",IF('Exemplaires élève'!$AU$96="A","Absent(e)","xxxx"))))))))</f>
        <v/>
      </c>
      <c r="N120" s="77" t="str">
        <f>IF('Exemplaires élève'!$AU$113="","",IF('Exemplaires élève'!$AU$113="TI",1,IF('Exemplaires élève'!$AU$113="I",2,IF('Exemplaires élève'!$AU$113="S",3,IF('Exemplaires élève'!$AU$113="B",4,IF('Exemplaires élève'!$AU$113="TB",5,IF('Exemplaires élève'!$AU$113="np","Non pr.",IF('Exemplaires élève'!$AU$113="A","Absent(e)","xxxx"))))))))</f>
        <v/>
      </c>
      <c r="O120" s="77" t="str">
        <f>IF('Exemplaires élève'!$AU$121="","",IF('Exemplaires élève'!$AU$121="TI",1,IF('Exemplaires élève'!$AU$121="I",2,IF('Exemplaires élève'!$AU$121="S",3,IF('Exemplaires élève'!$AU$121="B",4,IF('Exemplaires élève'!$AU$121="TB",5,IF('Exemplaires élève'!$AU$121="np","Non pr.",IF('Exemplaires élève'!$AU$121="A","Absent(e)","xxxx"))))))))</f>
        <v/>
      </c>
      <c r="P120" s="77" t="str">
        <f>IF('Exemplaires élève'!$AU$129="","",IF('Exemplaires élève'!$AU$129="TI",1,IF('Exemplaires élève'!$AU$129="I",2,IF('Exemplaires élève'!$AU$129="S",3,IF('Exemplaires élève'!$AU$129="B",4,IF('Exemplaires élève'!$AU$129="TB",5,IF('Exemplaires élève'!$AU$129="np","Non pr.",IF('Exemplaires élève'!$AU$129="A","Absent(e)","xxxx"))))))))</f>
        <v/>
      </c>
      <c r="Q120" s="77" t="str">
        <f>IF('Exemplaires élève'!$AU$137="","",IF('Exemplaires élève'!$AU$137="TI",1,IF('Exemplaires élève'!$AU$137="I",2,IF('Exemplaires élève'!$AU$137="S",3,IF('Exemplaires élève'!$AU$137="B",4,IF('Exemplaires élève'!$AU$137="TB",5,IF('Exemplaires élève'!$AU$137="np","Non pr.",IF('Exemplaires élève'!$AU$137="A","Absent(e)","xxxx"))))))))</f>
        <v/>
      </c>
      <c r="R120" s="77" t="str">
        <f>IF('Exemplaires élève'!$AU$145="","",IF('Exemplaires élève'!$AU$145="TI",1,IF('Exemplaires élève'!$AU$145="I",2,IF('Exemplaires élève'!$AU$145="S",3,IF('Exemplaires élève'!$AU$145="B",4,IF('Exemplaires élève'!$AU$145="TB",5,IF('Exemplaires élève'!$AU$145="np","Non pr.",IF('Exemplaires élève'!$AU$145="A","Absent(e)","xxxx"))))))))</f>
        <v/>
      </c>
      <c r="S120" s="77" t="str">
        <f>IF('Exemplaires élève'!$AU$162="","",IF('Exemplaires élève'!$AU$162="TI",1,IF('Exemplaires élève'!$AU$162="I",2,IF('Exemplaires élève'!$AU$162="S",3,IF('Exemplaires élève'!$AU$162="B",4,IF('Exemplaires élève'!$AU$162="TB",5,IF('Exemplaires élève'!$AU$162="np","Non pr.",IF('Exemplaires élève'!$AU$162="A","Absent(e)","xxxx"))))))))</f>
        <v/>
      </c>
      <c r="T120" s="77" t="str">
        <f>IF('Exemplaires élève'!$AU$170="","",IF('Exemplaires élève'!$AU$170="TI",1,IF('Exemplaires élève'!$AU$170="I",2,IF('Exemplaires élève'!$AU$170="S",3,IF('Exemplaires élève'!$AU$170="B",4,IF('Exemplaires élève'!$AU$170="TB",5,IF('Exemplaires élève'!$AU$170="np","Non pr.",IF('Exemplaires élève'!$AU$170="A","Absent(e)","xxxx"))))))))</f>
        <v/>
      </c>
      <c r="U120" s="77" t="str">
        <f>IF('Exemplaires élève'!$AU$178="","",IF('Exemplaires élève'!$AU$178="TI",1,IF('Exemplaires élève'!$AU$178="I",2,IF('Exemplaires élève'!$AU$178="S",3,IF('Exemplaires élève'!$AU$178="B",4,IF('Exemplaires élève'!$AU$178="TB",5,IF('Exemplaires élève'!$AU$178="np","Non pr.",IF('Exemplaires élève'!$AU$178="A","Absent(e)","xxxx"))))))))</f>
        <v/>
      </c>
      <c r="V120" s="77" t="str">
        <f>IF('Exemplaires élève'!$AU$186="","",IF('Exemplaires élève'!$AU$186="TI",1,IF('Exemplaires élève'!$AU$186="I",2,IF('Exemplaires élève'!$AU$186="S",3,IF('Exemplaires élève'!$AU$186="B",4,IF('Exemplaires élève'!$AU$186="TB",5,IF('Exemplaires élève'!$AU$186="np","Non pr.",IF('Exemplaires élève'!$AU$186="A","Absent(e)","xxxx"))))))))</f>
        <v/>
      </c>
      <c r="W120" s="77" t="str">
        <f>IF('Exemplaires élève'!$AU$194="","",IF('Exemplaires élève'!$AU$194="TI",1,IF('Exemplaires élève'!$AU$194="I",2,IF('Exemplaires élève'!$AU$194="S",3,IF('Exemplaires élève'!$AU$194="B",4,IF('Exemplaires élève'!$AU$194="TB",5,IF('Exemplaires élève'!$AU$194="np","Non pr.",IF('Exemplaires élève'!$AU$194="A","Absent(e)","xxxx"))))))))</f>
        <v/>
      </c>
    </row>
    <row r="121" spans="1:24">
      <c r="A121" s="112"/>
      <c r="D121" s="78" t="str">
        <f>IF('Exemplaires élève'!$AU$16="","",IF('Exemplaires élève'!$AU$16="TI",1,IF('Exemplaires élève'!$AU$16="I",2,IF('Exemplaires élève'!$AU$16="S",3,IF('Exemplaires élève'!$AU$16="B",4,IF('Exemplaires élève'!$AU$16="TB",5,"xxxx"))))))</f>
        <v/>
      </c>
      <c r="E121" s="78" t="str">
        <f>IF('Exemplaires élève'!$AU$24="","",IF('Exemplaires élève'!$AU$24="TI",1,IF('Exemplaires élève'!$AU$24="I",2,IF('Exemplaires élève'!$AU$24="S",3,IF('Exemplaires élève'!$AU$24="B",4,IF('Exemplaires élève'!$AU$24="TB",5,"xxxx"))))))</f>
        <v/>
      </c>
      <c r="F121" s="78" t="str">
        <f>IF('Exemplaires élève'!$AU$32="","",IF('Exemplaires élève'!$AU$32="TI",1,IF('Exemplaires élève'!$AU$32="I",2,IF('Exemplaires élève'!$AU$32="S",3,IF('Exemplaires élève'!$AU$32="B",4,IF('Exemplaires élève'!$AU$32="TB",5,"xxxx"))))))</f>
        <v/>
      </c>
      <c r="G121" s="78" t="str">
        <f>IF('Exemplaires élève'!$AU$40="","",IF('Exemplaires élève'!$AU$40="TI",1,IF('Exemplaires élève'!$AU$40="I",2,IF('Exemplaires élève'!$AU$40="S",3,IF('Exemplaires élève'!$AU$40="B",4,IF('Exemplaires élève'!$AU$40="TB",5,"xxxx"))))))</f>
        <v/>
      </c>
      <c r="H121" s="78" t="str">
        <f>IF('Exemplaires élève'!$AU$48="","",IF('Exemplaires élève'!$AU$48="TI",1,IF('Exemplaires élève'!$AU$48="I",2,IF('Exemplaires élève'!$AU$48="S",3,IF('Exemplaires élève'!$AU$48="B",4,IF('Exemplaires élève'!$AU$48="TB",5,"xxxx"))))))</f>
        <v/>
      </c>
      <c r="I121" s="78" t="str">
        <f>IF('Exemplaires élève'!$AU$65="","",IF('Exemplaires élève'!$AU$65="TI",1,IF('Exemplaires élève'!$AU$65="I",2,IF('Exemplaires élève'!$AU$65="S",3,IF('Exemplaires élève'!$AU$65="B",4,IF('Exemplaires élève'!$AU$65="TB",5,"xxxx"))))))</f>
        <v/>
      </c>
      <c r="J121" s="78" t="str">
        <f>IF('Exemplaires élève'!$AU$73="","",IF('Exemplaires élève'!$AU$73="TI",1,IF('Exemplaires élève'!$AU$73="I",2,IF('Exemplaires élève'!$AU$73="S",3,IF('Exemplaires élève'!$AU$73="B",4,IF('Exemplaires élève'!$AU$73="TB",5,"xxxx"))))))</f>
        <v/>
      </c>
      <c r="K121" s="78" t="str">
        <f>IF('Exemplaires élève'!$AU$81="","",IF('Exemplaires élève'!$AU$81="TI",1,IF('Exemplaires élève'!$AU$81="I",2,IF('Exemplaires élève'!$AU$81="S",3,IF('Exemplaires élève'!$AU$81="B",4,IF('Exemplaires élève'!$AU$81="TB",5,"xxxx"))))))</f>
        <v/>
      </c>
      <c r="L121" s="78" t="str">
        <f>IF('Exemplaires élève'!$AU$89="","",IF('Exemplaires élève'!$AU$89="TI",1,IF('Exemplaires élève'!$AU$89="I",2,IF('Exemplaires élève'!$AU$89="S",3,IF('Exemplaires élève'!$AU$89="B",4,IF('Exemplaires élève'!$AU$89="TB",5,"xxxx"))))))</f>
        <v/>
      </c>
      <c r="M121" s="78" t="str">
        <f>IF('Exemplaires élève'!$AU$97="","",IF('Exemplaires élève'!$AU$97="TI",1,IF('Exemplaires élève'!$AU$97="I",2,IF('Exemplaires élève'!$AU$97="S",3,IF('Exemplaires élève'!$AU$97="B",4,IF('Exemplaires élève'!$AU$97="TB",5,"xxxx"))))))</f>
        <v/>
      </c>
      <c r="N121" s="78" t="str">
        <f>IF('Exemplaires élève'!$AU$114="","",IF('Exemplaires élève'!$AU$114="TI",1,IF('Exemplaires élève'!$AU$114="I",2,IF('Exemplaires élève'!$AU$114="S",3,IF('Exemplaires élève'!$AU$114="B",4,IF('Exemplaires élève'!$AU$114="TB",5,"xxxx"))))))</f>
        <v/>
      </c>
      <c r="O121" s="78" t="str">
        <f>IF('Exemplaires élève'!$AU$122="","",IF('Exemplaires élève'!$AU$122="TI",1,IF('Exemplaires élève'!$AU$122="I",2,IF('Exemplaires élève'!$AU$122="S",3,IF('Exemplaires élève'!$AU$122="B",4,IF('Exemplaires élève'!$AU$122="TB",5,"xxxx"))))))</f>
        <v/>
      </c>
      <c r="P121" s="78" t="str">
        <f>IF('Exemplaires élève'!$AU$130="","",IF('Exemplaires élève'!$AU$130="TI",1,IF('Exemplaires élève'!$AU$130="I",2,IF('Exemplaires élève'!$AU$130="S",3,IF('Exemplaires élève'!$AU$130="B",4,IF('Exemplaires élève'!$AU$130="TB",5,"xxxx"))))))</f>
        <v/>
      </c>
      <c r="Q121" s="78" t="str">
        <f>IF('Exemplaires élève'!$AU$138="","",IF('Exemplaires élève'!$AU$138="TI",1,IF('Exemplaires élève'!$AU$138="I",2,IF('Exemplaires élève'!$AU$138="S",3,IF('Exemplaires élève'!$AU$138="B",4,IF('Exemplaires élève'!$AU$138="TB",5,"xxxx"))))))</f>
        <v/>
      </c>
      <c r="R121" s="78" t="str">
        <f>IF('Exemplaires élève'!$AU$146="","",IF('Exemplaires élève'!$AU$146="TI",1,IF('Exemplaires élève'!$AU$146="I",2,IF('Exemplaires élève'!$AU$146="S",3,IF('Exemplaires élève'!$AU$146="B",4,IF('Exemplaires élève'!$AU$146="TB",5,"xxxx"))))))</f>
        <v/>
      </c>
      <c r="S121" s="78" t="str">
        <f>IF('Exemplaires élève'!$AU$163="","",IF('Exemplaires élève'!$AU$163="TI",1,IF('Exemplaires élève'!$AU$163="I",2,IF('Exemplaires élève'!$AU$163="S",3,IF('Exemplaires élève'!$AU$163="B",4,IF('Exemplaires élève'!$AU$163="TB",5,"xxxx"))))))</f>
        <v/>
      </c>
      <c r="T121" s="78" t="str">
        <f>IF('Exemplaires élève'!$AU$171="","",IF('Exemplaires élève'!$AU$171="TI",1,IF('Exemplaires élève'!$AU$171="I",2,IF('Exemplaires élève'!$AU$171="S",3,IF('Exemplaires élève'!$AU$171="B",4,IF('Exemplaires élève'!$AU$171="TB",5,"xxxx"))))))</f>
        <v/>
      </c>
      <c r="U121" s="78" t="str">
        <f>IF('Exemplaires élève'!$AU$179="","",IF('Exemplaires élève'!$AU$179="TI",1,IF('Exemplaires élève'!$AU$179="I",2,IF('Exemplaires élève'!$AU$179="S",3,IF('Exemplaires élève'!$AU$179="B",4,IF('Exemplaires élève'!$AU$179="TB",5,"xxxx"))))))</f>
        <v/>
      </c>
      <c r="V121" s="78" t="str">
        <f>IF('Exemplaires élève'!$AU$187="","",IF('Exemplaires élève'!$AU$187="TI",1,IF('Exemplaires élève'!$AU$187="I",2,IF('Exemplaires élève'!$AU$187="S",3,IF('Exemplaires élève'!$AU$187="B",4,IF('Exemplaires élève'!$AU$187="TB",5,"xxxx"))))))</f>
        <v/>
      </c>
      <c r="W121" s="78" t="str">
        <f>IF('Exemplaires élève'!$AU$195="","",IF('Exemplaires élève'!$AU$195="TI",1,IF('Exemplaires élève'!$AU$195="I",2,IF('Exemplaires élève'!$AU$195="S",3,IF('Exemplaires élève'!$AU$195="B",4,IF('Exemplaires élève'!$AU$195="TB",5,"xxxx"))))))</f>
        <v/>
      </c>
    </row>
    <row r="122" spans="1:24">
      <c r="A122" s="112"/>
      <c r="D122" s="78" t="str">
        <f>IF('Exemplaires élève'!$AU$17="","",IF('Exemplaires élève'!$AU$17="TI",1,IF('Exemplaires élève'!$AU$17="I",2,IF('Exemplaires élève'!$AU$17="S",3,IF('Exemplaires élève'!$AU$17="B",4,IF('Exemplaires élève'!$AU$17="TB",5,"xxxx"))))))</f>
        <v/>
      </c>
      <c r="E122" s="78" t="str">
        <f>IF('Exemplaires élève'!$AU$25="","",IF('Exemplaires élève'!$AU$25="TI",1,IF('Exemplaires élève'!$AU$25="I",2,IF('Exemplaires élève'!$AU$25="S",3,IF('Exemplaires élève'!$AU$25="B",4,IF('Exemplaires élève'!$AU$25="TB",5,"xxxx"))))))</f>
        <v/>
      </c>
      <c r="F122" s="78" t="str">
        <f>IF('Exemplaires élève'!$AU$33="","",IF('Exemplaires élève'!$AU$33="TI",1,IF('Exemplaires élève'!$AU$33="I",2,IF('Exemplaires élève'!$AU$33="S",3,IF('Exemplaires élève'!$AU$33="B",4,IF('Exemplaires élève'!$AU$33="TB",5,"xxxx"))))))</f>
        <v/>
      </c>
      <c r="G122" s="78" t="str">
        <f>IF('Exemplaires élève'!$AU$41="","",IF('Exemplaires élève'!$AU$41="TI",1,IF('Exemplaires élève'!$AU$41="I",2,IF('Exemplaires élève'!$AU$41="S",3,IF('Exemplaires élève'!$AU$41="B",4,IF('Exemplaires élève'!$AU$41="TB",5,"xxxx"))))))</f>
        <v/>
      </c>
      <c r="H122" s="78" t="str">
        <f>IF('Exemplaires élève'!$AU$49="","",IF('Exemplaires élève'!$AU$49="TI",1,IF('Exemplaires élève'!$AU$49="I",2,IF('Exemplaires élève'!$AU$49="S",3,IF('Exemplaires élève'!$AU$49="B",4,IF('Exemplaires élève'!$AU$49="TB",5,"xxxx"))))))</f>
        <v/>
      </c>
      <c r="I122" s="78" t="str">
        <f>IF('Exemplaires élève'!$AU$66="","",IF('Exemplaires élève'!$AU$66="TI",1,IF('Exemplaires élève'!$AU$66="I",2,IF('Exemplaires élève'!$AU$66="S",3,IF('Exemplaires élève'!$AU$66="B",4,IF('Exemplaires élève'!$AU$66="TB",5,"xxxx"))))))</f>
        <v/>
      </c>
      <c r="J122" s="78" t="str">
        <f>IF('Exemplaires élève'!$AU$74="","",IF('Exemplaires élève'!$AU$74="TI",1,IF('Exemplaires élève'!$AU$74="I",2,IF('Exemplaires élève'!$AU$74="S",3,IF('Exemplaires élève'!$AU$74="B",4,IF('Exemplaires élève'!$AU$74="TB",5,"xxxx"))))))</f>
        <v/>
      </c>
      <c r="K122" s="78" t="str">
        <f>IF('Exemplaires élève'!$AU$82="","",IF('Exemplaires élève'!$AU$82="TI",1,IF('Exemplaires élève'!$AU$82="I",2,IF('Exemplaires élève'!$AU$82="S",3,IF('Exemplaires élève'!$AU$82="B",4,IF('Exemplaires élève'!$AU$82="TB",5,"xxxx"))))))</f>
        <v/>
      </c>
      <c r="L122" s="78" t="str">
        <f>IF('Exemplaires élève'!$AU$90="","",IF('Exemplaires élève'!$AU$90="TI",1,IF('Exemplaires élève'!$AU$90="I",2,IF('Exemplaires élève'!$AU$90="S",3,IF('Exemplaires élève'!$AU$90="B",4,IF('Exemplaires élève'!$AU$90="TB",5,"xxxx"))))))</f>
        <v/>
      </c>
      <c r="M122" s="78" t="str">
        <f>IF('Exemplaires élève'!$AU$98="","",IF('Exemplaires élève'!$AU$98="TI",1,IF('Exemplaires élève'!$AU$98="I",2,IF('Exemplaires élève'!$AU$98="S",3,IF('Exemplaires élève'!$AU$98="B",4,IF('Exemplaires élève'!$AU$98="TB",5,"xxxx"))))))</f>
        <v/>
      </c>
      <c r="N122" s="78" t="str">
        <f>IF('Exemplaires élève'!$AU$115="","",IF('Exemplaires élève'!$AU$115="TI",1,IF('Exemplaires élève'!$AU$115="I",2,IF('Exemplaires élève'!$AU$115="S",3,IF('Exemplaires élève'!$AU$115="B",4,IF('Exemplaires élève'!$AU$115="TB",5,"xxxx"))))))</f>
        <v/>
      </c>
      <c r="O122" s="78" t="str">
        <f>IF('Exemplaires élève'!$AU$123="","",IF('Exemplaires élève'!$AU$123="TI",1,IF('Exemplaires élève'!$AU$123="I",2,IF('Exemplaires élève'!$AU$123="S",3,IF('Exemplaires élève'!$AU$123="B",4,IF('Exemplaires élève'!$AU$123="TB",5,"xxxx"))))))</f>
        <v/>
      </c>
      <c r="P122" s="78" t="str">
        <f>IF('Exemplaires élève'!$AU$131="","",IF('Exemplaires élève'!$AU$131="TI",1,IF('Exemplaires élève'!$AU$131="I",2,IF('Exemplaires élève'!$AU$131="S",3,IF('Exemplaires élève'!$AU$131="B",4,IF('Exemplaires élève'!$AU$131="TB",5,"xxxx"))))))</f>
        <v/>
      </c>
      <c r="Q122" s="78" t="str">
        <f>IF('Exemplaires élève'!$AU$139="","",IF('Exemplaires élève'!$AU$139="TI",1,IF('Exemplaires élève'!$AU$139="I",2,IF('Exemplaires élève'!$AU$139="S",3,IF('Exemplaires élève'!$AU$139="B",4,IF('Exemplaires élève'!$AU$139="TB",5,"xxxx"))))))</f>
        <v/>
      </c>
      <c r="R122" s="78" t="str">
        <f>IF('Exemplaires élève'!$AU$147="","",IF('Exemplaires élève'!$AU$147="TI",1,IF('Exemplaires élève'!$AU$147="I",2,IF('Exemplaires élève'!$AU$147="S",3,IF('Exemplaires élève'!$AU$147="B",4,IF('Exemplaires élève'!$AU$147="TB",5,"xxxx"))))))</f>
        <v/>
      </c>
      <c r="S122" s="78" t="str">
        <f>IF('Exemplaires élève'!$AU$164="","",IF('Exemplaires élève'!$AU$164="TI",1,IF('Exemplaires élève'!$AU$164="I",2,IF('Exemplaires élève'!$AU$164="S",3,IF('Exemplaires élève'!$AU$164="B",4,IF('Exemplaires élève'!$AU$164="TB",5,"xxxx"))))))</f>
        <v/>
      </c>
      <c r="T122" s="78" t="str">
        <f>IF('Exemplaires élève'!$AU$172="","",IF('Exemplaires élève'!$AU$172="TI",1,IF('Exemplaires élève'!$AU$172="I",2,IF('Exemplaires élève'!$AU$172="S",3,IF('Exemplaires élève'!$AU$172="B",4,IF('Exemplaires élève'!$AU$172="TB",5,"xxxx"))))))</f>
        <v/>
      </c>
      <c r="U122" s="78" t="str">
        <f>IF('Exemplaires élève'!$AU$180="","",IF('Exemplaires élève'!$AU$180="TI",1,IF('Exemplaires élève'!$AU$180="I",2,IF('Exemplaires élève'!$AU$180="S",3,IF('Exemplaires élève'!$AU$180="B",4,IF('Exemplaires élève'!$AU$180="TB",5,"xxxx"))))))</f>
        <v/>
      </c>
      <c r="V122" s="78" t="str">
        <f>IF('Exemplaires élève'!$AU$188="","",IF('Exemplaires élève'!$AU$188="TI",1,IF('Exemplaires élève'!$AU$188="I",2,IF('Exemplaires élève'!$AU$188="S",3,IF('Exemplaires élève'!$AU$188="B",4,IF('Exemplaires élève'!$AU$188="TB",5,"xxxx"))))))</f>
        <v/>
      </c>
      <c r="W122" s="78" t="str">
        <f>IF('Exemplaires élève'!$AU$196="","",IF('Exemplaires élève'!$AU$196="TI",1,IF('Exemplaires élève'!$AU$196="I",2,IF('Exemplaires élève'!$AU$196="S",3,IF('Exemplaires élève'!$AU$196="B",4,IF('Exemplaires élève'!$AU$196="TB",5,"xxxx"))))))</f>
        <v/>
      </c>
    </row>
    <row r="123" spans="1:24">
      <c r="A123" s="112"/>
      <c r="D123" s="78" t="str">
        <f>IF('Exemplaires élève'!$AU$18="","",IF('Exemplaires élève'!$AU$18="TI",1,IF('Exemplaires élève'!$AU$18="I",2,IF('Exemplaires élève'!$AU$18="S",3,IF('Exemplaires élève'!$AU$18="B",4,IF('Exemplaires élève'!$AU$18="TB",5,"xxxx"))))))</f>
        <v/>
      </c>
      <c r="E123" s="78" t="str">
        <f>IF('Exemplaires élève'!$AU$26="","",IF('Exemplaires élève'!$AU$26="TI",1,IF('Exemplaires élève'!$AU$26="I",2,IF('Exemplaires élève'!$AU$26="S",3,IF('Exemplaires élève'!$AU$26="B",4,IF('Exemplaires élève'!$AU$26="TB",5,"xxxx"))))))</f>
        <v/>
      </c>
      <c r="F123" s="78" t="str">
        <f>IF('Exemplaires élève'!$AU$34="","",IF('Exemplaires élève'!$AU$34="TI",1,IF('Exemplaires élève'!$AU$34="I",2,IF('Exemplaires élève'!$AU$34="S",3,IF('Exemplaires élève'!$AU$34="B",4,IF('Exemplaires élève'!$AU$34="TB",5,"xxxx"))))))</f>
        <v/>
      </c>
      <c r="G123" s="78" t="str">
        <f>IF('Exemplaires élève'!$AU$42="","",IF('Exemplaires élève'!$AU$42="TI",1,IF('Exemplaires élève'!$AU$42="I",2,IF('Exemplaires élève'!$AU$42="S",3,IF('Exemplaires élève'!$AU$42="B",4,IF('Exemplaires élève'!$AU$42="TB",5,"xxxx"))))))</f>
        <v/>
      </c>
      <c r="H123" s="78" t="str">
        <f>IF('Exemplaires élève'!$AU$50="","",IF('Exemplaires élève'!$AU$50="TI",1,IF('Exemplaires élève'!$AU$50="I",2,IF('Exemplaires élève'!$AU$50="S",3,IF('Exemplaires élève'!$AU$50="B",4,IF('Exemplaires élève'!$AU$50="TB",5,"xxxx"))))))</f>
        <v/>
      </c>
      <c r="I123" s="78" t="str">
        <f>IF('Exemplaires élève'!$AU$67="","",IF('Exemplaires élève'!$AU$67="TI",1,IF('Exemplaires élève'!$AU$67="I",2,IF('Exemplaires élève'!$AU$67="S",3,IF('Exemplaires élève'!$AU$67="B",4,IF('Exemplaires élève'!$AU$67="TB",5,"xxxx"))))))</f>
        <v/>
      </c>
      <c r="J123" s="78" t="str">
        <f>IF('Exemplaires élève'!$AU$75="","",IF('Exemplaires élève'!$AU$75="TI",1,IF('Exemplaires élève'!$AU$75="I",2,IF('Exemplaires élève'!$AU$75="S",3,IF('Exemplaires élève'!$AU$75="B",4,IF('Exemplaires élève'!$AU$75="TB",5,"xxxx"))))))</f>
        <v/>
      </c>
      <c r="K123" s="78" t="str">
        <f>IF('Exemplaires élève'!$AU$83="","",IF('Exemplaires élève'!$AU$83="TI",1,IF('Exemplaires élève'!$AU$83="I",2,IF('Exemplaires élève'!$AU$83="S",3,IF('Exemplaires élève'!$AU$83="B",4,IF('Exemplaires élève'!$AU$83="TB",5,"xxxx"))))))</f>
        <v/>
      </c>
      <c r="L123" s="78" t="str">
        <f>IF('Exemplaires élève'!$AU$91="","",IF('Exemplaires élève'!$AU$91="TI",1,IF('Exemplaires élève'!$AU$91="I",2,IF('Exemplaires élève'!$AU$91="S",3,IF('Exemplaires élève'!$AU$91="B",4,IF('Exemplaires élève'!$AU$91="TB",5,"xxxx"))))))</f>
        <v/>
      </c>
      <c r="M123" s="78" t="str">
        <f>IF('Exemplaires élève'!$AU$99="","",IF('Exemplaires élève'!$AU$99="TI",1,IF('Exemplaires élève'!$AU$99="I",2,IF('Exemplaires élève'!$AU$99="S",3,IF('Exemplaires élève'!$AU$99="B",4,IF('Exemplaires élève'!$AU$99="TB",5,"xxxx"))))))</f>
        <v/>
      </c>
      <c r="N123" s="78" t="str">
        <f>IF('Exemplaires élève'!$AU$116="","",IF('Exemplaires élève'!$AU$116="TI",1,IF('Exemplaires élève'!$AU$116="I",2,IF('Exemplaires élève'!$AU$116="S",3,IF('Exemplaires élève'!$AU$116="B",4,IF('Exemplaires élève'!$AU$116="TB",5,"xxxx"))))))</f>
        <v/>
      </c>
      <c r="O123" s="78" t="str">
        <f>IF('Exemplaires élève'!$AU$124="","",IF('Exemplaires élève'!$AU$124="TI",1,IF('Exemplaires élève'!$AU$124="I",2,IF('Exemplaires élève'!$AU$124="S",3,IF('Exemplaires élève'!$AU$124="B",4,IF('Exemplaires élève'!$AU$124="TB",5,"xxxx"))))))</f>
        <v/>
      </c>
      <c r="P123" s="78" t="str">
        <f>IF('Exemplaires élève'!$AU$132="","",IF('Exemplaires élève'!$AU$132="TI",1,IF('Exemplaires élève'!$AU$132="I",2,IF('Exemplaires élève'!$AU$132="S",3,IF('Exemplaires élève'!$AU$132="B",4,IF('Exemplaires élève'!$AU$132="TB",5,"xxxx"))))))</f>
        <v/>
      </c>
      <c r="Q123" s="78" t="str">
        <f>IF('Exemplaires élève'!$AU$140="","",IF('Exemplaires élève'!$AU$140="TI",1,IF('Exemplaires élève'!$AU$140="I",2,IF('Exemplaires élève'!$AU$140="S",3,IF('Exemplaires élève'!$AU$140="B",4,IF('Exemplaires élève'!$AU$140="TB",5,"xxxx"))))))</f>
        <v/>
      </c>
      <c r="R123" s="78" t="str">
        <f>IF('Exemplaires élève'!$AU$148="","",IF('Exemplaires élève'!$AU$148="TI",1,IF('Exemplaires élève'!$AU$148="I",2,IF('Exemplaires élève'!$AU$148="S",3,IF('Exemplaires élève'!$AU$148="B",4,IF('Exemplaires élève'!$AU$148="TB",5,"xxxx"))))))</f>
        <v/>
      </c>
      <c r="S123" s="78" t="str">
        <f>IF('Exemplaires élève'!$AU$165="","",IF('Exemplaires élève'!$AU$165="TI",1,IF('Exemplaires élève'!$AU$165="I",2,IF('Exemplaires élève'!$AU$165="S",3,IF('Exemplaires élève'!$AU$165="B",4,IF('Exemplaires élève'!$AU$165="TB",5,"xxxx"))))))</f>
        <v/>
      </c>
      <c r="T123" s="78" t="str">
        <f>IF('Exemplaires élève'!$AU$173="","",IF('Exemplaires élève'!$AU$173="TI",1,IF('Exemplaires élève'!$AU$173="I",2,IF('Exemplaires élève'!$AU$173="S",3,IF('Exemplaires élève'!$AU$173="B",4,IF('Exemplaires élève'!$AU$173="TB",5,"xxxx"))))))</f>
        <v/>
      </c>
      <c r="U123" s="78" t="str">
        <f>IF('Exemplaires élève'!$AU$181="","",IF('Exemplaires élève'!$AU$181="TI",1,IF('Exemplaires élève'!$AU$181="I",2,IF('Exemplaires élève'!$AU$181="S",3,IF('Exemplaires élève'!$AU$181="B",4,IF('Exemplaires élève'!$AU$181="TB",5,"xxxx"))))))</f>
        <v/>
      </c>
      <c r="V123" s="78" t="str">
        <f>IF('Exemplaires élève'!$AU$189="","",IF('Exemplaires élève'!$AU$189="TI",1,IF('Exemplaires élève'!$AU$189="I",2,IF('Exemplaires élève'!$AU$189="S",3,IF('Exemplaires élève'!$AU$189="B",4,IF('Exemplaires élève'!$AU$189="TB",5,"xxxx"))))))</f>
        <v/>
      </c>
      <c r="W123" s="78" t="str">
        <f>IF('Exemplaires élève'!$AU$197="","",IF('Exemplaires élève'!$AU$197="TI",1,IF('Exemplaires élève'!$AU$197="I",2,IF('Exemplaires élève'!$AU$197="S",3,IF('Exemplaires élève'!$AU$197="B",4,IF('Exemplaires élève'!$AU$197="TB",5,"xxxx"))))))</f>
        <v/>
      </c>
    </row>
    <row r="124" spans="1:24">
      <c r="A124" s="112"/>
      <c r="D124" s="78" t="str">
        <f>IF('Exemplaires élève'!$AU$19="","",IF('Exemplaires élève'!$AU$19="TI",1,IF('Exemplaires élève'!$AU$19="I",2,IF('Exemplaires élève'!$AU$19="S",3,IF('Exemplaires élève'!$AU$19="B",4,IF('Exemplaires élève'!$AU$19="TB",5,"xxxx"))))))</f>
        <v/>
      </c>
      <c r="E124" s="78" t="str">
        <f>IF('Exemplaires élève'!$AU$27="","",IF('Exemplaires élève'!$AU$27="TI",1,IF('Exemplaires élève'!$AU$27="I",2,IF('Exemplaires élève'!$AU$27="S",3,IF('Exemplaires élève'!$AU$27="B",4,IF('Exemplaires élève'!$AU$27="TB",5,"xxxx"))))))</f>
        <v/>
      </c>
      <c r="F124" s="78" t="str">
        <f>IF('Exemplaires élève'!$AU$35="","",IF('Exemplaires élève'!$AU$35="TI",1,IF('Exemplaires élève'!$AU$35="I",2,IF('Exemplaires élève'!$AU$35="S",3,IF('Exemplaires élève'!$AU$35="B",4,IF('Exemplaires élève'!$AU$35="TB",5,"xxxx"))))))</f>
        <v/>
      </c>
      <c r="G124" s="78" t="str">
        <f>IF('Exemplaires élève'!$AU$43="","",IF('Exemplaires élève'!$AU$43="TI",1,IF('Exemplaires élève'!$AU$43="I",2,IF('Exemplaires élève'!$AU$43="S",3,IF('Exemplaires élève'!$AU$43="B",4,IF('Exemplaires élève'!$AU$43="TB",5,"xxxx"))))))</f>
        <v/>
      </c>
      <c r="H124" s="78" t="str">
        <f>IF('Exemplaires élève'!$AU$51="","",IF('Exemplaires élève'!$AU$51="TI",1,IF('Exemplaires élève'!$AU$51="I",2,IF('Exemplaires élève'!$AU$51="S",3,IF('Exemplaires élève'!$AU$51="B",4,IF('Exemplaires élève'!$AU$51="TB",5,"xxxx"))))))</f>
        <v/>
      </c>
      <c r="I124" s="78" t="str">
        <f>IF('Exemplaires élève'!$AU$68="","",IF('Exemplaires élève'!$AU$68="TI",1,IF('Exemplaires élève'!$AU$68="I",2,IF('Exemplaires élève'!$AU$68="S",3,IF('Exemplaires élève'!$AU$68="B",4,IF('Exemplaires élève'!$AU$68="TB",5,"xxxx"))))))</f>
        <v/>
      </c>
      <c r="J124" s="78" t="str">
        <f>IF('Exemplaires élève'!$AU$76="","",IF('Exemplaires élève'!$AU$76="TI",1,IF('Exemplaires élève'!$AU$76="I",2,IF('Exemplaires élève'!$AU$76="S",3,IF('Exemplaires élève'!$AU$76="B",4,IF('Exemplaires élève'!$AU$76="TB",5,"xxxx"))))))</f>
        <v/>
      </c>
      <c r="K124" s="78" t="str">
        <f>IF('Exemplaires élève'!$AU$84="","",IF('Exemplaires élève'!$AU$84="TI",1,IF('Exemplaires élève'!$AU$84="I",2,IF('Exemplaires élève'!$AU$84="S",3,IF('Exemplaires élève'!$AU$84="B",4,IF('Exemplaires élève'!$AU$84="TB",5,"xxxx"))))))</f>
        <v/>
      </c>
      <c r="L124" s="78" t="str">
        <f>IF('Exemplaires élève'!$AU$92="","",IF('Exemplaires élève'!$AU$92="TI",1,IF('Exemplaires élève'!$AU$92="I",2,IF('Exemplaires élève'!$AU$92="S",3,IF('Exemplaires élève'!$AU$92="B",4,IF('Exemplaires élève'!$AU$92="TB",5,"xxxx"))))))</f>
        <v/>
      </c>
      <c r="M124" s="78" t="str">
        <f>IF('Exemplaires élève'!$AU$100="","",IF('Exemplaires élève'!$AU$100="TI",1,IF('Exemplaires élève'!$AU$100="I",2,IF('Exemplaires élève'!$AU$100="S",3,IF('Exemplaires élève'!$AU$100="B",4,IF('Exemplaires élève'!$AU$100="TB",5,"xxxx"))))))</f>
        <v/>
      </c>
      <c r="N124" s="78" t="str">
        <f>IF('Exemplaires élève'!$AU$117="","",IF('Exemplaires élève'!$AU$117="TI",1,IF('Exemplaires élève'!$AU$117="I",2,IF('Exemplaires élève'!$AU$117="S",3,IF('Exemplaires élève'!$AU$117="B",4,IF('Exemplaires élève'!$AU$117="TB",5,"xxxx"))))))</f>
        <v/>
      </c>
      <c r="O124" s="78" t="str">
        <f>IF('Exemplaires élève'!$AU$125="","",IF('Exemplaires élève'!$AU$125="TI",1,IF('Exemplaires élève'!$AU$125="I",2,IF('Exemplaires élève'!$AU$125="S",3,IF('Exemplaires élève'!$AU$125="B",4,IF('Exemplaires élève'!$AU$125="TB",5,"xxxx"))))))</f>
        <v/>
      </c>
      <c r="P124" s="78" t="str">
        <f>IF('Exemplaires élève'!$AU$133="","",IF('Exemplaires élève'!$AU$133="TI",1,IF('Exemplaires élève'!$AU$133="I",2,IF('Exemplaires élève'!$AU$133="S",3,IF('Exemplaires élève'!$AU$133="B",4,IF('Exemplaires élève'!$AU$133="TB",5,"xxxx"))))))</f>
        <v/>
      </c>
      <c r="Q124" s="78" t="str">
        <f>IF('Exemplaires élève'!$AU$141="","",IF('Exemplaires élève'!$AU$141="TI",1,IF('Exemplaires élève'!$AU$141="I",2,IF('Exemplaires élève'!$AU$141="S",3,IF('Exemplaires élève'!$AU$141="B",4,IF('Exemplaires élève'!$AU$141="TB",5,"xxxx"))))))</f>
        <v/>
      </c>
      <c r="R124" s="78" t="str">
        <f>IF('Exemplaires élève'!$AU$149="","",IF('Exemplaires élève'!$AU$149="TI",1,IF('Exemplaires élève'!$AU$149="I",2,IF('Exemplaires élève'!$AU$149="S",3,IF('Exemplaires élève'!$AU$149="B",4,IF('Exemplaires élève'!$AU$149="TB",5,"xxxx"))))))</f>
        <v/>
      </c>
      <c r="S124" s="78" t="str">
        <f>IF('Exemplaires élève'!$AU$166="","",IF('Exemplaires élève'!$AU$166="TI",1,IF('Exemplaires élève'!$AU$166="I",2,IF('Exemplaires élève'!$AU$166="S",3,IF('Exemplaires élève'!$AU$166="B",4,IF('Exemplaires élève'!$AU$166="TB",5,"xxxx"))))))</f>
        <v/>
      </c>
      <c r="T124" s="78" t="str">
        <f>IF('Exemplaires élève'!$AU$174="","",IF('Exemplaires élève'!$AU$174="TI",1,IF('Exemplaires élève'!$AU$174="I",2,IF('Exemplaires élève'!$AU$174="S",3,IF('Exemplaires élève'!$AU$174="B",4,IF('Exemplaires élève'!$AU$174="TB",5,"xxxx"))))))</f>
        <v/>
      </c>
      <c r="U124" s="78" t="str">
        <f>IF('Exemplaires élève'!$AU$182="","",IF('Exemplaires élève'!$AU$182="TI",1,IF('Exemplaires élève'!$AU$182="I",2,IF('Exemplaires élève'!$AU$182="S",3,IF('Exemplaires élève'!$AU$182="B",4,IF('Exemplaires élève'!$AU$182="TB",5,"xxxx"))))))</f>
        <v/>
      </c>
      <c r="V124" s="78" t="str">
        <f>IF('Exemplaires élève'!$AU$190="","",IF('Exemplaires élève'!$AU$190="TI",1,IF('Exemplaires élève'!$AU$190="I",2,IF('Exemplaires élève'!$AU$190="S",3,IF('Exemplaires élève'!$AU$190="B",4,IF('Exemplaires élève'!$AU$190="TB",5,"xxxx"))))))</f>
        <v/>
      </c>
      <c r="W124" s="78" t="str">
        <f>IF('Exemplaires élève'!$AU$198="","",IF('Exemplaires élève'!$AU$198="TI",1,IF('Exemplaires élève'!$AU$198="I",2,IF('Exemplaires élève'!$AU$198="S",3,IF('Exemplaires élève'!$AU$198="B",4,IF('Exemplaires élève'!$AU$198="TB",5,"xxxx"))))))</f>
        <v/>
      </c>
    </row>
    <row r="125" spans="1:24">
      <c r="A125" s="112"/>
      <c r="D125" s="78" t="str">
        <f>IF('Exemplaires élève'!$AU$20="","",IF('Exemplaires élève'!$AU$20="TI",1,IF('Exemplaires élève'!$AU$20="I",2,IF('Exemplaires élève'!$AU$20="S",3,IF('Exemplaires élève'!$AU$20="B",4,IF('Exemplaires élève'!$AU$20="TB",5,"xxxx"))))))</f>
        <v/>
      </c>
      <c r="E125" s="78" t="str">
        <f>IF('Exemplaires élève'!$AU$28="","",IF('Exemplaires élève'!$AU$28="TI",1,IF('Exemplaires élève'!$AU$28="I",2,IF('Exemplaires élève'!$AU$28="S",3,IF('Exemplaires élève'!$AU$28="B",4,IF('Exemplaires élève'!$AU$28="TB",5,"xxxx"))))))</f>
        <v/>
      </c>
      <c r="F125" s="78" t="str">
        <f>IF('Exemplaires élève'!$AU$36="","",IF('Exemplaires élève'!$AU$36="TI",1,IF('Exemplaires élève'!$AU$36="I",2,IF('Exemplaires élève'!$AU$36="S",3,IF('Exemplaires élève'!$AU$36="B",4,IF('Exemplaires élève'!$AU$36="TB",5,"xxxx"))))))</f>
        <v/>
      </c>
      <c r="G125" s="78" t="str">
        <f>IF('Exemplaires élève'!$AU$44="","",IF('Exemplaires élève'!$AU$44="TI",1,IF('Exemplaires élève'!$AU$44="I",2,IF('Exemplaires élève'!$AU$44="S",3,IF('Exemplaires élève'!$AU$44="B",4,IF('Exemplaires élève'!$AU$44="TB",5,"xxxx"))))))</f>
        <v/>
      </c>
      <c r="H125" s="78" t="str">
        <f>IF('Exemplaires élève'!$AU$52="","",IF('Exemplaires élève'!$AU$52="TI",1,IF('Exemplaires élève'!$AU$52="I",2,IF('Exemplaires élève'!$AU$52="S",3,IF('Exemplaires élève'!$AU$52="B",4,IF('Exemplaires élève'!$AU$52="TB",5,"xxxx"))))))</f>
        <v/>
      </c>
      <c r="I125" s="78" t="str">
        <f>IF('Exemplaires élève'!$AU$69="","",IF('Exemplaires élève'!$AU$69="TI",1,IF('Exemplaires élève'!$AU$69="I",2,IF('Exemplaires élève'!$AU$69="S",3,IF('Exemplaires élève'!$AU$69="B",4,IF('Exemplaires élève'!$AU$69="TB",5,"xxxx"))))))</f>
        <v/>
      </c>
      <c r="J125" s="78" t="str">
        <f>IF('Exemplaires élève'!$AU$77="","",IF('Exemplaires élève'!$AU$77="TI",1,IF('Exemplaires élève'!$AU$77="I",2,IF('Exemplaires élève'!$AU$77="S",3,IF('Exemplaires élève'!$AU$77="B",4,IF('Exemplaires élève'!$AU$77="TB",5,"xxxx"))))))</f>
        <v/>
      </c>
      <c r="K125" s="78" t="str">
        <f>IF('Exemplaires élève'!$AU$85="","",IF('Exemplaires élève'!$AU$85="TI",1,IF('Exemplaires élève'!$AU$85="I",2,IF('Exemplaires élève'!$AU$85="S",3,IF('Exemplaires élève'!$AU$85="B",4,IF('Exemplaires élève'!$AU$85="TB",5,"xxxx"))))))</f>
        <v/>
      </c>
      <c r="L125" s="78" t="str">
        <f>IF('Exemplaires élève'!$AU$93="","",IF('Exemplaires élève'!$AU$93="TI",1,IF('Exemplaires élève'!$AU$93="I",2,IF('Exemplaires élève'!$AU$93="S",3,IF('Exemplaires élève'!$AU$93="B",4,IF('Exemplaires élève'!$AU$93="TB",5,"xxxx"))))))</f>
        <v/>
      </c>
      <c r="M125" s="78" t="str">
        <f>IF('Exemplaires élève'!$AU$101="","",IF('Exemplaires élève'!$AU$101="TI",1,IF('Exemplaires élève'!$AU$101="I",2,IF('Exemplaires élève'!$AU$101="S",3,IF('Exemplaires élève'!$AU$101="B",4,IF('Exemplaires élève'!$AU$101="TB",5,"xxxx"))))))</f>
        <v/>
      </c>
      <c r="N125" s="78" t="str">
        <f>IF('Exemplaires élève'!$AU$118="","",IF('Exemplaires élève'!$AU$118="TI",1,IF('Exemplaires élève'!$AU$118="I",2,IF('Exemplaires élève'!$AU$118="S",3,IF('Exemplaires élève'!$AU$118="B",4,IF('Exemplaires élève'!$AU$118="TB",5,"xxxx"))))))</f>
        <v/>
      </c>
      <c r="O125" s="78" t="str">
        <f>IF('Exemplaires élève'!$AU$126="","",IF('Exemplaires élève'!$AU$126="TI",1,IF('Exemplaires élève'!$AU$126="I",2,IF('Exemplaires élève'!$AU$126="S",3,IF('Exemplaires élève'!$AU$126="B",4,IF('Exemplaires élève'!$AU$126="TB",5,"xxxx"))))))</f>
        <v/>
      </c>
      <c r="P125" s="78" t="str">
        <f>IF('Exemplaires élève'!$AU$134="","",IF('Exemplaires élève'!$AU$134="TI",1,IF('Exemplaires élève'!$AU$134="I",2,IF('Exemplaires élève'!$AU$134="S",3,IF('Exemplaires élève'!$AU$134="B",4,IF('Exemplaires élève'!$AU$134="TB",5,"xxxx"))))))</f>
        <v/>
      </c>
      <c r="Q125" s="78" t="str">
        <f>IF('Exemplaires élève'!$AU$142="","",IF('Exemplaires élève'!$AU$142="TI",1,IF('Exemplaires élève'!$AU$142="I",2,IF('Exemplaires élève'!$AU$142="S",3,IF('Exemplaires élève'!$AU$142="B",4,IF('Exemplaires élève'!$AU$142="TB",5,"xxxx"))))))</f>
        <v/>
      </c>
      <c r="R125" s="78" t="str">
        <f>IF('Exemplaires élève'!$AU$150="","",IF('Exemplaires élève'!$AU$150="TI",1,IF('Exemplaires élève'!$AU$150="I",2,IF('Exemplaires élève'!$AU$150="S",3,IF('Exemplaires élève'!$AU$150="B",4,IF('Exemplaires élève'!$AU$150="TB",5,"xxxx"))))))</f>
        <v/>
      </c>
      <c r="S125" s="78" t="str">
        <f>IF('Exemplaires élève'!$AU$167="","",IF('Exemplaires élève'!$AU$167="TI",1,IF('Exemplaires élève'!$AU$167="I",2,IF('Exemplaires élève'!$AU$167="S",3,IF('Exemplaires élève'!$AU$167="B",4,IF('Exemplaires élève'!$AU$167="TB",5,"xxxx"))))))</f>
        <v/>
      </c>
      <c r="T125" s="78" t="str">
        <f>IF('Exemplaires élève'!$AU$175="","",IF('Exemplaires élève'!$AU$175="TI",1,IF('Exemplaires élève'!$AU$175="I",2,IF('Exemplaires élève'!$AU$175="S",3,IF('Exemplaires élève'!$AU$175="B",4,IF('Exemplaires élève'!$AU$175="TB",5,"xxxx"))))))</f>
        <v/>
      </c>
      <c r="U125" s="78" t="str">
        <f>IF('Exemplaires élève'!$AU$183="","",IF('Exemplaires élève'!$AU$183="TI",1,IF('Exemplaires élève'!$AU$183="I",2,IF('Exemplaires élève'!$AU$183="S",3,IF('Exemplaires élève'!$AU$183="B",4,IF('Exemplaires élève'!$AU$183="TB",5,"xxxx"))))))</f>
        <v/>
      </c>
      <c r="V125" s="78" t="str">
        <f>IF('Exemplaires élève'!$AU$191="","",IF('Exemplaires élève'!$AU$191="TI",1,IF('Exemplaires élève'!$AU$191="I",2,IF('Exemplaires élève'!$AU$191="S",3,IF('Exemplaires élève'!$AU$191="B",4,IF('Exemplaires élève'!$AU$191="TB",5,"xxxx"))))))</f>
        <v/>
      </c>
      <c r="W125" s="78" t="str">
        <f>IF('Exemplaires élève'!$AU$199="","",IF('Exemplaires élève'!$AU$199="TI",1,IF('Exemplaires élève'!$AU$199="I",2,IF('Exemplaires élève'!$AU$199="S",3,IF('Exemplaires élève'!$AU$199="B",4,IF('Exemplaires élève'!$AU$199="TB",5,"xxxx"))))))</f>
        <v/>
      </c>
    </row>
    <row r="126" spans="1:24" ht="13.5" thickBot="1">
      <c r="A126" s="112"/>
      <c r="D126" s="78" t="str">
        <f>IF('Exemplaires élève'!$AU$21="","",IF('Exemplaires élève'!$AU$21="TI",1,IF('Exemplaires élève'!$AU$21="I",2,IF('Exemplaires élève'!$AU$21="S",3,IF('Exemplaires élève'!$AU$21="B",4,IF('Exemplaires élève'!$AU$21="TB",5,"xxxx"))))))</f>
        <v/>
      </c>
      <c r="E126" s="78" t="str">
        <f>IF('Exemplaires élève'!$AU$29="","",IF('Exemplaires élève'!$AU$29="TI",1,IF('Exemplaires élève'!$AU$29="I",2,IF('Exemplaires élève'!$AU$29="S",3,IF('Exemplaires élève'!$AU$29="B",4,IF('Exemplaires élève'!$AU$29="TB",5,"xxxx"))))))</f>
        <v/>
      </c>
      <c r="F126" s="78" t="str">
        <f>IF('Exemplaires élève'!$AU$37="","",IF('Exemplaires élève'!$AU$37="TI",1,IF('Exemplaires élève'!$AU$37="I",2,IF('Exemplaires élève'!$AU$37="S",3,IF('Exemplaires élève'!$AU$37="B",4,IF('Exemplaires élève'!$AU$37="TB",5,"xxxx"))))))</f>
        <v/>
      </c>
      <c r="G126" s="78" t="str">
        <f>IF('Exemplaires élève'!$AU$45="","",IF('Exemplaires élève'!$AU$45="TI",1,IF('Exemplaires élève'!$AU$45="I",2,IF('Exemplaires élève'!$AU$45="S",3,IF('Exemplaires élève'!$AU$45="B",4,IF('Exemplaires élève'!$AU$45="TB",5,"xxxx"))))))</f>
        <v/>
      </c>
      <c r="H126" s="78" t="str">
        <f>IF('Exemplaires élève'!$AU$53="","",IF('Exemplaires élève'!$AU$53="TI",1,IF('Exemplaires élève'!$AU$53="I",2,IF('Exemplaires élève'!$AU$53="S",3,IF('Exemplaires élève'!$AU$53="B",4,IF('Exemplaires élève'!$AU$53="TB",5,"xxxx"))))))</f>
        <v/>
      </c>
      <c r="I126" s="78" t="str">
        <f>IF('Exemplaires élève'!$AU$70="","",IF('Exemplaires élève'!$AU$70="TI",1,IF('Exemplaires élève'!$AU$70="I",2,IF('Exemplaires élève'!$AU$70="S",3,IF('Exemplaires élève'!$AU$70="B",4,IF('Exemplaires élève'!$AU$70="TB",5,"xxxx"))))))</f>
        <v/>
      </c>
      <c r="J126" s="78" t="str">
        <f>IF('Exemplaires élève'!$AU$78="","",IF('Exemplaires élève'!$AU$78="TI",1,IF('Exemplaires élève'!$AU$78="I",2,IF('Exemplaires élève'!$AU$78="S",3,IF('Exemplaires élève'!$AU$78="B",4,IF('Exemplaires élève'!$AU$78="TB",5,"xxxx"))))))</f>
        <v/>
      </c>
      <c r="K126" s="78" t="str">
        <f>IF('Exemplaires élève'!$AU$86="","",IF('Exemplaires élève'!$AU$86="TI",1,IF('Exemplaires élève'!$AU$86="I",2,IF('Exemplaires élève'!$AU$86="S",3,IF('Exemplaires élève'!$AU$86="B",4,IF('Exemplaires élève'!$AU$86="TB",5,"xxxx"))))))</f>
        <v/>
      </c>
      <c r="L126" s="78" t="str">
        <f>IF('Exemplaires élève'!$AU$94="","",IF('Exemplaires élève'!$AU$94="TI",1,IF('Exemplaires élève'!$AU$94="I",2,IF('Exemplaires élève'!$AU$94="S",3,IF('Exemplaires élève'!$AU$94="B",4,IF('Exemplaires élève'!$AU$94="TB",5,"xxxx"))))))</f>
        <v/>
      </c>
      <c r="M126" s="78" t="str">
        <f>IF('Exemplaires élève'!$AU$102="","",IF('Exemplaires élève'!$AU$102="TI",1,IF('Exemplaires élève'!$AU$102="I",2,IF('Exemplaires élève'!$AU$102="S",3,IF('Exemplaires élève'!$AU$102="B",4,IF('Exemplaires élève'!$AU$102="TB",5,"xxxx"))))))</f>
        <v/>
      </c>
      <c r="N126" s="78" t="str">
        <f>IF('Exemplaires élève'!$AU$119="","",IF('Exemplaires élève'!$AU$119="TI",1,IF('Exemplaires élève'!$AU$119="I",2,IF('Exemplaires élève'!$AU$119="S",3,IF('Exemplaires élève'!$AU$119="B",4,IF('Exemplaires élève'!$AU$119="TB",5,"xxxx"))))))</f>
        <v/>
      </c>
      <c r="O126" s="78" t="str">
        <f>IF('Exemplaires élève'!$AU$127="","",IF('Exemplaires élève'!$AU$127="TI",1,IF('Exemplaires élève'!$AU$127="I",2,IF('Exemplaires élève'!$AU$127="S",3,IF('Exemplaires élève'!$AU$127="B",4,IF('Exemplaires élève'!$AU$127="TB",5,"xxxx"))))))</f>
        <v/>
      </c>
      <c r="P126" s="78" t="str">
        <f>IF('Exemplaires élève'!$AU$135="","",IF('Exemplaires élève'!$AU$135="TI",1,IF('Exemplaires élève'!$AU$135="I",2,IF('Exemplaires élève'!$AU$135="S",3,IF('Exemplaires élève'!$AU$135="B",4,IF('Exemplaires élève'!$AU$135="TB",5,"xxxx"))))))</f>
        <v/>
      </c>
      <c r="Q126" s="78" t="str">
        <f>IF('Exemplaires élève'!$AU$143="","",IF('Exemplaires élève'!$AU$143="TI",1,IF('Exemplaires élève'!$AU$143="I",2,IF('Exemplaires élève'!$AU$143="S",3,IF('Exemplaires élève'!$AU$143="B",4,IF('Exemplaires élève'!$AU$143="TB",5,"xxxx"))))))</f>
        <v/>
      </c>
      <c r="R126" s="78" t="str">
        <f>IF('Exemplaires élève'!$AU$151="","",IF('Exemplaires élève'!$AU$151="TI",1,IF('Exemplaires élève'!$AU$151="I",2,IF('Exemplaires élève'!$AU$151="S",3,IF('Exemplaires élève'!$AU$151="B",4,IF('Exemplaires élève'!$AU$151="TB",5,"xxxx"))))))</f>
        <v/>
      </c>
      <c r="S126" s="78" t="str">
        <f>IF('Exemplaires élève'!$AU$168="","",IF('Exemplaires élève'!$AU$168="TI",1,IF('Exemplaires élève'!$AU$168="I",2,IF('Exemplaires élève'!$AU$168="S",3,IF('Exemplaires élève'!$AU$168="B",4,IF('Exemplaires élève'!$AU$168="TB",5,"xxxx"))))))</f>
        <v/>
      </c>
      <c r="T126" s="78" t="str">
        <f>IF('Exemplaires élève'!$AU$176="","",IF('Exemplaires élève'!$AU$176="TI",1,IF('Exemplaires élève'!$AU$176="I",2,IF('Exemplaires élève'!$AU$176="S",3,IF('Exemplaires élève'!$AU$176="B",4,IF('Exemplaires élève'!$AU$176="TB",5,"xxxx"))))))</f>
        <v/>
      </c>
      <c r="U126" s="78" t="str">
        <f>IF('Exemplaires élève'!$AU$184="","",IF('Exemplaires élève'!$AU$184="TI",1,IF('Exemplaires élève'!$AU$184="I",2,IF('Exemplaires élève'!$AU$184="S",3,IF('Exemplaires élève'!$AU$184="B",4,IF('Exemplaires élève'!$AU$184="TB",5,"xxxx"))))))</f>
        <v/>
      </c>
      <c r="V126" s="78" t="str">
        <f>IF('Exemplaires élève'!$AU$192="","",IF('Exemplaires élève'!$AU$192="TI",1,IF('Exemplaires élève'!$AU$192="I",2,IF('Exemplaires élève'!$AU$192="S",3,IF('Exemplaires élève'!$AU$192="B",4,IF('Exemplaires élève'!$AU$192="TB",5,"xxxx"))))))</f>
        <v/>
      </c>
      <c r="W126" s="78" t="str">
        <f>IF('Exemplaires élève'!$AU$200="","",IF('Exemplaires élève'!$AU$200="TI",1,IF('Exemplaires élève'!$AU$200="I",2,IF('Exemplaires élève'!$AU$200="S",3,IF('Exemplaires élève'!$AU$200="B",4,IF('Exemplaires élève'!$AU$200="TB",5,"xxxx"))))))</f>
        <v/>
      </c>
    </row>
    <row r="127" spans="1:24" ht="13.5" thickBot="1">
      <c r="A127" s="112"/>
      <c r="D127" s="32" t="str">
        <f>IF(D120="Absent(e)","",IF(D120="Non pr.",2,IF(COUNTIF(D120:D126,"")=7,"",AVERAGE(D120:D126))))</f>
        <v/>
      </c>
      <c r="E127" s="33" t="str">
        <f t="shared" ref="E127:W127" si="12">IF(E120="Absent(e)","",IF(E120="Non pr.",2,IF(COUNTIF(E120:E126,"")=7,"",AVERAGE(E120:E126))))</f>
        <v/>
      </c>
      <c r="F127" s="33" t="str">
        <f t="shared" si="12"/>
        <v/>
      </c>
      <c r="G127" s="33" t="str">
        <f t="shared" si="12"/>
        <v/>
      </c>
      <c r="H127" s="33" t="str">
        <f t="shared" si="12"/>
        <v/>
      </c>
      <c r="I127" s="33" t="str">
        <f t="shared" si="12"/>
        <v/>
      </c>
      <c r="J127" s="33" t="str">
        <f t="shared" si="12"/>
        <v/>
      </c>
      <c r="K127" s="33" t="str">
        <f t="shared" si="12"/>
        <v/>
      </c>
      <c r="L127" s="33" t="str">
        <f t="shared" si="12"/>
        <v/>
      </c>
      <c r="M127" s="33" t="str">
        <f t="shared" si="12"/>
        <v/>
      </c>
      <c r="N127" s="33" t="str">
        <f t="shared" si="12"/>
        <v/>
      </c>
      <c r="O127" s="33" t="str">
        <f t="shared" si="12"/>
        <v/>
      </c>
      <c r="P127" s="33" t="str">
        <f t="shared" si="12"/>
        <v/>
      </c>
      <c r="Q127" s="33" t="str">
        <f t="shared" si="12"/>
        <v/>
      </c>
      <c r="R127" s="33" t="str">
        <f t="shared" si="12"/>
        <v/>
      </c>
      <c r="S127" s="33" t="str">
        <f t="shared" si="12"/>
        <v/>
      </c>
      <c r="T127" s="33" t="str">
        <f t="shared" si="12"/>
        <v/>
      </c>
      <c r="U127" s="33" t="str">
        <f t="shared" si="12"/>
        <v/>
      </c>
      <c r="V127" s="33" t="str">
        <f t="shared" si="12"/>
        <v/>
      </c>
      <c r="W127" s="34" t="str">
        <f t="shared" si="12"/>
        <v/>
      </c>
    </row>
    <row r="128" spans="1:24">
      <c r="A128" s="112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29" spans="1:23">
      <c r="A129" s="112"/>
      <c r="C129" s="1" t="s">
        <v>28</v>
      </c>
      <c r="D129" s="77" t="str">
        <f>IF('Exemplaires élève'!$AU$15="np","Non pr.",IF('Exemplaires élève'!$AU$15="a","Absent(e)",IF('Exemplaires élève'!$AV$14="","",IF('Exemplaires élève'!$AV$15="TI",1,IF('Exemplaires élève'!$AV$15="I",2,IF('Exemplaires élève'!$AV$15="S",3,IF('Exemplaires élève'!$AV$15="B",4,IF('Exemplaires élève'!$AV$15="TB",5,"xxxx"))))))))</f>
        <v/>
      </c>
      <c r="E129" s="77" t="str">
        <f>IF('Exemplaires élève'!$AU$23="np","Non pr.",IF('Exemplaires élève'!$AU$23="a","Absent(e)",IF('Exemplaires élève'!$AV$23="","",IF('Exemplaires élève'!$AV$23="TI",1,IF('Exemplaires élève'!$AV$23="I",2,IF('Exemplaires élève'!$AV$23="S",3,IF('Exemplaires élève'!$AV$23="B",4,IF('Exemplaires élève'!$AV$23="TB",5,IF('Exemplaires élève'!$AV$23="np","Non pr.",IF('Exemplaires élève'!$AV$23="A","Absent(e)","xxxx"))))))))))</f>
        <v/>
      </c>
      <c r="F129" s="77" t="str">
        <f>IF('Exemplaires élève'!$AU$31="np","Non pr.",IF('Exemplaires élève'!$AU$31="a","Absent(e)",IF('Exemplaires élève'!$AV$31="","",IF('Exemplaires élève'!$AV$31="TI",1,IF('Exemplaires élève'!$AV$31="I",2,IF('Exemplaires élève'!$AV$31="S",3,IF('Exemplaires élève'!$AV$31="B",4,IF('Exemplaires élève'!$AV$31="TB",5,IF('Exemplaires élève'!$AV$31="np","Non pr.",IF('Exemplaires élève'!$AV$31="A","Absent(e)","xxxx"))))))))))</f>
        <v/>
      </c>
      <c r="G129" s="77" t="str">
        <f>IF('Exemplaires élève'!$AU$39="np","Non pr.",IF('Exemplaires élève'!$AU$39="a","Absent(e)",IF('Exemplaires élève'!$AV$39="","",IF('Exemplaires élève'!$AV$39="TI",1,IF('Exemplaires élève'!$AV$39="I",2,IF('Exemplaires élève'!$AV$39="S",3,IF('Exemplaires élève'!$AV$39="B",4,IF('Exemplaires élève'!$AV$39="TB",5,IF('Exemplaires élève'!$AV$39="np","Non pr.",IF('Exemplaires élève'!$AV$39="A","Absent(e)","xxxx"))))))))))</f>
        <v/>
      </c>
      <c r="H129" s="77" t="str">
        <f>IF('Exemplaires élève'!$AU$47="np","Non pr.",IF('Exemplaires élève'!$AU$47="a","Absent(e)",IF('Exemplaires élève'!$AV$47="","",IF('Exemplaires élève'!$AV$47="TI",1,IF('Exemplaires élève'!$AV$47="I",2,IF('Exemplaires élève'!$AV$47="S",3,IF('Exemplaires élève'!$AV$47="B",4,IF('Exemplaires élève'!$AV$47="TB",5,IF('Exemplaires élève'!$AV$47="np","Non pr.",IF('Exemplaires élève'!$AV$47="A","Absent(e)","xxxx"))))))))))</f>
        <v/>
      </c>
      <c r="I129" s="77" t="str">
        <f>IF('Exemplaires élève'!$AU$64="np","Non pr.",IF('Exemplaires élève'!$AU$64="a","Absent(e)",IF('Exemplaires élève'!$AV$64="","",IF('Exemplaires élève'!$AV$64="TI",1,IF('Exemplaires élève'!$AV$64="I",2,IF('Exemplaires élève'!$AV$64="S",3,IF('Exemplaires élève'!$AV$64="B",4,IF('Exemplaires élève'!$AV$64="TB",5,IF('Exemplaires élève'!$AV$64="np","Non pr.",IF('Exemplaires élève'!$AV$64="A","Absent(e)","xxxx"))))))))))</f>
        <v/>
      </c>
      <c r="J129" s="77" t="str">
        <f>IF('Exemplaires élève'!$AU$72="np","Non pr.",IF('Exemplaires élève'!$AU$72="a","Absent(e)",IF('Exemplaires élève'!$AV$72="","",IF('Exemplaires élève'!$AV$72="TI",1,IF('Exemplaires élève'!$AV$72="I",2,IF('Exemplaires élève'!$AV$72="S",3,IF('Exemplaires élève'!$AV$72="B",4,IF('Exemplaires élève'!$AV$72="TB",5,IF('Exemplaires élève'!$AV$72="np","Non pr.",IF('Exemplaires élève'!$AV$72="A","Absent(e)","xxxx"))))))))))</f>
        <v/>
      </c>
      <c r="K129" s="77" t="str">
        <f>IF('Exemplaires élève'!$AU$80="np","Non pr.",IF('Exemplaires élève'!$AU$80="a","Absent(e)",IF('Exemplaires élève'!$AV$80="","",IF('Exemplaires élève'!$AV$80="TI",1,IF('Exemplaires élève'!$AV$80="I",2,IF('Exemplaires élève'!$AV$80="S",3,IF('Exemplaires élève'!$AV$80="B",4,IF('Exemplaires élève'!$AV$80="TB",5,IF('Exemplaires élève'!$AV$80="np","Non pr.",IF('Exemplaires élève'!$AV$80="A","Absent(e)","xxxx"))))))))))</f>
        <v/>
      </c>
      <c r="L129" s="77" t="str">
        <f>IF('Exemplaires élève'!$AU$88="np","Non pr.",IF('Exemplaires élève'!$AU$88="a","Absent(e)",IF('Exemplaires élève'!$AV$88="","",IF('Exemplaires élève'!$AV$88="TI",1,IF('Exemplaires élève'!$AV$88="I",2,IF('Exemplaires élève'!$AV$88="S",3,IF('Exemplaires élève'!$AV$88="B",4,IF('Exemplaires élève'!$AV$88="TB",5,IF('Exemplaires élève'!$AV$88="np","Non pr.",IF('Exemplaires élève'!$AV$88="A","Absent(e)","xxxx"))))))))))</f>
        <v/>
      </c>
      <c r="M129" s="77" t="str">
        <f>IF('Exemplaires élève'!$AU$96="np","Non pr.",IF('Exemplaires élève'!$AU$96="a","Absent(e)",IF('Exemplaires élève'!$AV$96="","",IF('Exemplaires élève'!$AV$96="TI",1,IF('Exemplaires élève'!$AV$96="I",2,IF('Exemplaires élève'!$AV$96="S",3,IF('Exemplaires élève'!$AV$96="B",4,IF('Exemplaires élève'!$AV$96="TB",5,IF('Exemplaires élève'!$AV$96="np","Non pr.",IF('Exemplaires élève'!$AV$96="A","Absent(e)","xxxx"))))))))))</f>
        <v/>
      </c>
      <c r="N129" s="77" t="str">
        <f>IF('Exemplaires élève'!$AU$113="np","Non pr.",IF('Exemplaires élève'!$AU$113="a","Absent(e)",IF('Exemplaires élève'!$AV$113="","",IF('Exemplaires élève'!$AV$113="TI",1,IF('Exemplaires élève'!$AV$113="I",2,IF('Exemplaires élève'!$AV$113="S",3,IF('Exemplaires élève'!$AV$113="B",4,IF('Exemplaires élève'!$AV$113="TB",5,IF('Exemplaires élève'!$AV$113="np","Non pr.",IF('Exemplaires élève'!$AV$113="A","Absent(e)","xxxx"))))))))))</f>
        <v/>
      </c>
      <c r="O129" s="77" t="str">
        <f>IF('Exemplaires élève'!$AU$121="np","Non pr.",IF('Exemplaires élève'!$AU$121="a","Absent(e)",IF('Exemplaires élève'!$AV$121="","",IF('Exemplaires élève'!$AV$121="TI",1,IF('Exemplaires élève'!$AV$121="I",2,IF('Exemplaires élève'!$AV$121="S",3,IF('Exemplaires élève'!$AV$121="B",4,IF('Exemplaires élève'!$AV$121="TB",5,IF('Exemplaires élève'!$AV$121="np","Non pr.",IF('Exemplaires élève'!$AV$121="A","Absent(e)","xxxx"))))))))))</f>
        <v/>
      </c>
      <c r="P129" s="77" t="str">
        <f>IF('Exemplaires élève'!$AU$129="np","Non pr.",IF('Exemplaires élève'!$AU$129="a","Absent(e)",IF('Exemplaires élève'!$AV$129="","",IF('Exemplaires élève'!$AV$129="TI",1,IF('Exemplaires élève'!$AV$129="I",2,IF('Exemplaires élève'!$AV$129="S",3,IF('Exemplaires élève'!$AV$129="B",4,IF('Exemplaires élève'!$AV$129="TB",5,IF('Exemplaires élève'!$AV$129="np","Non pr.",IF('Exemplaires élève'!$AV$129="A","Absent(e)","xxxx"))))))))))</f>
        <v/>
      </c>
      <c r="Q129" s="77" t="str">
        <f>IF('Exemplaires élève'!$AU$137="np","Non pr.",IF('Exemplaires élève'!$AU$137="a","Absent(e)",IF('Exemplaires élève'!$AV$137="","",IF('Exemplaires élève'!$AV$137="TI",1,IF('Exemplaires élève'!$AV$137="I",2,IF('Exemplaires élève'!$AV$137="S",3,IF('Exemplaires élève'!$AV$137="B",4,IF('Exemplaires élève'!$AV$137="TB",5,IF('Exemplaires élève'!$AV$137="np","Non pr.",IF('Exemplaires élève'!$AV$137="A","Absent(e)","xxxx"))))))))))</f>
        <v/>
      </c>
      <c r="R129" s="77" t="str">
        <f>IF('Exemplaires élève'!$AU$145="np","Non pr.",IF('Exemplaires élève'!$AU$145="a","Absent(e)",IF('Exemplaires élève'!$AV$145="","",IF('Exemplaires élève'!$AV$145="TI",1,IF('Exemplaires élève'!$AV$145="I",2,IF('Exemplaires élève'!$AV$145="S",3,IF('Exemplaires élève'!$AV$145="B",4,IF('Exemplaires élève'!$AV$145="TB",5,IF('Exemplaires élève'!$AV$145="np","Non pr.",IF('Exemplaires élève'!$AV$145="A","Absent(e)","xxxx"))))))))))</f>
        <v/>
      </c>
      <c r="S129" s="77" t="str">
        <f>IF('Exemplaires élève'!$AU$162="np","Non pr.",IF('Exemplaires élève'!$AU$162="a","Absent(e)",IF('Exemplaires élève'!$AV$162="","",IF('Exemplaires élève'!$AV$162="TI",1,IF('Exemplaires élève'!$AV$162="I",2,IF('Exemplaires élève'!$AV$162="S",3,IF('Exemplaires élève'!$AV$162="B",4,IF('Exemplaires élève'!$AV$162="TB",5,IF('Exemplaires élève'!$AV$162="np","Non pr.",IF('Exemplaires élève'!$AV$162="A","Absent(e)","xxxx"))))))))))</f>
        <v/>
      </c>
      <c r="T129" s="77" t="str">
        <f>IF('Exemplaires élève'!$AU$170="np","Non pr.",IF('Exemplaires élève'!$AU$170="a","Absent(e)",IF('Exemplaires élève'!$AV$170="","",IF('Exemplaires élève'!$AV$170="TI",1,IF('Exemplaires élève'!$AV$170="I",2,IF('Exemplaires élève'!$AV$170="S",3,IF('Exemplaires élève'!$AV$170="B",4,IF('Exemplaires élève'!$AV$170="TB",5,IF('Exemplaires élève'!$AV$170="np","Non pr.",IF('Exemplaires élève'!$AV$170="A","Absent(e)","xxxx"))))))))))</f>
        <v/>
      </c>
      <c r="U129" s="77" t="str">
        <f>IF('Exemplaires élève'!$AU$178="np","Non pr.",IF('Exemplaires élève'!$AU$178="a","Absent(e)",IF('Exemplaires élève'!$AV$178="","",IF('Exemplaires élève'!$AV$178="TI",1,IF('Exemplaires élève'!$AV$178="I",2,IF('Exemplaires élève'!$AV$178="S",3,IF('Exemplaires élève'!$AV$178="B",4,IF('Exemplaires élève'!$AV$178="TB",5,IF('Exemplaires élève'!$AV$178="np","Non pr.",IF('Exemplaires élève'!$AV$178="A","Absent(e)","xxxx"))))))))))</f>
        <v/>
      </c>
      <c r="V129" s="77" t="str">
        <f>IF('Exemplaires élève'!$AU$186="np","Non pr.",IF('Exemplaires élève'!$AU$186="a","Absent(e)",IF('Exemplaires élève'!$AV$186="","",IF('Exemplaires élève'!$AV$186="TI",1,IF('Exemplaires élève'!$AV$186="I",2,IF('Exemplaires élève'!$AV$186="S",3,IF('Exemplaires élève'!$AV$186="B",4,IF('Exemplaires élève'!$AV$186="TB",5,IF('Exemplaires élève'!$AV$186="np","Non pr.",IF('Exemplaires élève'!$AV$186="A","Absent(e)","xxxx"))))))))))</f>
        <v/>
      </c>
      <c r="W129" s="77" t="str">
        <f>IF('Exemplaires élève'!$AU$194="np","Non pr.",IF('Exemplaires élève'!$AU$194="a","Absent(e)",IF('Exemplaires élève'!$AV$194="","",IF('Exemplaires élève'!$AV$194="TI",1,IF('Exemplaires élève'!$AV$194="I",2,IF('Exemplaires élève'!$AV$194="S",3,IF('Exemplaires élève'!$AV$194="B",4,IF('Exemplaires élève'!$AV$194="TB",5,IF('Exemplaires élève'!$AV$194="np","Non pr.",IF('Exemplaires élève'!$AV$194="A","Absent(e)","xxxx"))))))))))</f>
        <v/>
      </c>
    </row>
    <row r="130" spans="1:23">
      <c r="A130" s="112"/>
      <c r="D130" s="78" t="str">
        <f>IF('Exemplaires élève'!$AV$16="","",IF('Exemplaires élève'!$AV$16="TI",1,IF('Exemplaires élève'!$AV$16="I",2,IF('Exemplaires élève'!$AV$16="S",3,IF('Exemplaires élève'!$AV$16="B",4,IF('Exemplaires élève'!$AV$16="TB",5,"xxxx"))))))</f>
        <v/>
      </c>
      <c r="E130" s="78" t="str">
        <f>IF('Exemplaires élève'!$AV$24="","",IF('Exemplaires élève'!$AV$24="TI",1,IF('Exemplaires élève'!$AV$24="I",2,IF('Exemplaires élève'!$AV$24="S",3,IF('Exemplaires élève'!$AV$24="B",4,IF('Exemplaires élève'!$AV$24="TB",5,"xxxx"))))))</f>
        <v/>
      </c>
      <c r="F130" s="78" t="str">
        <f>IF('Exemplaires élève'!$AV$32="","",IF('Exemplaires élève'!$AV$32="TI",1,IF('Exemplaires élève'!$AV$32="I",2,IF('Exemplaires élève'!$AV$32="S",3,IF('Exemplaires élève'!$AV$32="B",4,IF('Exemplaires élève'!$AV$32="TB",5,"xxxx"))))))</f>
        <v/>
      </c>
      <c r="G130" s="78" t="str">
        <f>IF('Exemplaires élève'!$AV$40="","",IF('Exemplaires élève'!$AV$40="TI",1,IF('Exemplaires élève'!$AV$40="I",2,IF('Exemplaires élève'!$AV$40="S",3,IF('Exemplaires élève'!$AV$40="B",4,IF('Exemplaires élève'!$AV$40="TB",5,"xxxx"))))))</f>
        <v/>
      </c>
      <c r="H130" s="78" t="str">
        <f>IF('Exemplaires élève'!$AV$48="","",IF('Exemplaires élève'!$AV$48="TI",1,IF('Exemplaires élève'!$AV$48="I",2,IF('Exemplaires élève'!$AV$48="S",3,IF('Exemplaires élève'!$AV$48="B",4,IF('Exemplaires élève'!$AV$48="TB",5,"xxxx"))))))</f>
        <v/>
      </c>
      <c r="I130" s="78" t="str">
        <f>IF('Exemplaires élève'!$AV$65="","",IF('Exemplaires élève'!$AV$65="TI",1,IF('Exemplaires élève'!$AV$65="I",2,IF('Exemplaires élève'!$AV$65="S",3,IF('Exemplaires élève'!$AV$65="B",4,IF('Exemplaires élève'!$AV$65="TB",5,"xxxx"))))))</f>
        <v/>
      </c>
      <c r="J130" s="78" t="str">
        <f>IF('Exemplaires élève'!$AV$73="","",IF('Exemplaires élève'!$AV$73="TI",1,IF('Exemplaires élève'!$AV$73="I",2,IF('Exemplaires élève'!$AV$73="S",3,IF('Exemplaires élève'!$AV$73="B",4,IF('Exemplaires élève'!$AV$73="TB",5,"xxxx"))))))</f>
        <v/>
      </c>
      <c r="K130" s="78" t="str">
        <f>IF('Exemplaires élève'!$AV$81="","",IF('Exemplaires élève'!$AV$81="TI",1,IF('Exemplaires élève'!$AV$81="I",2,IF('Exemplaires élève'!$AV$81="S",3,IF('Exemplaires élève'!$AV$81="B",4,IF('Exemplaires élève'!$AV$81="TB",5,"xxxx"))))))</f>
        <v/>
      </c>
      <c r="L130" s="78" t="str">
        <f>IF('Exemplaires élève'!$AV$89="","",IF('Exemplaires élève'!$AV$89="TI",1,IF('Exemplaires élève'!$AV$89="I",2,IF('Exemplaires élève'!$AV$89="S",3,IF('Exemplaires élève'!$AV$89="B",4,IF('Exemplaires élève'!$AV$89="TB",5,"xxxx"))))))</f>
        <v/>
      </c>
      <c r="M130" s="78" t="str">
        <f>IF('Exemplaires élève'!$AV$97="","",IF('Exemplaires élève'!$AV$97="TI",1,IF('Exemplaires élève'!$AV$97="I",2,IF('Exemplaires élève'!$AV$97="S",3,IF('Exemplaires élève'!$AV$97="B",4,IF('Exemplaires élève'!$AV$97="TB",5,"xxxx"))))))</f>
        <v/>
      </c>
      <c r="N130" s="78" t="str">
        <f>IF('Exemplaires élève'!$AV$114="","",IF('Exemplaires élève'!$AV$114="TI",1,IF('Exemplaires élève'!$AV$114="I",2,IF('Exemplaires élève'!$AV$114="S",3,IF('Exemplaires élève'!$AV$114="B",4,IF('Exemplaires élève'!$AV$114="TB",5,"xxxx"))))))</f>
        <v/>
      </c>
      <c r="O130" s="78" t="str">
        <f>IF('Exemplaires élève'!$AV$122="","",IF('Exemplaires élève'!$AV$122="TI",1,IF('Exemplaires élève'!$AV$122="I",2,IF('Exemplaires élève'!$AV$122="S",3,IF('Exemplaires élève'!$AV$122="B",4,IF('Exemplaires élève'!$AV$122="TB",5,"xxxx"))))))</f>
        <v/>
      </c>
      <c r="P130" s="78" t="str">
        <f>IF('Exemplaires élève'!$AV$130="","",IF('Exemplaires élève'!$AV$130="TI",1,IF('Exemplaires élève'!$AV$130="I",2,IF('Exemplaires élève'!$AV$130="S",3,IF('Exemplaires élève'!$AV$130="B",4,IF('Exemplaires élève'!$AV$130="TB",5,"xxxx"))))))</f>
        <v/>
      </c>
      <c r="Q130" s="78" t="str">
        <f>IF('Exemplaires élève'!$AV$138="","",IF('Exemplaires élève'!$AV$138="TI",1,IF('Exemplaires élève'!$AV$138="I",2,IF('Exemplaires élève'!$AV$138="S",3,IF('Exemplaires élève'!$AV$138="B",4,IF('Exemplaires élève'!$AV$138="TB",5,"xxxx"))))))</f>
        <v/>
      </c>
      <c r="R130" s="78" t="str">
        <f>IF('Exemplaires élève'!$AV$146="","",IF('Exemplaires élève'!$AV$146="TI",1,IF('Exemplaires élève'!$AV$146="I",2,IF('Exemplaires élève'!$AV$146="S",3,IF('Exemplaires élève'!$AV$146="B",4,IF('Exemplaires élève'!$AV$146="TB",5,"xxxx"))))))</f>
        <v/>
      </c>
      <c r="S130" s="78" t="str">
        <f>IF('Exemplaires élève'!$AV$163="","",IF('Exemplaires élève'!$AV$163="TI",1,IF('Exemplaires élève'!$AV$163="I",2,IF('Exemplaires élève'!$AV$163="S",3,IF('Exemplaires élève'!$AV$163="B",4,IF('Exemplaires élève'!$AV$163="TB",5,"xxxx"))))))</f>
        <v/>
      </c>
      <c r="T130" s="78" t="str">
        <f>IF('Exemplaires élève'!$AV$171="","",IF('Exemplaires élève'!$AV$171="TI",1,IF('Exemplaires élève'!$AV$171="I",2,IF('Exemplaires élève'!$AV$171="S",3,IF('Exemplaires élève'!$AV$171="B",4,IF('Exemplaires élève'!$AV$171="TB",5,"xxxx"))))))</f>
        <v/>
      </c>
      <c r="U130" s="78" t="str">
        <f>IF('Exemplaires élève'!$AV$179="","",IF('Exemplaires élève'!$AV$179="TI",1,IF('Exemplaires élève'!$AV$179="I",2,IF('Exemplaires élève'!$AV$179="S",3,IF('Exemplaires élève'!$AV$179="B",4,IF('Exemplaires élève'!$AV$179="TB",5,"xxxx"))))))</f>
        <v/>
      </c>
      <c r="V130" s="78" t="str">
        <f>IF('Exemplaires élève'!$AV$187="","",IF('Exemplaires élève'!$AV$187="TI",1,IF('Exemplaires élève'!$AV$187="I",2,IF('Exemplaires élève'!$AV$187="S",3,IF('Exemplaires élève'!$AV$187="B",4,IF('Exemplaires élève'!$AV$187="TB",5,"xxxx"))))))</f>
        <v/>
      </c>
      <c r="W130" s="78" t="str">
        <f>IF('Exemplaires élève'!$AV$195="","",IF('Exemplaires élève'!$AV$195="TI",1,IF('Exemplaires élève'!$AV$195="I",2,IF('Exemplaires élève'!$AV$195="S",3,IF('Exemplaires élève'!$AV$195="B",4,IF('Exemplaires élève'!$AV$195="TB",5,"xxxx"))))))</f>
        <v/>
      </c>
    </row>
    <row r="131" spans="1:23">
      <c r="A131" s="112"/>
      <c r="D131" s="78" t="str">
        <f>IF('Exemplaires élève'!$AV$17="","",IF('Exemplaires élève'!$AV$17="TI",1,IF('Exemplaires élève'!$AV$17="I",2,IF('Exemplaires élève'!$AV$17="S",3,IF('Exemplaires élève'!$AV$17="B",4,IF('Exemplaires élève'!$AV$17="TB",5,"xxxx"))))))</f>
        <v/>
      </c>
      <c r="E131" s="78" t="str">
        <f>IF('Exemplaires élève'!$AV$25="","",IF('Exemplaires élève'!$AV$25="TI",1,IF('Exemplaires élève'!$AV$25="I",2,IF('Exemplaires élève'!$AV$25="S",3,IF('Exemplaires élève'!$AV$25="B",4,IF('Exemplaires élève'!$AV$25="TB",5,"xxxx"))))))</f>
        <v/>
      </c>
      <c r="F131" s="78" t="str">
        <f>IF('Exemplaires élève'!$AV$33="","",IF('Exemplaires élève'!$AV$33="TI",1,IF('Exemplaires élève'!$AV$33="I",2,IF('Exemplaires élève'!$AV$33="S",3,IF('Exemplaires élève'!$AV$33="B",4,IF('Exemplaires élève'!$AV$33="TB",5,"xxxx"))))))</f>
        <v/>
      </c>
      <c r="G131" s="78" t="str">
        <f>IF('Exemplaires élève'!$AV$41="","",IF('Exemplaires élève'!$AV$41="TI",1,IF('Exemplaires élève'!$AV$41="I",2,IF('Exemplaires élève'!$AV$41="S",3,IF('Exemplaires élève'!$AV$41="B",4,IF('Exemplaires élève'!$AV$41="TB",5,"xxxx"))))))</f>
        <v/>
      </c>
      <c r="H131" s="78" t="str">
        <f>IF('Exemplaires élève'!$AV$49="","",IF('Exemplaires élève'!$AV$49="TI",1,IF('Exemplaires élève'!$AV$49="I",2,IF('Exemplaires élève'!$AV$49="S",3,IF('Exemplaires élève'!$AV$49="B",4,IF('Exemplaires élève'!$AV$49="TB",5,"xxxx"))))))</f>
        <v/>
      </c>
      <c r="I131" s="78" t="str">
        <f>IF('Exemplaires élève'!$AV$66="","",IF('Exemplaires élève'!$AV$66="TI",1,IF('Exemplaires élève'!$AV$66="I",2,IF('Exemplaires élève'!$AV$66="S",3,IF('Exemplaires élève'!$AV$66="B",4,IF('Exemplaires élève'!$AV$66="TB",5,"xxxx"))))))</f>
        <v/>
      </c>
      <c r="J131" s="78" t="str">
        <f>IF('Exemplaires élève'!$AV$74="","",IF('Exemplaires élève'!$AV$74="TI",1,IF('Exemplaires élève'!$AV$74="I",2,IF('Exemplaires élève'!$AV$74="S",3,IF('Exemplaires élève'!$AV$74="B",4,IF('Exemplaires élève'!$AV$74="TB",5,"xxxx"))))))</f>
        <v/>
      </c>
      <c r="K131" s="78" t="str">
        <f>IF('Exemplaires élève'!$AV$82="","",IF('Exemplaires élève'!$AV$82="TI",1,IF('Exemplaires élève'!$AV$82="I",2,IF('Exemplaires élève'!$AV$82="S",3,IF('Exemplaires élève'!$AV$82="B",4,IF('Exemplaires élève'!$AV$82="TB",5,"xxxx"))))))</f>
        <v/>
      </c>
      <c r="L131" s="78" t="str">
        <f>IF('Exemplaires élève'!$AV$90="","",IF('Exemplaires élève'!$AV$90="TI",1,IF('Exemplaires élève'!$AV$90="I",2,IF('Exemplaires élève'!$AV$90="S",3,IF('Exemplaires élève'!$AV$90="B",4,IF('Exemplaires élève'!$AV$90="TB",5,"xxxx"))))))</f>
        <v/>
      </c>
      <c r="M131" s="78" t="str">
        <f>IF('Exemplaires élève'!$AV$98="","",IF('Exemplaires élève'!$AV$98="TI",1,IF('Exemplaires élève'!$AV$98="I",2,IF('Exemplaires élève'!$AV$98="S",3,IF('Exemplaires élève'!$AV$98="B",4,IF('Exemplaires élève'!$AV$98="TB",5,"xxxx"))))))</f>
        <v/>
      </c>
      <c r="N131" s="78" t="str">
        <f>IF('Exemplaires élève'!$AV$115="","",IF('Exemplaires élève'!$AV$115="TI",1,IF('Exemplaires élève'!$AV$115="I",2,IF('Exemplaires élève'!$AV$115="S",3,IF('Exemplaires élève'!$AV$115="B",4,IF('Exemplaires élève'!$AV$115="TB",5,"xxxx"))))))</f>
        <v/>
      </c>
      <c r="O131" s="78" t="str">
        <f>IF('Exemplaires élève'!$AV$123="","",IF('Exemplaires élève'!$AV$123="TI",1,IF('Exemplaires élève'!$AV$123="I",2,IF('Exemplaires élève'!$AV$123="S",3,IF('Exemplaires élève'!$AV$123="B",4,IF('Exemplaires élève'!$AV$123="TB",5,"xxxx"))))))</f>
        <v/>
      </c>
      <c r="P131" s="78" t="str">
        <f>IF('Exemplaires élève'!$AV$131="","",IF('Exemplaires élève'!$AV$131="TI",1,IF('Exemplaires élève'!$AV$131="I",2,IF('Exemplaires élève'!$AV$131="S",3,IF('Exemplaires élève'!$AV$131="B",4,IF('Exemplaires élève'!$AV$131="TB",5,"xxxx"))))))</f>
        <v/>
      </c>
      <c r="Q131" s="78" t="str">
        <f>IF('Exemplaires élève'!$AV$139="","",IF('Exemplaires élève'!$AV$139="TI",1,IF('Exemplaires élève'!$AV$139="I",2,IF('Exemplaires élève'!$AV$139="S",3,IF('Exemplaires élève'!$AV$139="B",4,IF('Exemplaires élève'!$AV$139="TB",5,"xxxx"))))))</f>
        <v/>
      </c>
      <c r="R131" s="78" t="str">
        <f>IF('Exemplaires élève'!$AV$147="","",IF('Exemplaires élève'!$AV$147="TI",1,IF('Exemplaires élève'!$AV$147="I",2,IF('Exemplaires élève'!$AV$147="S",3,IF('Exemplaires élève'!$AV$147="B",4,IF('Exemplaires élève'!$AV$147="TB",5,"xxxx"))))))</f>
        <v/>
      </c>
      <c r="S131" s="78" t="str">
        <f>IF('Exemplaires élève'!$AV$164="","",IF('Exemplaires élève'!$AV$164="TI",1,IF('Exemplaires élève'!$AV$164="I",2,IF('Exemplaires élève'!$AV$164="S",3,IF('Exemplaires élève'!$AV$164="B",4,IF('Exemplaires élève'!$AV$164="TB",5,"xxxx"))))))</f>
        <v/>
      </c>
      <c r="T131" s="78" t="str">
        <f>IF('Exemplaires élève'!$AV$172="","",IF('Exemplaires élève'!$AV$172="TI",1,IF('Exemplaires élève'!$AV$172="I",2,IF('Exemplaires élève'!$AV$172="S",3,IF('Exemplaires élève'!$AV$172="B",4,IF('Exemplaires élève'!$AV$172="TB",5,"xxxx"))))))</f>
        <v/>
      </c>
      <c r="U131" s="78" t="str">
        <f>IF('Exemplaires élève'!$AV$180="","",IF('Exemplaires élève'!$AV$180="TI",1,IF('Exemplaires élève'!$AV$180="I",2,IF('Exemplaires élève'!$AV$180="S",3,IF('Exemplaires élève'!$AV$180="B",4,IF('Exemplaires élève'!$AV$180="TB",5,"xxxx"))))))</f>
        <v/>
      </c>
      <c r="V131" s="78" t="str">
        <f>IF('Exemplaires élève'!$AV$188="","",IF('Exemplaires élève'!$AV$188="TI",1,IF('Exemplaires élève'!$AV$188="I",2,IF('Exemplaires élève'!$AV$188="S",3,IF('Exemplaires élève'!$AV$188="B",4,IF('Exemplaires élève'!$AV$188="TB",5,"xxxx"))))))</f>
        <v/>
      </c>
      <c r="W131" s="78" t="str">
        <f>IF('Exemplaires élève'!$AV$196="","",IF('Exemplaires élève'!$AV$196="TI",1,IF('Exemplaires élève'!$AV$196="I",2,IF('Exemplaires élève'!$AV$196="S",3,IF('Exemplaires élève'!$AV$196="B",4,IF('Exemplaires élève'!$AV$196="TB",5,"xxxx"))))))</f>
        <v/>
      </c>
    </row>
    <row r="132" spans="1:23">
      <c r="A132" s="112"/>
      <c r="D132" s="78" t="str">
        <f>IF('Exemplaires élève'!$AV$18="","",IF('Exemplaires élève'!$AV$18="TI",1,IF('Exemplaires élève'!$AV$18="I",2,IF('Exemplaires élève'!$AV$18="S",3,IF('Exemplaires élève'!$AV$18="B",4,IF('Exemplaires élève'!$AV$18="TB",5,"xxxx"))))))</f>
        <v/>
      </c>
      <c r="E132" s="78" t="str">
        <f>IF('Exemplaires élève'!$AV$26="","",IF('Exemplaires élève'!$AV$26="TI",1,IF('Exemplaires élève'!$AV$26="I",2,IF('Exemplaires élève'!$AV$26="S",3,IF('Exemplaires élève'!$AV$26="B",4,IF('Exemplaires élève'!$AV$26="TB",5,"xxxx"))))))</f>
        <v/>
      </c>
      <c r="F132" s="78" t="str">
        <f>IF('Exemplaires élève'!$AV$34="","",IF('Exemplaires élève'!$AV$34="TI",1,IF('Exemplaires élève'!$AV$34="I",2,IF('Exemplaires élève'!$AV$34="S",3,IF('Exemplaires élève'!$AV$34="B",4,IF('Exemplaires élève'!$AV$34="TB",5,"xxxx"))))))</f>
        <v/>
      </c>
      <c r="G132" s="78" t="str">
        <f>IF('Exemplaires élève'!$AV$42="","",IF('Exemplaires élève'!$AV$42="TI",1,IF('Exemplaires élève'!$AV$42="I",2,IF('Exemplaires élève'!$AV$42="S",3,IF('Exemplaires élève'!$AV$42="B",4,IF('Exemplaires élève'!$AV$42="TB",5,"xxxx"))))))</f>
        <v/>
      </c>
      <c r="H132" s="78" t="str">
        <f>IF('Exemplaires élève'!$AV$50="","",IF('Exemplaires élève'!$AV$50="TI",1,IF('Exemplaires élève'!$AV$50="I",2,IF('Exemplaires élève'!$AV$50="S",3,IF('Exemplaires élève'!$AV$50="B",4,IF('Exemplaires élève'!$AV$50="TB",5,"xxxx"))))))</f>
        <v/>
      </c>
      <c r="I132" s="78" t="str">
        <f>IF('Exemplaires élève'!$AV$67="","",IF('Exemplaires élève'!$AV$67="TI",1,IF('Exemplaires élève'!$AV$67="I",2,IF('Exemplaires élève'!$AV$67="S",3,IF('Exemplaires élève'!$AV$67="B",4,IF('Exemplaires élève'!$AV$67="TB",5,"xxxx"))))))</f>
        <v/>
      </c>
      <c r="J132" s="78" t="str">
        <f>IF('Exemplaires élève'!$AV$75="","",IF('Exemplaires élève'!$AV$75="TI",1,IF('Exemplaires élève'!$AV$75="I",2,IF('Exemplaires élève'!$AV$75="S",3,IF('Exemplaires élève'!$AV$75="B",4,IF('Exemplaires élève'!$AV$75="TB",5,"xxxx"))))))</f>
        <v/>
      </c>
      <c r="K132" s="78" t="str">
        <f>IF('Exemplaires élève'!$AV$83="","",IF('Exemplaires élève'!$AV$83="TI",1,IF('Exemplaires élève'!$AV$83="I",2,IF('Exemplaires élève'!$AV$83="S",3,IF('Exemplaires élève'!$AV$83="B",4,IF('Exemplaires élève'!$AV$83="TB",5,"xxxx"))))))</f>
        <v/>
      </c>
      <c r="L132" s="78" t="str">
        <f>IF('Exemplaires élève'!$AV$91="","",IF('Exemplaires élève'!$AV$91="TI",1,IF('Exemplaires élève'!$AV$91="I",2,IF('Exemplaires élève'!$AV$91="S",3,IF('Exemplaires élève'!$AV$91="B",4,IF('Exemplaires élève'!$AV$91="TB",5,"xxxx"))))))</f>
        <v/>
      </c>
      <c r="M132" s="78" t="str">
        <f>IF('Exemplaires élève'!$AV$99="","",IF('Exemplaires élève'!$AV$99="TI",1,IF('Exemplaires élève'!$AV$99="I",2,IF('Exemplaires élève'!$AV$99="S",3,IF('Exemplaires élève'!$AV$99="B",4,IF('Exemplaires élève'!$AV$99="TB",5,"xxxx"))))))</f>
        <v/>
      </c>
      <c r="N132" s="78" t="str">
        <f>IF('Exemplaires élève'!$AV$116="","",IF('Exemplaires élève'!$AV$116="TI",1,IF('Exemplaires élève'!$AV$116="I",2,IF('Exemplaires élève'!$AV$116="S",3,IF('Exemplaires élève'!$AV$116="B",4,IF('Exemplaires élève'!$AV$116="TB",5,"xxxx"))))))</f>
        <v/>
      </c>
      <c r="O132" s="78" t="str">
        <f>IF('Exemplaires élève'!$AV$124="","",IF('Exemplaires élève'!$AV$124="TI",1,IF('Exemplaires élève'!$AV$124="I",2,IF('Exemplaires élève'!$AV$124="S",3,IF('Exemplaires élève'!$AV$124="B",4,IF('Exemplaires élève'!$AV$124="TB",5,"xxxx"))))))</f>
        <v/>
      </c>
      <c r="P132" s="78" t="str">
        <f>IF('Exemplaires élève'!$AV$132="","",IF('Exemplaires élève'!$AV$132="TI",1,IF('Exemplaires élève'!$AV$132="I",2,IF('Exemplaires élève'!$AV$132="S",3,IF('Exemplaires élève'!$AV$132="B",4,IF('Exemplaires élève'!$AV$132="TB",5,"xxxx"))))))</f>
        <v/>
      </c>
      <c r="Q132" s="78" t="str">
        <f>IF('Exemplaires élève'!$AV$140="","",IF('Exemplaires élève'!$AV$140="TI",1,IF('Exemplaires élève'!$AV$140="I",2,IF('Exemplaires élève'!$AV$140="S",3,IF('Exemplaires élève'!$AV$140="B",4,IF('Exemplaires élève'!$AV$140="TB",5,"xxxx"))))))</f>
        <v/>
      </c>
      <c r="R132" s="78" t="str">
        <f>IF('Exemplaires élève'!$AV$148="","",IF('Exemplaires élève'!$AV$148="TI",1,IF('Exemplaires élève'!$AV$148="I",2,IF('Exemplaires élève'!$AV$148="S",3,IF('Exemplaires élève'!$AV$148="B",4,IF('Exemplaires élève'!$AV$148="TB",5,"xxxx"))))))</f>
        <v/>
      </c>
      <c r="S132" s="78" t="str">
        <f>IF('Exemplaires élève'!$AV$165="","",IF('Exemplaires élève'!$AV$165="TI",1,IF('Exemplaires élève'!$AV$165="I",2,IF('Exemplaires élève'!$AV$165="S",3,IF('Exemplaires élève'!$AV$165="B",4,IF('Exemplaires élève'!$AV$165="TB",5,"xxxx"))))))</f>
        <v/>
      </c>
      <c r="T132" s="78" t="str">
        <f>IF('Exemplaires élève'!$AV$173="","",IF('Exemplaires élève'!$AV$173="TI",1,IF('Exemplaires élève'!$AV$173="I",2,IF('Exemplaires élève'!$AV$173="S",3,IF('Exemplaires élève'!$AV$173="B",4,IF('Exemplaires élève'!$AV$173="TB",5,"xxxx"))))))</f>
        <v/>
      </c>
      <c r="U132" s="78" t="str">
        <f>IF('Exemplaires élève'!$AV$181="","",IF('Exemplaires élève'!$AV$181="TI",1,IF('Exemplaires élève'!$AV$181="I",2,IF('Exemplaires élève'!$AV$181="S",3,IF('Exemplaires élève'!$AV$181="B",4,IF('Exemplaires élève'!$AV$181="TB",5,"xxxx"))))))</f>
        <v/>
      </c>
      <c r="V132" s="78" t="str">
        <f>IF('Exemplaires élève'!$AV$189="","",IF('Exemplaires élève'!$AV$189="TI",1,IF('Exemplaires élève'!$AV$189="I",2,IF('Exemplaires élève'!$AV$189="S",3,IF('Exemplaires élève'!$AV$189="B",4,IF('Exemplaires élève'!$AV$189="TB",5,"xxxx"))))))</f>
        <v/>
      </c>
      <c r="W132" s="78" t="str">
        <f>IF('Exemplaires élève'!$AV$197="","",IF('Exemplaires élève'!$AV$197="TI",1,IF('Exemplaires élève'!$AV$197="I",2,IF('Exemplaires élève'!$AV$197="S",3,IF('Exemplaires élève'!$AV$197="B",4,IF('Exemplaires élève'!$AV$197="TB",5,"xxxx"))))))</f>
        <v/>
      </c>
    </row>
    <row r="133" spans="1:23">
      <c r="A133" s="112"/>
      <c r="D133" s="78" t="str">
        <f>IF('Exemplaires élève'!$AV$19="","",IF('Exemplaires élève'!$AV$19="TI",1,IF('Exemplaires élève'!$AV$19="I",2,IF('Exemplaires élève'!$AV$19="S",3,IF('Exemplaires élève'!$AV$19="B",4,IF('Exemplaires élève'!$AV$19="TB",5,"xxxx"))))))</f>
        <v/>
      </c>
      <c r="E133" s="78" t="str">
        <f>IF('Exemplaires élève'!$AV$27="","",IF('Exemplaires élève'!$AV$27="TI",1,IF('Exemplaires élève'!$AV$27="I",2,IF('Exemplaires élève'!$AV$27="S",3,IF('Exemplaires élève'!$AV$27="B",4,IF('Exemplaires élève'!$AV$27="TB",5,"xxxx"))))))</f>
        <v/>
      </c>
      <c r="F133" s="78" t="str">
        <f>IF('Exemplaires élève'!$AV$35="","",IF('Exemplaires élève'!$AV$35="TI",1,IF('Exemplaires élève'!$AV$35="I",2,IF('Exemplaires élève'!$AV$35="S",3,IF('Exemplaires élève'!$AV$35="B",4,IF('Exemplaires élève'!$AV$35="TB",5,"xxxx"))))))</f>
        <v/>
      </c>
      <c r="G133" s="78" t="str">
        <f>IF('Exemplaires élève'!$AV$43="","",IF('Exemplaires élève'!$AV$43="TI",1,IF('Exemplaires élève'!$AV$43="I",2,IF('Exemplaires élève'!$AV$43="S",3,IF('Exemplaires élève'!$AV$43="B",4,IF('Exemplaires élève'!$AV$43="TB",5,"xxxx"))))))</f>
        <v/>
      </c>
      <c r="H133" s="78" t="str">
        <f>IF('Exemplaires élève'!$AV$51="","",IF('Exemplaires élève'!$AV$51="TI",1,IF('Exemplaires élève'!$AV$51="I",2,IF('Exemplaires élève'!$AV$51="S",3,IF('Exemplaires élève'!$AV$51="B",4,IF('Exemplaires élève'!$AV$51="TB",5,"xxxx"))))))</f>
        <v/>
      </c>
      <c r="I133" s="78" t="str">
        <f>IF('Exemplaires élève'!$AV$68="","",IF('Exemplaires élève'!$AV$68="TI",1,IF('Exemplaires élève'!$AV$68="I",2,IF('Exemplaires élève'!$AV$68="S",3,IF('Exemplaires élève'!$AV$68="B",4,IF('Exemplaires élève'!$AV$68="TB",5,"xxxx"))))))</f>
        <v/>
      </c>
      <c r="J133" s="78" t="str">
        <f>IF('Exemplaires élève'!$AV$76="","",IF('Exemplaires élève'!$AV$76="TI",1,IF('Exemplaires élève'!$AV$76="I",2,IF('Exemplaires élève'!$AV$76="S",3,IF('Exemplaires élève'!$AV$76="B",4,IF('Exemplaires élève'!$AV$76="TB",5,"xxxx"))))))</f>
        <v/>
      </c>
      <c r="K133" s="78" t="str">
        <f>IF('Exemplaires élève'!$AV$84="","",IF('Exemplaires élève'!$AV$84="TI",1,IF('Exemplaires élève'!$AV$84="I",2,IF('Exemplaires élève'!$AV$84="S",3,IF('Exemplaires élève'!$AV$84="B",4,IF('Exemplaires élève'!$AV$84="TB",5,"xxxx"))))))</f>
        <v/>
      </c>
      <c r="L133" s="78" t="str">
        <f>IF('Exemplaires élève'!$AV$92="","",IF('Exemplaires élève'!$AV$92="TI",1,IF('Exemplaires élève'!$AV$92="I",2,IF('Exemplaires élève'!$AV$92="S",3,IF('Exemplaires élève'!$AV$92="B",4,IF('Exemplaires élève'!$AV$92="TB",5,"xxxx"))))))</f>
        <v/>
      </c>
      <c r="M133" s="78" t="str">
        <f>IF('Exemplaires élève'!$AV$100="","",IF('Exemplaires élève'!$AV$100="TI",1,IF('Exemplaires élève'!$AV$100="I",2,IF('Exemplaires élève'!$AV$100="S",3,IF('Exemplaires élève'!$AV$100="B",4,IF('Exemplaires élève'!$AV$100="TB",5,"xxxx"))))))</f>
        <v/>
      </c>
      <c r="N133" s="78" t="str">
        <f>IF('Exemplaires élève'!$AV$117="","",IF('Exemplaires élève'!$AV$117="TI",1,IF('Exemplaires élève'!$AV$117="I",2,IF('Exemplaires élève'!$AV$117="S",3,IF('Exemplaires élève'!$AV$117="B",4,IF('Exemplaires élève'!$AV$117="TB",5,"xxxx"))))))</f>
        <v/>
      </c>
      <c r="O133" s="78" t="str">
        <f>IF('Exemplaires élève'!$AV$125="","",IF('Exemplaires élève'!$AV$125="TI",1,IF('Exemplaires élève'!$AV$125="I",2,IF('Exemplaires élève'!$AV$125="S",3,IF('Exemplaires élève'!$AV$125="B",4,IF('Exemplaires élève'!$AV$125="TB",5,"xxxx"))))))</f>
        <v/>
      </c>
      <c r="P133" s="78" t="str">
        <f>IF('Exemplaires élève'!$AV$133="","",IF('Exemplaires élève'!$AV$133="TI",1,IF('Exemplaires élève'!$AV$133="I",2,IF('Exemplaires élève'!$AV$133="S",3,IF('Exemplaires élève'!$AV$133="B",4,IF('Exemplaires élève'!$AV$133="TB",5,"xxxx"))))))</f>
        <v/>
      </c>
      <c r="Q133" s="78" t="str">
        <f>IF('Exemplaires élève'!$AV$141="","",IF('Exemplaires élève'!$AV$141="TI",1,IF('Exemplaires élève'!$AV$141="I",2,IF('Exemplaires élève'!$AV$141="S",3,IF('Exemplaires élève'!$AV$141="B",4,IF('Exemplaires élève'!$AV$141="TB",5,"xxxx"))))))</f>
        <v/>
      </c>
      <c r="R133" s="78" t="str">
        <f>IF('Exemplaires élève'!$AV$149="","",IF('Exemplaires élève'!$AV$149="TI",1,IF('Exemplaires élève'!$AV$149="I",2,IF('Exemplaires élève'!$AV$149="S",3,IF('Exemplaires élève'!$AV$149="B",4,IF('Exemplaires élève'!$AV$149="TB",5,"xxxx"))))))</f>
        <v/>
      </c>
      <c r="S133" s="78" t="str">
        <f>IF('Exemplaires élève'!$AV$166="","",IF('Exemplaires élève'!$AV$166="TI",1,IF('Exemplaires élève'!$AV$166="I",2,IF('Exemplaires élève'!$AV$166="S",3,IF('Exemplaires élève'!$AV$166="B",4,IF('Exemplaires élève'!$AV$166="TB",5,"xxxx"))))))</f>
        <v/>
      </c>
      <c r="T133" s="78" t="str">
        <f>IF('Exemplaires élève'!$AV$174="","",IF('Exemplaires élève'!$AV$174="TI",1,IF('Exemplaires élève'!$AV$174="I",2,IF('Exemplaires élève'!$AV$174="S",3,IF('Exemplaires élève'!$AV$174="B",4,IF('Exemplaires élève'!$AV$174="TB",5,"xxxx"))))))</f>
        <v/>
      </c>
      <c r="U133" s="78" t="str">
        <f>IF('Exemplaires élève'!$AV$182="","",IF('Exemplaires élève'!$AV$182="TI",1,IF('Exemplaires élève'!$AV$182="I",2,IF('Exemplaires élève'!$AV$182="S",3,IF('Exemplaires élève'!$AV$182="B",4,IF('Exemplaires élève'!$AV$182="TB",5,"xxxx"))))))</f>
        <v/>
      </c>
      <c r="V133" s="78" t="str">
        <f>IF('Exemplaires élève'!$AV$190="","",IF('Exemplaires élève'!$AV$190="TI",1,IF('Exemplaires élève'!$AV$190="I",2,IF('Exemplaires élève'!$AV$190="S",3,IF('Exemplaires élève'!$AV$190="B",4,IF('Exemplaires élève'!$AV$190="TB",5,"xxxx"))))))</f>
        <v/>
      </c>
      <c r="W133" s="78" t="str">
        <f>IF('Exemplaires élève'!$AV$198="","",IF('Exemplaires élève'!$AV$198="TI",1,IF('Exemplaires élève'!$AV$198="I",2,IF('Exemplaires élève'!$AV$198="S",3,IF('Exemplaires élève'!$AV$198="B",4,IF('Exemplaires élève'!$AV$198="TB",5,"xxxx"))))))</f>
        <v/>
      </c>
    </row>
    <row r="134" spans="1:23">
      <c r="A134" s="112"/>
      <c r="D134" s="78" t="str">
        <f>IF('Exemplaires élève'!$AV$20="","",IF('Exemplaires élève'!$AV$20="TI",1,IF('Exemplaires élève'!$AV$20="I",2,IF('Exemplaires élève'!$AV$20="S",3,IF('Exemplaires élève'!$AV$20="B",4,IF('Exemplaires élève'!$AV$20="TB",5,"xxxx"))))))</f>
        <v/>
      </c>
      <c r="E134" s="78" t="str">
        <f>IF('Exemplaires élève'!$AV$28="","",IF('Exemplaires élève'!$AV$28="TI",1,IF('Exemplaires élève'!$AV$28="I",2,IF('Exemplaires élève'!$AV$28="S",3,IF('Exemplaires élève'!$AV$28="B",4,IF('Exemplaires élève'!$AV$28="TB",5,"xxxx"))))))</f>
        <v/>
      </c>
      <c r="F134" s="78" t="str">
        <f>IF('Exemplaires élève'!$AV$36="","",IF('Exemplaires élève'!$AV$36="TI",1,IF('Exemplaires élève'!$AV$36="I",2,IF('Exemplaires élève'!$AV$36="S",3,IF('Exemplaires élève'!$AV$36="B",4,IF('Exemplaires élève'!$AV$36="TB",5,"xxxx"))))))</f>
        <v/>
      </c>
      <c r="G134" s="78" t="str">
        <f>IF('Exemplaires élève'!$AV$44="","",IF('Exemplaires élève'!$AV$44="TI",1,IF('Exemplaires élève'!$AV$44="I",2,IF('Exemplaires élève'!$AV$44="S",3,IF('Exemplaires élève'!$AV$44="B",4,IF('Exemplaires élève'!$AV$44="TB",5,"xxxx"))))))</f>
        <v/>
      </c>
      <c r="H134" s="78" t="str">
        <f>IF('Exemplaires élève'!$AV$52="","",IF('Exemplaires élève'!$AV$52="TI",1,IF('Exemplaires élève'!$AV$52="I",2,IF('Exemplaires élève'!$AV$52="S",3,IF('Exemplaires élève'!$AV$52="B",4,IF('Exemplaires élève'!$AV$52="TB",5,"xxxx"))))))</f>
        <v/>
      </c>
      <c r="I134" s="78" t="str">
        <f>IF('Exemplaires élève'!$AV$69="","",IF('Exemplaires élève'!$AV$69="TI",1,IF('Exemplaires élève'!$AV$69="I",2,IF('Exemplaires élève'!$AV$69="S",3,IF('Exemplaires élève'!$AV$69="B",4,IF('Exemplaires élève'!$AV$69="TB",5,"xxxx"))))))</f>
        <v/>
      </c>
      <c r="J134" s="78" t="str">
        <f>IF('Exemplaires élève'!$AV$77="","",IF('Exemplaires élève'!$AV$77="TI",1,IF('Exemplaires élève'!$AV$77="I",2,IF('Exemplaires élève'!$AV$77="S",3,IF('Exemplaires élève'!$AV$77="B",4,IF('Exemplaires élève'!$AV$77="TB",5,"xxxx"))))))</f>
        <v/>
      </c>
      <c r="K134" s="78" t="str">
        <f>IF('Exemplaires élève'!$AV$85="","",IF('Exemplaires élève'!$AV$85="TI",1,IF('Exemplaires élève'!$AV$85="I",2,IF('Exemplaires élève'!$AV$85="S",3,IF('Exemplaires élève'!$AV$85="B",4,IF('Exemplaires élève'!$AV$85="TB",5,"xxxx"))))))</f>
        <v/>
      </c>
      <c r="L134" s="78" t="str">
        <f>IF('Exemplaires élève'!$AV$93="","",IF('Exemplaires élève'!$AV$93="TI",1,IF('Exemplaires élève'!$AV$93="I",2,IF('Exemplaires élève'!$AV$93="S",3,IF('Exemplaires élève'!$AV$93="B",4,IF('Exemplaires élève'!$AV$93="TB",5,"xxxx"))))))</f>
        <v/>
      </c>
      <c r="M134" s="78" t="str">
        <f>IF('Exemplaires élève'!$AV$101="","",IF('Exemplaires élève'!$AV$101="TI",1,IF('Exemplaires élève'!$AV$101="I",2,IF('Exemplaires élève'!$AV$101="S",3,IF('Exemplaires élève'!$AV$101="B",4,IF('Exemplaires élève'!$AV$101="TB",5,"xxxx"))))))</f>
        <v/>
      </c>
      <c r="N134" s="78" t="str">
        <f>IF('Exemplaires élève'!$AV$118="","",IF('Exemplaires élève'!$AV$118="TI",1,IF('Exemplaires élève'!$AV$118="I",2,IF('Exemplaires élève'!$AV$118="S",3,IF('Exemplaires élève'!$AV$118="B",4,IF('Exemplaires élève'!$AV$118="TB",5,"xxxx"))))))</f>
        <v/>
      </c>
      <c r="O134" s="78" t="str">
        <f>IF('Exemplaires élève'!$AV$126="","",IF('Exemplaires élève'!$AV$126="TI",1,IF('Exemplaires élève'!$AV$126="I",2,IF('Exemplaires élève'!$AV$126="S",3,IF('Exemplaires élève'!$AV$126="B",4,IF('Exemplaires élève'!$AV$126="TB",5,"xxxx"))))))</f>
        <v/>
      </c>
      <c r="P134" s="78" t="str">
        <f>IF('Exemplaires élève'!$AV$134="","",IF('Exemplaires élève'!$AV$134="TI",1,IF('Exemplaires élève'!$AV$134="I",2,IF('Exemplaires élève'!$AV$134="S",3,IF('Exemplaires élève'!$AV$134="B",4,IF('Exemplaires élève'!$AV$134="TB",5,"xxxx"))))))</f>
        <v/>
      </c>
      <c r="Q134" s="78" t="str">
        <f>IF('Exemplaires élève'!$AV$142="","",IF('Exemplaires élève'!$AV$142="TI",1,IF('Exemplaires élève'!$AV$142="I",2,IF('Exemplaires élève'!$AV$142="S",3,IF('Exemplaires élève'!$AV$142="B",4,IF('Exemplaires élève'!$AV$142="TB",5,"xxxx"))))))</f>
        <v/>
      </c>
      <c r="R134" s="78" t="str">
        <f>IF('Exemplaires élève'!$AV$150="","",IF('Exemplaires élève'!$AV$150="TI",1,IF('Exemplaires élève'!$AV$150="I",2,IF('Exemplaires élève'!$AV$150="S",3,IF('Exemplaires élève'!$AV$150="B",4,IF('Exemplaires élève'!$AV$150="TB",5,"xxxx"))))))</f>
        <v/>
      </c>
      <c r="S134" s="78" t="str">
        <f>IF('Exemplaires élève'!$AV$167="","",IF('Exemplaires élève'!$AV$167="TI",1,IF('Exemplaires élève'!$AV$167="I",2,IF('Exemplaires élève'!$AV$167="S",3,IF('Exemplaires élève'!$AV$167="B",4,IF('Exemplaires élève'!$AV$167="TB",5,"xxxx"))))))</f>
        <v/>
      </c>
      <c r="T134" s="78" t="str">
        <f>IF('Exemplaires élève'!$AV$175="","",IF('Exemplaires élève'!$AV$175="TI",1,IF('Exemplaires élève'!$AV$175="I",2,IF('Exemplaires élève'!$AV$175="S",3,IF('Exemplaires élève'!$AV$175="B",4,IF('Exemplaires élève'!$AV$175="TB",5,"xxxx"))))))</f>
        <v/>
      </c>
      <c r="U134" s="78" t="str">
        <f>IF('Exemplaires élève'!$AV$183="","",IF('Exemplaires élève'!$AV$183="TI",1,IF('Exemplaires élève'!$AV$183="I",2,IF('Exemplaires élève'!$AV$183="S",3,IF('Exemplaires élève'!$AV$183="B",4,IF('Exemplaires élève'!$AV$183="TB",5,"xxxx"))))))</f>
        <v/>
      </c>
      <c r="V134" s="78" t="str">
        <f>IF('Exemplaires élève'!$AV$191="","",IF('Exemplaires élève'!$AV$191="TI",1,IF('Exemplaires élève'!$AV$191="I",2,IF('Exemplaires élève'!$AV$191="S",3,IF('Exemplaires élève'!$AV$191="B",4,IF('Exemplaires élève'!$AV$191="TB",5,"xxxx"))))))</f>
        <v/>
      </c>
      <c r="W134" s="78" t="str">
        <f>IF('Exemplaires élève'!$AV$199="","",IF('Exemplaires élève'!$AV$199="TI",1,IF('Exemplaires élève'!$AV$199="I",2,IF('Exemplaires élève'!$AV$199="S",3,IF('Exemplaires élève'!$AV$199="B",4,IF('Exemplaires élève'!$AV$199="TB",5,"xxxx"))))))</f>
        <v/>
      </c>
    </row>
    <row r="135" spans="1:23" ht="13.5" thickBot="1">
      <c r="A135" s="112"/>
      <c r="D135" s="78" t="str">
        <f>IF('Exemplaires élève'!$AV$21="","",IF('Exemplaires élève'!$AV$21="TI",1,IF('Exemplaires élève'!$AV$21="I",2,IF('Exemplaires élève'!$AV$21="S",3,IF('Exemplaires élève'!$AV$21="B",4,IF('Exemplaires élève'!$AV$21="TB",5,"xxxx"))))))</f>
        <v/>
      </c>
      <c r="E135" s="78" t="str">
        <f>IF('Exemplaires élève'!$AV$29="","",IF('Exemplaires élève'!$AV$29="TI",1,IF('Exemplaires élève'!$AV$29="I",2,IF('Exemplaires élève'!$AV$29="S",3,IF('Exemplaires élève'!$AV$29="B",4,IF('Exemplaires élève'!$AV$29="TB",5,"xxxx"))))))</f>
        <v/>
      </c>
      <c r="F135" s="78" t="str">
        <f>IF('Exemplaires élève'!$AV$37="","",IF('Exemplaires élève'!$AV$37="TI",1,IF('Exemplaires élève'!$AV$37="I",2,IF('Exemplaires élève'!$AV$37="S",3,IF('Exemplaires élève'!$AV$37="B",4,IF('Exemplaires élève'!$AV$37="TB",5,"xxxx"))))))</f>
        <v/>
      </c>
      <c r="G135" s="78" t="str">
        <f>IF('Exemplaires élève'!$AV$45="","",IF('Exemplaires élève'!$AV$45="TI",1,IF('Exemplaires élève'!$AV$45="I",2,IF('Exemplaires élève'!$AV$45="S",3,IF('Exemplaires élève'!$AV$45="B",4,IF('Exemplaires élève'!$AV$45="TB",5,"xxxx"))))))</f>
        <v/>
      </c>
      <c r="H135" s="78" t="str">
        <f>IF('Exemplaires élève'!$AV$53="","",IF('Exemplaires élève'!$AV$53="TI",1,IF('Exemplaires élève'!$AV$53="I",2,IF('Exemplaires élève'!$AV$53="S",3,IF('Exemplaires élève'!$AV$53="B",4,IF('Exemplaires élève'!$AV$53="TB",5,"xxxx"))))))</f>
        <v/>
      </c>
      <c r="I135" s="78" t="str">
        <f>IF('Exemplaires élève'!$AV$70="","",IF('Exemplaires élève'!$AV$70="TI",1,IF('Exemplaires élève'!$AV$70="I",2,IF('Exemplaires élève'!$AV$70="S",3,IF('Exemplaires élève'!$AV$70="B",4,IF('Exemplaires élève'!$AV$70="TB",5,"xxxx"))))))</f>
        <v/>
      </c>
      <c r="J135" s="78" t="str">
        <f>IF('Exemplaires élève'!$AV$78="","",IF('Exemplaires élève'!$AV$78="TI",1,IF('Exemplaires élève'!$AV$78="I",2,IF('Exemplaires élève'!$AV$78="S",3,IF('Exemplaires élève'!$AV$78="B",4,IF('Exemplaires élève'!$AV$78="TB",5,"xxxx"))))))</f>
        <v/>
      </c>
      <c r="K135" s="78" t="str">
        <f>IF('Exemplaires élève'!$AV$86="","",IF('Exemplaires élève'!$AV$86="TI",1,IF('Exemplaires élève'!$AV$86="I",2,IF('Exemplaires élève'!$AV$86="S",3,IF('Exemplaires élève'!$AV$86="B",4,IF('Exemplaires élève'!$AV$86="TB",5,"xxxx"))))))</f>
        <v/>
      </c>
      <c r="L135" s="78" t="str">
        <f>IF('Exemplaires élève'!$AV$94="","",IF('Exemplaires élève'!$AV$94="TI",1,IF('Exemplaires élève'!$AV$94="I",2,IF('Exemplaires élève'!$AV$94="S",3,IF('Exemplaires élève'!$AV$94="B",4,IF('Exemplaires élève'!$AV$94="TB",5,"xxxx"))))))</f>
        <v/>
      </c>
      <c r="M135" s="78" t="str">
        <f>IF('Exemplaires élève'!$AV$102="","",IF('Exemplaires élève'!$AV$102="TI",1,IF('Exemplaires élève'!$AV$102="I",2,IF('Exemplaires élève'!$AV$102="S",3,IF('Exemplaires élève'!$AV$102="B",4,IF('Exemplaires élève'!$AV$102="TB",5,"xxxx"))))))</f>
        <v/>
      </c>
      <c r="N135" s="78" t="str">
        <f>IF('Exemplaires élève'!$AV$119="","",IF('Exemplaires élève'!$AV$119="TI",1,IF('Exemplaires élève'!$AV$119="I",2,IF('Exemplaires élève'!$AV$119="S",3,IF('Exemplaires élève'!$AV$119="B",4,IF('Exemplaires élève'!$AV$119="TB",5,"xxxx"))))))</f>
        <v/>
      </c>
      <c r="O135" s="78" t="str">
        <f>IF('Exemplaires élève'!$AV$127="","",IF('Exemplaires élève'!$AV$127="TI",1,IF('Exemplaires élève'!$AV$127="I",2,IF('Exemplaires élève'!$AV$127="S",3,IF('Exemplaires élève'!$AV$127="B",4,IF('Exemplaires élève'!$AV$127="TB",5,"xxxx"))))))</f>
        <v/>
      </c>
      <c r="P135" s="78" t="str">
        <f>IF('Exemplaires élève'!$AV$135="","",IF('Exemplaires élève'!$AV$135="TI",1,IF('Exemplaires élève'!$AV$135="I",2,IF('Exemplaires élève'!$AV$135="S",3,IF('Exemplaires élève'!$AV$135="B",4,IF('Exemplaires élève'!$AV$135="TB",5,"xxxx"))))))</f>
        <v/>
      </c>
      <c r="Q135" s="78" t="str">
        <f>IF('Exemplaires élève'!$AV$143="","",IF('Exemplaires élève'!$AV$143="TI",1,IF('Exemplaires élève'!$AV$143="I",2,IF('Exemplaires élève'!$AV$143="S",3,IF('Exemplaires élève'!$AV$143="B",4,IF('Exemplaires élève'!$AV$143="TB",5,"xxxx"))))))</f>
        <v/>
      </c>
      <c r="R135" s="78" t="str">
        <f>IF('Exemplaires élève'!$AV$151="","",IF('Exemplaires élève'!$AV$151="TI",1,IF('Exemplaires élève'!$AV$151="I",2,IF('Exemplaires élève'!$AV$151="S",3,IF('Exemplaires élève'!$AV$151="B",4,IF('Exemplaires élève'!$AV$151="TB",5,"xxxx"))))))</f>
        <v/>
      </c>
      <c r="S135" s="78" t="str">
        <f>IF('Exemplaires élève'!$AV$168="","",IF('Exemplaires élève'!$AV$168="TI",1,IF('Exemplaires élève'!$AV$168="I",2,IF('Exemplaires élève'!$AV$168="S",3,IF('Exemplaires élève'!$AV$168="B",4,IF('Exemplaires élève'!$AV$168="TB",5,"xxxx"))))))</f>
        <v/>
      </c>
      <c r="T135" s="78" t="str">
        <f>IF('Exemplaires élève'!$AV$176="","",IF('Exemplaires élève'!$AV$176="TI",1,IF('Exemplaires élève'!$AV$176="I",2,IF('Exemplaires élève'!$AV$176="S",3,IF('Exemplaires élève'!$AV$176="B",4,IF('Exemplaires élève'!$AV$176="TB",5,"xxxx"))))))</f>
        <v/>
      </c>
      <c r="U135" s="78" t="str">
        <f>IF('Exemplaires élève'!$AV$184="","",IF('Exemplaires élève'!$AV$184="TI",1,IF('Exemplaires élève'!$AV$184="I",2,IF('Exemplaires élève'!$AV$184="S",3,IF('Exemplaires élève'!$AV$184="B",4,IF('Exemplaires élève'!$AV$184="TB",5,"xxxx"))))))</f>
        <v/>
      </c>
      <c r="V135" s="78" t="str">
        <f>IF('Exemplaires élève'!$AV$192="","",IF('Exemplaires élève'!$AV$192="TI",1,IF('Exemplaires élève'!$AV$192="I",2,IF('Exemplaires élève'!$AV$192="S",3,IF('Exemplaires élève'!$AV$192="B",4,IF('Exemplaires élève'!$AV$192="TB",5,"xxxx"))))))</f>
        <v/>
      </c>
      <c r="W135" s="78" t="str">
        <f>IF('Exemplaires élève'!$AV$200="","",IF('Exemplaires élève'!$AV$200="TI",1,IF('Exemplaires élève'!$AV$200="I",2,IF('Exemplaires élève'!$AV$200="S",3,IF('Exemplaires élève'!$AV$200="B",4,IF('Exemplaires élève'!$AV$200="TB",5,"xxxx"))))))</f>
        <v/>
      </c>
    </row>
    <row r="136" spans="1:23" ht="13.5" thickBot="1">
      <c r="A136" s="112"/>
      <c r="D136" s="32" t="str">
        <f>IF(D129="Absent(e)","",IF(D129="Non pr.",2,IF(COUNTIF(D129:D135,"")=7,"",AVERAGE(D129:D135))))</f>
        <v/>
      </c>
      <c r="E136" s="33" t="str">
        <f t="shared" ref="E136:W136" si="13">IF(E129="Absent(e)","",IF(E129="Non pr.",2,IF(COUNTIF(E129:E135,"")=7,"",AVERAGE(E129:E135))))</f>
        <v/>
      </c>
      <c r="F136" s="33" t="str">
        <f t="shared" si="13"/>
        <v/>
      </c>
      <c r="G136" s="33" t="str">
        <f t="shared" si="13"/>
        <v/>
      </c>
      <c r="H136" s="33" t="str">
        <f t="shared" si="13"/>
        <v/>
      </c>
      <c r="I136" s="33" t="str">
        <f t="shared" si="13"/>
        <v/>
      </c>
      <c r="J136" s="33" t="str">
        <f t="shared" si="13"/>
        <v/>
      </c>
      <c r="K136" s="33" t="str">
        <f t="shared" si="13"/>
        <v/>
      </c>
      <c r="L136" s="33" t="str">
        <f t="shared" si="13"/>
        <v/>
      </c>
      <c r="M136" s="33" t="str">
        <f t="shared" si="13"/>
        <v/>
      </c>
      <c r="N136" s="33" t="str">
        <f t="shared" si="13"/>
        <v/>
      </c>
      <c r="O136" s="33" t="str">
        <f t="shared" si="13"/>
        <v/>
      </c>
      <c r="P136" s="33" t="str">
        <f t="shared" si="13"/>
        <v/>
      </c>
      <c r="Q136" s="33" t="str">
        <f t="shared" si="13"/>
        <v/>
      </c>
      <c r="R136" s="33" t="str">
        <f t="shared" si="13"/>
        <v/>
      </c>
      <c r="S136" s="33" t="str">
        <f t="shared" si="13"/>
        <v/>
      </c>
      <c r="T136" s="33" t="str">
        <f t="shared" si="13"/>
        <v/>
      </c>
      <c r="U136" s="33" t="str">
        <f t="shared" si="13"/>
        <v/>
      </c>
      <c r="V136" s="33" t="str">
        <f t="shared" si="13"/>
        <v/>
      </c>
      <c r="W136" s="34" t="str">
        <f t="shared" si="13"/>
        <v/>
      </c>
    </row>
    <row r="137" spans="1:23">
      <c r="A137" s="112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</row>
    <row r="138" spans="1:23">
      <c r="A138" s="112"/>
      <c r="C138" s="1" t="s">
        <v>29</v>
      </c>
      <c r="D138" s="77" t="str">
        <f>IF('Exemplaires élève'!$AU$15="np","Non pr.",IF('Exemplaires élève'!$AU$15="a","Absent(e)",IF('Exemplaires élève'!$AW$14="","",IF('Exemplaires élève'!$AW$15="TI",1,IF('Exemplaires élève'!$AW$15="I",2,IF('Exemplaires élève'!$AW$15="S",3,IF('Exemplaires élève'!$AW$15="B",4,IF('Exemplaires élève'!$AW$15="TB",5,"xxxx"))))))))</f>
        <v/>
      </c>
      <c r="E138" s="77" t="str">
        <f>IF('Exemplaires élève'!$AU$23="np","Non pr.",IF('Exemplaires élève'!$AU$23="a","Absent(e)",IF('Exemplaires élève'!$AW$23="","",IF('Exemplaires élève'!$AW$23="TI",1,IF('Exemplaires élève'!$AW$23="I",2,IF('Exemplaires élève'!$AW$23="S",3,IF('Exemplaires élève'!$AW$23="B",4,IF('Exemplaires élève'!$AW$23="TB",5,IF('Exemplaires élève'!$AW$23="np","Non pr.",IF('Exemplaires élève'!$AW$23="A","Absent(e)","xxxx"))))))))))</f>
        <v/>
      </c>
      <c r="F138" s="77" t="str">
        <f>IF('Exemplaires élève'!$AU$31="np","Non pr.",IF('Exemplaires élève'!$AU$31="a","Absent(e)",IF('Exemplaires élève'!$AW$31="","",IF('Exemplaires élève'!$AW$31="TI",1,IF('Exemplaires élève'!$AW$31="I",2,IF('Exemplaires élève'!$AW$31="S",3,IF('Exemplaires élève'!$AW$31="B",4,IF('Exemplaires élève'!$AW$31="TB",5,IF('Exemplaires élève'!$AW$31="np","Non pr.",IF('Exemplaires élève'!$AW$31="A","Absent(e)","xxxx"))))))))))</f>
        <v/>
      </c>
      <c r="G138" s="77" t="str">
        <f>IF('Exemplaires élève'!$AU$39="np","Non pr.",IF('Exemplaires élève'!$AU$39="a","Absent(e)",IF('Exemplaires élève'!$AW$39="","",IF('Exemplaires élève'!$AW$39="TI",1,IF('Exemplaires élève'!$AW$39="I",2,IF('Exemplaires élève'!$AW$39="S",3,IF('Exemplaires élève'!$AW$39="B",4,IF('Exemplaires élève'!$AW$39="TB",5,IF('Exemplaires élève'!$AW$39="np","Non pr.",IF('Exemplaires élève'!$AW$39="A","Absent(e)","xxxx"))))))))))</f>
        <v/>
      </c>
      <c r="H138" s="77" t="str">
        <f>IF('Exemplaires élève'!$AU$47="np","Non pr.",IF('Exemplaires élève'!$AU$47="a","Absent(e)",IF('Exemplaires élève'!$AW$47="","",IF('Exemplaires élève'!$AW$47="TI",1,IF('Exemplaires élève'!$AW$47="I",2,IF('Exemplaires élève'!$AW$47="S",3,IF('Exemplaires élève'!$AW$47="B",4,IF('Exemplaires élève'!$AW$47="TB",5,IF('Exemplaires élève'!$AW$47="np","Non pr.",IF('Exemplaires élève'!$AW$47="A","Absent(e)","xxxx"))))))))))</f>
        <v/>
      </c>
      <c r="I138" s="77" t="str">
        <f>IF('Exemplaires élève'!$AU$64="np","Non pr.",IF('Exemplaires élève'!$AU$64="a","Absent(e)",IF('Exemplaires élève'!$AW$64="","",IF('Exemplaires élève'!$AW$64="TI",1,IF('Exemplaires élève'!$AW$64="I",2,IF('Exemplaires élève'!$AW$64="S",3,IF('Exemplaires élève'!$AW$64="B",4,IF('Exemplaires élève'!$AW$64="TB",5,IF('Exemplaires élève'!$AW$64="np","Non pr.",IF('Exemplaires élève'!$AW$64="A","Absent(e)","xxxx"))))))))))</f>
        <v/>
      </c>
      <c r="J138" s="77" t="str">
        <f>IF('Exemplaires élève'!$AU$72="np","Non pr.",IF('Exemplaires élève'!$AU$72="a","Absent(e)",IF('Exemplaires élève'!$AW$72="","",IF('Exemplaires élève'!$AW$72="TI",1,IF('Exemplaires élève'!$AW$72="I",2,IF('Exemplaires élève'!$AW$72="S",3,IF('Exemplaires élève'!$AW$72="B",4,IF('Exemplaires élève'!$AW$72="TB",5,IF('Exemplaires élève'!$AW$72="np","Non pr.",IF('Exemplaires élève'!$AW$72="A","Absent(e)","xxxx"))))))))))</f>
        <v/>
      </c>
      <c r="K138" s="77" t="str">
        <f>IF('Exemplaires élève'!$AU$80="np","Non pr.",IF('Exemplaires élève'!$AU$80="a","Absent(e)",IF('Exemplaires élève'!$AW$80="","",IF('Exemplaires élève'!$AW$80="TI",1,IF('Exemplaires élève'!$AW$80="I",2,IF('Exemplaires élève'!$AW$80="S",3,IF('Exemplaires élève'!$AW$80="B",4,IF('Exemplaires élève'!$AW$80="TB",5,IF('Exemplaires élève'!$AW$80="np","Non pr.",IF('Exemplaires élève'!$AW$80="A","Absent(e)","xxxx"))))))))))</f>
        <v/>
      </c>
      <c r="L138" s="77" t="str">
        <f>IF('Exemplaires élève'!$AU$88="np","Non pr.",IF('Exemplaires élève'!$AU$88="a","Absent(e)",IF('Exemplaires élève'!$AW$88="","",IF('Exemplaires élève'!$AW$88="TI",1,IF('Exemplaires élève'!$AW$88="I",2,IF('Exemplaires élève'!$AW$88="S",3,IF('Exemplaires élève'!$AW$88="B",4,IF('Exemplaires élève'!$AW$88="TB",5,IF('Exemplaires élève'!$AW$88="np","Non pr.",IF('Exemplaires élève'!$AW$88="A","Absent(e)","xxxx"))))))))))</f>
        <v/>
      </c>
      <c r="M138" s="77" t="str">
        <f>IF('Exemplaires élève'!$AU$96="np","Non pr.",IF('Exemplaires élève'!$AU$96="a","Absent(e)",IF('Exemplaires élève'!$AW$96="","",IF('Exemplaires élève'!$AW$96="TI",1,IF('Exemplaires élève'!$AW$96="I",2,IF('Exemplaires élève'!$AW$96="S",3,IF('Exemplaires élève'!$AW$96="B",4,IF('Exemplaires élève'!$AW$96="TB",5,IF('Exemplaires élève'!$AW$96="np","Non pr.",IF('Exemplaires élève'!$AW$96="A","Absent(e)","xxxx"))))))))))</f>
        <v/>
      </c>
      <c r="N138" s="77" t="str">
        <f>IF('Exemplaires élève'!$AU$113="np","Non pr.",IF('Exemplaires élève'!$AU$113="a","Absent(e)",IF('Exemplaires élève'!$AW$113="","",IF('Exemplaires élève'!$AW$113="TI",1,IF('Exemplaires élève'!$AW$113="I",2,IF('Exemplaires élève'!$AW$113="S",3,IF('Exemplaires élève'!$AW$113="B",4,IF('Exemplaires élève'!$AW$113="TB",5,IF('Exemplaires élève'!$AW$113="np","Non pr.",IF('Exemplaires élève'!$AW$113="A","Absent(e)","xxxx"))))))))))</f>
        <v/>
      </c>
      <c r="O138" s="77" t="str">
        <f>IF('Exemplaires élève'!$AU$121="np","Non pr.",IF('Exemplaires élève'!$AU$121="a","Absent(e)",IF('Exemplaires élève'!$AW$121="","",IF('Exemplaires élève'!$AW$121="TI",1,IF('Exemplaires élève'!$AW$121="I",2,IF('Exemplaires élève'!$AW$121="S",3,IF('Exemplaires élève'!$AW$121="B",4,IF('Exemplaires élève'!$AW$121="TB",5,IF('Exemplaires élève'!$AW$121="np","Non pr.",IF('Exemplaires élève'!$AW$121="A","Absent(e)","xxxx"))))))))))</f>
        <v/>
      </c>
      <c r="P138" s="77" t="str">
        <f>IF('Exemplaires élève'!$AU$129="np","Non pr.",IF('Exemplaires élève'!$AU$129="a","Absent(e)",IF('Exemplaires élève'!$AW$129="","",IF('Exemplaires élève'!$AW$129="TI",1,IF('Exemplaires élève'!$AW$129="I",2,IF('Exemplaires élève'!$AW$129="S",3,IF('Exemplaires élève'!$AW$129="B",4,IF('Exemplaires élève'!$AW$129="TB",5,IF('Exemplaires élève'!$AW$129="np","Non pr.",IF('Exemplaires élève'!$AW$129="A","Absent(e)","xxxx"))))))))))</f>
        <v/>
      </c>
      <c r="Q138" s="77" t="str">
        <f>IF('Exemplaires élève'!$AU$137="np","Non pr.",IF('Exemplaires élève'!$AU$137="a","Absent(e)",IF('Exemplaires élève'!$AW$137="","",IF('Exemplaires élève'!$AW$137="TI",1,IF('Exemplaires élève'!$AW$137="I",2,IF('Exemplaires élève'!$AW$137="S",3,IF('Exemplaires élève'!$AW$137="B",4,IF('Exemplaires élève'!$AW$137="TB",5,IF('Exemplaires élève'!$AW$137="np","Non pr.",IF('Exemplaires élève'!$AW$137="A","Absent(e)","xxxx"))))))))))</f>
        <v/>
      </c>
      <c r="R138" s="77" t="str">
        <f>IF('Exemplaires élève'!$AU$145="np","Non pr.",IF('Exemplaires élève'!$AU$145="a","Absent(e)",IF('Exemplaires élève'!$AW$145="","",IF('Exemplaires élève'!$AW$145="TI",1,IF('Exemplaires élève'!$AW$145="I",2,IF('Exemplaires élève'!$AW$145="S",3,IF('Exemplaires élève'!$AW$145="B",4,IF('Exemplaires élève'!$AW$145="TB",5,IF('Exemplaires élève'!$AW$145="np","Non pr.",IF('Exemplaires élève'!$AW$145="A","Absent(e)","xxxx"))))))))))</f>
        <v/>
      </c>
      <c r="S138" s="77" t="str">
        <f>IF('Exemplaires élève'!$AU$162="np","Non pr.",IF('Exemplaires élève'!$AU$162="a","Absent(e)",IF('Exemplaires élève'!$AW$162="","",IF('Exemplaires élève'!$AW$162="TI",1,IF('Exemplaires élève'!$AW$162="I",2,IF('Exemplaires élève'!$AW$162="S",3,IF('Exemplaires élève'!$AW$162="B",4,IF('Exemplaires élève'!$AW$162="TB",5,IF('Exemplaires élève'!$AW$162="np","Non pr.",IF('Exemplaires élève'!$AW$162="A","Absent(e)","xxxx"))))))))))</f>
        <v/>
      </c>
      <c r="T138" s="77" t="str">
        <f>IF('Exemplaires élève'!$AU$170="np","Non pr.",IF('Exemplaires élève'!$AU$170="a","Absent(e)",IF('Exemplaires élève'!$AW$170="","",IF('Exemplaires élève'!$AW$170="TI",1,IF('Exemplaires élève'!$AW$170="I",2,IF('Exemplaires élève'!$AW$170="S",3,IF('Exemplaires élève'!$AW$170="B",4,IF('Exemplaires élève'!$AW$170="TB",5,IF('Exemplaires élève'!$AW$170="np","Non pr.",IF('Exemplaires élève'!$AW$170="A","Absent(e)","xxxx"))))))))))</f>
        <v/>
      </c>
      <c r="U138" s="77" t="str">
        <f>IF('Exemplaires élève'!$AU$178="np","Non pr.",IF('Exemplaires élève'!$AU$178="a","Absent(e)",IF('Exemplaires élève'!$AW$178="","",IF('Exemplaires élève'!$AW$178="TI",1,IF('Exemplaires élève'!$AW$178="I",2,IF('Exemplaires élève'!$AW$178="S",3,IF('Exemplaires élève'!$AW$178="B",4,IF('Exemplaires élève'!$AW$178="TB",5,IF('Exemplaires élève'!$AW$178="np","Non pr.",IF('Exemplaires élève'!$AW$178="A","Absent(e)","xxxx"))))))))))</f>
        <v/>
      </c>
      <c r="V138" s="77" t="str">
        <f>IF('Exemplaires élève'!$AU$186="np","Non pr.",IF('Exemplaires élève'!$AU$186="a","Absent(e)",IF('Exemplaires élève'!$AW$186="","",IF('Exemplaires élève'!$AW$186="TI",1,IF('Exemplaires élève'!$AW$186="I",2,IF('Exemplaires élève'!$AW$186="S",3,IF('Exemplaires élève'!$AW$186="B",4,IF('Exemplaires élève'!$AW$186="TB",5,IF('Exemplaires élève'!$AW$186="np","Non pr.",IF('Exemplaires élève'!$AW$186="A","Absent(e)","xxxx"))))))))))</f>
        <v/>
      </c>
      <c r="W138" s="77" t="str">
        <f>IF('Exemplaires élève'!$AU$194="np","Non pr.",IF('Exemplaires élève'!$AU$194="a","Absent(e)",IF('Exemplaires élève'!$AW$194="","",IF('Exemplaires élève'!$AW$194="TI",1,IF('Exemplaires élève'!$AW$194="I",2,IF('Exemplaires élève'!$AW$194="S",3,IF('Exemplaires élève'!$AW$194="B",4,IF('Exemplaires élève'!$AW$194="TB",5,IF('Exemplaires élève'!$AW$194="np","Non pr.",IF('Exemplaires élève'!$AW$194="A","Absent(e)","xxxx"))))))))))</f>
        <v/>
      </c>
    </row>
    <row r="139" spans="1:23">
      <c r="A139" s="112"/>
      <c r="D139" s="78" t="str">
        <f>IF('Exemplaires élève'!$AW$16="","",IF('Exemplaires élève'!$AW$16="TI",1,IF('Exemplaires élève'!$AW$16="I",2,IF('Exemplaires élève'!$AW$16="S",3,IF('Exemplaires élève'!$AW$16="B",4,IF('Exemplaires élève'!$AW$16="TB",5,"xxxx"))))))</f>
        <v/>
      </c>
      <c r="E139" s="78" t="str">
        <f>IF('Exemplaires élève'!$AW$24="","",IF('Exemplaires élève'!$AW$24="TI",1,IF('Exemplaires élève'!$AW$24="I",2,IF('Exemplaires élève'!$AW$24="S",3,IF('Exemplaires élève'!$AW$24="B",4,IF('Exemplaires élève'!$AW$24="TB",5,"xxxx"))))))</f>
        <v/>
      </c>
      <c r="F139" s="78" t="str">
        <f>IF('Exemplaires élève'!$AW$32="","",IF('Exemplaires élève'!$AW$32="TI",1,IF('Exemplaires élève'!$AW$32="I",2,IF('Exemplaires élève'!$AW$32="S",3,IF('Exemplaires élève'!$AW$32="B",4,IF('Exemplaires élève'!$AW$32="TB",5,"xxxx"))))))</f>
        <v/>
      </c>
      <c r="G139" s="78" t="str">
        <f>IF('Exemplaires élève'!$AW$40="","",IF('Exemplaires élève'!$AW$40="TI",1,IF('Exemplaires élève'!$AW$40="I",2,IF('Exemplaires élève'!$AW$40="S",3,IF('Exemplaires élève'!$AW$40="B",4,IF('Exemplaires élève'!$AW$40="TB",5,"xxxx"))))))</f>
        <v/>
      </c>
      <c r="H139" s="78" t="str">
        <f>IF('Exemplaires élève'!$AW$48="","",IF('Exemplaires élève'!$AW$48="TI",1,IF('Exemplaires élève'!$AW$48="I",2,IF('Exemplaires élève'!$AW$48="S",3,IF('Exemplaires élève'!$AW$48="B",4,IF('Exemplaires élève'!$AW$48="TB",5,"xxxx"))))))</f>
        <v/>
      </c>
      <c r="I139" s="78" t="str">
        <f>IF('Exemplaires élève'!$AW$65="","",IF('Exemplaires élève'!$AW$65="TI",1,IF('Exemplaires élève'!$AW$65="I",2,IF('Exemplaires élève'!$AW$65="S",3,IF('Exemplaires élève'!$AW$65="B",4,IF('Exemplaires élève'!$AW$65="TB",5,"xxxx"))))))</f>
        <v/>
      </c>
      <c r="J139" s="78" t="str">
        <f>IF('Exemplaires élève'!$AW$73="","",IF('Exemplaires élève'!$AW$73="TI",1,IF('Exemplaires élève'!$AW$73="I",2,IF('Exemplaires élève'!$AW$73="S",3,IF('Exemplaires élève'!$AW$73="B",4,IF('Exemplaires élève'!$AW$73="TB",5,"xxxx"))))))</f>
        <v/>
      </c>
      <c r="K139" s="78" t="str">
        <f>IF('Exemplaires élève'!$AW$81="","",IF('Exemplaires élève'!$AW$81="TI",1,IF('Exemplaires élève'!$AW$81="I",2,IF('Exemplaires élève'!$AW$81="S",3,IF('Exemplaires élève'!$AW$81="B",4,IF('Exemplaires élève'!$AW$81="TB",5,"xxxx"))))))</f>
        <v/>
      </c>
      <c r="L139" s="78" t="str">
        <f>IF('Exemplaires élève'!$AW$89="","",IF('Exemplaires élève'!$AW$89="TI",1,IF('Exemplaires élève'!$AW$89="I",2,IF('Exemplaires élève'!$AW$89="S",3,IF('Exemplaires élève'!$AW$89="B",4,IF('Exemplaires élève'!$AW$89="TB",5,"xxxx"))))))</f>
        <v/>
      </c>
      <c r="M139" s="78" t="str">
        <f>IF('Exemplaires élève'!$AW$97="","",IF('Exemplaires élève'!$AW$97="TI",1,IF('Exemplaires élève'!$AW$97="I",2,IF('Exemplaires élève'!$AW$97="S",3,IF('Exemplaires élève'!$AW$97="B",4,IF('Exemplaires élève'!$AW$97="TB",5,"xxxx"))))))</f>
        <v/>
      </c>
      <c r="N139" s="78" t="str">
        <f>IF('Exemplaires élève'!$AW$114="","",IF('Exemplaires élève'!$AW$114="TI",1,IF('Exemplaires élève'!$AW$114="I",2,IF('Exemplaires élève'!$AW$114="S",3,IF('Exemplaires élève'!$AW$114="B",4,IF('Exemplaires élève'!$AW$114="TB",5,"xxxx"))))))</f>
        <v/>
      </c>
      <c r="O139" s="78" t="str">
        <f>IF('Exemplaires élève'!$AW$122="","",IF('Exemplaires élève'!$AW$122="TI",1,IF('Exemplaires élève'!$AW$122="I",2,IF('Exemplaires élève'!$AW$122="S",3,IF('Exemplaires élève'!$AW$122="B",4,IF('Exemplaires élève'!$AW$122="TB",5,"xxxx"))))))</f>
        <v/>
      </c>
      <c r="P139" s="78" t="str">
        <f>IF('Exemplaires élève'!$AW$130="","",IF('Exemplaires élève'!$AW$130="TI",1,IF('Exemplaires élève'!$AW$130="I",2,IF('Exemplaires élève'!$AW$130="S",3,IF('Exemplaires élève'!$AW$130="B",4,IF('Exemplaires élève'!$AW$130="TB",5,"xxxx"))))))</f>
        <v/>
      </c>
      <c r="Q139" s="78" t="str">
        <f>IF('Exemplaires élève'!$AW$138="","",IF('Exemplaires élève'!$AW$138="TI",1,IF('Exemplaires élève'!$AW$138="I",2,IF('Exemplaires élève'!$AW$138="S",3,IF('Exemplaires élève'!$AW$138="B",4,IF('Exemplaires élève'!$AW$138="TB",5,"xxxx"))))))</f>
        <v/>
      </c>
      <c r="R139" s="78" t="str">
        <f>IF('Exemplaires élève'!$AW$146="","",IF('Exemplaires élève'!$AW$146="TI",1,IF('Exemplaires élève'!$AW$146="I",2,IF('Exemplaires élève'!$AW$146="S",3,IF('Exemplaires élève'!$AW$146="B",4,IF('Exemplaires élève'!$AW$146="TB",5,"xxxx"))))))</f>
        <v/>
      </c>
      <c r="S139" s="78" t="str">
        <f>IF('Exemplaires élève'!$AW$163="","",IF('Exemplaires élève'!$AW$163="TI",1,IF('Exemplaires élève'!$AW$163="I",2,IF('Exemplaires élève'!$AW$163="S",3,IF('Exemplaires élève'!$AW$163="B",4,IF('Exemplaires élève'!$AW$163="TB",5,"xxxx"))))))</f>
        <v/>
      </c>
      <c r="T139" s="78" t="str">
        <f>IF('Exemplaires élève'!$AW$171="","",IF('Exemplaires élève'!$AW$171="TI",1,IF('Exemplaires élève'!$AW$171="I",2,IF('Exemplaires élève'!$AW$171="S",3,IF('Exemplaires élève'!$AW$171="B",4,IF('Exemplaires élève'!$AW$171="TB",5,"xxxx"))))))</f>
        <v/>
      </c>
      <c r="U139" s="78" t="str">
        <f>IF('Exemplaires élève'!$AW$179="","",IF('Exemplaires élève'!$AW$179="TI",1,IF('Exemplaires élève'!$AW$179="I",2,IF('Exemplaires élève'!$AW$179="S",3,IF('Exemplaires élève'!$AW$179="B",4,IF('Exemplaires élève'!$AW$179="TB",5,"xxxx"))))))</f>
        <v/>
      </c>
      <c r="V139" s="78" t="str">
        <f>IF('Exemplaires élève'!$AW$187="","",IF('Exemplaires élève'!$AW$187="TI",1,IF('Exemplaires élève'!$AW$187="I",2,IF('Exemplaires élève'!$AW$187="S",3,IF('Exemplaires élève'!$AW$187="B",4,IF('Exemplaires élève'!$AW$187="TB",5,"xxxx"))))))</f>
        <v/>
      </c>
      <c r="W139" s="78" t="str">
        <f>IF('Exemplaires élève'!$AW$195="","",IF('Exemplaires élève'!$AW$195="TI",1,IF('Exemplaires élève'!$AW$195="I",2,IF('Exemplaires élève'!$AW$195="S",3,IF('Exemplaires élève'!$AW$195="B",4,IF('Exemplaires élève'!$AW$195="TB",5,"xxxx"))))))</f>
        <v/>
      </c>
    </row>
    <row r="140" spans="1:23">
      <c r="A140" s="112"/>
      <c r="D140" s="78" t="str">
        <f>IF('Exemplaires élève'!$AW$17="","",IF('Exemplaires élève'!$AW$17="TI",1,IF('Exemplaires élève'!$AW$17="I",2,IF('Exemplaires élève'!$AW$17="S",3,IF('Exemplaires élève'!$AW$17="B",4,IF('Exemplaires élève'!$AW$17="TB",5,"xxxx"))))))</f>
        <v/>
      </c>
      <c r="E140" s="78" t="str">
        <f>IF('Exemplaires élève'!$AW$25="","",IF('Exemplaires élève'!$AW$25="TI",1,IF('Exemplaires élève'!$AW$25="I",2,IF('Exemplaires élève'!$AW$25="S",3,IF('Exemplaires élève'!$AW$25="B",4,IF('Exemplaires élève'!$AW$25="TB",5,"xxxx"))))))</f>
        <v/>
      </c>
      <c r="F140" s="78" t="str">
        <f>IF('Exemplaires élève'!$AW$33="","",IF('Exemplaires élève'!$AW$33="TI",1,IF('Exemplaires élève'!$AW$33="I",2,IF('Exemplaires élève'!$AW$33="S",3,IF('Exemplaires élève'!$AW$33="B",4,IF('Exemplaires élève'!$AW$33="TB",5,"xxxx"))))))</f>
        <v/>
      </c>
      <c r="G140" s="78" t="str">
        <f>IF('Exemplaires élève'!$AW$41="","",IF('Exemplaires élève'!$AW$41="TI",1,IF('Exemplaires élève'!$AW$41="I",2,IF('Exemplaires élève'!$AW$41="S",3,IF('Exemplaires élève'!$AW$41="B",4,IF('Exemplaires élève'!$AW$41="TB",5,"xxxx"))))))</f>
        <v/>
      </c>
      <c r="H140" s="78" t="str">
        <f>IF('Exemplaires élève'!$AW$49="","",IF('Exemplaires élève'!$AW$49="TI",1,IF('Exemplaires élève'!$AW$49="I",2,IF('Exemplaires élève'!$AW$49="S",3,IF('Exemplaires élève'!$AW$49="B",4,IF('Exemplaires élève'!$AW$49="TB",5,"xxxx"))))))</f>
        <v/>
      </c>
      <c r="I140" s="78" t="str">
        <f>IF('Exemplaires élève'!$AW$66="","",IF('Exemplaires élève'!$AW$66="TI",1,IF('Exemplaires élève'!$AW$66="I",2,IF('Exemplaires élève'!$AW$66="S",3,IF('Exemplaires élève'!$AW$66="B",4,IF('Exemplaires élève'!$AW$66="TB",5,"xxxx"))))))</f>
        <v/>
      </c>
      <c r="J140" s="78" t="str">
        <f>IF('Exemplaires élève'!$AW$74="","",IF('Exemplaires élève'!$AW$74="TI",1,IF('Exemplaires élève'!$AW$74="I",2,IF('Exemplaires élève'!$AW$74="S",3,IF('Exemplaires élève'!$AW$74="B",4,IF('Exemplaires élève'!$AW$74="TB",5,"xxxx"))))))</f>
        <v/>
      </c>
      <c r="K140" s="78" t="str">
        <f>IF('Exemplaires élève'!$AW$82="","",IF('Exemplaires élève'!$AW$82="TI",1,IF('Exemplaires élève'!$AW$82="I",2,IF('Exemplaires élève'!$AW$82="S",3,IF('Exemplaires élève'!$AW$82="B",4,IF('Exemplaires élève'!$AW$82="TB",5,"xxxx"))))))</f>
        <v/>
      </c>
      <c r="L140" s="78" t="str">
        <f>IF('Exemplaires élève'!$AW$90="","",IF('Exemplaires élève'!$AW$90="TI",1,IF('Exemplaires élève'!$AW$90="I",2,IF('Exemplaires élève'!$AW$90="S",3,IF('Exemplaires élève'!$AW$90="B",4,IF('Exemplaires élève'!$AW$90="TB",5,"xxxx"))))))</f>
        <v/>
      </c>
      <c r="M140" s="78" t="str">
        <f>IF('Exemplaires élève'!$AW$98="","",IF('Exemplaires élève'!$AW$98="TI",1,IF('Exemplaires élève'!$AW$98="I",2,IF('Exemplaires élève'!$AW$98="S",3,IF('Exemplaires élève'!$AW$98="B",4,IF('Exemplaires élève'!$AW$98="TB",5,"xxxx"))))))</f>
        <v/>
      </c>
      <c r="N140" s="78" t="str">
        <f>IF('Exemplaires élève'!$AW$115="","",IF('Exemplaires élève'!$AW$115="TI",1,IF('Exemplaires élève'!$AW$115="I",2,IF('Exemplaires élève'!$AW$115="S",3,IF('Exemplaires élève'!$AW$115="B",4,IF('Exemplaires élève'!$AW$115="TB",5,"xxxx"))))))</f>
        <v/>
      </c>
      <c r="O140" s="78" t="str">
        <f>IF('Exemplaires élève'!$AW$123="","",IF('Exemplaires élève'!$AW$123="TI",1,IF('Exemplaires élève'!$AW$123="I",2,IF('Exemplaires élève'!$AW$123="S",3,IF('Exemplaires élève'!$AW$123="B",4,IF('Exemplaires élève'!$AW$123="TB",5,"xxxx"))))))</f>
        <v/>
      </c>
      <c r="P140" s="78" t="str">
        <f>IF('Exemplaires élève'!$AW$131="","",IF('Exemplaires élève'!$AW$131="TI",1,IF('Exemplaires élève'!$AW$131="I",2,IF('Exemplaires élève'!$AW$131="S",3,IF('Exemplaires élève'!$AW$131="B",4,IF('Exemplaires élève'!$AW$131="TB",5,"xxxx"))))))</f>
        <v/>
      </c>
      <c r="Q140" s="78" t="str">
        <f>IF('Exemplaires élève'!$AW$139="","",IF('Exemplaires élève'!$AW$139="TI",1,IF('Exemplaires élève'!$AW$139="I",2,IF('Exemplaires élève'!$AW$139="S",3,IF('Exemplaires élève'!$AW$139="B",4,IF('Exemplaires élève'!$AW$139="TB",5,"xxxx"))))))</f>
        <v/>
      </c>
      <c r="R140" s="78" t="str">
        <f>IF('Exemplaires élève'!$AW$147="","",IF('Exemplaires élève'!$AW$147="TI",1,IF('Exemplaires élève'!$AW$147="I",2,IF('Exemplaires élève'!$AW$147="S",3,IF('Exemplaires élève'!$AW$147="B",4,IF('Exemplaires élève'!$AW$147="TB",5,"xxxx"))))))</f>
        <v/>
      </c>
      <c r="S140" s="78" t="str">
        <f>IF('Exemplaires élève'!$AW$164="","",IF('Exemplaires élève'!$AW$164="TI",1,IF('Exemplaires élève'!$AW$164="I",2,IF('Exemplaires élève'!$AW$164="S",3,IF('Exemplaires élève'!$AW$164="B",4,IF('Exemplaires élève'!$AW$164="TB",5,"xxxx"))))))</f>
        <v/>
      </c>
      <c r="T140" s="78" t="str">
        <f>IF('Exemplaires élève'!$AW$172="","",IF('Exemplaires élève'!$AW$172="TI",1,IF('Exemplaires élève'!$AW$172="I",2,IF('Exemplaires élève'!$AW$172="S",3,IF('Exemplaires élève'!$AW$172="B",4,IF('Exemplaires élève'!$AW$172="TB",5,"xxxx"))))))</f>
        <v/>
      </c>
      <c r="U140" s="78" t="str">
        <f>IF('Exemplaires élève'!$AW$180="","",IF('Exemplaires élève'!$AW$180="TI",1,IF('Exemplaires élève'!$AW$180="I",2,IF('Exemplaires élève'!$AW$180="S",3,IF('Exemplaires élève'!$AW$180="B",4,IF('Exemplaires élève'!$AW$180="TB",5,"xxxx"))))))</f>
        <v/>
      </c>
      <c r="V140" s="78" t="str">
        <f>IF('Exemplaires élève'!$AW$188="","",IF('Exemplaires élève'!$AW$188="TI",1,IF('Exemplaires élève'!$AW$188="I",2,IF('Exemplaires élève'!$AW$188="S",3,IF('Exemplaires élève'!$AW$188="B",4,IF('Exemplaires élève'!$AW$188="TB",5,"xxxx"))))))</f>
        <v/>
      </c>
      <c r="W140" s="78" t="str">
        <f>IF('Exemplaires élève'!$AW$196="","",IF('Exemplaires élève'!$AW$196="TI",1,IF('Exemplaires élève'!$AW$196="I",2,IF('Exemplaires élève'!$AW$196="S",3,IF('Exemplaires élève'!$AW$196="B",4,IF('Exemplaires élève'!$AW$196="TB",5,"xxxx"))))))</f>
        <v/>
      </c>
    </row>
    <row r="141" spans="1:23">
      <c r="A141" s="112"/>
      <c r="D141" s="78" t="str">
        <f>IF('Exemplaires élève'!$AW$18="","",IF('Exemplaires élève'!$AW$18="TI",1,IF('Exemplaires élève'!$AW$18="I",2,IF('Exemplaires élève'!$AW$18="S",3,IF('Exemplaires élève'!$AW$18="B",4,IF('Exemplaires élève'!$AW$18="TB",5,"xxxx"))))))</f>
        <v/>
      </c>
      <c r="E141" s="78" t="str">
        <f>IF('Exemplaires élève'!$AW$26="","",IF('Exemplaires élève'!$AW$26="TI",1,IF('Exemplaires élève'!$AW$26="I",2,IF('Exemplaires élève'!$AW$26="S",3,IF('Exemplaires élève'!$AW$26="B",4,IF('Exemplaires élève'!$AW$26="TB",5,"xxxx"))))))</f>
        <v/>
      </c>
      <c r="F141" s="78" t="str">
        <f>IF('Exemplaires élève'!$AW$34="","",IF('Exemplaires élève'!$AW$34="TI",1,IF('Exemplaires élève'!$AW$34="I",2,IF('Exemplaires élève'!$AW$34="S",3,IF('Exemplaires élève'!$AW$34="B",4,IF('Exemplaires élève'!$AW$34="TB",5,"xxxx"))))))</f>
        <v/>
      </c>
      <c r="G141" s="78" t="str">
        <f>IF('Exemplaires élève'!$AW$42="","",IF('Exemplaires élève'!$AW$42="TI",1,IF('Exemplaires élève'!$AW$42="I",2,IF('Exemplaires élève'!$AW$42="S",3,IF('Exemplaires élève'!$AW$42="B",4,IF('Exemplaires élève'!$AW$42="TB",5,"xxxx"))))))</f>
        <v/>
      </c>
      <c r="H141" s="78" t="str">
        <f>IF('Exemplaires élève'!$AW$50="","",IF('Exemplaires élève'!$AW$50="TI",1,IF('Exemplaires élève'!$AW$50="I",2,IF('Exemplaires élève'!$AW$50="S",3,IF('Exemplaires élève'!$AW$50="B",4,IF('Exemplaires élève'!$AW$50="TB",5,"xxxx"))))))</f>
        <v/>
      </c>
      <c r="I141" s="78" t="str">
        <f>IF('Exemplaires élève'!$AW$67="","",IF('Exemplaires élève'!$AW$67="TI",1,IF('Exemplaires élève'!$AW$67="I",2,IF('Exemplaires élève'!$AW$67="S",3,IF('Exemplaires élève'!$AW$67="B",4,IF('Exemplaires élève'!$AW$67="TB",5,"xxxx"))))))</f>
        <v/>
      </c>
      <c r="J141" s="78" t="str">
        <f>IF('Exemplaires élève'!$AW$75="","",IF('Exemplaires élève'!$AW$75="TI",1,IF('Exemplaires élève'!$AW$75="I",2,IF('Exemplaires élève'!$AW$75="S",3,IF('Exemplaires élève'!$AW$75="B",4,IF('Exemplaires élève'!$AW$75="TB",5,"xxxx"))))))</f>
        <v/>
      </c>
      <c r="K141" s="78" t="str">
        <f>IF('Exemplaires élève'!$AW$83="","",IF('Exemplaires élève'!$AW$83="TI",1,IF('Exemplaires élève'!$AW$83="I",2,IF('Exemplaires élève'!$AW$83="S",3,IF('Exemplaires élève'!$AW$83="B",4,IF('Exemplaires élève'!$AW$83="TB",5,"xxxx"))))))</f>
        <v/>
      </c>
      <c r="L141" s="78" t="str">
        <f>IF('Exemplaires élève'!$AW$91="","",IF('Exemplaires élève'!$AW$91="TI",1,IF('Exemplaires élève'!$AW$91="I",2,IF('Exemplaires élève'!$AW$91="S",3,IF('Exemplaires élève'!$AW$91="B",4,IF('Exemplaires élève'!$AW$91="TB",5,"xxxx"))))))</f>
        <v/>
      </c>
      <c r="M141" s="78" t="str">
        <f>IF('Exemplaires élève'!$AW$99="","",IF('Exemplaires élève'!$AW$99="TI",1,IF('Exemplaires élève'!$AW$99="I",2,IF('Exemplaires élève'!$AW$99="S",3,IF('Exemplaires élève'!$AW$99="B",4,IF('Exemplaires élève'!$AW$99="TB",5,"xxxx"))))))</f>
        <v/>
      </c>
      <c r="N141" s="78" t="str">
        <f>IF('Exemplaires élève'!$AW$116="","",IF('Exemplaires élève'!$AW$116="TI",1,IF('Exemplaires élève'!$AW$116="I",2,IF('Exemplaires élève'!$AW$116="S",3,IF('Exemplaires élève'!$AW$116="B",4,IF('Exemplaires élève'!$AW$116="TB",5,"xxxx"))))))</f>
        <v/>
      </c>
      <c r="O141" s="78" t="str">
        <f>IF('Exemplaires élève'!$AW$124="","",IF('Exemplaires élève'!$AW$124="TI",1,IF('Exemplaires élève'!$AW$124="I",2,IF('Exemplaires élève'!$AW$124="S",3,IF('Exemplaires élève'!$AW$124="B",4,IF('Exemplaires élève'!$AW$124="TB",5,"xxxx"))))))</f>
        <v/>
      </c>
      <c r="P141" s="78" t="str">
        <f>IF('Exemplaires élève'!$AW$132="","",IF('Exemplaires élève'!$AW$132="TI",1,IF('Exemplaires élève'!$AW$132="I",2,IF('Exemplaires élève'!$AW$132="S",3,IF('Exemplaires élève'!$AW$132="B",4,IF('Exemplaires élève'!$AW$132="TB",5,"xxxx"))))))</f>
        <v/>
      </c>
      <c r="Q141" s="78" t="str">
        <f>IF('Exemplaires élève'!$AW$140="","",IF('Exemplaires élève'!$AW$140="TI",1,IF('Exemplaires élève'!$AW$140="I",2,IF('Exemplaires élève'!$AW$140="S",3,IF('Exemplaires élève'!$AW$140="B",4,IF('Exemplaires élève'!$AW$140="TB",5,"xxxx"))))))</f>
        <v/>
      </c>
      <c r="R141" s="78" t="str">
        <f>IF('Exemplaires élève'!$AW$148="","",IF('Exemplaires élève'!$AW$148="TI",1,IF('Exemplaires élève'!$AW$148="I",2,IF('Exemplaires élève'!$AW$148="S",3,IF('Exemplaires élève'!$AW$148="B",4,IF('Exemplaires élève'!$AW$148="TB",5,"xxxx"))))))</f>
        <v/>
      </c>
      <c r="S141" s="78" t="str">
        <f>IF('Exemplaires élève'!$AW$165="","",IF('Exemplaires élève'!$AW$165="TI",1,IF('Exemplaires élève'!$AW$165="I",2,IF('Exemplaires élève'!$AW$165="S",3,IF('Exemplaires élève'!$AW$165="B",4,IF('Exemplaires élève'!$AW$165="TB",5,"xxxx"))))))</f>
        <v/>
      </c>
      <c r="T141" s="78" t="str">
        <f>IF('Exemplaires élève'!$AW$173="","",IF('Exemplaires élève'!$AW$173="TI",1,IF('Exemplaires élève'!$AW$173="I",2,IF('Exemplaires élève'!$AW$173="S",3,IF('Exemplaires élève'!$AW$173="B",4,IF('Exemplaires élève'!$AW$173="TB",5,"xxxx"))))))</f>
        <v/>
      </c>
      <c r="U141" s="78" t="str">
        <f>IF('Exemplaires élève'!$AW$181="","",IF('Exemplaires élève'!$AW$181="TI",1,IF('Exemplaires élève'!$AW$181="I",2,IF('Exemplaires élève'!$AW$181="S",3,IF('Exemplaires élève'!$AW$181="B",4,IF('Exemplaires élève'!$AW$181="TB",5,"xxxx"))))))</f>
        <v/>
      </c>
      <c r="V141" s="78" t="str">
        <f>IF('Exemplaires élève'!$AW$189="","",IF('Exemplaires élève'!$AW$189="TI",1,IF('Exemplaires élève'!$AW$189="I",2,IF('Exemplaires élève'!$AW$189="S",3,IF('Exemplaires élève'!$AW$189="B",4,IF('Exemplaires élève'!$AW$189="TB",5,"xxxx"))))))</f>
        <v/>
      </c>
      <c r="W141" s="78" t="str">
        <f>IF('Exemplaires élève'!$AW$197="","",IF('Exemplaires élève'!$AW$197="TI",1,IF('Exemplaires élève'!$AW$197="I",2,IF('Exemplaires élève'!$AW$197="S",3,IF('Exemplaires élève'!$AW$197="B",4,IF('Exemplaires élève'!$AW$197="TB",5,"xxxx"))))))</f>
        <v/>
      </c>
    </row>
    <row r="142" spans="1:23">
      <c r="A142" s="112"/>
      <c r="D142" s="78" t="str">
        <f>IF('Exemplaires élève'!$AW$19="","",IF('Exemplaires élève'!$AW$19="TI",1,IF('Exemplaires élève'!$AW$19="I",2,IF('Exemplaires élève'!$AW$19="S",3,IF('Exemplaires élève'!$AW$19="B",4,IF('Exemplaires élève'!$AW$19="TB",5,"xxxx"))))))</f>
        <v/>
      </c>
      <c r="E142" s="78" t="str">
        <f>IF('Exemplaires élève'!$AW$27="","",IF('Exemplaires élève'!$AW$27="TI",1,IF('Exemplaires élève'!$AW$27="I",2,IF('Exemplaires élève'!$AW$27="S",3,IF('Exemplaires élève'!$AW$27="B",4,IF('Exemplaires élève'!$AW$27="TB",5,"xxxx"))))))</f>
        <v/>
      </c>
      <c r="F142" s="78" t="str">
        <f>IF('Exemplaires élève'!$AW$35="","",IF('Exemplaires élève'!$AW$35="TI",1,IF('Exemplaires élève'!$AW$35="I",2,IF('Exemplaires élève'!$AW$35="S",3,IF('Exemplaires élève'!$AW$35="B",4,IF('Exemplaires élève'!$AW$35="TB",5,"xxxx"))))))</f>
        <v/>
      </c>
      <c r="G142" s="78" t="str">
        <f>IF('Exemplaires élève'!$AW$43="","",IF('Exemplaires élève'!$AW$43="TI",1,IF('Exemplaires élève'!$AW$43="I",2,IF('Exemplaires élève'!$AW$43="S",3,IF('Exemplaires élève'!$AW$43="B",4,IF('Exemplaires élève'!$AW$43="TB",5,"xxxx"))))))</f>
        <v/>
      </c>
      <c r="H142" s="78" t="str">
        <f>IF('Exemplaires élève'!$AW$51="","",IF('Exemplaires élève'!$AW$51="TI",1,IF('Exemplaires élève'!$AW$51="I",2,IF('Exemplaires élève'!$AW$51="S",3,IF('Exemplaires élève'!$AW$51="B",4,IF('Exemplaires élève'!$AW$51="TB",5,"xxxx"))))))</f>
        <v/>
      </c>
      <c r="I142" s="78" t="str">
        <f>IF('Exemplaires élève'!$AW$68="","",IF('Exemplaires élève'!$AW$68="TI",1,IF('Exemplaires élève'!$AW$68="I",2,IF('Exemplaires élève'!$AW$68="S",3,IF('Exemplaires élève'!$AW$68="B",4,IF('Exemplaires élève'!$AW$68="TB",5,"xxxx"))))))</f>
        <v/>
      </c>
      <c r="J142" s="78" t="str">
        <f>IF('Exemplaires élève'!$AW$76="","",IF('Exemplaires élève'!$AW$76="TI",1,IF('Exemplaires élève'!$AW$76="I",2,IF('Exemplaires élève'!$AW$76="S",3,IF('Exemplaires élève'!$AW$76="B",4,IF('Exemplaires élève'!$AW$76="TB",5,"xxxx"))))))</f>
        <v/>
      </c>
      <c r="K142" s="78" t="str">
        <f>IF('Exemplaires élève'!$AW$84="","",IF('Exemplaires élève'!$AW$84="TI",1,IF('Exemplaires élève'!$AW$84="I",2,IF('Exemplaires élève'!$AW$84="S",3,IF('Exemplaires élève'!$AW$84="B",4,IF('Exemplaires élève'!$AW$84="TB",5,"xxxx"))))))</f>
        <v/>
      </c>
      <c r="L142" s="78" t="str">
        <f>IF('Exemplaires élève'!$AW$92="","",IF('Exemplaires élève'!$AW$92="TI",1,IF('Exemplaires élève'!$AW$92="I",2,IF('Exemplaires élève'!$AW$92="S",3,IF('Exemplaires élève'!$AW$92="B",4,IF('Exemplaires élève'!$AW$92="TB",5,"xxxx"))))))</f>
        <v/>
      </c>
      <c r="M142" s="78" t="str">
        <f>IF('Exemplaires élève'!$AW$100="","",IF('Exemplaires élève'!$AW$100="TI",1,IF('Exemplaires élève'!$AW$100="I",2,IF('Exemplaires élève'!$AW$100="S",3,IF('Exemplaires élève'!$AW$100="B",4,IF('Exemplaires élève'!$AW$100="TB",5,"xxxx"))))))</f>
        <v/>
      </c>
      <c r="N142" s="78" t="str">
        <f>IF('Exemplaires élève'!$AW$117="","",IF('Exemplaires élève'!$AW$117="TI",1,IF('Exemplaires élève'!$AW$117="I",2,IF('Exemplaires élève'!$AW$117="S",3,IF('Exemplaires élève'!$AW$117="B",4,IF('Exemplaires élève'!$AW$117="TB",5,"xxxx"))))))</f>
        <v/>
      </c>
      <c r="O142" s="78" t="str">
        <f>IF('Exemplaires élève'!$AW$125="","",IF('Exemplaires élève'!$AW$125="TI",1,IF('Exemplaires élève'!$AW$125="I",2,IF('Exemplaires élève'!$AW$125="S",3,IF('Exemplaires élève'!$AW$125="B",4,IF('Exemplaires élève'!$AW$125="TB",5,"xxxx"))))))</f>
        <v/>
      </c>
      <c r="P142" s="78" t="str">
        <f>IF('Exemplaires élève'!$AW$133="","",IF('Exemplaires élève'!$AW$133="TI",1,IF('Exemplaires élève'!$AW$133="I",2,IF('Exemplaires élève'!$AW$133="S",3,IF('Exemplaires élève'!$AW$133="B",4,IF('Exemplaires élève'!$AW$133="TB",5,"xxxx"))))))</f>
        <v/>
      </c>
      <c r="Q142" s="78" t="str">
        <f>IF('Exemplaires élève'!$AW$141="","",IF('Exemplaires élève'!$AW$141="TI",1,IF('Exemplaires élève'!$AW$141="I",2,IF('Exemplaires élève'!$AW$141="S",3,IF('Exemplaires élève'!$AW$141="B",4,IF('Exemplaires élève'!$AW$141="TB",5,"xxxx"))))))</f>
        <v/>
      </c>
      <c r="R142" s="78" t="str">
        <f>IF('Exemplaires élève'!$AW$149="","",IF('Exemplaires élève'!$AW$149="TI",1,IF('Exemplaires élève'!$AW$149="I",2,IF('Exemplaires élève'!$AW$149="S",3,IF('Exemplaires élève'!$AW$149="B",4,IF('Exemplaires élève'!$AW$149="TB",5,"xxxx"))))))</f>
        <v/>
      </c>
      <c r="S142" s="78" t="str">
        <f>IF('Exemplaires élève'!$AW$166="","",IF('Exemplaires élève'!$AW$166="TI",1,IF('Exemplaires élève'!$AW$166="I",2,IF('Exemplaires élève'!$AW$166="S",3,IF('Exemplaires élève'!$AW$166="B",4,IF('Exemplaires élève'!$AW$166="TB",5,"xxxx"))))))</f>
        <v/>
      </c>
      <c r="T142" s="78" t="str">
        <f>IF('Exemplaires élève'!$AW$174="","",IF('Exemplaires élève'!$AW$174="TI",1,IF('Exemplaires élève'!$AW$174="I",2,IF('Exemplaires élève'!$AW$174="S",3,IF('Exemplaires élève'!$AW$174="B",4,IF('Exemplaires élève'!$AW$174="TB",5,"xxxx"))))))</f>
        <v/>
      </c>
      <c r="U142" s="78" t="str">
        <f>IF('Exemplaires élève'!$AW$182="","",IF('Exemplaires élève'!$AW$182="TI",1,IF('Exemplaires élève'!$AW$182="I",2,IF('Exemplaires élève'!$AW$182="S",3,IF('Exemplaires élève'!$AW$182="B",4,IF('Exemplaires élève'!$AW$182="TB",5,"xxxx"))))))</f>
        <v/>
      </c>
      <c r="V142" s="78" t="str">
        <f>IF('Exemplaires élève'!$AW$190="","",IF('Exemplaires élève'!$AW$190="TI",1,IF('Exemplaires élève'!$AW$190="I",2,IF('Exemplaires élève'!$AW$190="S",3,IF('Exemplaires élève'!$AW$190="B",4,IF('Exemplaires élève'!$AW$190="TB",5,"xxxx"))))))</f>
        <v/>
      </c>
      <c r="W142" s="78" t="str">
        <f>IF('Exemplaires élève'!$AW$198="","",IF('Exemplaires élève'!$AW$198="TI",1,IF('Exemplaires élève'!$AW$198="I",2,IF('Exemplaires élève'!$AW$198="S",3,IF('Exemplaires élève'!$AW$198="B",4,IF('Exemplaires élève'!$AW$198="TB",5,"xxxx"))))))</f>
        <v/>
      </c>
    </row>
    <row r="143" spans="1:23">
      <c r="A143" s="112"/>
      <c r="D143" s="78" t="str">
        <f>IF('Exemplaires élève'!$AW$20="","",IF('Exemplaires élève'!$AW$20="TI",1,IF('Exemplaires élève'!$AW$20="I",2,IF('Exemplaires élève'!$AW$20="S",3,IF('Exemplaires élève'!$AW$20="B",4,IF('Exemplaires élève'!$AW$20="TB",5,"xxxx"))))))</f>
        <v/>
      </c>
      <c r="E143" s="78" t="str">
        <f>IF('Exemplaires élève'!$AW$28="","",IF('Exemplaires élève'!$AW$28="TI",1,IF('Exemplaires élève'!$AW$28="I",2,IF('Exemplaires élève'!$AW$28="S",3,IF('Exemplaires élève'!$AW$28="B",4,IF('Exemplaires élève'!$AW$28="TB",5,"xxxx"))))))</f>
        <v/>
      </c>
      <c r="F143" s="78" t="str">
        <f>IF('Exemplaires élève'!$AW$36="","",IF('Exemplaires élève'!$AW$36="TI",1,IF('Exemplaires élève'!$AW$36="I",2,IF('Exemplaires élève'!$AW$36="S",3,IF('Exemplaires élève'!$AW$36="B",4,IF('Exemplaires élève'!$AW$36="TB",5,"xxxx"))))))</f>
        <v/>
      </c>
      <c r="G143" s="78" t="str">
        <f>IF('Exemplaires élève'!$AW$44="","",IF('Exemplaires élève'!$AW$44="TI",1,IF('Exemplaires élève'!$AW$44="I",2,IF('Exemplaires élève'!$AW$44="S",3,IF('Exemplaires élève'!$AW$44="B",4,IF('Exemplaires élève'!$AW$44="TB",5,"xxxx"))))))</f>
        <v/>
      </c>
      <c r="H143" s="78" t="str">
        <f>IF('Exemplaires élève'!$AW$52="","",IF('Exemplaires élève'!$AW$52="TI",1,IF('Exemplaires élève'!$AW$52="I",2,IF('Exemplaires élève'!$AW$52="S",3,IF('Exemplaires élève'!$AW$52="B",4,IF('Exemplaires élève'!$AW$52="TB",5,"xxxx"))))))</f>
        <v/>
      </c>
      <c r="I143" s="78" t="str">
        <f>IF('Exemplaires élève'!$AW$69="","",IF('Exemplaires élève'!$AW$69="TI",1,IF('Exemplaires élève'!$AW$69="I",2,IF('Exemplaires élève'!$AW$69="S",3,IF('Exemplaires élève'!$AW$69="B",4,IF('Exemplaires élève'!$AW$69="TB",5,"xxxx"))))))</f>
        <v/>
      </c>
      <c r="J143" s="78" t="str">
        <f>IF('Exemplaires élève'!$AW$77="","",IF('Exemplaires élève'!$AW$77="TI",1,IF('Exemplaires élève'!$AW$77="I",2,IF('Exemplaires élève'!$AW$77="S",3,IF('Exemplaires élève'!$AW$77="B",4,IF('Exemplaires élève'!$AW$77="TB",5,"xxxx"))))))</f>
        <v/>
      </c>
      <c r="K143" s="78" t="str">
        <f>IF('Exemplaires élève'!$AW$85="","",IF('Exemplaires élève'!$AW$85="TI",1,IF('Exemplaires élève'!$AW$85="I",2,IF('Exemplaires élève'!$AW$85="S",3,IF('Exemplaires élève'!$AW$85="B",4,IF('Exemplaires élève'!$AW$85="TB",5,"xxxx"))))))</f>
        <v/>
      </c>
      <c r="L143" s="78" t="str">
        <f>IF('Exemplaires élève'!$AW$93="","",IF('Exemplaires élève'!$AW$93="TI",1,IF('Exemplaires élève'!$AW$93="I",2,IF('Exemplaires élève'!$AW$93="S",3,IF('Exemplaires élève'!$AW$93="B",4,IF('Exemplaires élève'!$AW$93="TB",5,"xxxx"))))))</f>
        <v/>
      </c>
      <c r="M143" s="78" t="str">
        <f>IF('Exemplaires élève'!$AW$101="","",IF('Exemplaires élève'!$AW$101="TI",1,IF('Exemplaires élève'!$AW$101="I",2,IF('Exemplaires élève'!$AW$101="S",3,IF('Exemplaires élève'!$AW$101="B",4,IF('Exemplaires élève'!$AW$101="TB",5,"xxxx"))))))</f>
        <v/>
      </c>
      <c r="N143" s="78" t="str">
        <f>IF('Exemplaires élève'!$AW$118="","",IF('Exemplaires élève'!$AW$118="TI",1,IF('Exemplaires élève'!$AW$118="I",2,IF('Exemplaires élève'!$AW$118="S",3,IF('Exemplaires élève'!$AW$118="B",4,IF('Exemplaires élève'!$AW$118="TB",5,"xxxx"))))))</f>
        <v/>
      </c>
      <c r="O143" s="78" t="str">
        <f>IF('Exemplaires élève'!$AW$126="","",IF('Exemplaires élève'!$AW$126="TI",1,IF('Exemplaires élève'!$AW$126="I",2,IF('Exemplaires élève'!$AW$126="S",3,IF('Exemplaires élève'!$AW$126="B",4,IF('Exemplaires élève'!$AW$126="TB",5,"xxxx"))))))</f>
        <v/>
      </c>
      <c r="P143" s="78" t="str">
        <f>IF('Exemplaires élève'!$AW$134="","",IF('Exemplaires élève'!$AW$134="TI",1,IF('Exemplaires élève'!$AW$134="I",2,IF('Exemplaires élève'!$AW$134="S",3,IF('Exemplaires élève'!$AW$134="B",4,IF('Exemplaires élève'!$AW$134="TB",5,"xxxx"))))))</f>
        <v/>
      </c>
      <c r="Q143" s="78" t="str">
        <f>IF('Exemplaires élève'!$AW$142="","",IF('Exemplaires élève'!$AW$142="TI",1,IF('Exemplaires élève'!$AW$142="I",2,IF('Exemplaires élève'!$AW$142="S",3,IF('Exemplaires élève'!$AW$142="B",4,IF('Exemplaires élève'!$AW$142="TB",5,"xxxx"))))))</f>
        <v/>
      </c>
      <c r="R143" s="78" t="str">
        <f>IF('Exemplaires élève'!$AW$150="","",IF('Exemplaires élève'!$AW$150="TI",1,IF('Exemplaires élève'!$AW$150="I",2,IF('Exemplaires élève'!$AW$150="S",3,IF('Exemplaires élève'!$AW$150="B",4,IF('Exemplaires élève'!$AW$150="TB",5,"xxxx"))))))</f>
        <v/>
      </c>
      <c r="S143" s="78" t="str">
        <f>IF('Exemplaires élève'!$AW$167="","",IF('Exemplaires élève'!$AW$167="TI",1,IF('Exemplaires élève'!$AW$167="I",2,IF('Exemplaires élève'!$AW$167="S",3,IF('Exemplaires élève'!$AW$167="B",4,IF('Exemplaires élève'!$AW$167="TB",5,"xxxx"))))))</f>
        <v/>
      </c>
      <c r="T143" s="78" t="str">
        <f>IF('Exemplaires élève'!$AW$175="","",IF('Exemplaires élève'!$AW$175="TI",1,IF('Exemplaires élève'!$AW$175="I",2,IF('Exemplaires élève'!$AW$175="S",3,IF('Exemplaires élève'!$AW$175="B",4,IF('Exemplaires élève'!$AW$175="TB",5,"xxxx"))))))</f>
        <v/>
      </c>
      <c r="U143" s="78" t="str">
        <f>IF('Exemplaires élève'!$AW$183="","",IF('Exemplaires élève'!$AW$183="TI",1,IF('Exemplaires élève'!$AW$183="I",2,IF('Exemplaires élève'!$AW$183="S",3,IF('Exemplaires élève'!$AW$183="B",4,IF('Exemplaires élève'!$AW$183="TB",5,"xxxx"))))))</f>
        <v/>
      </c>
      <c r="V143" s="78" t="str">
        <f>IF('Exemplaires élève'!$AW$191="","",IF('Exemplaires élève'!$AW$191="TI",1,IF('Exemplaires élève'!$AW$191="I",2,IF('Exemplaires élève'!$AW$191="S",3,IF('Exemplaires élève'!$AW$191="B",4,IF('Exemplaires élève'!$AW$191="TB",5,"xxxx"))))))</f>
        <v/>
      </c>
      <c r="W143" s="78" t="str">
        <f>IF('Exemplaires élève'!$AW$199="","",IF('Exemplaires élève'!$AW$199="TI",1,IF('Exemplaires élève'!$AW$199="I",2,IF('Exemplaires élève'!$AW$199="S",3,IF('Exemplaires élève'!$AW$199="B",4,IF('Exemplaires élève'!$AW$199="TB",5,"xxxx"))))))</f>
        <v/>
      </c>
    </row>
    <row r="144" spans="1:23" ht="13.5" thickBot="1">
      <c r="A144" s="112"/>
      <c r="D144" s="78" t="str">
        <f>IF('Exemplaires élève'!$AW$21="","",IF('Exemplaires élève'!$AW$21="TI",1,IF('Exemplaires élève'!$AW$21="I",2,IF('Exemplaires élève'!$AW$21="S",3,IF('Exemplaires élève'!$AW$21="B",4,IF('Exemplaires élève'!$AW$21="TB",5,"xxxx"))))))</f>
        <v/>
      </c>
      <c r="E144" s="78" t="str">
        <f>IF('Exemplaires élève'!$AW$29="","",IF('Exemplaires élève'!$AW$29="TI",1,IF('Exemplaires élève'!$AW$29="I",2,IF('Exemplaires élève'!$AW$29="S",3,IF('Exemplaires élève'!$AW$29="B",4,IF('Exemplaires élève'!$AW$29="TB",5,"xxxx"))))))</f>
        <v/>
      </c>
      <c r="F144" s="78" t="str">
        <f>IF('Exemplaires élève'!$AW$37="","",IF('Exemplaires élève'!$AW$37="TI",1,IF('Exemplaires élève'!$AW$37="I",2,IF('Exemplaires élève'!$AW$37="S",3,IF('Exemplaires élève'!$AW$37="B",4,IF('Exemplaires élève'!$AW$37="TB",5,"xxxx"))))))</f>
        <v/>
      </c>
      <c r="G144" s="78" t="str">
        <f>IF('Exemplaires élève'!$AW$45="","",IF('Exemplaires élève'!$AW$45="TI",1,IF('Exemplaires élève'!$AW$45="I",2,IF('Exemplaires élève'!$AW$45="S",3,IF('Exemplaires élève'!$AW$45="B",4,IF('Exemplaires élève'!$AW$45="TB",5,"xxxx"))))))</f>
        <v/>
      </c>
      <c r="H144" s="78" t="str">
        <f>IF('Exemplaires élève'!$AW$53="","",IF('Exemplaires élève'!$AW$53="TI",1,IF('Exemplaires élève'!$AW$53="I",2,IF('Exemplaires élève'!$AW$53="S",3,IF('Exemplaires élève'!$AW$53="B",4,IF('Exemplaires élève'!$AW$53="TB",5,"xxxx"))))))</f>
        <v/>
      </c>
      <c r="I144" s="78" t="str">
        <f>IF('Exemplaires élève'!$AW$70="","",IF('Exemplaires élève'!$AW$70="TI",1,IF('Exemplaires élève'!$AW$70="I",2,IF('Exemplaires élève'!$AW$70="S",3,IF('Exemplaires élève'!$AW$70="B",4,IF('Exemplaires élève'!$AW$70="TB",5,"xxxx"))))))</f>
        <v/>
      </c>
      <c r="J144" s="78" t="str">
        <f>IF('Exemplaires élève'!$AW$78="","",IF('Exemplaires élève'!$AW$78="TI",1,IF('Exemplaires élève'!$AW$78="I",2,IF('Exemplaires élève'!$AW$78="S",3,IF('Exemplaires élève'!$AW$78="B",4,IF('Exemplaires élève'!$AW$78="TB",5,"xxxx"))))))</f>
        <v/>
      </c>
      <c r="K144" s="78" t="str">
        <f>IF('Exemplaires élève'!$AW$86="","",IF('Exemplaires élève'!$AW$86="TI",1,IF('Exemplaires élève'!$AW$86="I",2,IF('Exemplaires élève'!$AW$86="S",3,IF('Exemplaires élève'!$AW$86="B",4,IF('Exemplaires élève'!$AW$86="TB",5,"xxxx"))))))</f>
        <v/>
      </c>
      <c r="L144" s="78" t="str">
        <f>IF('Exemplaires élève'!$AW$94="","",IF('Exemplaires élève'!$AW$94="TI",1,IF('Exemplaires élève'!$AW$94="I",2,IF('Exemplaires élève'!$AW$94="S",3,IF('Exemplaires élève'!$AW$94="B",4,IF('Exemplaires élève'!$AW$94="TB",5,"xxxx"))))))</f>
        <v/>
      </c>
      <c r="M144" s="78" t="str">
        <f>IF('Exemplaires élève'!$AW$102="","",IF('Exemplaires élève'!$AW$102="TI",1,IF('Exemplaires élève'!$AW$102="I",2,IF('Exemplaires élève'!$AW$102="S",3,IF('Exemplaires élève'!$AW$102="B",4,IF('Exemplaires élève'!$AW$102="TB",5,"xxxx"))))))</f>
        <v/>
      </c>
      <c r="N144" s="78" t="str">
        <f>IF('Exemplaires élève'!$AW$119="","",IF('Exemplaires élève'!$AW$119="TI",1,IF('Exemplaires élève'!$AW$119="I",2,IF('Exemplaires élève'!$AW$119="S",3,IF('Exemplaires élève'!$AW$119="B",4,IF('Exemplaires élève'!$AW$119="TB",5,"xxxx"))))))</f>
        <v/>
      </c>
      <c r="O144" s="78" t="str">
        <f>IF('Exemplaires élève'!$AW$127="","",IF('Exemplaires élève'!$AW$127="TI",1,IF('Exemplaires élève'!$AW$127="I",2,IF('Exemplaires élève'!$AW$127="S",3,IF('Exemplaires élève'!$AW$127="B",4,IF('Exemplaires élève'!$AW$127="TB",5,"xxxx"))))))</f>
        <v/>
      </c>
      <c r="P144" s="78" t="str">
        <f>IF('Exemplaires élève'!$AW$135="","",IF('Exemplaires élève'!$AW$135="TI",1,IF('Exemplaires élève'!$AW$135="I",2,IF('Exemplaires élève'!$AW$135="S",3,IF('Exemplaires élève'!$AW$135="B",4,IF('Exemplaires élève'!$AW$135="TB",5,"xxxx"))))))</f>
        <v/>
      </c>
      <c r="Q144" s="78" t="str">
        <f>IF('Exemplaires élève'!$AW$143="","",IF('Exemplaires élève'!$AW$143="TI",1,IF('Exemplaires élève'!$AW$143="I",2,IF('Exemplaires élève'!$AW$143="S",3,IF('Exemplaires élève'!$AW$143="B",4,IF('Exemplaires élève'!$AW$143="TB",5,"xxxx"))))))</f>
        <v/>
      </c>
      <c r="R144" s="78" t="str">
        <f>IF('Exemplaires élève'!$AW$151="","",IF('Exemplaires élève'!$AW$151="TI",1,IF('Exemplaires élève'!$AW$151="I",2,IF('Exemplaires élève'!$AW$151="S",3,IF('Exemplaires élève'!$AW$151="B",4,IF('Exemplaires élève'!$AW$151="TB",5,"xxxx"))))))</f>
        <v/>
      </c>
      <c r="S144" s="78" t="str">
        <f>IF('Exemplaires élève'!$AW$168="","",IF('Exemplaires élève'!$AW$168="TI",1,IF('Exemplaires élève'!$AW$168="I",2,IF('Exemplaires élève'!$AW$168="S",3,IF('Exemplaires élève'!$AW$168="B",4,IF('Exemplaires élève'!$AW$168="TB",5,"xxxx"))))))</f>
        <v/>
      </c>
      <c r="T144" s="78" t="str">
        <f>IF('Exemplaires élève'!$AW$176="","",IF('Exemplaires élève'!$AW$176="TI",1,IF('Exemplaires élève'!$AW$176="I",2,IF('Exemplaires élève'!$AW$176="S",3,IF('Exemplaires élève'!$AW$176="B",4,IF('Exemplaires élève'!$AW$176="TB",5,"xxxx"))))))</f>
        <v/>
      </c>
      <c r="U144" s="78" t="str">
        <f>IF('Exemplaires élève'!$AW$184="","",IF('Exemplaires élève'!$AW$184="TI",1,IF('Exemplaires élève'!$AW$184="I",2,IF('Exemplaires élève'!$AW$184="S",3,IF('Exemplaires élève'!$AW$184="B",4,IF('Exemplaires élève'!$AW$184="TB",5,"xxxx"))))))</f>
        <v/>
      </c>
      <c r="V144" s="78" t="str">
        <f>IF('Exemplaires élève'!$AW$192="","",IF('Exemplaires élève'!$AW$192="TI",1,IF('Exemplaires élève'!$AW$192="I",2,IF('Exemplaires élève'!$AW$192="S",3,IF('Exemplaires élève'!$AW$192="B",4,IF('Exemplaires élève'!$AW$192="TB",5,"xxxx"))))))</f>
        <v/>
      </c>
      <c r="W144" s="78" t="str">
        <f>IF('Exemplaires élève'!$AW$200="","",IF('Exemplaires élève'!$AW$200="TI",1,IF('Exemplaires élève'!$AW$200="I",2,IF('Exemplaires élève'!$AW$200="S",3,IF('Exemplaires élève'!$AW$200="B",4,IF('Exemplaires élève'!$AW$200="TB",5,"xxxx"))))))</f>
        <v/>
      </c>
    </row>
    <row r="145" spans="1:24" ht="13.5" thickBot="1">
      <c r="A145" s="112"/>
      <c r="D145" s="32" t="str">
        <f>IF(D138="Absent(e)","",IF(D138="Non pr.",2,IF(COUNTIF(D138:D144,"")=7,"",AVERAGE(D138:D144))))</f>
        <v/>
      </c>
      <c r="E145" s="33" t="str">
        <f t="shared" ref="E145:W145" si="14">IF(E138="Absent(e)","",IF(E138="Non pr.",2,IF(COUNTIF(E138:E144,"")=7,"",AVERAGE(E138:E144))))</f>
        <v/>
      </c>
      <c r="F145" s="33" t="str">
        <f t="shared" si="14"/>
        <v/>
      </c>
      <c r="G145" s="33" t="str">
        <f t="shared" si="14"/>
        <v/>
      </c>
      <c r="H145" s="33" t="str">
        <f t="shared" si="14"/>
        <v/>
      </c>
      <c r="I145" s="33" t="str">
        <f t="shared" si="14"/>
        <v/>
      </c>
      <c r="J145" s="33" t="str">
        <f t="shared" si="14"/>
        <v/>
      </c>
      <c r="K145" s="33" t="str">
        <f t="shared" si="14"/>
        <v/>
      </c>
      <c r="L145" s="33" t="str">
        <f t="shared" si="14"/>
        <v/>
      </c>
      <c r="M145" s="33" t="str">
        <f t="shared" si="14"/>
        <v/>
      </c>
      <c r="N145" s="33" t="str">
        <f t="shared" si="14"/>
        <v/>
      </c>
      <c r="O145" s="33" t="str">
        <f t="shared" si="14"/>
        <v/>
      </c>
      <c r="P145" s="33" t="str">
        <f t="shared" si="14"/>
        <v/>
      </c>
      <c r="Q145" s="33" t="str">
        <f t="shared" si="14"/>
        <v/>
      </c>
      <c r="R145" s="33" t="str">
        <f t="shared" si="14"/>
        <v/>
      </c>
      <c r="S145" s="33" t="str">
        <f t="shared" si="14"/>
        <v/>
      </c>
      <c r="T145" s="33" t="str">
        <f t="shared" si="14"/>
        <v/>
      </c>
      <c r="U145" s="33" t="str">
        <f t="shared" si="14"/>
        <v/>
      </c>
      <c r="V145" s="33" t="str">
        <f t="shared" si="14"/>
        <v/>
      </c>
      <c r="W145" s="34" t="str">
        <f t="shared" si="14"/>
        <v/>
      </c>
    </row>
    <row r="146" spans="1:24">
      <c r="A146" s="112"/>
    </row>
    <row r="147" spans="1:24" ht="25.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</row>
    <row r="148" spans="1:24" ht="12.75" customHeight="1">
      <c r="A148" s="112" t="s">
        <v>21</v>
      </c>
      <c r="D148" s="54">
        <f>IF(Paramètres!$B$144="","",Paramètres!$B$144)</f>
        <v>42767</v>
      </c>
      <c r="E148" s="54">
        <f>IF(Paramètres!$B$145="","",Paramètres!$B$145)</f>
        <v>42768</v>
      </c>
      <c r="F148" s="54">
        <f>IF(Paramètres!$B$146="","",Paramètres!$B$146)</f>
        <v>42769</v>
      </c>
      <c r="G148" s="54">
        <f>IF(Paramètres!$B$147="","",Paramètres!$B$147)</f>
        <v>42772</v>
      </c>
      <c r="H148" s="54">
        <f>IF(Paramètres!$B$148="","",Paramètres!$B$148)</f>
        <v>42773</v>
      </c>
      <c r="I148" s="54">
        <f>IF(Paramètres!$B$149="","",Paramètres!$B$149)</f>
        <v>42774</v>
      </c>
      <c r="J148" s="54">
        <f>IF(Paramètres!$B$150="","",Paramètres!$B$150)</f>
        <v>42775</v>
      </c>
      <c r="K148" s="54">
        <f>IF(Paramètres!$B$151="","",Paramètres!$B$151)</f>
        <v>42776</v>
      </c>
      <c r="L148" s="54">
        <f>IF(Paramètres!$B$152="","",Paramètres!$B$152)</f>
        <v>42779</v>
      </c>
      <c r="M148" s="54">
        <f>IF(Paramètres!$B$153="","",Paramètres!$B$153)</f>
        <v>42780</v>
      </c>
      <c r="N148" s="54">
        <f>IF(Paramètres!$B$154="","",Paramètres!$B$154)</f>
        <v>42781</v>
      </c>
      <c r="O148" s="54">
        <f>IF(Paramètres!$B$155="","",Paramètres!$B$155)</f>
        <v>42782</v>
      </c>
      <c r="P148" s="54">
        <f>IF(Paramètres!$B$156="","",Paramètres!$B$156)</f>
        <v>42783</v>
      </c>
      <c r="Q148" s="54">
        <f>IF(Paramètres!$B$157="","",Paramètres!$B$157)</f>
        <v>42788</v>
      </c>
      <c r="R148" s="54">
        <f>IF(Paramètres!$B$158="","",Paramètres!$B$158)</f>
        <v>42789</v>
      </c>
      <c r="S148" s="54">
        <f>IF(Paramètres!$B$159="","",Paramètres!$B$159)</f>
        <v>42790</v>
      </c>
      <c r="T148" s="54">
        <f>IF(Paramètres!$B$160="","",Paramètres!$B$160)</f>
        <v>42800</v>
      </c>
      <c r="U148" s="54" t="str">
        <f>IF(Paramètres!$B$161="","",Paramètres!$B$161)</f>
        <v/>
      </c>
      <c r="V148" s="54" t="str">
        <f>IF(Paramètres!$B$162="","",Paramètres!$B$162)</f>
        <v/>
      </c>
      <c r="W148" s="54" t="str">
        <f>IF(Paramètres!$B$163="","",Paramètres!$B$163)</f>
        <v/>
      </c>
      <c r="X148" s="31" t="str">
        <f>IF(Paramètres!$B$164="","",Paramètres!$B$164)</f>
        <v/>
      </c>
    </row>
    <row r="149" spans="1:24">
      <c r="A149" s="112"/>
      <c r="C149" s="1" t="s">
        <v>27</v>
      </c>
      <c r="D149" s="77" t="str">
        <f>IF('Exemplaires élève'!$BF$15="","",IF('Exemplaires élève'!$BF$15="TI",1,IF('Exemplaires élève'!$BF$15="I",2,IF('Exemplaires élève'!$BF$15="S",3,IF('Exemplaires élève'!$BF$15="B",4,IF('Exemplaires élève'!$BF$15="TB",5,IF('Exemplaires élève'!$BF$15="np","Non pr.",IF('Exemplaires élève'!$BF$15="A","Absent(e)","xxxx"))))))))</f>
        <v/>
      </c>
      <c r="E149" s="77" t="str">
        <f>IF('Exemplaires élève'!$BF$23="","",IF('Exemplaires élève'!$BF$23="TI",1,IF('Exemplaires élève'!$BF$23="I",2,IF('Exemplaires élève'!$BF$23="S",3,IF('Exemplaires élève'!$BF$23="B",4,IF('Exemplaires élève'!$BF$23="TB",5,IF('Exemplaires élève'!$BF$23="np","Non pr.",IF('Exemplaires élève'!$BF$23="A","Absent(e)","xxxx"))))))))</f>
        <v/>
      </c>
      <c r="F149" s="77" t="str">
        <f>IF('Exemplaires élève'!$BF$31="","",IF('Exemplaires élève'!$BF$31="TI",1,IF('Exemplaires élève'!$BF$31="I",2,IF('Exemplaires élève'!$BF$31="S",3,IF('Exemplaires élève'!$BF$31="B",4,IF('Exemplaires élève'!$BF$31="TB",5,IF('Exemplaires élève'!$BF$31="np","Non pr.",IF('Exemplaires élève'!$BF$31="A","Absent(e)","xxxx"))))))))</f>
        <v/>
      </c>
      <c r="G149" s="77" t="str">
        <f>IF('Exemplaires élève'!$BF$39="","",IF('Exemplaires élève'!$BF$39="TI",1,IF('Exemplaires élève'!$BF$39="I",2,IF('Exemplaires élève'!$BF$39="S",3,IF('Exemplaires élève'!$BF$39="B",4,IF('Exemplaires élève'!$BF$39="TB",5,IF('Exemplaires élève'!$BF$39="np","Non pr.",IF('Exemplaires élève'!$BF$39="A","Absent(e)","xxxx"))))))))</f>
        <v/>
      </c>
      <c r="H149" s="77" t="str">
        <f>IF('Exemplaires élève'!$BF$47="","",IF('Exemplaires élève'!$BF$47="TI",1,IF('Exemplaires élève'!$BF$47="I",2,IF('Exemplaires élève'!$BF$47="S",3,IF('Exemplaires élève'!$BF$47="B",4,IF('Exemplaires élève'!$BF$47="TB",5,IF('Exemplaires élève'!$BF$47="np","Non pr.",IF('Exemplaires élève'!$BF$47="A","Absent(e)","xxxx"))))))))</f>
        <v/>
      </c>
      <c r="I149" s="77" t="str">
        <f>IF('Exemplaires élève'!$BF$64="","",IF('Exemplaires élève'!$BF$64="TI",1,IF('Exemplaires élève'!$BF$64="I",2,IF('Exemplaires élève'!$BF$64="S",3,IF('Exemplaires élève'!$BF$64="B",4,IF('Exemplaires élève'!$BF$64="TB",5,IF('Exemplaires élève'!$BF$64="np","Non pr.",IF('Exemplaires élève'!$BF$64="A","Absent(e)","xxxx"))))))))</f>
        <v/>
      </c>
      <c r="J149" s="77" t="str">
        <f>IF('Exemplaires élève'!$BF$72="","",IF('Exemplaires élève'!$BF$72="TI",1,IF('Exemplaires élève'!$BF$72="I",2,IF('Exemplaires élève'!$BF$72="S",3,IF('Exemplaires élève'!$BF$72="B",4,IF('Exemplaires élève'!$BF$72="TB",5,IF('Exemplaires élève'!$BF$72="np","Non pr.",IF('Exemplaires élève'!$BF$72="A","Absent(e)","xxxx"))))))))</f>
        <v/>
      </c>
      <c r="K149" s="77" t="str">
        <f>IF('Exemplaires élève'!$BF$80="","",IF('Exemplaires élève'!$BF$80="TI",1,IF('Exemplaires élève'!$BF$80="I",2,IF('Exemplaires élève'!$BF$80="S",3,IF('Exemplaires élève'!$BF$80="B",4,IF('Exemplaires élève'!$BF$80="TB",5,IF('Exemplaires élève'!$BF$80="np","Non pr.",IF('Exemplaires élève'!$BF$80="A","Absent(e)","xxxx"))))))))</f>
        <v/>
      </c>
      <c r="L149" s="77" t="str">
        <f>IF('Exemplaires élève'!$BF$88="","",IF('Exemplaires élève'!$BF$88="TI",1,IF('Exemplaires élève'!$BF$88="I",2,IF('Exemplaires élève'!$BF$88="S",3,IF('Exemplaires élève'!$BF$88="B",4,IF('Exemplaires élève'!$BF$88="TB",5,IF('Exemplaires élève'!$BF$88="np","Non pr.",IF('Exemplaires élève'!$BF$88="A","Absent(e)","xxxx"))))))))</f>
        <v/>
      </c>
      <c r="M149" s="77" t="str">
        <f>IF('Exemplaires élève'!$BF$96="","",IF('Exemplaires élève'!$BF$96="TI",1,IF('Exemplaires élève'!$BF$96="I",2,IF('Exemplaires élève'!$BF$96="S",3,IF('Exemplaires élève'!$BF$96="B",4,IF('Exemplaires élève'!$BF$96="TB",5,IF('Exemplaires élève'!$BF$96="np","Non pr.",IF('Exemplaires élève'!$BF$96="A","Absent(e)","xxxx"))))))))</f>
        <v/>
      </c>
      <c r="N149" s="77" t="str">
        <f>IF('Exemplaires élève'!$BF$113="","",IF('Exemplaires élève'!$BF$113="TI",1,IF('Exemplaires élève'!$BF$113="I",2,IF('Exemplaires élève'!$BF$113="S",3,IF('Exemplaires élève'!$BF$113="B",4,IF('Exemplaires élève'!$BF$113="TB",5,IF('Exemplaires élève'!$BF$113="np","Non pr.",IF('Exemplaires élève'!$BF$113="A","Absent(e)","xxxx"))))))))</f>
        <v/>
      </c>
      <c r="O149" s="77" t="str">
        <f>IF('Exemplaires élève'!$BF$121="","",IF('Exemplaires élève'!$BF$121="TI",1,IF('Exemplaires élève'!$BF$121="I",2,IF('Exemplaires élève'!$BF$121="S",3,IF('Exemplaires élève'!$BF$121="B",4,IF('Exemplaires élève'!$BF$121="TB",5,IF('Exemplaires élève'!$BF$121="np","Non pr.",IF('Exemplaires élève'!$BF$121="A","Absent(e)","xxxx"))))))))</f>
        <v/>
      </c>
      <c r="P149" s="77" t="str">
        <f>IF('Exemplaires élève'!$BF$129="","",IF('Exemplaires élève'!$BF$129="TI",1,IF('Exemplaires élève'!$BF$129="I",2,IF('Exemplaires élève'!$BF$129="S",3,IF('Exemplaires élève'!$BF$129="B",4,IF('Exemplaires élève'!$BF$129="TB",5,IF('Exemplaires élève'!$BF$129="np","Non pr.",IF('Exemplaires élève'!$BF$129="A","Absent(e)","xxxx"))))))))</f>
        <v/>
      </c>
      <c r="Q149" s="77" t="str">
        <f>IF('Exemplaires élève'!$BF$137="","",IF('Exemplaires élève'!$BF$137="TI",1,IF('Exemplaires élève'!$BF$137="I",2,IF('Exemplaires élève'!$BF$137="S",3,IF('Exemplaires élève'!$BF$137="B",4,IF('Exemplaires élève'!$BF$137="TB",5,IF('Exemplaires élève'!$BF$137="np","Non pr.",IF('Exemplaires élève'!$BF$137="A","Absent(e)","xxxx"))))))))</f>
        <v/>
      </c>
      <c r="R149" s="77" t="str">
        <f>IF('Exemplaires élève'!$BF$145="","",IF('Exemplaires élève'!$BF$145="TI",1,IF('Exemplaires élève'!$BF$145="I",2,IF('Exemplaires élève'!$BF$145="S",3,IF('Exemplaires élève'!$BF$145="B",4,IF('Exemplaires élève'!$BF$145="TB",5,IF('Exemplaires élève'!$BF$145="np","Non pr.",IF('Exemplaires élève'!$BF$145="A","Absent(e)","xxxx"))))))))</f>
        <v/>
      </c>
      <c r="S149" s="77" t="str">
        <f>IF('Exemplaires élève'!$BF$162="","",IF('Exemplaires élève'!$BF$162="TI",1,IF('Exemplaires élève'!$BF$162="I",2,IF('Exemplaires élève'!$BF$162="S",3,IF('Exemplaires élève'!$BF$162="B",4,IF('Exemplaires élève'!$BF$162="TB",5,IF('Exemplaires élève'!$BF$162="np","Non pr.",IF('Exemplaires élève'!$BF$162="A","Absent(e)","xxxx"))))))))</f>
        <v/>
      </c>
      <c r="T149" s="77" t="str">
        <f>IF('Exemplaires élève'!$BF$170="","",IF('Exemplaires élève'!$BF$170="TI",1,IF('Exemplaires élève'!$BF$170="I",2,IF('Exemplaires élève'!$BF$170="S",3,IF('Exemplaires élève'!$BF$170="B",4,IF('Exemplaires élève'!$BF$170="TB",5,IF('Exemplaires élève'!$BF$170="np","Non pr.",IF('Exemplaires élève'!$BF$170="A","Absent(e)","xxxx"))))))))</f>
        <v/>
      </c>
      <c r="U149" s="77" t="str">
        <f>IF('Exemplaires élève'!$BF$178="","",IF('Exemplaires élève'!$BF$178="TI",1,IF('Exemplaires élève'!$BF$178="I",2,IF('Exemplaires élève'!$BF$178="S",3,IF('Exemplaires élève'!$BF$178="B",4,IF('Exemplaires élève'!$BF$178="TB",5,IF('Exemplaires élève'!$BF$178="np","Non pr.",IF('Exemplaires élève'!$BF$178="A","Absent(e)","xxxx"))))))))</f>
        <v/>
      </c>
      <c r="V149" s="77" t="str">
        <f>IF('Exemplaires élève'!$BF$186="","",IF('Exemplaires élève'!$BF$186="TI",1,IF('Exemplaires élève'!$BF$186="I",2,IF('Exemplaires élève'!$BF$186="S",3,IF('Exemplaires élève'!$BF$186="B",4,IF('Exemplaires élève'!$BF$186="TB",5,IF('Exemplaires élève'!$BF$186="np","Non pr.",IF('Exemplaires élève'!$BF$186="A","Absent(e)","xxxx"))))))))</f>
        <v/>
      </c>
      <c r="W149" s="77" t="str">
        <f>IF('Exemplaires élève'!$BF$194="","",IF('Exemplaires élève'!$BF$194="TI",1,IF('Exemplaires élève'!$BF$194="I",2,IF('Exemplaires élève'!$BF$194="S",3,IF('Exemplaires élève'!$BF$194="B",4,IF('Exemplaires élève'!$BF$194="TB",5,IF('Exemplaires élève'!$BF$194="np","Non pr.",IF('Exemplaires élève'!$BF$194="A","Absent(e)","xxxx"))))))))</f>
        <v/>
      </c>
    </row>
    <row r="150" spans="1:24">
      <c r="A150" s="112"/>
      <c r="D150" s="78" t="str">
        <f>IF('Exemplaires élève'!$BF$16="","",IF('Exemplaires élève'!$BF$16="TI",1,IF('Exemplaires élève'!$BF$16="I",2,IF('Exemplaires élève'!$BF$16="S",3,IF('Exemplaires élève'!$BF$16="B",4,IF('Exemplaires élève'!$BF$16="TB",5,"xxxx"))))))</f>
        <v/>
      </c>
      <c r="E150" s="78" t="str">
        <f>IF('Exemplaires élève'!$BF$24="","",IF('Exemplaires élève'!$BF$24="TI",1,IF('Exemplaires élève'!$BF$24="I",2,IF('Exemplaires élève'!$BF$24="S",3,IF('Exemplaires élève'!$BF$24="B",4,IF('Exemplaires élève'!$BF$24="TB",5,"xxxx"))))))</f>
        <v/>
      </c>
      <c r="F150" s="78" t="str">
        <f>IF('Exemplaires élève'!$BF$32="","",IF('Exemplaires élève'!$BF$32="TI",1,IF('Exemplaires élève'!$BF$32="I",2,IF('Exemplaires élève'!$BF$32="S",3,IF('Exemplaires élève'!$BF$32="B",4,IF('Exemplaires élève'!$BF$32="TB",5,"xxxx"))))))</f>
        <v/>
      </c>
      <c r="G150" s="78" t="str">
        <f>IF('Exemplaires élève'!$BF$40="","",IF('Exemplaires élève'!$BF$40="TI",1,IF('Exemplaires élève'!$BF$40="I",2,IF('Exemplaires élève'!$BF$40="S",3,IF('Exemplaires élève'!$BF$40="B",4,IF('Exemplaires élève'!$BF$40="TB",5,"xxxx"))))))</f>
        <v/>
      </c>
      <c r="H150" s="78" t="str">
        <f>IF('Exemplaires élève'!$BF$48="","",IF('Exemplaires élève'!$BF$48="TI",1,IF('Exemplaires élève'!$BF$48="I",2,IF('Exemplaires élève'!$BF$48="S",3,IF('Exemplaires élève'!$BF$48="B",4,IF('Exemplaires élève'!$BF$48="TB",5,"xxxx"))))))</f>
        <v/>
      </c>
      <c r="I150" s="78" t="str">
        <f>IF('Exemplaires élève'!$BF$65="","",IF('Exemplaires élève'!$BF$65="TI",1,IF('Exemplaires élève'!$BF$65="I",2,IF('Exemplaires élève'!$BF$65="S",3,IF('Exemplaires élève'!$BF$65="B",4,IF('Exemplaires élève'!$BF$65="TB",5,"xxxx"))))))</f>
        <v/>
      </c>
      <c r="J150" s="78" t="str">
        <f>IF('Exemplaires élève'!$BF$73="","",IF('Exemplaires élève'!$BF$73="TI",1,IF('Exemplaires élève'!$BF$73="I",2,IF('Exemplaires élève'!$BF$73="S",3,IF('Exemplaires élève'!$BF$73="B",4,IF('Exemplaires élève'!$BF$73="TB",5,"xxxx"))))))</f>
        <v/>
      </c>
      <c r="K150" s="78" t="str">
        <f>IF('Exemplaires élève'!$BF$81="","",IF('Exemplaires élève'!$BF$81="TI",1,IF('Exemplaires élève'!$BF$81="I",2,IF('Exemplaires élève'!$BF$81="S",3,IF('Exemplaires élève'!$BF$81="B",4,IF('Exemplaires élève'!$BF$81="TB",5,"xxxx"))))))</f>
        <v/>
      </c>
      <c r="L150" s="78" t="str">
        <f>IF('Exemplaires élève'!$BF$89="","",IF('Exemplaires élève'!$BF$89="TI",1,IF('Exemplaires élève'!$BF$89="I",2,IF('Exemplaires élève'!$BF$89="S",3,IF('Exemplaires élève'!$BF$89="B",4,IF('Exemplaires élève'!$BF$89="TB",5,"xxxx"))))))</f>
        <v/>
      </c>
      <c r="M150" s="78" t="str">
        <f>IF('Exemplaires élève'!$BF$97="","",IF('Exemplaires élève'!$BF$97="TI",1,IF('Exemplaires élève'!$BF$97="I",2,IF('Exemplaires élève'!$BF$97="S",3,IF('Exemplaires élève'!$BF$97="B",4,IF('Exemplaires élève'!$BF$97="TB",5,"xxxx"))))))</f>
        <v/>
      </c>
      <c r="N150" s="78" t="str">
        <f>IF('Exemplaires élève'!$BF$114="","",IF('Exemplaires élève'!$BF$114="TI",1,IF('Exemplaires élève'!$BF$114="I",2,IF('Exemplaires élève'!$BF$114="S",3,IF('Exemplaires élève'!$BF$114="B",4,IF('Exemplaires élève'!$BF$114="TB",5,"xxxx"))))))</f>
        <v/>
      </c>
      <c r="O150" s="78" t="str">
        <f>IF('Exemplaires élève'!$BF$122="","",IF('Exemplaires élève'!$BF$122="TI",1,IF('Exemplaires élève'!$BF$122="I",2,IF('Exemplaires élève'!$BF$122="S",3,IF('Exemplaires élève'!$BF$122="B",4,IF('Exemplaires élève'!$BF$122="TB",5,"xxxx"))))))</f>
        <v/>
      </c>
      <c r="P150" s="78" t="str">
        <f>IF('Exemplaires élève'!$BF$130="","",IF('Exemplaires élève'!$BF$130="TI",1,IF('Exemplaires élève'!$BF$130="I",2,IF('Exemplaires élève'!$BF$130="S",3,IF('Exemplaires élève'!$BF$130="B",4,IF('Exemplaires élève'!$BF$130="TB",5,"xxxx"))))))</f>
        <v/>
      </c>
      <c r="Q150" s="78" t="str">
        <f>IF('Exemplaires élève'!$BF$138="","",IF('Exemplaires élève'!$BF$138="TI",1,IF('Exemplaires élève'!$BF$138="I",2,IF('Exemplaires élève'!$BF$138="S",3,IF('Exemplaires élève'!$BF$138="B",4,IF('Exemplaires élève'!$BF$138="TB",5,"xxxx"))))))</f>
        <v/>
      </c>
      <c r="R150" s="78" t="str">
        <f>IF('Exemplaires élève'!$BF$146="","",IF('Exemplaires élève'!$BF$146="TI",1,IF('Exemplaires élève'!$BF$146="I",2,IF('Exemplaires élève'!$BF$146="S",3,IF('Exemplaires élève'!$BF$146="B",4,IF('Exemplaires élève'!$BF$146="TB",5,"xxxx"))))))</f>
        <v/>
      </c>
      <c r="S150" s="78" t="str">
        <f>IF('Exemplaires élève'!$BF$163="","",IF('Exemplaires élève'!$BF$163="TI",1,IF('Exemplaires élève'!$BF$163="I",2,IF('Exemplaires élève'!$BF$163="S",3,IF('Exemplaires élève'!$BF$163="B",4,IF('Exemplaires élève'!$BF$163="TB",5,"xxxx"))))))</f>
        <v/>
      </c>
      <c r="T150" s="78" t="str">
        <f>IF('Exemplaires élève'!$BF$171="","",IF('Exemplaires élève'!$BF$171="TI",1,IF('Exemplaires élève'!$BF$171="I",2,IF('Exemplaires élève'!$BF$171="S",3,IF('Exemplaires élève'!$BF$171="B",4,IF('Exemplaires élève'!$BF$171="TB",5,"xxxx"))))))</f>
        <v/>
      </c>
      <c r="U150" s="78" t="str">
        <f>IF('Exemplaires élève'!$BF$179="","",IF('Exemplaires élève'!$BF$179="TI",1,IF('Exemplaires élève'!$BF$179="I",2,IF('Exemplaires élève'!$BF$179="S",3,IF('Exemplaires élève'!$BF$179="B",4,IF('Exemplaires élève'!$BF$179="TB",5,"xxxx"))))))</f>
        <v/>
      </c>
      <c r="V150" s="78" t="str">
        <f>IF('Exemplaires élève'!$BF$187="","",IF('Exemplaires élève'!$BF$187="TI",1,IF('Exemplaires élève'!$BF$187="I",2,IF('Exemplaires élève'!$BF$187="S",3,IF('Exemplaires élève'!$BF$187="B",4,IF('Exemplaires élève'!$BF$187="TB",5,"xxxx"))))))</f>
        <v/>
      </c>
      <c r="W150" s="78" t="str">
        <f>IF('Exemplaires élève'!$BF$195="","",IF('Exemplaires élève'!$BF$195="TI",1,IF('Exemplaires élève'!$BF$195="I",2,IF('Exemplaires élève'!$BF$195="S",3,IF('Exemplaires élève'!$BF$195="B",4,IF('Exemplaires élève'!$BF$195="TB",5,"xxxx"))))))</f>
        <v/>
      </c>
    </row>
    <row r="151" spans="1:24">
      <c r="A151" s="112"/>
      <c r="D151" s="78" t="str">
        <f>IF('Exemplaires élève'!$BF$17="","",IF('Exemplaires élève'!$BF$17="TI",1,IF('Exemplaires élève'!$BF$17="I",2,IF('Exemplaires élève'!$BF$17="S",3,IF('Exemplaires élève'!$BF$17="B",4,IF('Exemplaires élève'!$BF$17="TB",5,"xxxx"))))))</f>
        <v/>
      </c>
      <c r="E151" s="78" t="str">
        <f>IF('Exemplaires élève'!$BF$25="","",IF('Exemplaires élève'!$BF$25="TI",1,IF('Exemplaires élève'!$BF$25="I",2,IF('Exemplaires élève'!$BF$25="S",3,IF('Exemplaires élève'!$BF$25="B",4,IF('Exemplaires élève'!$BF$25="TB",5,"xxxx"))))))</f>
        <v/>
      </c>
      <c r="F151" s="78" t="str">
        <f>IF('Exemplaires élève'!$BF$33="","",IF('Exemplaires élève'!$BF$33="TI",1,IF('Exemplaires élève'!$BF$33="I",2,IF('Exemplaires élève'!$BF$33="S",3,IF('Exemplaires élève'!$BF$33="B",4,IF('Exemplaires élève'!$BF$33="TB",5,"xxxx"))))))</f>
        <v/>
      </c>
      <c r="G151" s="78" t="str">
        <f>IF('Exemplaires élève'!$BF$41="","",IF('Exemplaires élève'!$BF$41="TI",1,IF('Exemplaires élève'!$BF$41="I",2,IF('Exemplaires élève'!$BF$41="S",3,IF('Exemplaires élève'!$BF$41="B",4,IF('Exemplaires élève'!$BF$41="TB",5,"xxxx"))))))</f>
        <v/>
      </c>
      <c r="H151" s="78" t="str">
        <f>IF('Exemplaires élève'!$BF$49="","",IF('Exemplaires élève'!$BF$49="TI",1,IF('Exemplaires élève'!$BF$49="I",2,IF('Exemplaires élève'!$BF$49="S",3,IF('Exemplaires élève'!$BF$49="B",4,IF('Exemplaires élève'!$BF$49="TB",5,"xxxx"))))))</f>
        <v/>
      </c>
      <c r="I151" s="78" t="str">
        <f>IF('Exemplaires élève'!$BF$66="","",IF('Exemplaires élève'!$BF$66="TI",1,IF('Exemplaires élève'!$BF$66="I",2,IF('Exemplaires élève'!$BF$66="S",3,IF('Exemplaires élève'!$BF$66="B",4,IF('Exemplaires élève'!$BF$66="TB",5,"xxxx"))))))</f>
        <v/>
      </c>
      <c r="J151" s="78" t="str">
        <f>IF('Exemplaires élève'!$BF$74="","",IF('Exemplaires élève'!$BF$74="TI",1,IF('Exemplaires élève'!$BF$74="I",2,IF('Exemplaires élève'!$BF$74="S",3,IF('Exemplaires élève'!$BF$74="B",4,IF('Exemplaires élève'!$BF$74="TB",5,"xxxx"))))))</f>
        <v/>
      </c>
      <c r="K151" s="78" t="str">
        <f>IF('Exemplaires élève'!$BF$82="","",IF('Exemplaires élève'!$BF$82="TI",1,IF('Exemplaires élève'!$BF$82="I",2,IF('Exemplaires élève'!$BF$82="S",3,IF('Exemplaires élève'!$BF$82="B",4,IF('Exemplaires élève'!$BF$82="TB",5,"xxxx"))))))</f>
        <v/>
      </c>
      <c r="L151" s="78" t="str">
        <f>IF('Exemplaires élève'!$BF$90="","",IF('Exemplaires élève'!$BF$90="TI",1,IF('Exemplaires élève'!$BF$90="I",2,IF('Exemplaires élève'!$BF$90="S",3,IF('Exemplaires élève'!$BF$90="B",4,IF('Exemplaires élève'!$BF$90="TB",5,"xxxx"))))))</f>
        <v/>
      </c>
      <c r="M151" s="78" t="str">
        <f>IF('Exemplaires élève'!$BF$98="","",IF('Exemplaires élève'!$BF$98="TI",1,IF('Exemplaires élève'!$BF$98="I",2,IF('Exemplaires élève'!$BF$98="S",3,IF('Exemplaires élève'!$BF$98="B",4,IF('Exemplaires élève'!$BF$98="TB",5,"xxxx"))))))</f>
        <v/>
      </c>
      <c r="N151" s="78" t="str">
        <f>IF('Exemplaires élève'!$BF$115="","",IF('Exemplaires élève'!$BF$115="TI",1,IF('Exemplaires élève'!$BF$115="I",2,IF('Exemplaires élève'!$BF$115="S",3,IF('Exemplaires élève'!$BF$115="B",4,IF('Exemplaires élève'!$BF$115="TB",5,"xxxx"))))))</f>
        <v/>
      </c>
      <c r="O151" s="78" t="str">
        <f>IF('Exemplaires élève'!$BF$123="","",IF('Exemplaires élève'!$BF$123="TI",1,IF('Exemplaires élève'!$BF$123="I",2,IF('Exemplaires élève'!$BF$123="S",3,IF('Exemplaires élève'!$BF$123="B",4,IF('Exemplaires élève'!$BF$123="TB",5,"xxxx"))))))</f>
        <v/>
      </c>
      <c r="P151" s="78" t="str">
        <f>IF('Exemplaires élève'!$BF$131="","",IF('Exemplaires élève'!$BF$131="TI",1,IF('Exemplaires élève'!$BF$131="I",2,IF('Exemplaires élève'!$BF$131="S",3,IF('Exemplaires élève'!$BF$131="B",4,IF('Exemplaires élève'!$BF$131="TB",5,"xxxx"))))))</f>
        <v/>
      </c>
      <c r="Q151" s="78" t="str">
        <f>IF('Exemplaires élève'!$BF$139="","",IF('Exemplaires élève'!$BF$139="TI",1,IF('Exemplaires élève'!$BF$139="I",2,IF('Exemplaires élève'!$BF$139="S",3,IF('Exemplaires élève'!$BF$139="B",4,IF('Exemplaires élève'!$BF$139="TB",5,"xxxx"))))))</f>
        <v/>
      </c>
      <c r="R151" s="78" t="str">
        <f>IF('Exemplaires élève'!$BF$147="","",IF('Exemplaires élève'!$BF$147="TI",1,IF('Exemplaires élève'!$BF$147="I",2,IF('Exemplaires élève'!$BF$147="S",3,IF('Exemplaires élève'!$BF$147="B",4,IF('Exemplaires élève'!$BF$147="TB",5,"xxxx"))))))</f>
        <v/>
      </c>
      <c r="S151" s="78" t="str">
        <f>IF('Exemplaires élève'!$BF$164="","",IF('Exemplaires élève'!$BF$164="TI",1,IF('Exemplaires élève'!$BF$164="I",2,IF('Exemplaires élève'!$BF$164="S",3,IF('Exemplaires élève'!$BF$164="B",4,IF('Exemplaires élève'!$BF$164="TB",5,"xxxx"))))))</f>
        <v/>
      </c>
      <c r="T151" s="78" t="str">
        <f>IF('Exemplaires élève'!$BF$172="","",IF('Exemplaires élève'!$BF$172="TI",1,IF('Exemplaires élève'!$BF$172="I",2,IF('Exemplaires élève'!$BF$172="S",3,IF('Exemplaires élève'!$BF$172="B",4,IF('Exemplaires élève'!$BF$172="TB",5,"xxxx"))))))</f>
        <v/>
      </c>
      <c r="U151" s="78" t="str">
        <f>IF('Exemplaires élève'!$BF$180="","",IF('Exemplaires élève'!$BF$180="TI",1,IF('Exemplaires élève'!$BF$180="I",2,IF('Exemplaires élève'!$BF$180="S",3,IF('Exemplaires élève'!$BF$180="B",4,IF('Exemplaires élève'!$BF$180="TB",5,"xxxx"))))))</f>
        <v/>
      </c>
      <c r="V151" s="78" t="str">
        <f>IF('Exemplaires élève'!$BF$188="","",IF('Exemplaires élève'!$BF$188="TI",1,IF('Exemplaires élève'!$BF$188="I",2,IF('Exemplaires élève'!$BF$188="S",3,IF('Exemplaires élève'!$BF$188="B",4,IF('Exemplaires élève'!$BF$188="TB",5,"xxxx"))))))</f>
        <v/>
      </c>
      <c r="W151" s="78" t="str">
        <f>IF('Exemplaires élève'!$BF$196="","",IF('Exemplaires élève'!$BF$196="TI",1,IF('Exemplaires élève'!$BF$196="I",2,IF('Exemplaires élève'!$BF$196="S",3,IF('Exemplaires élève'!$BF$196="B",4,IF('Exemplaires élève'!$BF$196="TB",5,"xxxx"))))))</f>
        <v/>
      </c>
    </row>
    <row r="152" spans="1:24">
      <c r="A152" s="112"/>
      <c r="D152" s="78" t="str">
        <f>IF('Exemplaires élève'!$BF$18="","",IF('Exemplaires élève'!$BF$18="TI",1,IF('Exemplaires élève'!$BF$18="I",2,IF('Exemplaires élève'!$BF$18="S",3,IF('Exemplaires élève'!$BF$18="B",4,IF('Exemplaires élève'!$BF$18="TB",5,"xxxx"))))))</f>
        <v/>
      </c>
      <c r="E152" s="78" t="str">
        <f>IF('Exemplaires élève'!$BF$26="","",IF('Exemplaires élève'!$BF$26="TI",1,IF('Exemplaires élève'!$BF$26="I",2,IF('Exemplaires élève'!$BF$26="S",3,IF('Exemplaires élève'!$BF$26="B",4,IF('Exemplaires élève'!$BF$26="TB",5,"xxxx"))))))</f>
        <v/>
      </c>
      <c r="F152" s="78" t="str">
        <f>IF('Exemplaires élève'!$BF$34="","",IF('Exemplaires élève'!$BF$34="TI",1,IF('Exemplaires élève'!$BF$34="I",2,IF('Exemplaires élève'!$BF$34="S",3,IF('Exemplaires élève'!$BF$34="B",4,IF('Exemplaires élève'!$BF$34="TB",5,"xxxx"))))))</f>
        <v/>
      </c>
      <c r="G152" s="78" t="str">
        <f>IF('Exemplaires élève'!$BF$42="","",IF('Exemplaires élève'!$BF$42="TI",1,IF('Exemplaires élève'!$BF$42="I",2,IF('Exemplaires élève'!$BF$42="S",3,IF('Exemplaires élève'!$BF$42="B",4,IF('Exemplaires élève'!$BF$42="TB",5,"xxxx"))))))</f>
        <v/>
      </c>
      <c r="H152" s="78" t="str">
        <f>IF('Exemplaires élève'!$BF$50="","",IF('Exemplaires élève'!$BF$50="TI",1,IF('Exemplaires élève'!$BF$50="I",2,IF('Exemplaires élève'!$BF$50="S",3,IF('Exemplaires élève'!$BF$50="B",4,IF('Exemplaires élève'!$BF$50="TB",5,"xxxx"))))))</f>
        <v/>
      </c>
      <c r="I152" s="78" t="str">
        <f>IF('Exemplaires élève'!$BF$67="","",IF('Exemplaires élève'!$BF$67="TI",1,IF('Exemplaires élève'!$BF$67="I",2,IF('Exemplaires élève'!$BF$67="S",3,IF('Exemplaires élève'!$BF$67="B",4,IF('Exemplaires élève'!$BF$67="TB",5,"xxxx"))))))</f>
        <v/>
      </c>
      <c r="J152" s="78" t="str">
        <f>IF('Exemplaires élève'!$BF$75="","",IF('Exemplaires élève'!$BF$75="TI",1,IF('Exemplaires élève'!$BF$75="I",2,IF('Exemplaires élève'!$BF$75="S",3,IF('Exemplaires élève'!$BF$75="B",4,IF('Exemplaires élève'!$BF$75="TB",5,"xxxx"))))))</f>
        <v/>
      </c>
      <c r="K152" s="78" t="str">
        <f>IF('Exemplaires élève'!$BF$83="","",IF('Exemplaires élève'!$BF$83="TI",1,IF('Exemplaires élève'!$BF$83="I",2,IF('Exemplaires élève'!$BF$83="S",3,IF('Exemplaires élève'!$BF$83="B",4,IF('Exemplaires élève'!$BF$83="TB",5,"xxxx"))))))</f>
        <v/>
      </c>
      <c r="L152" s="78" t="str">
        <f>IF('Exemplaires élève'!$BF$91="","",IF('Exemplaires élève'!$BF$91="TI",1,IF('Exemplaires élève'!$BF$91="I",2,IF('Exemplaires élève'!$BF$91="S",3,IF('Exemplaires élève'!$BF$91="B",4,IF('Exemplaires élève'!$BF$91="TB",5,"xxxx"))))))</f>
        <v/>
      </c>
      <c r="M152" s="78" t="str">
        <f>IF('Exemplaires élève'!$BF$99="","",IF('Exemplaires élève'!$BF$99="TI",1,IF('Exemplaires élève'!$BF$99="I",2,IF('Exemplaires élève'!$BF$99="S",3,IF('Exemplaires élève'!$BF$99="B",4,IF('Exemplaires élève'!$BF$99="TB",5,"xxxx"))))))</f>
        <v/>
      </c>
      <c r="N152" s="78" t="str">
        <f>IF('Exemplaires élève'!$BF$116="","",IF('Exemplaires élève'!$BF$116="TI",1,IF('Exemplaires élève'!$BF$116="I",2,IF('Exemplaires élève'!$BF$116="S",3,IF('Exemplaires élève'!$BF$116="B",4,IF('Exemplaires élève'!$BF$116="TB",5,"xxxx"))))))</f>
        <v/>
      </c>
      <c r="O152" s="78" t="str">
        <f>IF('Exemplaires élève'!$BF$124="","",IF('Exemplaires élève'!$BF$124="TI",1,IF('Exemplaires élève'!$BF$124="I",2,IF('Exemplaires élève'!$BF$124="S",3,IF('Exemplaires élève'!$BF$124="B",4,IF('Exemplaires élève'!$BF$124="TB",5,"xxxx"))))))</f>
        <v/>
      </c>
      <c r="P152" s="78" t="str">
        <f>IF('Exemplaires élève'!$BF$132="","",IF('Exemplaires élève'!$BF$132="TI",1,IF('Exemplaires élève'!$BF$132="I",2,IF('Exemplaires élève'!$BF$132="S",3,IF('Exemplaires élève'!$BF$132="B",4,IF('Exemplaires élève'!$BF$132="TB",5,"xxxx"))))))</f>
        <v/>
      </c>
      <c r="Q152" s="78" t="str">
        <f>IF('Exemplaires élève'!$BF$140="","",IF('Exemplaires élève'!$BF$140="TI",1,IF('Exemplaires élève'!$BF$140="I",2,IF('Exemplaires élève'!$BF$140="S",3,IF('Exemplaires élève'!$BF$140="B",4,IF('Exemplaires élève'!$BF$140="TB",5,"xxxx"))))))</f>
        <v/>
      </c>
      <c r="R152" s="78" t="str">
        <f>IF('Exemplaires élève'!$BF$148="","",IF('Exemplaires élève'!$BF$148="TI",1,IF('Exemplaires élève'!$BF$148="I",2,IF('Exemplaires élève'!$BF$148="S",3,IF('Exemplaires élève'!$BF$148="B",4,IF('Exemplaires élève'!$BF$148="TB",5,"xxxx"))))))</f>
        <v/>
      </c>
      <c r="S152" s="78" t="str">
        <f>IF('Exemplaires élève'!$BF$165="","",IF('Exemplaires élève'!$BF$165="TI",1,IF('Exemplaires élève'!$BF$165="I",2,IF('Exemplaires élève'!$BF$165="S",3,IF('Exemplaires élève'!$BF$165="B",4,IF('Exemplaires élève'!$BF$165="TB",5,"xxxx"))))))</f>
        <v/>
      </c>
      <c r="T152" s="78" t="str">
        <f>IF('Exemplaires élève'!$BF$173="","",IF('Exemplaires élève'!$BF$173="TI",1,IF('Exemplaires élève'!$BF$173="I",2,IF('Exemplaires élève'!$BF$173="S",3,IF('Exemplaires élève'!$BF$173="B",4,IF('Exemplaires élève'!$BF$173="TB",5,"xxxx"))))))</f>
        <v/>
      </c>
      <c r="U152" s="78" t="str">
        <f>IF('Exemplaires élève'!$BF$181="","",IF('Exemplaires élève'!$BF$181="TI",1,IF('Exemplaires élève'!$BF$181="I",2,IF('Exemplaires élève'!$BF$181="S",3,IF('Exemplaires élève'!$BF$181="B",4,IF('Exemplaires élève'!$BF$181="TB",5,"xxxx"))))))</f>
        <v/>
      </c>
      <c r="V152" s="78" t="str">
        <f>IF('Exemplaires élève'!$BF$189="","",IF('Exemplaires élève'!$BF$189="TI",1,IF('Exemplaires élève'!$BF$189="I",2,IF('Exemplaires élève'!$BF$189="S",3,IF('Exemplaires élève'!$BF$189="B",4,IF('Exemplaires élève'!$BF$189="TB",5,"xxxx"))))))</f>
        <v/>
      </c>
      <c r="W152" s="78" t="str">
        <f>IF('Exemplaires élève'!$BF$197="","",IF('Exemplaires élève'!$BF$197="TI",1,IF('Exemplaires élève'!$BF$197="I",2,IF('Exemplaires élève'!$BF$197="S",3,IF('Exemplaires élève'!$BF$197="B",4,IF('Exemplaires élève'!$BF$197="TB",5,"xxxx"))))))</f>
        <v/>
      </c>
    </row>
    <row r="153" spans="1:24">
      <c r="A153" s="112"/>
      <c r="D153" s="78" t="str">
        <f>IF('Exemplaires élève'!$BF$19="","",IF('Exemplaires élève'!$BF$19="TI",1,IF('Exemplaires élève'!$BF$19="I",2,IF('Exemplaires élève'!$BF$19="S",3,IF('Exemplaires élève'!$BF$19="B",4,IF('Exemplaires élève'!$BF$19="TB",5,"xxxx"))))))</f>
        <v/>
      </c>
      <c r="E153" s="78" t="str">
        <f>IF('Exemplaires élève'!$BF$27="","",IF('Exemplaires élève'!$BF$27="TI",1,IF('Exemplaires élève'!$BF$27="I",2,IF('Exemplaires élève'!$BF$27="S",3,IF('Exemplaires élève'!$BF$27="B",4,IF('Exemplaires élève'!$BF$27="TB",5,"xxxx"))))))</f>
        <v/>
      </c>
      <c r="F153" s="78" t="str">
        <f>IF('Exemplaires élève'!$BF$35="","",IF('Exemplaires élève'!$BF$35="TI",1,IF('Exemplaires élève'!$BF$35="I",2,IF('Exemplaires élève'!$BF$35="S",3,IF('Exemplaires élève'!$BF$35="B",4,IF('Exemplaires élève'!$BF$35="TB",5,"xxxx"))))))</f>
        <v/>
      </c>
      <c r="G153" s="78" t="str">
        <f>IF('Exemplaires élève'!$BF$43="","",IF('Exemplaires élève'!$BF$43="TI",1,IF('Exemplaires élève'!$BF$43="I",2,IF('Exemplaires élève'!$BF$43="S",3,IF('Exemplaires élève'!$BF$43="B",4,IF('Exemplaires élève'!$BF$43="TB",5,"xxxx"))))))</f>
        <v/>
      </c>
      <c r="H153" s="78" t="str">
        <f>IF('Exemplaires élève'!$BF$51="","",IF('Exemplaires élève'!$BF$51="TI",1,IF('Exemplaires élève'!$BF$51="I",2,IF('Exemplaires élève'!$BF$51="S",3,IF('Exemplaires élève'!$BF$51="B",4,IF('Exemplaires élève'!$BF$51="TB",5,"xxxx"))))))</f>
        <v/>
      </c>
      <c r="I153" s="78" t="str">
        <f>IF('Exemplaires élève'!$BF$68="","",IF('Exemplaires élève'!$BF$68="TI",1,IF('Exemplaires élève'!$BF$68="I",2,IF('Exemplaires élève'!$BF$68="S",3,IF('Exemplaires élève'!$BF$68="B",4,IF('Exemplaires élève'!$BF$68="TB",5,"xxxx"))))))</f>
        <v/>
      </c>
      <c r="J153" s="78" t="str">
        <f>IF('Exemplaires élève'!$BF$76="","",IF('Exemplaires élève'!$BF$76="TI",1,IF('Exemplaires élève'!$BF$76="I",2,IF('Exemplaires élève'!$BF$76="S",3,IF('Exemplaires élève'!$BF$76="B",4,IF('Exemplaires élève'!$BF$76="TB",5,"xxxx"))))))</f>
        <v/>
      </c>
      <c r="K153" s="78" t="str">
        <f>IF('Exemplaires élève'!$BF$84="","",IF('Exemplaires élève'!$BF$84="TI",1,IF('Exemplaires élève'!$BF$84="I",2,IF('Exemplaires élève'!$BF$84="S",3,IF('Exemplaires élève'!$BF$84="B",4,IF('Exemplaires élève'!$BF$84="TB",5,"xxxx"))))))</f>
        <v/>
      </c>
      <c r="L153" s="78" t="str">
        <f>IF('Exemplaires élève'!$BF$92="","",IF('Exemplaires élève'!$BF$92="TI",1,IF('Exemplaires élève'!$BF$92="I",2,IF('Exemplaires élève'!$BF$92="S",3,IF('Exemplaires élève'!$BF$92="B",4,IF('Exemplaires élève'!$BF$92="TB",5,"xxxx"))))))</f>
        <v/>
      </c>
      <c r="M153" s="78" t="str">
        <f>IF('Exemplaires élève'!$BF$100="","",IF('Exemplaires élève'!$BF$100="TI",1,IF('Exemplaires élève'!$BF$100="I",2,IF('Exemplaires élève'!$BF$100="S",3,IF('Exemplaires élève'!$BF$100="B",4,IF('Exemplaires élève'!$BF$100="TB",5,"xxxx"))))))</f>
        <v/>
      </c>
      <c r="N153" s="78" t="str">
        <f>IF('Exemplaires élève'!$BF$117="","",IF('Exemplaires élève'!$BF$117="TI",1,IF('Exemplaires élève'!$BF$117="I",2,IF('Exemplaires élève'!$BF$117="S",3,IF('Exemplaires élève'!$BF$117="B",4,IF('Exemplaires élève'!$BF$117="TB",5,"xxxx"))))))</f>
        <v/>
      </c>
      <c r="O153" s="78" t="str">
        <f>IF('Exemplaires élève'!$BF$125="","",IF('Exemplaires élève'!$BF$125="TI",1,IF('Exemplaires élève'!$BF$125="I",2,IF('Exemplaires élève'!$BF$125="S",3,IF('Exemplaires élève'!$BF$125="B",4,IF('Exemplaires élève'!$BF$125="TB",5,"xxxx"))))))</f>
        <v/>
      </c>
      <c r="P153" s="78" t="str">
        <f>IF('Exemplaires élève'!$BF$133="","",IF('Exemplaires élève'!$BF$133="TI",1,IF('Exemplaires élève'!$BF$133="I",2,IF('Exemplaires élève'!$BF$133="S",3,IF('Exemplaires élève'!$BF$133="B",4,IF('Exemplaires élève'!$BF$133="TB",5,"xxxx"))))))</f>
        <v/>
      </c>
      <c r="Q153" s="78" t="str">
        <f>IF('Exemplaires élève'!$BF$141="","",IF('Exemplaires élève'!$BF$141="TI",1,IF('Exemplaires élève'!$BF$141="I",2,IF('Exemplaires élève'!$BF$141="S",3,IF('Exemplaires élève'!$BF$141="B",4,IF('Exemplaires élève'!$BF$141="TB",5,"xxxx"))))))</f>
        <v/>
      </c>
      <c r="R153" s="78" t="str">
        <f>IF('Exemplaires élève'!$BF$149="","",IF('Exemplaires élève'!$BF$149="TI",1,IF('Exemplaires élève'!$BF$149="I",2,IF('Exemplaires élève'!$BF$149="S",3,IF('Exemplaires élève'!$BF$149="B",4,IF('Exemplaires élève'!$BF$149="TB",5,"xxxx"))))))</f>
        <v/>
      </c>
      <c r="S153" s="78" t="str">
        <f>IF('Exemplaires élève'!$BF$166="","",IF('Exemplaires élève'!$BF$166="TI",1,IF('Exemplaires élève'!$BF$166="I",2,IF('Exemplaires élève'!$BF$166="S",3,IF('Exemplaires élève'!$BF$166="B",4,IF('Exemplaires élève'!$BF$166="TB",5,"xxxx"))))))</f>
        <v/>
      </c>
      <c r="T153" s="78" t="str">
        <f>IF('Exemplaires élève'!$BF$174="","",IF('Exemplaires élève'!$BF$174="TI",1,IF('Exemplaires élève'!$BF$174="I",2,IF('Exemplaires élève'!$BF$174="S",3,IF('Exemplaires élève'!$BF$174="B",4,IF('Exemplaires élève'!$BF$174="TB",5,"xxxx"))))))</f>
        <v/>
      </c>
      <c r="U153" s="78" t="str">
        <f>IF('Exemplaires élève'!$BF$182="","",IF('Exemplaires élève'!$BF$182="TI",1,IF('Exemplaires élève'!$BF$182="I",2,IF('Exemplaires élève'!$BF$182="S",3,IF('Exemplaires élève'!$BF$182="B",4,IF('Exemplaires élève'!$BF$182="TB",5,"xxxx"))))))</f>
        <v/>
      </c>
      <c r="V153" s="78" t="str">
        <f>IF('Exemplaires élève'!$BF$190="","",IF('Exemplaires élève'!$BF$190="TI",1,IF('Exemplaires élève'!$BF$190="I",2,IF('Exemplaires élève'!$BF$190="S",3,IF('Exemplaires élève'!$BF$190="B",4,IF('Exemplaires élève'!$BF$190="TB",5,"xxxx"))))))</f>
        <v/>
      </c>
      <c r="W153" s="78" t="str">
        <f>IF('Exemplaires élève'!$BF$198="","",IF('Exemplaires élève'!$BF$198="TI",1,IF('Exemplaires élève'!$BF$198="I",2,IF('Exemplaires élève'!$BF$198="S",3,IF('Exemplaires élève'!$BF$198="B",4,IF('Exemplaires élève'!$BF$198="TB",5,"xxxx"))))))</f>
        <v/>
      </c>
    </row>
    <row r="154" spans="1:24">
      <c r="A154" s="112"/>
      <c r="D154" s="78" t="str">
        <f>IF('Exemplaires élève'!$BF$20="","",IF('Exemplaires élève'!$BF$20="TI",1,IF('Exemplaires élève'!$BF$20="I",2,IF('Exemplaires élève'!$BF$20="S",3,IF('Exemplaires élève'!$BF$20="B",4,IF('Exemplaires élève'!$BF$20="TB",5,"xxxx"))))))</f>
        <v/>
      </c>
      <c r="E154" s="78" t="str">
        <f>IF('Exemplaires élève'!$BF$28="","",IF('Exemplaires élève'!$BF$28="TI",1,IF('Exemplaires élève'!$BF$28="I",2,IF('Exemplaires élève'!$BF$28="S",3,IF('Exemplaires élève'!$BF$28="B",4,IF('Exemplaires élève'!$BF$28="TB",5,"xxxx"))))))</f>
        <v/>
      </c>
      <c r="F154" s="78" t="str">
        <f>IF('Exemplaires élève'!$BF$36="","",IF('Exemplaires élève'!$BF$36="TI",1,IF('Exemplaires élève'!$BF$36="I",2,IF('Exemplaires élève'!$BF$36="S",3,IF('Exemplaires élève'!$BF$36="B",4,IF('Exemplaires élève'!$BF$36="TB",5,"xxxx"))))))</f>
        <v/>
      </c>
      <c r="G154" s="78" t="str">
        <f>IF('Exemplaires élève'!$BF$44="","",IF('Exemplaires élève'!$BF$44="TI",1,IF('Exemplaires élève'!$BF$44="I",2,IF('Exemplaires élève'!$BF$44="S",3,IF('Exemplaires élève'!$BF$44="B",4,IF('Exemplaires élève'!$BF$44="TB",5,"xxxx"))))))</f>
        <v/>
      </c>
      <c r="H154" s="78" t="str">
        <f>IF('Exemplaires élève'!$BF$52="","",IF('Exemplaires élève'!$BF$52="TI",1,IF('Exemplaires élève'!$BF$52="I",2,IF('Exemplaires élève'!$BF$52="S",3,IF('Exemplaires élève'!$BF$52="B",4,IF('Exemplaires élève'!$BF$52="TB",5,"xxxx"))))))</f>
        <v/>
      </c>
      <c r="I154" s="78" t="str">
        <f>IF('Exemplaires élève'!$BF$69="","",IF('Exemplaires élève'!$BF$69="TI",1,IF('Exemplaires élève'!$BF$69="I",2,IF('Exemplaires élève'!$BF$69="S",3,IF('Exemplaires élève'!$BF$69="B",4,IF('Exemplaires élève'!$BF$69="TB",5,"xxxx"))))))</f>
        <v/>
      </c>
      <c r="J154" s="78" t="str">
        <f>IF('Exemplaires élève'!$BF$77="","",IF('Exemplaires élève'!$BF$77="TI",1,IF('Exemplaires élève'!$BF$77="I",2,IF('Exemplaires élève'!$BF$77="S",3,IF('Exemplaires élève'!$BF$77="B",4,IF('Exemplaires élève'!$BF$77="TB",5,"xxxx"))))))</f>
        <v/>
      </c>
      <c r="K154" s="78" t="str">
        <f>IF('Exemplaires élève'!$BF$85="","",IF('Exemplaires élève'!$BF$85="TI",1,IF('Exemplaires élève'!$BF$85="I",2,IF('Exemplaires élève'!$BF$85="S",3,IF('Exemplaires élève'!$BF$85="B",4,IF('Exemplaires élève'!$BF$85="TB",5,"xxxx"))))))</f>
        <v/>
      </c>
      <c r="L154" s="78" t="str">
        <f>IF('Exemplaires élève'!$BF$93="","",IF('Exemplaires élève'!$BF$93="TI",1,IF('Exemplaires élève'!$BF$93="I",2,IF('Exemplaires élève'!$BF$93="S",3,IF('Exemplaires élève'!$BF$93="B",4,IF('Exemplaires élève'!$BF$93="TB",5,"xxxx"))))))</f>
        <v/>
      </c>
      <c r="M154" s="78" t="str">
        <f>IF('Exemplaires élève'!$BF$101="","",IF('Exemplaires élève'!$BF$101="TI",1,IF('Exemplaires élève'!$BF$101="I",2,IF('Exemplaires élève'!$BF$101="S",3,IF('Exemplaires élève'!$BF$101="B",4,IF('Exemplaires élève'!$BF$101="TB",5,"xxxx"))))))</f>
        <v/>
      </c>
      <c r="N154" s="78" t="str">
        <f>IF('Exemplaires élève'!$BF$118="","",IF('Exemplaires élève'!$BF$118="TI",1,IF('Exemplaires élève'!$BF$118="I",2,IF('Exemplaires élève'!$BF$118="S",3,IF('Exemplaires élève'!$BF$118="B",4,IF('Exemplaires élève'!$BF$118="TB",5,"xxxx"))))))</f>
        <v/>
      </c>
      <c r="O154" s="78" t="str">
        <f>IF('Exemplaires élève'!$BF$126="","",IF('Exemplaires élève'!$BF$126="TI",1,IF('Exemplaires élève'!$BF$126="I",2,IF('Exemplaires élève'!$BF$126="S",3,IF('Exemplaires élève'!$BF$126="B",4,IF('Exemplaires élève'!$BF$126="TB",5,"xxxx"))))))</f>
        <v/>
      </c>
      <c r="P154" s="78" t="str">
        <f>IF('Exemplaires élève'!$BF$134="","",IF('Exemplaires élève'!$BF$134="TI",1,IF('Exemplaires élève'!$BF$134="I",2,IF('Exemplaires élève'!$BF$134="S",3,IF('Exemplaires élève'!$BF$134="B",4,IF('Exemplaires élève'!$BF$134="TB",5,"xxxx"))))))</f>
        <v/>
      </c>
      <c r="Q154" s="78" t="str">
        <f>IF('Exemplaires élève'!$BF$142="","",IF('Exemplaires élève'!$BF$142="TI",1,IF('Exemplaires élève'!$BF$142="I",2,IF('Exemplaires élève'!$BF$142="S",3,IF('Exemplaires élève'!$BF$142="B",4,IF('Exemplaires élève'!$BF$142="TB",5,"xxxx"))))))</f>
        <v/>
      </c>
      <c r="R154" s="78" t="str">
        <f>IF('Exemplaires élève'!$BF$150="","",IF('Exemplaires élève'!$BF$150="TI",1,IF('Exemplaires élève'!$BF$150="I",2,IF('Exemplaires élève'!$BF$150="S",3,IF('Exemplaires élève'!$BF$150="B",4,IF('Exemplaires élève'!$BF$150="TB",5,"xxxx"))))))</f>
        <v/>
      </c>
      <c r="S154" s="78" t="str">
        <f>IF('Exemplaires élève'!$BF$167="","",IF('Exemplaires élève'!$BF$167="TI",1,IF('Exemplaires élève'!$BF$167="I",2,IF('Exemplaires élève'!$BF$167="S",3,IF('Exemplaires élève'!$BF$167="B",4,IF('Exemplaires élève'!$BF$167="TB",5,"xxxx"))))))</f>
        <v/>
      </c>
      <c r="T154" s="78" t="str">
        <f>IF('Exemplaires élève'!$BF$175="","",IF('Exemplaires élève'!$BF$175="TI",1,IF('Exemplaires élève'!$BF$175="I",2,IF('Exemplaires élève'!$BF$175="S",3,IF('Exemplaires élève'!$BF$175="B",4,IF('Exemplaires élève'!$BF$175="TB",5,"xxxx"))))))</f>
        <v/>
      </c>
      <c r="U154" s="78" t="str">
        <f>IF('Exemplaires élève'!$BF$183="","",IF('Exemplaires élève'!$BF$183="TI",1,IF('Exemplaires élève'!$BF$183="I",2,IF('Exemplaires élève'!$BF$183="S",3,IF('Exemplaires élève'!$BF$183="B",4,IF('Exemplaires élève'!$BF$183="TB",5,"xxxx"))))))</f>
        <v/>
      </c>
      <c r="V154" s="78" t="str">
        <f>IF('Exemplaires élève'!$BF$191="","",IF('Exemplaires élève'!$BF$191="TI",1,IF('Exemplaires élève'!$BF$191="I",2,IF('Exemplaires élève'!$BF$191="S",3,IF('Exemplaires élève'!$BF$191="B",4,IF('Exemplaires élève'!$BF$191="TB",5,"xxxx"))))))</f>
        <v/>
      </c>
      <c r="W154" s="78" t="str">
        <f>IF('Exemplaires élève'!$BF$199="","",IF('Exemplaires élève'!$BF$199="TI",1,IF('Exemplaires élève'!$BF$199="I",2,IF('Exemplaires élève'!$BF$199="S",3,IF('Exemplaires élève'!$BF$199="B",4,IF('Exemplaires élève'!$BF$199="TB",5,"xxxx"))))))</f>
        <v/>
      </c>
    </row>
    <row r="155" spans="1:24" ht="13.5" thickBot="1">
      <c r="A155" s="112"/>
      <c r="D155" s="78" t="str">
        <f>IF('Exemplaires élève'!$BF$21="","",IF('Exemplaires élève'!$BF$21="TI",1,IF('Exemplaires élève'!$BF$21="I",2,IF('Exemplaires élève'!$BF$21="S",3,IF('Exemplaires élève'!$BF$21="B",4,IF('Exemplaires élève'!$BF$21="TB",5,"xxxx"))))))</f>
        <v/>
      </c>
      <c r="E155" s="78" t="str">
        <f>IF('Exemplaires élève'!$BF$29="","",IF('Exemplaires élève'!$BF$29="TI",1,IF('Exemplaires élève'!$BF$29="I",2,IF('Exemplaires élève'!$BF$29="S",3,IF('Exemplaires élève'!$BF$29="B",4,IF('Exemplaires élève'!$BF$29="TB",5,"xxxx"))))))</f>
        <v/>
      </c>
      <c r="F155" s="78" t="str">
        <f>IF('Exemplaires élève'!$BF$37="","",IF('Exemplaires élève'!$BF$37="TI",1,IF('Exemplaires élève'!$BF$37="I",2,IF('Exemplaires élève'!$BF$37="S",3,IF('Exemplaires élève'!$BF$37="B",4,IF('Exemplaires élève'!$BF$37="TB",5,"xxxx"))))))</f>
        <v/>
      </c>
      <c r="G155" s="78" t="str">
        <f>IF('Exemplaires élève'!$BF$45="","",IF('Exemplaires élève'!$BF$45="TI",1,IF('Exemplaires élève'!$BF$45="I",2,IF('Exemplaires élève'!$BF$45="S",3,IF('Exemplaires élève'!$BF$45="B",4,IF('Exemplaires élève'!$BF$45="TB",5,"xxxx"))))))</f>
        <v/>
      </c>
      <c r="H155" s="78" t="str">
        <f>IF('Exemplaires élève'!$BF$53="","",IF('Exemplaires élève'!$BF$53="TI",1,IF('Exemplaires élève'!$BF$53="I",2,IF('Exemplaires élève'!$BF$53="S",3,IF('Exemplaires élève'!$BF$53="B",4,IF('Exemplaires élève'!$BF$53="TB",5,"xxxx"))))))</f>
        <v/>
      </c>
      <c r="I155" s="78" t="str">
        <f>IF('Exemplaires élève'!$BF$70="","",IF('Exemplaires élève'!$BF$70="TI",1,IF('Exemplaires élève'!$BF$70="I",2,IF('Exemplaires élève'!$BF$70="S",3,IF('Exemplaires élève'!$BF$70="B",4,IF('Exemplaires élève'!$BF$70="TB",5,"xxxx"))))))</f>
        <v/>
      </c>
      <c r="J155" s="78" t="str">
        <f>IF('Exemplaires élève'!$BF$78="","",IF('Exemplaires élève'!$BF$78="TI",1,IF('Exemplaires élève'!$BF$78="I",2,IF('Exemplaires élève'!$BF$78="S",3,IF('Exemplaires élève'!$BF$78="B",4,IF('Exemplaires élève'!$BF$78="TB",5,"xxxx"))))))</f>
        <v/>
      </c>
      <c r="K155" s="78" t="str">
        <f>IF('Exemplaires élève'!$BF$86="","",IF('Exemplaires élève'!$BF$86="TI",1,IF('Exemplaires élève'!$BF$86="I",2,IF('Exemplaires élève'!$BF$86="S",3,IF('Exemplaires élève'!$BF$86="B",4,IF('Exemplaires élève'!$BF$86="TB",5,"xxxx"))))))</f>
        <v/>
      </c>
      <c r="L155" s="78" t="str">
        <f>IF('Exemplaires élève'!$BF$94="","",IF('Exemplaires élève'!$BF$94="TI",1,IF('Exemplaires élève'!$BF$94="I",2,IF('Exemplaires élève'!$BF$94="S",3,IF('Exemplaires élève'!$BF$94="B",4,IF('Exemplaires élève'!$BF$94="TB",5,"xxxx"))))))</f>
        <v/>
      </c>
      <c r="M155" s="78" t="str">
        <f>IF('Exemplaires élève'!$BF$102="","",IF('Exemplaires élève'!$BF$102="TI",1,IF('Exemplaires élève'!$BF$102="I",2,IF('Exemplaires élève'!$BF$102="S",3,IF('Exemplaires élève'!$BF$102="B",4,IF('Exemplaires élève'!$BF$102="TB",5,"xxxx"))))))</f>
        <v/>
      </c>
      <c r="N155" s="78" t="str">
        <f>IF('Exemplaires élève'!$BF$119="","",IF('Exemplaires élève'!$BF$119="TI",1,IF('Exemplaires élève'!$BF$119="I",2,IF('Exemplaires élève'!$BF$119="S",3,IF('Exemplaires élève'!$BF$119="B",4,IF('Exemplaires élève'!$BF$119="TB",5,"xxxx"))))))</f>
        <v/>
      </c>
      <c r="O155" s="78" t="str">
        <f>IF('Exemplaires élève'!$BF$127="","",IF('Exemplaires élève'!$BF$127="TI",1,IF('Exemplaires élève'!$BF$127="I",2,IF('Exemplaires élève'!$BF$127="S",3,IF('Exemplaires élève'!$BF$127="B",4,IF('Exemplaires élève'!$BF$127="TB",5,"xxxx"))))))</f>
        <v/>
      </c>
      <c r="P155" s="78" t="str">
        <f>IF('Exemplaires élève'!$BF$135="","",IF('Exemplaires élève'!$BF$135="TI",1,IF('Exemplaires élève'!$BF$135="I",2,IF('Exemplaires élève'!$BF$135="S",3,IF('Exemplaires élève'!$BF$135="B",4,IF('Exemplaires élève'!$BF$135="TB",5,"xxxx"))))))</f>
        <v/>
      </c>
      <c r="Q155" s="78" t="str">
        <f>IF('Exemplaires élève'!$BF$143="","",IF('Exemplaires élève'!$BF$143="TI",1,IF('Exemplaires élève'!$BF$143="I",2,IF('Exemplaires élève'!$BF$143="S",3,IF('Exemplaires élève'!$BF$143="B",4,IF('Exemplaires élève'!$BF$143="TB",5,"xxxx"))))))</f>
        <v/>
      </c>
      <c r="R155" s="78" t="str">
        <f>IF('Exemplaires élève'!$BF$151="","",IF('Exemplaires élève'!$BF$151="TI",1,IF('Exemplaires élève'!$BF$151="I",2,IF('Exemplaires élève'!$BF$151="S",3,IF('Exemplaires élève'!$BF$151="B",4,IF('Exemplaires élève'!$BF$151="TB",5,"xxxx"))))))</f>
        <v/>
      </c>
      <c r="S155" s="78" t="str">
        <f>IF('Exemplaires élève'!$BF$168="","",IF('Exemplaires élève'!$BF$168="TI",1,IF('Exemplaires élève'!$BF$168="I",2,IF('Exemplaires élève'!$BF$168="S",3,IF('Exemplaires élève'!$BF$168="B",4,IF('Exemplaires élève'!$BF$168="TB",5,"xxxx"))))))</f>
        <v/>
      </c>
      <c r="T155" s="78" t="str">
        <f>IF('Exemplaires élève'!$BF$176="","",IF('Exemplaires élève'!$BF$176="TI",1,IF('Exemplaires élève'!$BF$176="I",2,IF('Exemplaires élève'!$BF$176="S",3,IF('Exemplaires élève'!$BF$176="B",4,IF('Exemplaires élève'!$BF$176="TB",5,"xxxx"))))))</f>
        <v/>
      </c>
      <c r="U155" s="78" t="str">
        <f>IF('Exemplaires élève'!$BF$184="","",IF('Exemplaires élève'!$BF$184="TI",1,IF('Exemplaires élève'!$BF$184="I",2,IF('Exemplaires élève'!$BF$184="S",3,IF('Exemplaires élève'!$BF$184="B",4,IF('Exemplaires élève'!$BF$184="TB",5,"xxxx"))))))</f>
        <v/>
      </c>
      <c r="V155" s="78" t="str">
        <f>IF('Exemplaires élève'!$BF$192="","",IF('Exemplaires élève'!$BF$192="TI",1,IF('Exemplaires élève'!$BF$192="I",2,IF('Exemplaires élève'!$BF$192="S",3,IF('Exemplaires élève'!$BF$192="B",4,IF('Exemplaires élève'!$BF$192="TB",5,"xxxx"))))))</f>
        <v/>
      </c>
      <c r="W155" s="78" t="str">
        <f>IF('Exemplaires élève'!$BF$200="","",IF('Exemplaires élève'!$BF$200="TI",1,IF('Exemplaires élève'!$BF$200="I",2,IF('Exemplaires élève'!$BF$200="S",3,IF('Exemplaires élève'!$BF$200="B",4,IF('Exemplaires élève'!$BF$200="TB",5,"xxxx"))))))</f>
        <v/>
      </c>
    </row>
    <row r="156" spans="1:24" ht="13.5" thickBot="1">
      <c r="A156" s="112"/>
      <c r="D156" s="32" t="str">
        <f>IF(D149="Absent(e)","",IF(D149="Non pr.",2,IF(COUNTIF(D149:D155,"")=7,"",AVERAGE(D149:D155))))</f>
        <v/>
      </c>
      <c r="E156" s="33" t="str">
        <f t="shared" ref="E156:W156" si="15">IF(E149="Absent(e)","",IF(E149="Non pr.",2,IF(COUNTIF(E149:E155,"")=7,"",AVERAGE(E149:E155))))</f>
        <v/>
      </c>
      <c r="F156" s="33" t="str">
        <f t="shared" si="15"/>
        <v/>
      </c>
      <c r="G156" s="33" t="str">
        <f t="shared" si="15"/>
        <v/>
      </c>
      <c r="H156" s="33" t="str">
        <f t="shared" si="15"/>
        <v/>
      </c>
      <c r="I156" s="33" t="str">
        <f t="shared" si="15"/>
        <v/>
      </c>
      <c r="J156" s="33" t="str">
        <f t="shared" si="15"/>
        <v/>
      </c>
      <c r="K156" s="33" t="str">
        <f t="shared" si="15"/>
        <v/>
      </c>
      <c r="L156" s="33" t="str">
        <f t="shared" si="15"/>
        <v/>
      </c>
      <c r="M156" s="33" t="str">
        <f t="shared" si="15"/>
        <v/>
      </c>
      <c r="N156" s="33" t="str">
        <f t="shared" si="15"/>
        <v/>
      </c>
      <c r="O156" s="33" t="str">
        <f t="shared" si="15"/>
        <v/>
      </c>
      <c r="P156" s="33" t="str">
        <f t="shared" si="15"/>
        <v/>
      </c>
      <c r="Q156" s="33" t="str">
        <f t="shared" si="15"/>
        <v/>
      </c>
      <c r="R156" s="33" t="str">
        <f t="shared" si="15"/>
        <v/>
      </c>
      <c r="S156" s="33" t="str">
        <f t="shared" si="15"/>
        <v/>
      </c>
      <c r="T156" s="33" t="str">
        <f t="shared" si="15"/>
        <v/>
      </c>
      <c r="U156" s="33" t="str">
        <f t="shared" si="15"/>
        <v/>
      </c>
      <c r="V156" s="33" t="str">
        <f t="shared" si="15"/>
        <v/>
      </c>
      <c r="W156" s="34" t="str">
        <f t="shared" si="15"/>
        <v/>
      </c>
    </row>
    <row r="157" spans="1:24">
      <c r="A157" s="112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</row>
    <row r="158" spans="1:24">
      <c r="A158" s="112"/>
      <c r="C158" s="1" t="s">
        <v>28</v>
      </c>
      <c r="D158" s="77" t="str">
        <f>IF('Exemplaires élève'!$BF$15="np","Non pr.",IF('Exemplaires élève'!$BF$15="a","Absent(e)",IF('Exemplaires élève'!$BG$14="","",IF('Exemplaires élève'!$BG$15="TI",1,IF('Exemplaires élève'!$BG$15="I",2,IF('Exemplaires élève'!$BG$15="S",3,IF('Exemplaires élève'!$BG$15="B",4,IF('Exemplaires élève'!$BG$15="TB",5,"xxxx"))))))))</f>
        <v/>
      </c>
      <c r="E158" s="77" t="str">
        <f>IF('Exemplaires élève'!$BF$23="np","Non pr.",IF('Exemplaires élève'!$BF$23="a","Absent(e)",IF('Exemplaires élève'!$BG$23="","",IF('Exemplaires élève'!$BG$23="TI",1,IF('Exemplaires élève'!$BG$23="I",2,IF('Exemplaires élève'!$BG$23="S",3,IF('Exemplaires élève'!$BG$23="B",4,IF('Exemplaires élève'!$BG$23="TB",5,IF('Exemplaires élève'!$BG$23="np","Non pr.",IF('Exemplaires élève'!$BG$23="A","Absent(e)","xxxx"))))))))))</f>
        <v/>
      </c>
      <c r="F158" s="77" t="str">
        <f>IF('Exemplaires élève'!$BF$31="np","Non pr.",IF('Exemplaires élève'!$BF$31="a","Absent(e)",IF('Exemplaires élève'!$BG$31="","",IF('Exemplaires élève'!$BG$31="TI",1,IF('Exemplaires élève'!$BG$31="I",2,IF('Exemplaires élève'!$BG$31="S",3,IF('Exemplaires élève'!$BG$31="B",4,IF('Exemplaires élève'!$BG$31="TB",5,IF('Exemplaires élève'!$BG$31="np","Non pr.",IF('Exemplaires élève'!$BG$31="A","Absent(e)","xxxx"))))))))))</f>
        <v/>
      </c>
      <c r="G158" s="77" t="str">
        <f>IF('Exemplaires élève'!$BF$39="np","Non pr.",IF('Exemplaires élève'!$BF$39="a","Absent(e)",IF('Exemplaires élève'!$BG$39="","",IF('Exemplaires élève'!$BG$39="TI",1,IF('Exemplaires élève'!$BG$39="I",2,IF('Exemplaires élève'!$BG$39="S",3,IF('Exemplaires élève'!$BG$39="B",4,IF('Exemplaires élève'!$BG$39="TB",5,IF('Exemplaires élève'!$BG$39="np","Non pr.",IF('Exemplaires élève'!$BG$39="A","Absent(e)","xxxx"))))))))))</f>
        <v/>
      </c>
      <c r="H158" s="77" t="str">
        <f>IF('Exemplaires élève'!$BF$47="np","Non pr.",IF('Exemplaires élève'!$BF$47="a","Absent(e)",IF('Exemplaires élève'!$BG$47="","",IF('Exemplaires élève'!$BG$47="TI",1,IF('Exemplaires élève'!$BG$47="I",2,IF('Exemplaires élève'!$BG$47="S",3,IF('Exemplaires élève'!$BG$47="B",4,IF('Exemplaires élève'!$BG$47="TB",5,IF('Exemplaires élève'!$BG$47="np","Non pr.",IF('Exemplaires élève'!$BG$47="A","Absent(e)","xxxx"))))))))))</f>
        <v/>
      </c>
      <c r="I158" s="77" t="str">
        <f>IF('Exemplaires élève'!$BF$64="np","Non pr.",IF('Exemplaires élève'!$BF$64="a","Absent(e)",IF('Exemplaires élève'!$BG$64="","",IF('Exemplaires élève'!$BG$64="TI",1,IF('Exemplaires élève'!$BG$64="I",2,IF('Exemplaires élève'!$BG$64="S",3,IF('Exemplaires élève'!$BG$64="B",4,IF('Exemplaires élève'!$BG$64="TB",5,IF('Exemplaires élève'!$BG$64="np","Non pr.",IF('Exemplaires élève'!$BG$64="A","Absent(e)","xxxx"))))))))))</f>
        <v/>
      </c>
      <c r="J158" s="77" t="str">
        <f>IF('Exemplaires élève'!$BF$72="np","Non pr.",IF('Exemplaires élève'!$BF$72="a","Absent(e)",IF('Exemplaires élève'!$BG$72="","",IF('Exemplaires élève'!$BG$72="TI",1,IF('Exemplaires élève'!$BG$72="I",2,IF('Exemplaires élève'!$BG$72="S",3,IF('Exemplaires élève'!$BG$72="B",4,IF('Exemplaires élève'!$BG$72="TB",5,IF('Exemplaires élève'!$BG$72="np","Non pr.",IF('Exemplaires élève'!$BG$72="A","Absent(e)","xxxx"))))))))))</f>
        <v/>
      </c>
      <c r="K158" s="77" t="str">
        <f>IF('Exemplaires élève'!$BF$80="np","Non pr.",IF('Exemplaires élève'!$BF$80="a","Absent(e)",IF('Exemplaires élève'!$BG$80="","",IF('Exemplaires élève'!$BG$80="TI",1,IF('Exemplaires élève'!$BG$80="I",2,IF('Exemplaires élève'!$BG$80="S",3,IF('Exemplaires élève'!$BG$80="B",4,IF('Exemplaires élève'!$BG$80="TB",5,IF('Exemplaires élève'!$BG$80="np","Non pr.",IF('Exemplaires élève'!$BG$80="A","Absent(e)","xxxx"))))))))))</f>
        <v/>
      </c>
      <c r="L158" s="77" t="str">
        <f>IF('Exemplaires élève'!$BF$88="np","Non pr.",IF('Exemplaires élève'!$BF$88="a","Absent(e)",IF('Exemplaires élève'!$BG$88="","",IF('Exemplaires élève'!$BG$88="TI",1,IF('Exemplaires élève'!$BG$88="I",2,IF('Exemplaires élève'!$BG$88="S",3,IF('Exemplaires élève'!$BG$88="B",4,IF('Exemplaires élève'!$BG$88="TB",5,IF('Exemplaires élève'!$BG$88="np","Non pr.",IF('Exemplaires élève'!$BG$88="A","Absent(e)","xxxx"))))))))))</f>
        <v/>
      </c>
      <c r="M158" s="77" t="str">
        <f>IF('Exemplaires élève'!$BF$96="np","Non pr.",IF('Exemplaires élève'!$BF$96="a","Absent(e)",IF('Exemplaires élève'!$BG$96="","",IF('Exemplaires élève'!$BG$96="TI",1,IF('Exemplaires élève'!$BG$96="I",2,IF('Exemplaires élève'!$BG$96="S",3,IF('Exemplaires élève'!$BG$96="B",4,IF('Exemplaires élève'!$BG$96="TB",5,IF('Exemplaires élève'!$BG$96="np","Non pr.",IF('Exemplaires élève'!$BG$96="A","Absent(e)","xxxx"))))))))))</f>
        <v/>
      </c>
      <c r="N158" s="77" t="str">
        <f>IF('Exemplaires élève'!$BF$113="np","Non pr.",IF('Exemplaires élève'!$BF$113="a","Absent(e)",IF('Exemplaires élève'!$BG$113="","",IF('Exemplaires élève'!$BG$113="TI",1,IF('Exemplaires élève'!$BG$113="I",2,IF('Exemplaires élève'!$BG$113="S",3,IF('Exemplaires élève'!$BG$113="B",4,IF('Exemplaires élève'!$BG$113="TB",5,IF('Exemplaires élève'!$BG$113="np","Non pr.",IF('Exemplaires élève'!$BG$113="A","Absent(e)","xxxx"))))))))))</f>
        <v/>
      </c>
      <c r="O158" s="77" t="str">
        <f>IF('Exemplaires élève'!$BF$121="np","Non pr.",IF('Exemplaires élève'!$BF$121="a","Absent(e)",IF('Exemplaires élève'!$BG$121="","",IF('Exemplaires élève'!$BG$121="TI",1,IF('Exemplaires élève'!$BG$121="I",2,IF('Exemplaires élève'!$BG$121="S",3,IF('Exemplaires élève'!$BG$121="B",4,IF('Exemplaires élève'!$BG$121="TB",5,IF('Exemplaires élève'!$BG$121="np","Non pr.",IF('Exemplaires élève'!$BG$121="A","Absent(e)","xxxx"))))))))))</f>
        <v/>
      </c>
      <c r="P158" s="77" t="str">
        <f>IF('Exemplaires élève'!$BF$129="np","Non pr.",IF('Exemplaires élève'!$BF$129="a","Absent(e)",IF('Exemplaires élève'!$BG$129="","",IF('Exemplaires élève'!$BG$129="TI",1,IF('Exemplaires élève'!$BG$129="I",2,IF('Exemplaires élève'!$BG$129="S",3,IF('Exemplaires élève'!$BG$129="B",4,IF('Exemplaires élève'!$BG$129="TB",5,IF('Exemplaires élève'!$BG$129="np","Non pr.",IF('Exemplaires élève'!$BG$129="A","Absent(e)","xxxx"))))))))))</f>
        <v/>
      </c>
      <c r="Q158" s="77" t="str">
        <f>IF('Exemplaires élève'!$BF$137="np","Non pr.",IF('Exemplaires élève'!$BF$137="a","Absent(e)",IF('Exemplaires élève'!$BG$137="","",IF('Exemplaires élève'!$BG$137="TI",1,IF('Exemplaires élève'!$BG$137="I",2,IF('Exemplaires élève'!$BG$137="S",3,IF('Exemplaires élève'!$BG$137="B",4,IF('Exemplaires élève'!$BG$137="TB",5,IF('Exemplaires élève'!$BG$137="np","Non pr.",IF('Exemplaires élève'!$BG$137="A","Absent(e)","xxxx"))))))))))</f>
        <v/>
      </c>
      <c r="R158" s="77" t="str">
        <f>IF('Exemplaires élève'!$BF$145="np","Non pr.",IF('Exemplaires élève'!$BF$145="a","Absent(e)",IF('Exemplaires élève'!$BG$145="","",IF('Exemplaires élève'!$BG$145="TI",1,IF('Exemplaires élève'!$BG$145="I",2,IF('Exemplaires élève'!$BG$145="S",3,IF('Exemplaires élève'!$BG$145="B",4,IF('Exemplaires élève'!$BG$145="TB",5,IF('Exemplaires élève'!$BG$145="np","Non pr.",IF('Exemplaires élève'!$BG$145="A","Absent(e)","xxxx"))))))))))</f>
        <v/>
      </c>
      <c r="S158" s="77" t="str">
        <f>IF('Exemplaires élève'!$BF$162="np","Non pr.",IF('Exemplaires élève'!$BF$162="a","Absent(e)",IF('Exemplaires élève'!$BG$162="","",IF('Exemplaires élève'!$BG$162="TI",1,IF('Exemplaires élève'!$BG$162="I",2,IF('Exemplaires élève'!$BG$162="S",3,IF('Exemplaires élève'!$BG$162="B",4,IF('Exemplaires élève'!$BG$162="TB",5,IF('Exemplaires élève'!$BG$162="np","Non pr.",IF('Exemplaires élève'!$BG$162="A","Absent(e)","xxxx"))))))))))</f>
        <v/>
      </c>
      <c r="T158" s="77" t="str">
        <f>IF('Exemplaires élève'!$BF$170="np","Non pr.",IF('Exemplaires élève'!$BF$170="a","Absent(e)",IF('Exemplaires élève'!$BG$170="","",IF('Exemplaires élève'!$BG$170="TI",1,IF('Exemplaires élève'!$BG$170="I",2,IF('Exemplaires élève'!$BG$170="S",3,IF('Exemplaires élève'!$BG$170="B",4,IF('Exemplaires élève'!$BG$170="TB",5,IF('Exemplaires élève'!$BG$170="np","Non pr.",IF('Exemplaires élève'!$BG$170="A","Absent(e)","xxxx"))))))))))</f>
        <v/>
      </c>
      <c r="U158" s="77" t="str">
        <f>IF('Exemplaires élève'!$BF$178="np","Non pr.",IF('Exemplaires élève'!$BF$178="a","Absent(e)",IF('Exemplaires élève'!$BG$178="","",IF('Exemplaires élève'!$BG$178="TI",1,IF('Exemplaires élève'!$BG$178="I",2,IF('Exemplaires élève'!$BG$178="S",3,IF('Exemplaires élève'!$BG$178="B",4,IF('Exemplaires élève'!$BG$178="TB",5,IF('Exemplaires élève'!$BG$178="np","Non pr.",IF('Exemplaires élève'!$BG$178="A","Absent(e)","xxxx"))))))))))</f>
        <v/>
      </c>
      <c r="V158" s="77" t="str">
        <f>IF('Exemplaires élève'!$BF$186="np","Non pr.",IF('Exemplaires élève'!$BF$186="a","Absent(e)",IF('Exemplaires élève'!$BG$186="","",IF('Exemplaires élève'!$BG$186="TI",1,IF('Exemplaires élève'!$BG$186="I",2,IF('Exemplaires élève'!$BG$186="S",3,IF('Exemplaires élève'!$BG$186="B",4,IF('Exemplaires élève'!$BG$186="TB",5,IF('Exemplaires élève'!$BG$186="np","Non pr.",IF('Exemplaires élève'!$BG$186="A","Absent(e)","xxxx"))))))))))</f>
        <v/>
      </c>
      <c r="W158" s="77" t="str">
        <f>IF('Exemplaires élève'!$BF$194="np","Non pr.",IF('Exemplaires élève'!$BF$194="a","Absent(e)",IF('Exemplaires élève'!$BG$194="","",IF('Exemplaires élève'!$BG$194="TI",1,IF('Exemplaires élève'!$BG$194="I",2,IF('Exemplaires élève'!$BG$194="S",3,IF('Exemplaires élève'!$BG$194="B",4,IF('Exemplaires élève'!$BG$194="TB",5,IF('Exemplaires élève'!$BG$194="np","Non pr.",IF('Exemplaires élève'!$BG$194="A","Absent(e)","xxxx"))))))))))</f>
        <v/>
      </c>
    </row>
    <row r="159" spans="1:24">
      <c r="A159" s="112"/>
      <c r="D159" s="78" t="str">
        <f>IF('Exemplaires élève'!$BG$16="","",IF('Exemplaires élève'!$BG$16="TI",1,IF('Exemplaires élève'!$BG$16="I",2,IF('Exemplaires élève'!$BG$16="S",3,IF('Exemplaires élève'!$BG$16="B",4,IF('Exemplaires élève'!$BG$16="TB",5,"xxxx"))))))</f>
        <v/>
      </c>
      <c r="E159" s="78" t="str">
        <f>IF('Exemplaires élève'!$BG$24="","",IF('Exemplaires élève'!$BG$24="TI",1,IF('Exemplaires élève'!$BG$24="I",2,IF('Exemplaires élève'!$BG$24="S",3,IF('Exemplaires élève'!$BG$24="B",4,IF('Exemplaires élève'!$BG$24="TB",5,"xxxx"))))))</f>
        <v/>
      </c>
      <c r="F159" s="78" t="str">
        <f>IF('Exemplaires élève'!$BG$32="","",IF('Exemplaires élève'!$BG$32="TI",1,IF('Exemplaires élève'!$BG$32="I",2,IF('Exemplaires élève'!$BG$32="S",3,IF('Exemplaires élève'!$BG$32="B",4,IF('Exemplaires élève'!$BG$32="TB",5,"xxxx"))))))</f>
        <v/>
      </c>
      <c r="G159" s="78" t="str">
        <f>IF('Exemplaires élève'!$BG$40="","",IF('Exemplaires élève'!$BG$40="TI",1,IF('Exemplaires élève'!$BG$40="I",2,IF('Exemplaires élève'!$BG$40="S",3,IF('Exemplaires élève'!$BG$40="B",4,IF('Exemplaires élève'!$BG$40="TB",5,"xxxx"))))))</f>
        <v/>
      </c>
      <c r="H159" s="78" t="str">
        <f>IF('Exemplaires élève'!$BG$48="","",IF('Exemplaires élève'!$BG$48="TI",1,IF('Exemplaires élève'!$BG$48="I",2,IF('Exemplaires élève'!$BG$48="S",3,IF('Exemplaires élève'!$BG$48="B",4,IF('Exemplaires élève'!$BG$48="TB",5,"xxxx"))))))</f>
        <v/>
      </c>
      <c r="I159" s="78" t="str">
        <f>IF('Exemplaires élève'!$BG$65="","",IF('Exemplaires élève'!$BG$65="TI",1,IF('Exemplaires élève'!$BG$65="I",2,IF('Exemplaires élève'!$BG$65="S",3,IF('Exemplaires élève'!$BG$65="B",4,IF('Exemplaires élève'!$BG$65="TB",5,"xxxx"))))))</f>
        <v/>
      </c>
      <c r="J159" s="78" t="str">
        <f>IF('Exemplaires élève'!$BG$73="","",IF('Exemplaires élève'!$BG$73="TI",1,IF('Exemplaires élève'!$BG$73="I",2,IF('Exemplaires élève'!$BG$73="S",3,IF('Exemplaires élève'!$BG$73="B",4,IF('Exemplaires élève'!$BG$73="TB",5,"xxxx"))))))</f>
        <v/>
      </c>
      <c r="K159" s="78" t="str">
        <f>IF('Exemplaires élève'!$BG$81="","",IF('Exemplaires élève'!$BG$81="TI",1,IF('Exemplaires élève'!$BG$81="I",2,IF('Exemplaires élève'!$BG$81="S",3,IF('Exemplaires élève'!$BG$81="B",4,IF('Exemplaires élève'!$BG$81="TB",5,"xxxx"))))))</f>
        <v/>
      </c>
      <c r="L159" s="78" t="str">
        <f>IF('Exemplaires élève'!$BG$89="","",IF('Exemplaires élève'!$BG$89="TI",1,IF('Exemplaires élève'!$BG$89="I",2,IF('Exemplaires élève'!$BG$89="S",3,IF('Exemplaires élève'!$BG$89="B",4,IF('Exemplaires élève'!$BG$89="TB",5,"xxxx"))))))</f>
        <v/>
      </c>
      <c r="M159" s="78" t="str">
        <f>IF('Exemplaires élève'!$BG$97="","",IF('Exemplaires élève'!$BG$97="TI",1,IF('Exemplaires élève'!$BG$97="I",2,IF('Exemplaires élève'!$BG$97="S",3,IF('Exemplaires élève'!$BG$97="B",4,IF('Exemplaires élève'!$BG$97="TB",5,"xxxx"))))))</f>
        <v/>
      </c>
      <c r="N159" s="78" t="str">
        <f>IF('Exemplaires élève'!$BG$114="","",IF('Exemplaires élève'!$BG$114="TI",1,IF('Exemplaires élève'!$BG$114="I",2,IF('Exemplaires élève'!$BG$114="S",3,IF('Exemplaires élève'!$BG$114="B",4,IF('Exemplaires élève'!$BG$114="TB",5,"xxxx"))))))</f>
        <v/>
      </c>
      <c r="O159" s="78" t="str">
        <f>IF('Exemplaires élève'!$BG$122="","",IF('Exemplaires élève'!$BG$122="TI",1,IF('Exemplaires élève'!$BG$122="I",2,IF('Exemplaires élève'!$BG$122="S",3,IF('Exemplaires élève'!$BG$122="B",4,IF('Exemplaires élève'!$BG$122="TB",5,"xxxx"))))))</f>
        <v/>
      </c>
      <c r="P159" s="78" t="str">
        <f>IF('Exemplaires élève'!$BG$130="","",IF('Exemplaires élève'!$BG$130="TI",1,IF('Exemplaires élève'!$BG$130="I",2,IF('Exemplaires élève'!$BG$130="S",3,IF('Exemplaires élève'!$BG$130="B",4,IF('Exemplaires élève'!$BG$130="TB",5,"xxxx"))))))</f>
        <v/>
      </c>
      <c r="Q159" s="78" t="str">
        <f>IF('Exemplaires élève'!$BG$138="","",IF('Exemplaires élève'!$BG$138="TI",1,IF('Exemplaires élève'!$BG$138="I",2,IF('Exemplaires élève'!$BG$138="S",3,IF('Exemplaires élève'!$BG$138="B",4,IF('Exemplaires élève'!$BG$138="TB",5,"xxxx"))))))</f>
        <v/>
      </c>
      <c r="R159" s="78" t="str">
        <f>IF('Exemplaires élève'!$BG$146="","",IF('Exemplaires élève'!$BG$146="TI",1,IF('Exemplaires élève'!$BG$146="I",2,IF('Exemplaires élève'!$BG$146="S",3,IF('Exemplaires élève'!$BG$146="B",4,IF('Exemplaires élève'!$BG$146="TB",5,"xxxx"))))))</f>
        <v/>
      </c>
      <c r="S159" s="78" t="str">
        <f>IF('Exemplaires élève'!$BG$163="","",IF('Exemplaires élève'!$BG$163="TI",1,IF('Exemplaires élève'!$BG$163="I",2,IF('Exemplaires élève'!$BG$163="S",3,IF('Exemplaires élève'!$BG$163="B",4,IF('Exemplaires élève'!$BG$163="TB",5,"xxxx"))))))</f>
        <v/>
      </c>
      <c r="T159" s="78" t="str">
        <f>IF('Exemplaires élève'!$BG$171="","",IF('Exemplaires élève'!$BG$171="TI",1,IF('Exemplaires élève'!$BG$171="I",2,IF('Exemplaires élève'!$BG$171="S",3,IF('Exemplaires élève'!$BG$171="B",4,IF('Exemplaires élève'!$BG$171="TB",5,"xxxx"))))))</f>
        <v/>
      </c>
      <c r="U159" s="78" t="str">
        <f>IF('Exemplaires élève'!$BG$179="","",IF('Exemplaires élève'!$BG$179="TI",1,IF('Exemplaires élève'!$BG$179="I",2,IF('Exemplaires élève'!$BG$179="S",3,IF('Exemplaires élève'!$BG$179="B",4,IF('Exemplaires élève'!$BG$179="TB",5,"xxxx"))))))</f>
        <v/>
      </c>
      <c r="V159" s="78" t="str">
        <f>IF('Exemplaires élève'!$BG$187="","",IF('Exemplaires élève'!$BG$187="TI",1,IF('Exemplaires élève'!$BG$187="I",2,IF('Exemplaires élève'!$BG$187="S",3,IF('Exemplaires élève'!$BG$187="B",4,IF('Exemplaires élève'!$BG$187="TB",5,"xxxx"))))))</f>
        <v/>
      </c>
      <c r="W159" s="78" t="str">
        <f>IF('Exemplaires élève'!$BG$195="","",IF('Exemplaires élève'!$BG$195="TI",1,IF('Exemplaires élève'!$BG$195="I",2,IF('Exemplaires élève'!$BG$195="S",3,IF('Exemplaires élève'!$BG$195="B",4,IF('Exemplaires élève'!$BG$195="TB",5,"xxxx"))))))</f>
        <v/>
      </c>
    </row>
    <row r="160" spans="1:24">
      <c r="A160" s="112"/>
      <c r="D160" s="78" t="str">
        <f>IF('Exemplaires élève'!$BG$17="","",IF('Exemplaires élève'!$BG$17="TI",1,IF('Exemplaires élève'!$BG$17="I",2,IF('Exemplaires élève'!$BG$17="S",3,IF('Exemplaires élève'!$BG$17="B",4,IF('Exemplaires élève'!$BG$17="TB",5,"xxxx"))))))</f>
        <v/>
      </c>
      <c r="E160" s="78" t="str">
        <f>IF('Exemplaires élève'!$BG$25="","",IF('Exemplaires élève'!$BG$25="TI",1,IF('Exemplaires élève'!$BG$25="I",2,IF('Exemplaires élève'!$BG$25="S",3,IF('Exemplaires élève'!$BG$25="B",4,IF('Exemplaires élève'!$BG$25="TB",5,"xxxx"))))))</f>
        <v/>
      </c>
      <c r="F160" s="78" t="str">
        <f>IF('Exemplaires élève'!$BG$33="","",IF('Exemplaires élève'!$BG$33="TI",1,IF('Exemplaires élève'!$BG$33="I",2,IF('Exemplaires élève'!$BG$33="S",3,IF('Exemplaires élève'!$BG$33="B",4,IF('Exemplaires élève'!$BG$33="TB",5,"xxxx"))))))</f>
        <v/>
      </c>
      <c r="G160" s="78" t="str">
        <f>IF('Exemplaires élève'!$BG$41="","",IF('Exemplaires élève'!$BG$41="TI",1,IF('Exemplaires élève'!$BG$41="I",2,IF('Exemplaires élève'!$BG$41="S",3,IF('Exemplaires élève'!$BG$41="B",4,IF('Exemplaires élève'!$BG$41="TB",5,"xxxx"))))))</f>
        <v/>
      </c>
      <c r="H160" s="78" t="str">
        <f>IF('Exemplaires élève'!$BG$49="","",IF('Exemplaires élève'!$BG$49="TI",1,IF('Exemplaires élève'!$BG$49="I",2,IF('Exemplaires élève'!$BG$49="S",3,IF('Exemplaires élève'!$BG$49="B",4,IF('Exemplaires élève'!$BG$49="TB",5,"xxxx"))))))</f>
        <v/>
      </c>
      <c r="I160" s="78" t="str">
        <f>IF('Exemplaires élève'!$BG$66="","",IF('Exemplaires élève'!$BG$66="TI",1,IF('Exemplaires élève'!$BG$66="I",2,IF('Exemplaires élève'!$BG$66="S",3,IF('Exemplaires élève'!$BG$66="B",4,IF('Exemplaires élève'!$BG$66="TB",5,"xxxx"))))))</f>
        <v/>
      </c>
      <c r="J160" s="78" t="str">
        <f>IF('Exemplaires élève'!$BG$74="","",IF('Exemplaires élève'!$BG$74="TI",1,IF('Exemplaires élève'!$BG$74="I",2,IF('Exemplaires élève'!$BG$74="S",3,IF('Exemplaires élève'!$BG$74="B",4,IF('Exemplaires élève'!$BG$74="TB",5,"xxxx"))))))</f>
        <v/>
      </c>
      <c r="K160" s="78" t="str">
        <f>IF('Exemplaires élève'!$BG$82="","",IF('Exemplaires élève'!$BG$82="TI",1,IF('Exemplaires élève'!$BG$82="I",2,IF('Exemplaires élève'!$BG$82="S",3,IF('Exemplaires élève'!$BG$82="B",4,IF('Exemplaires élève'!$BG$82="TB",5,"xxxx"))))))</f>
        <v/>
      </c>
      <c r="L160" s="78" t="str">
        <f>IF('Exemplaires élève'!$BG$90="","",IF('Exemplaires élève'!$BG$90="TI",1,IF('Exemplaires élève'!$BG$90="I",2,IF('Exemplaires élève'!$BG$90="S",3,IF('Exemplaires élève'!$BG$90="B",4,IF('Exemplaires élève'!$BG$90="TB",5,"xxxx"))))))</f>
        <v/>
      </c>
      <c r="M160" s="78" t="str">
        <f>IF('Exemplaires élève'!$BG$98="","",IF('Exemplaires élève'!$BG$98="TI",1,IF('Exemplaires élève'!$BG$98="I",2,IF('Exemplaires élève'!$BG$98="S",3,IF('Exemplaires élève'!$BG$98="B",4,IF('Exemplaires élève'!$BG$98="TB",5,"xxxx"))))))</f>
        <v/>
      </c>
      <c r="N160" s="78" t="str">
        <f>IF('Exemplaires élève'!$BG$115="","",IF('Exemplaires élève'!$BG$115="TI",1,IF('Exemplaires élève'!$BG$115="I",2,IF('Exemplaires élève'!$BG$115="S",3,IF('Exemplaires élève'!$BG$115="B",4,IF('Exemplaires élève'!$BG$115="TB",5,"xxxx"))))))</f>
        <v/>
      </c>
      <c r="O160" s="78" t="str">
        <f>IF('Exemplaires élève'!$BG$123="","",IF('Exemplaires élève'!$BG$123="TI",1,IF('Exemplaires élève'!$BG$123="I",2,IF('Exemplaires élève'!$BG$123="S",3,IF('Exemplaires élève'!$BG$123="B",4,IF('Exemplaires élève'!$BG$123="TB",5,"xxxx"))))))</f>
        <v/>
      </c>
      <c r="P160" s="78" t="str">
        <f>IF('Exemplaires élève'!$BG$131="","",IF('Exemplaires élève'!$BG$131="TI",1,IF('Exemplaires élève'!$BG$131="I",2,IF('Exemplaires élève'!$BG$131="S",3,IF('Exemplaires élève'!$BG$131="B",4,IF('Exemplaires élève'!$BG$131="TB",5,"xxxx"))))))</f>
        <v/>
      </c>
      <c r="Q160" s="78" t="str">
        <f>IF('Exemplaires élève'!$BG$139="","",IF('Exemplaires élève'!$BG$139="TI",1,IF('Exemplaires élève'!$BG$139="I",2,IF('Exemplaires élève'!$BG$139="S",3,IF('Exemplaires élève'!$BG$139="B",4,IF('Exemplaires élève'!$BG$139="TB",5,"xxxx"))))))</f>
        <v/>
      </c>
      <c r="R160" s="78" t="str">
        <f>IF('Exemplaires élève'!$BG$147="","",IF('Exemplaires élève'!$BG$147="TI",1,IF('Exemplaires élève'!$BG$147="I",2,IF('Exemplaires élève'!$BG$147="S",3,IF('Exemplaires élève'!$BG$147="B",4,IF('Exemplaires élève'!$BG$147="TB",5,"xxxx"))))))</f>
        <v/>
      </c>
      <c r="S160" s="78" t="str">
        <f>IF('Exemplaires élève'!$BG$164="","",IF('Exemplaires élève'!$BG$164="TI",1,IF('Exemplaires élève'!$BG$164="I",2,IF('Exemplaires élève'!$BG$164="S",3,IF('Exemplaires élève'!$BG$164="B",4,IF('Exemplaires élève'!$BG$164="TB",5,"xxxx"))))))</f>
        <v/>
      </c>
      <c r="T160" s="78" t="str">
        <f>IF('Exemplaires élève'!$BG$172="","",IF('Exemplaires élève'!$BG$172="TI",1,IF('Exemplaires élève'!$BG$172="I",2,IF('Exemplaires élève'!$BG$172="S",3,IF('Exemplaires élève'!$BG$172="B",4,IF('Exemplaires élève'!$BG$172="TB",5,"xxxx"))))))</f>
        <v/>
      </c>
      <c r="U160" s="78" t="str">
        <f>IF('Exemplaires élève'!$BG$180="","",IF('Exemplaires élève'!$BG$180="TI",1,IF('Exemplaires élève'!$BG$180="I",2,IF('Exemplaires élève'!$BG$180="S",3,IF('Exemplaires élève'!$BG$180="B",4,IF('Exemplaires élève'!$BG$180="TB",5,"xxxx"))))))</f>
        <v/>
      </c>
      <c r="V160" s="78" t="str">
        <f>IF('Exemplaires élève'!$BG$188="","",IF('Exemplaires élève'!$BG$188="TI",1,IF('Exemplaires élève'!$BG$188="I",2,IF('Exemplaires élève'!$BG$188="S",3,IF('Exemplaires élève'!$BG$188="B",4,IF('Exemplaires élève'!$BG$188="TB",5,"xxxx"))))))</f>
        <v/>
      </c>
      <c r="W160" s="78" t="str">
        <f>IF('Exemplaires élève'!$BG$196="","",IF('Exemplaires élève'!$BG$196="TI",1,IF('Exemplaires élève'!$BG$196="I",2,IF('Exemplaires élève'!$BG$196="S",3,IF('Exemplaires élève'!$BG$196="B",4,IF('Exemplaires élève'!$BG$196="TB",5,"xxxx"))))))</f>
        <v/>
      </c>
    </row>
    <row r="161" spans="1:23">
      <c r="A161" s="112"/>
      <c r="D161" s="78" t="str">
        <f>IF('Exemplaires élève'!$BG$18="","",IF('Exemplaires élève'!$BG$18="TI",1,IF('Exemplaires élève'!$BG$18="I",2,IF('Exemplaires élève'!$BG$18="S",3,IF('Exemplaires élève'!$BG$18="B",4,IF('Exemplaires élève'!$BG$18="TB",5,"xxxx"))))))</f>
        <v/>
      </c>
      <c r="E161" s="78" t="str">
        <f>IF('Exemplaires élève'!$BG$26="","",IF('Exemplaires élève'!$BG$26="TI",1,IF('Exemplaires élève'!$BG$26="I",2,IF('Exemplaires élève'!$BG$26="S",3,IF('Exemplaires élève'!$BG$26="B",4,IF('Exemplaires élève'!$BG$26="TB",5,"xxxx"))))))</f>
        <v/>
      </c>
      <c r="F161" s="78" t="str">
        <f>IF('Exemplaires élève'!$BG$34="","",IF('Exemplaires élève'!$BG$34="TI",1,IF('Exemplaires élève'!$BG$34="I",2,IF('Exemplaires élève'!$BG$34="S",3,IF('Exemplaires élève'!$BG$34="B",4,IF('Exemplaires élève'!$BG$34="TB",5,"xxxx"))))))</f>
        <v/>
      </c>
      <c r="G161" s="78" t="str">
        <f>IF('Exemplaires élève'!$BG$42="","",IF('Exemplaires élève'!$BG$42="TI",1,IF('Exemplaires élève'!$BG$42="I",2,IF('Exemplaires élève'!$BG$42="S",3,IF('Exemplaires élève'!$BG$42="B",4,IF('Exemplaires élève'!$BG$42="TB",5,"xxxx"))))))</f>
        <v/>
      </c>
      <c r="H161" s="78" t="str">
        <f>IF('Exemplaires élève'!$BG$50="","",IF('Exemplaires élève'!$BG$50="TI",1,IF('Exemplaires élève'!$BG$50="I",2,IF('Exemplaires élève'!$BG$50="S",3,IF('Exemplaires élève'!$BG$50="B",4,IF('Exemplaires élève'!$BG$50="TB",5,"xxxx"))))))</f>
        <v/>
      </c>
      <c r="I161" s="78" t="str">
        <f>IF('Exemplaires élève'!$BG$67="","",IF('Exemplaires élève'!$BG$67="TI",1,IF('Exemplaires élève'!$BG$67="I",2,IF('Exemplaires élève'!$BG$67="S",3,IF('Exemplaires élève'!$BG$67="B",4,IF('Exemplaires élève'!$BG$67="TB",5,"xxxx"))))))</f>
        <v/>
      </c>
      <c r="J161" s="78" t="str">
        <f>IF('Exemplaires élève'!$BG$75="","",IF('Exemplaires élève'!$BG$75="TI",1,IF('Exemplaires élève'!$BG$75="I",2,IF('Exemplaires élève'!$BG$75="S",3,IF('Exemplaires élève'!$BG$75="B",4,IF('Exemplaires élève'!$BG$75="TB",5,"xxxx"))))))</f>
        <v/>
      </c>
      <c r="K161" s="78" t="str">
        <f>IF('Exemplaires élève'!$BG$83="","",IF('Exemplaires élève'!$BG$83="TI",1,IF('Exemplaires élève'!$BG$83="I",2,IF('Exemplaires élève'!$BG$83="S",3,IF('Exemplaires élève'!$BG$83="B",4,IF('Exemplaires élève'!$BG$83="TB",5,"xxxx"))))))</f>
        <v/>
      </c>
      <c r="L161" s="78" t="str">
        <f>IF('Exemplaires élève'!$BG$91="","",IF('Exemplaires élève'!$BG$91="TI",1,IF('Exemplaires élève'!$BG$91="I",2,IF('Exemplaires élève'!$BG$91="S",3,IF('Exemplaires élève'!$BG$91="B",4,IF('Exemplaires élève'!$BG$91="TB",5,"xxxx"))))))</f>
        <v/>
      </c>
      <c r="M161" s="78" t="str">
        <f>IF('Exemplaires élève'!$BG$99="","",IF('Exemplaires élève'!$BG$99="TI",1,IF('Exemplaires élève'!$BG$99="I",2,IF('Exemplaires élève'!$BG$99="S",3,IF('Exemplaires élève'!$BG$99="B",4,IF('Exemplaires élève'!$BG$99="TB",5,"xxxx"))))))</f>
        <v/>
      </c>
      <c r="N161" s="78" t="str">
        <f>IF('Exemplaires élève'!$BG$116="","",IF('Exemplaires élève'!$BG$116="TI",1,IF('Exemplaires élève'!$BG$116="I",2,IF('Exemplaires élève'!$BG$116="S",3,IF('Exemplaires élève'!$BG$116="B",4,IF('Exemplaires élève'!$BG$116="TB",5,"xxxx"))))))</f>
        <v/>
      </c>
      <c r="O161" s="78" t="str">
        <f>IF('Exemplaires élève'!$BG$124="","",IF('Exemplaires élève'!$BG$124="TI",1,IF('Exemplaires élève'!$BG$124="I",2,IF('Exemplaires élève'!$BG$124="S",3,IF('Exemplaires élève'!$BG$124="B",4,IF('Exemplaires élève'!$BG$124="TB",5,"xxxx"))))))</f>
        <v/>
      </c>
      <c r="P161" s="78" t="str">
        <f>IF('Exemplaires élève'!$BG$132="","",IF('Exemplaires élève'!$BG$132="TI",1,IF('Exemplaires élève'!$BG$132="I",2,IF('Exemplaires élève'!$BG$132="S",3,IF('Exemplaires élève'!$BG$132="B",4,IF('Exemplaires élève'!$BG$132="TB",5,"xxxx"))))))</f>
        <v/>
      </c>
      <c r="Q161" s="78" t="str">
        <f>IF('Exemplaires élève'!$BG$140="","",IF('Exemplaires élève'!$BG$140="TI",1,IF('Exemplaires élève'!$BG$140="I",2,IF('Exemplaires élève'!$BG$140="S",3,IF('Exemplaires élève'!$BG$140="B",4,IF('Exemplaires élève'!$BG$140="TB",5,"xxxx"))))))</f>
        <v/>
      </c>
      <c r="R161" s="78" t="str">
        <f>IF('Exemplaires élève'!$BG$148="","",IF('Exemplaires élève'!$BG$148="TI",1,IF('Exemplaires élève'!$BG$148="I",2,IF('Exemplaires élève'!$BG$148="S",3,IF('Exemplaires élève'!$BG$148="B",4,IF('Exemplaires élève'!$BG$148="TB",5,"xxxx"))))))</f>
        <v/>
      </c>
      <c r="S161" s="78" t="str">
        <f>IF('Exemplaires élève'!$BG$165="","",IF('Exemplaires élève'!$BG$165="TI",1,IF('Exemplaires élève'!$BG$165="I",2,IF('Exemplaires élève'!$BG$165="S",3,IF('Exemplaires élève'!$BG$165="B",4,IF('Exemplaires élève'!$BG$165="TB",5,"xxxx"))))))</f>
        <v/>
      </c>
      <c r="T161" s="78" t="str">
        <f>IF('Exemplaires élève'!$BG$173="","",IF('Exemplaires élève'!$BG$173="TI",1,IF('Exemplaires élève'!$BG$173="I",2,IF('Exemplaires élève'!$BG$173="S",3,IF('Exemplaires élève'!$BG$173="B",4,IF('Exemplaires élève'!$BG$173="TB",5,"xxxx"))))))</f>
        <v/>
      </c>
      <c r="U161" s="78" t="str">
        <f>IF('Exemplaires élève'!$BG$181="","",IF('Exemplaires élève'!$BG$181="TI",1,IF('Exemplaires élève'!$BG$181="I",2,IF('Exemplaires élève'!$BG$181="S",3,IF('Exemplaires élève'!$BG$181="B",4,IF('Exemplaires élève'!$BG$181="TB",5,"xxxx"))))))</f>
        <v/>
      </c>
      <c r="V161" s="78" t="str">
        <f>IF('Exemplaires élève'!$BG$189="","",IF('Exemplaires élève'!$BG$189="TI",1,IF('Exemplaires élève'!$BG$189="I",2,IF('Exemplaires élève'!$BG$189="S",3,IF('Exemplaires élève'!$BG$189="B",4,IF('Exemplaires élève'!$BG$189="TB",5,"xxxx"))))))</f>
        <v/>
      </c>
      <c r="W161" s="78" t="str">
        <f>IF('Exemplaires élève'!$BG$197="","",IF('Exemplaires élève'!$BG$197="TI",1,IF('Exemplaires élève'!$BG$197="I",2,IF('Exemplaires élève'!$BG$197="S",3,IF('Exemplaires élève'!$BG$197="B",4,IF('Exemplaires élève'!$BG$197="TB",5,"xxxx"))))))</f>
        <v/>
      </c>
    </row>
    <row r="162" spans="1:23">
      <c r="A162" s="112"/>
      <c r="D162" s="78" t="str">
        <f>IF('Exemplaires élève'!$BG$19="","",IF('Exemplaires élève'!$BG$19="TI",1,IF('Exemplaires élève'!$BG$19="I",2,IF('Exemplaires élève'!$BG$19="S",3,IF('Exemplaires élève'!$BG$19="B",4,IF('Exemplaires élève'!$BG$19="TB",5,"xxxx"))))))</f>
        <v/>
      </c>
      <c r="E162" s="78" t="str">
        <f>IF('Exemplaires élève'!$BG$27="","",IF('Exemplaires élève'!$BG$27="TI",1,IF('Exemplaires élève'!$BG$27="I",2,IF('Exemplaires élève'!$BG$27="S",3,IF('Exemplaires élève'!$BG$27="B",4,IF('Exemplaires élève'!$BG$27="TB",5,"xxxx"))))))</f>
        <v/>
      </c>
      <c r="F162" s="78" t="str">
        <f>IF('Exemplaires élève'!$BG$35="","",IF('Exemplaires élève'!$BG$35="TI",1,IF('Exemplaires élève'!$BG$35="I",2,IF('Exemplaires élève'!$BG$35="S",3,IF('Exemplaires élève'!$BG$35="B",4,IF('Exemplaires élève'!$BG$35="TB",5,"xxxx"))))))</f>
        <v/>
      </c>
      <c r="G162" s="78" t="str">
        <f>IF('Exemplaires élève'!$BG$43="","",IF('Exemplaires élève'!$BG$43="TI",1,IF('Exemplaires élève'!$BG$43="I",2,IF('Exemplaires élève'!$BG$43="S",3,IF('Exemplaires élève'!$BG$43="B",4,IF('Exemplaires élève'!$BG$43="TB",5,"xxxx"))))))</f>
        <v/>
      </c>
      <c r="H162" s="78" t="str">
        <f>IF('Exemplaires élève'!$BG$51="","",IF('Exemplaires élève'!$BG$51="TI",1,IF('Exemplaires élève'!$BG$51="I",2,IF('Exemplaires élève'!$BG$51="S",3,IF('Exemplaires élève'!$BG$51="B",4,IF('Exemplaires élève'!$BG$51="TB",5,"xxxx"))))))</f>
        <v/>
      </c>
      <c r="I162" s="78" t="str">
        <f>IF('Exemplaires élève'!$BG$68="","",IF('Exemplaires élève'!$BG$68="TI",1,IF('Exemplaires élève'!$BG$68="I",2,IF('Exemplaires élève'!$BG$68="S",3,IF('Exemplaires élève'!$BG$68="B",4,IF('Exemplaires élève'!$BG$68="TB",5,"xxxx"))))))</f>
        <v/>
      </c>
      <c r="J162" s="78" t="str">
        <f>IF('Exemplaires élève'!$BG$76="","",IF('Exemplaires élève'!$BG$76="TI",1,IF('Exemplaires élève'!$BG$76="I",2,IF('Exemplaires élève'!$BG$76="S",3,IF('Exemplaires élève'!$BG$76="B",4,IF('Exemplaires élève'!$BG$76="TB",5,"xxxx"))))))</f>
        <v/>
      </c>
      <c r="K162" s="78" t="str">
        <f>IF('Exemplaires élève'!$BG$84="","",IF('Exemplaires élève'!$BG$84="TI",1,IF('Exemplaires élève'!$BG$84="I",2,IF('Exemplaires élève'!$BG$84="S",3,IF('Exemplaires élève'!$BG$84="B",4,IF('Exemplaires élève'!$BG$84="TB",5,"xxxx"))))))</f>
        <v/>
      </c>
      <c r="L162" s="78" t="str">
        <f>IF('Exemplaires élève'!$BG$92="","",IF('Exemplaires élève'!$BG$92="TI",1,IF('Exemplaires élève'!$BG$92="I",2,IF('Exemplaires élève'!$BG$92="S",3,IF('Exemplaires élève'!$BG$92="B",4,IF('Exemplaires élève'!$BG$92="TB",5,"xxxx"))))))</f>
        <v/>
      </c>
      <c r="M162" s="78" t="str">
        <f>IF('Exemplaires élève'!$BG$100="","",IF('Exemplaires élève'!$BG$100="TI",1,IF('Exemplaires élève'!$BG$100="I",2,IF('Exemplaires élève'!$BG$100="S",3,IF('Exemplaires élève'!$BG$100="B",4,IF('Exemplaires élève'!$BG$100="TB",5,"xxxx"))))))</f>
        <v/>
      </c>
      <c r="N162" s="78" t="str">
        <f>IF('Exemplaires élève'!$BG$117="","",IF('Exemplaires élève'!$BG$117="TI",1,IF('Exemplaires élève'!$BG$117="I",2,IF('Exemplaires élève'!$BG$117="S",3,IF('Exemplaires élève'!$BG$117="B",4,IF('Exemplaires élève'!$BG$117="TB",5,"xxxx"))))))</f>
        <v/>
      </c>
      <c r="O162" s="78" t="str">
        <f>IF('Exemplaires élève'!$BG$125="","",IF('Exemplaires élève'!$BG$125="TI",1,IF('Exemplaires élève'!$BG$125="I",2,IF('Exemplaires élève'!$BG$125="S",3,IF('Exemplaires élève'!$BG$125="B",4,IF('Exemplaires élève'!$BG$125="TB",5,"xxxx"))))))</f>
        <v/>
      </c>
      <c r="P162" s="78" t="str">
        <f>IF('Exemplaires élève'!$BG$133="","",IF('Exemplaires élève'!$BG$133="TI",1,IF('Exemplaires élève'!$BG$133="I",2,IF('Exemplaires élève'!$BG$133="S",3,IF('Exemplaires élève'!$BG$133="B",4,IF('Exemplaires élève'!$BG$133="TB",5,"xxxx"))))))</f>
        <v/>
      </c>
      <c r="Q162" s="78" t="str">
        <f>IF('Exemplaires élève'!$BG$141="","",IF('Exemplaires élève'!$BG$141="TI",1,IF('Exemplaires élève'!$BG$141="I",2,IF('Exemplaires élève'!$BG$141="S",3,IF('Exemplaires élève'!$BG$141="B",4,IF('Exemplaires élève'!$BG$141="TB",5,"xxxx"))))))</f>
        <v/>
      </c>
      <c r="R162" s="78" t="str">
        <f>IF('Exemplaires élève'!$BG$149="","",IF('Exemplaires élève'!$BG$149="TI",1,IF('Exemplaires élève'!$BG$149="I",2,IF('Exemplaires élève'!$BG$149="S",3,IF('Exemplaires élève'!$BG$149="B",4,IF('Exemplaires élève'!$BG$149="TB",5,"xxxx"))))))</f>
        <v/>
      </c>
      <c r="S162" s="78" t="str">
        <f>IF('Exemplaires élève'!$BG$166="","",IF('Exemplaires élève'!$BG$166="TI",1,IF('Exemplaires élève'!$BG$166="I",2,IF('Exemplaires élève'!$BG$166="S",3,IF('Exemplaires élève'!$BG$166="B",4,IF('Exemplaires élève'!$BG$166="TB",5,"xxxx"))))))</f>
        <v/>
      </c>
      <c r="T162" s="78" t="str">
        <f>IF('Exemplaires élève'!$BG$174="","",IF('Exemplaires élève'!$BG$174="TI",1,IF('Exemplaires élève'!$BG$174="I",2,IF('Exemplaires élève'!$BG$174="S",3,IF('Exemplaires élève'!$BG$174="B",4,IF('Exemplaires élève'!$BG$174="TB",5,"xxxx"))))))</f>
        <v/>
      </c>
      <c r="U162" s="78" t="str">
        <f>IF('Exemplaires élève'!$BG$182="","",IF('Exemplaires élève'!$BG$182="TI",1,IF('Exemplaires élève'!$BG$182="I",2,IF('Exemplaires élève'!$BG$182="S",3,IF('Exemplaires élève'!$BG$182="B",4,IF('Exemplaires élève'!$BG$182="TB",5,"xxxx"))))))</f>
        <v/>
      </c>
      <c r="V162" s="78" t="str">
        <f>IF('Exemplaires élève'!$BG$190="","",IF('Exemplaires élève'!$BG$190="TI",1,IF('Exemplaires élève'!$BG$190="I",2,IF('Exemplaires élève'!$BG$190="S",3,IF('Exemplaires élève'!$BG$190="B",4,IF('Exemplaires élève'!$BG$190="TB",5,"xxxx"))))))</f>
        <v/>
      </c>
      <c r="W162" s="78" t="str">
        <f>IF('Exemplaires élève'!$BG$198="","",IF('Exemplaires élève'!$BG$198="TI",1,IF('Exemplaires élève'!$BG$198="I",2,IF('Exemplaires élève'!$BG$198="S",3,IF('Exemplaires élève'!$BG$198="B",4,IF('Exemplaires élève'!$BG$198="TB",5,"xxxx"))))))</f>
        <v/>
      </c>
    </row>
    <row r="163" spans="1:23">
      <c r="A163" s="112"/>
      <c r="D163" s="78" t="str">
        <f>IF('Exemplaires élève'!$BG$20="","",IF('Exemplaires élève'!$BG$20="TI",1,IF('Exemplaires élève'!$BG$20="I",2,IF('Exemplaires élève'!$BG$20="S",3,IF('Exemplaires élève'!$BG$20="B",4,IF('Exemplaires élève'!$BG$20="TB",5,"xxxx"))))))</f>
        <v/>
      </c>
      <c r="E163" s="78" t="str">
        <f>IF('Exemplaires élève'!$BG$28="","",IF('Exemplaires élève'!$BG$28="TI",1,IF('Exemplaires élève'!$BG$28="I",2,IF('Exemplaires élève'!$BG$28="S",3,IF('Exemplaires élève'!$BG$28="B",4,IF('Exemplaires élève'!$BG$28="TB",5,"xxxx"))))))</f>
        <v/>
      </c>
      <c r="F163" s="78" t="str">
        <f>IF('Exemplaires élève'!$BG$36="","",IF('Exemplaires élève'!$BG$36="TI",1,IF('Exemplaires élève'!$BG$36="I",2,IF('Exemplaires élève'!$BG$36="S",3,IF('Exemplaires élève'!$BG$36="B",4,IF('Exemplaires élève'!$BG$36="TB",5,"xxxx"))))))</f>
        <v/>
      </c>
      <c r="G163" s="78" t="str">
        <f>IF('Exemplaires élève'!$BG$44="","",IF('Exemplaires élève'!$BG$44="TI",1,IF('Exemplaires élève'!$BG$44="I",2,IF('Exemplaires élève'!$BG$44="S",3,IF('Exemplaires élève'!$BG$44="B",4,IF('Exemplaires élève'!$BG$44="TB",5,"xxxx"))))))</f>
        <v/>
      </c>
      <c r="H163" s="78" t="str">
        <f>IF('Exemplaires élève'!$BG$52="","",IF('Exemplaires élève'!$BG$52="TI",1,IF('Exemplaires élève'!$BG$52="I",2,IF('Exemplaires élève'!$BG$52="S",3,IF('Exemplaires élève'!$BG$52="B",4,IF('Exemplaires élève'!$BG$52="TB",5,"xxxx"))))))</f>
        <v/>
      </c>
      <c r="I163" s="78" t="str">
        <f>IF('Exemplaires élève'!$BG$69="","",IF('Exemplaires élève'!$BG$69="TI",1,IF('Exemplaires élève'!$BG$69="I",2,IF('Exemplaires élève'!$BG$69="S",3,IF('Exemplaires élève'!$BG$69="B",4,IF('Exemplaires élève'!$BG$69="TB",5,"xxxx"))))))</f>
        <v/>
      </c>
      <c r="J163" s="78" t="str">
        <f>IF('Exemplaires élève'!$BG$77="","",IF('Exemplaires élève'!$BG$77="TI",1,IF('Exemplaires élève'!$BG$77="I",2,IF('Exemplaires élève'!$BG$77="S",3,IF('Exemplaires élève'!$BG$77="B",4,IF('Exemplaires élève'!$BG$77="TB",5,"xxxx"))))))</f>
        <v/>
      </c>
      <c r="K163" s="78" t="str">
        <f>IF('Exemplaires élève'!$BG$85="","",IF('Exemplaires élève'!$BG$85="TI",1,IF('Exemplaires élève'!$BG$85="I",2,IF('Exemplaires élève'!$BG$85="S",3,IF('Exemplaires élève'!$BG$85="B",4,IF('Exemplaires élève'!$BG$85="TB",5,"xxxx"))))))</f>
        <v/>
      </c>
      <c r="L163" s="78" t="str">
        <f>IF('Exemplaires élève'!$BG$93="","",IF('Exemplaires élève'!$BG$93="TI",1,IF('Exemplaires élève'!$BG$93="I",2,IF('Exemplaires élève'!$BG$93="S",3,IF('Exemplaires élève'!$BG$93="B",4,IF('Exemplaires élève'!$BG$93="TB",5,"xxxx"))))))</f>
        <v/>
      </c>
      <c r="M163" s="78" t="str">
        <f>IF('Exemplaires élève'!$BG$101="","",IF('Exemplaires élève'!$BG$101="TI",1,IF('Exemplaires élève'!$BG$101="I",2,IF('Exemplaires élève'!$BG$101="S",3,IF('Exemplaires élève'!$BG$101="B",4,IF('Exemplaires élève'!$BG$101="TB",5,"xxxx"))))))</f>
        <v/>
      </c>
      <c r="N163" s="78" t="str">
        <f>IF('Exemplaires élève'!$BG$118="","",IF('Exemplaires élève'!$BG$118="TI",1,IF('Exemplaires élève'!$BG$118="I",2,IF('Exemplaires élève'!$BG$118="S",3,IF('Exemplaires élève'!$BG$118="B",4,IF('Exemplaires élève'!$BG$118="TB",5,"xxxx"))))))</f>
        <v/>
      </c>
      <c r="O163" s="78" t="str">
        <f>IF('Exemplaires élève'!$BG$126="","",IF('Exemplaires élève'!$BG$126="TI",1,IF('Exemplaires élève'!$BG$126="I",2,IF('Exemplaires élève'!$BG$126="S",3,IF('Exemplaires élève'!$BG$126="B",4,IF('Exemplaires élève'!$BG$126="TB",5,"xxxx"))))))</f>
        <v/>
      </c>
      <c r="P163" s="78" t="str">
        <f>IF('Exemplaires élève'!$BG$134="","",IF('Exemplaires élève'!$BG$134="TI",1,IF('Exemplaires élève'!$BG$134="I",2,IF('Exemplaires élève'!$BG$134="S",3,IF('Exemplaires élève'!$BG$134="B",4,IF('Exemplaires élève'!$BG$134="TB",5,"xxxx"))))))</f>
        <v/>
      </c>
      <c r="Q163" s="78" t="str">
        <f>IF('Exemplaires élève'!$BG$142="","",IF('Exemplaires élève'!$BG$142="TI",1,IF('Exemplaires élève'!$BG$142="I",2,IF('Exemplaires élève'!$BG$142="S",3,IF('Exemplaires élève'!$BG$142="B",4,IF('Exemplaires élève'!$BG$142="TB",5,"xxxx"))))))</f>
        <v/>
      </c>
      <c r="R163" s="78" t="str">
        <f>IF('Exemplaires élève'!$BG$150="","",IF('Exemplaires élève'!$BG$150="TI",1,IF('Exemplaires élève'!$BG$150="I",2,IF('Exemplaires élève'!$BG$150="S",3,IF('Exemplaires élève'!$BG$150="B",4,IF('Exemplaires élève'!$BG$150="TB",5,"xxxx"))))))</f>
        <v/>
      </c>
      <c r="S163" s="78" t="str">
        <f>IF('Exemplaires élève'!$BG$167="","",IF('Exemplaires élève'!$BG$167="TI",1,IF('Exemplaires élève'!$BG$167="I",2,IF('Exemplaires élève'!$BG$167="S",3,IF('Exemplaires élève'!$BG$167="B",4,IF('Exemplaires élève'!$BG$167="TB",5,"xxxx"))))))</f>
        <v/>
      </c>
      <c r="T163" s="78" t="str">
        <f>IF('Exemplaires élève'!$BG$175="","",IF('Exemplaires élève'!$BG$175="TI",1,IF('Exemplaires élève'!$BG$175="I",2,IF('Exemplaires élève'!$BG$175="S",3,IF('Exemplaires élève'!$BG$175="B",4,IF('Exemplaires élève'!$BG$175="TB",5,"xxxx"))))))</f>
        <v/>
      </c>
      <c r="U163" s="78" t="str">
        <f>IF('Exemplaires élève'!$BG$183="","",IF('Exemplaires élève'!$BG$183="TI",1,IF('Exemplaires élève'!$BG$183="I",2,IF('Exemplaires élève'!$BG$183="S",3,IF('Exemplaires élève'!$BG$183="B",4,IF('Exemplaires élève'!$BG$183="TB",5,"xxxx"))))))</f>
        <v/>
      </c>
      <c r="V163" s="78" t="str">
        <f>IF('Exemplaires élève'!$BG$191="","",IF('Exemplaires élève'!$BG$191="TI",1,IF('Exemplaires élève'!$BG$191="I",2,IF('Exemplaires élève'!$BG$191="S",3,IF('Exemplaires élève'!$BG$191="B",4,IF('Exemplaires élève'!$BG$191="TB",5,"xxxx"))))))</f>
        <v/>
      </c>
      <c r="W163" s="78" t="str">
        <f>IF('Exemplaires élève'!$BG$199="","",IF('Exemplaires élève'!$BG$199="TI",1,IF('Exemplaires élève'!$BG$199="I",2,IF('Exemplaires élève'!$BG$199="S",3,IF('Exemplaires élève'!$BG$199="B",4,IF('Exemplaires élève'!$BG$199="TB",5,"xxxx"))))))</f>
        <v/>
      </c>
    </row>
    <row r="164" spans="1:23" ht="13.5" thickBot="1">
      <c r="A164" s="112"/>
      <c r="D164" s="78" t="str">
        <f>IF('Exemplaires élève'!$BG$21="","",IF('Exemplaires élève'!$BG$21="TI",1,IF('Exemplaires élève'!$BG$21="I",2,IF('Exemplaires élève'!$BG$21="S",3,IF('Exemplaires élève'!$BG$21="B",4,IF('Exemplaires élève'!$BG$21="TB",5,"xxxx"))))))</f>
        <v/>
      </c>
      <c r="E164" s="78" t="str">
        <f>IF('Exemplaires élève'!$BG$29="","",IF('Exemplaires élève'!$BG$29="TI",1,IF('Exemplaires élève'!$BG$29="I",2,IF('Exemplaires élève'!$BG$29="S",3,IF('Exemplaires élève'!$BG$29="B",4,IF('Exemplaires élève'!$BG$29="TB",5,"xxxx"))))))</f>
        <v/>
      </c>
      <c r="F164" s="78" t="str">
        <f>IF('Exemplaires élève'!$BG$37="","",IF('Exemplaires élève'!$BG$37="TI",1,IF('Exemplaires élève'!$BG$37="I",2,IF('Exemplaires élève'!$BG$37="S",3,IF('Exemplaires élève'!$BG$37="B",4,IF('Exemplaires élève'!$BG$37="TB",5,"xxxx"))))))</f>
        <v/>
      </c>
      <c r="G164" s="78" t="str">
        <f>IF('Exemplaires élève'!$BG$45="","",IF('Exemplaires élève'!$BG$45="TI",1,IF('Exemplaires élève'!$BG$45="I",2,IF('Exemplaires élève'!$BG$45="S",3,IF('Exemplaires élève'!$BG$45="B",4,IF('Exemplaires élève'!$BG$45="TB",5,"xxxx"))))))</f>
        <v/>
      </c>
      <c r="H164" s="78" t="str">
        <f>IF('Exemplaires élève'!$BG$53="","",IF('Exemplaires élève'!$BG$53="TI",1,IF('Exemplaires élève'!$BG$53="I",2,IF('Exemplaires élève'!$BG$53="S",3,IF('Exemplaires élève'!$BG$53="B",4,IF('Exemplaires élève'!$BG$53="TB",5,"xxxx"))))))</f>
        <v/>
      </c>
      <c r="I164" s="78" t="str">
        <f>IF('Exemplaires élève'!$BG$70="","",IF('Exemplaires élève'!$BG$70="TI",1,IF('Exemplaires élève'!$BG$70="I",2,IF('Exemplaires élève'!$BG$70="S",3,IF('Exemplaires élève'!$BG$70="B",4,IF('Exemplaires élève'!$BG$70="TB",5,"xxxx"))))))</f>
        <v/>
      </c>
      <c r="J164" s="78" t="str">
        <f>IF('Exemplaires élève'!$BG$78="","",IF('Exemplaires élève'!$BG$78="TI",1,IF('Exemplaires élève'!$BG$78="I",2,IF('Exemplaires élève'!$BG$78="S",3,IF('Exemplaires élève'!$BG$78="B",4,IF('Exemplaires élève'!$BG$78="TB",5,"xxxx"))))))</f>
        <v/>
      </c>
      <c r="K164" s="78" t="str">
        <f>IF('Exemplaires élève'!$BG$86="","",IF('Exemplaires élève'!$BG$86="TI",1,IF('Exemplaires élève'!$BG$86="I",2,IF('Exemplaires élève'!$BG$86="S",3,IF('Exemplaires élève'!$BG$86="B",4,IF('Exemplaires élève'!$BG$86="TB",5,"xxxx"))))))</f>
        <v/>
      </c>
      <c r="L164" s="78" t="str">
        <f>IF('Exemplaires élève'!$BG$94="","",IF('Exemplaires élève'!$BG$94="TI",1,IF('Exemplaires élève'!$BG$94="I",2,IF('Exemplaires élève'!$BG$94="S",3,IF('Exemplaires élève'!$BG$94="B",4,IF('Exemplaires élève'!$BG$94="TB",5,"xxxx"))))))</f>
        <v/>
      </c>
      <c r="M164" s="78" t="str">
        <f>IF('Exemplaires élève'!$BG$102="","",IF('Exemplaires élève'!$BG$102="TI",1,IF('Exemplaires élève'!$BG$102="I",2,IF('Exemplaires élève'!$BG$102="S",3,IF('Exemplaires élève'!$BG$102="B",4,IF('Exemplaires élève'!$BG$102="TB",5,"xxxx"))))))</f>
        <v/>
      </c>
      <c r="N164" s="78" t="str">
        <f>IF('Exemplaires élève'!$BG$119="","",IF('Exemplaires élève'!$BG$119="TI",1,IF('Exemplaires élève'!$BG$119="I",2,IF('Exemplaires élève'!$BG$119="S",3,IF('Exemplaires élève'!$BG$119="B",4,IF('Exemplaires élève'!$BG$119="TB",5,"xxxx"))))))</f>
        <v/>
      </c>
      <c r="O164" s="78" t="str">
        <f>IF('Exemplaires élève'!$BG$127="","",IF('Exemplaires élève'!$BG$127="TI",1,IF('Exemplaires élève'!$BG$127="I",2,IF('Exemplaires élève'!$BG$127="S",3,IF('Exemplaires élève'!$BG$127="B",4,IF('Exemplaires élève'!$BG$127="TB",5,"xxxx"))))))</f>
        <v/>
      </c>
      <c r="P164" s="78" t="str">
        <f>IF('Exemplaires élève'!$BG$135="","",IF('Exemplaires élève'!$BG$135="TI",1,IF('Exemplaires élève'!$BG$135="I",2,IF('Exemplaires élève'!$BG$135="S",3,IF('Exemplaires élève'!$BG$135="B",4,IF('Exemplaires élève'!$BG$135="TB",5,"xxxx"))))))</f>
        <v/>
      </c>
      <c r="Q164" s="78" t="str">
        <f>IF('Exemplaires élève'!$BG$143="","",IF('Exemplaires élève'!$BG$143="TI",1,IF('Exemplaires élève'!$BG$143="I",2,IF('Exemplaires élève'!$BG$143="S",3,IF('Exemplaires élève'!$BG$143="B",4,IF('Exemplaires élève'!$BG$143="TB",5,"xxxx"))))))</f>
        <v/>
      </c>
      <c r="R164" s="78" t="str">
        <f>IF('Exemplaires élève'!$BG$151="","",IF('Exemplaires élève'!$BG$151="TI",1,IF('Exemplaires élève'!$BG$151="I",2,IF('Exemplaires élève'!$BG$151="S",3,IF('Exemplaires élève'!$BG$151="B",4,IF('Exemplaires élève'!$BG$151="TB",5,"xxxx"))))))</f>
        <v/>
      </c>
      <c r="S164" s="78" t="str">
        <f>IF('Exemplaires élève'!$BG$168="","",IF('Exemplaires élève'!$BG$168="TI",1,IF('Exemplaires élève'!$BG$168="I",2,IF('Exemplaires élève'!$BG$168="S",3,IF('Exemplaires élève'!$BG$168="B",4,IF('Exemplaires élève'!$BG$168="TB",5,"xxxx"))))))</f>
        <v/>
      </c>
      <c r="T164" s="78" t="str">
        <f>IF('Exemplaires élève'!$BG$176="","",IF('Exemplaires élève'!$BG$176="TI",1,IF('Exemplaires élève'!$BG$176="I",2,IF('Exemplaires élève'!$BG$176="S",3,IF('Exemplaires élève'!$BG$176="B",4,IF('Exemplaires élève'!$BG$176="TB",5,"xxxx"))))))</f>
        <v/>
      </c>
      <c r="U164" s="78" t="str">
        <f>IF('Exemplaires élève'!$BG$184="","",IF('Exemplaires élève'!$BG$184="TI",1,IF('Exemplaires élève'!$BG$184="I",2,IF('Exemplaires élève'!$BG$184="S",3,IF('Exemplaires élève'!$BG$184="B",4,IF('Exemplaires élève'!$BG$184="TB",5,"xxxx"))))))</f>
        <v/>
      </c>
      <c r="V164" s="78" t="str">
        <f>IF('Exemplaires élève'!$BG$192="","",IF('Exemplaires élève'!$BG$192="TI",1,IF('Exemplaires élève'!$BG$192="I",2,IF('Exemplaires élève'!$BG$192="S",3,IF('Exemplaires élève'!$BG$192="B",4,IF('Exemplaires élève'!$BG$192="TB",5,"xxxx"))))))</f>
        <v/>
      </c>
      <c r="W164" s="78" t="str">
        <f>IF('Exemplaires élève'!$BG$200="","",IF('Exemplaires élève'!$BG$200="TI",1,IF('Exemplaires élève'!$BG$200="I",2,IF('Exemplaires élève'!$BG$200="S",3,IF('Exemplaires élève'!$BG$200="B",4,IF('Exemplaires élève'!$BG$200="TB",5,"xxxx"))))))</f>
        <v/>
      </c>
    </row>
    <row r="165" spans="1:23" ht="13.5" thickBot="1">
      <c r="A165" s="112"/>
      <c r="D165" s="32" t="str">
        <f>IF(D158="Absent(e)","",IF(D158="Non pr.",2,IF(COUNTIF(D158:D164,"")=7,"",AVERAGE(D158:D164))))</f>
        <v/>
      </c>
      <c r="E165" s="33" t="str">
        <f t="shared" ref="E165:W165" si="16">IF(E158="Absent(e)","",IF(E158="Non pr.",2,IF(COUNTIF(E158:E164,"")=7,"",AVERAGE(E158:E164))))</f>
        <v/>
      </c>
      <c r="F165" s="33" t="str">
        <f t="shared" si="16"/>
        <v/>
      </c>
      <c r="G165" s="33" t="str">
        <f t="shared" si="16"/>
        <v/>
      </c>
      <c r="H165" s="33" t="str">
        <f t="shared" si="16"/>
        <v/>
      </c>
      <c r="I165" s="33" t="str">
        <f t="shared" si="16"/>
        <v/>
      </c>
      <c r="J165" s="33" t="str">
        <f t="shared" si="16"/>
        <v/>
      </c>
      <c r="K165" s="33" t="str">
        <f t="shared" si="16"/>
        <v/>
      </c>
      <c r="L165" s="33" t="str">
        <f t="shared" si="16"/>
        <v/>
      </c>
      <c r="M165" s="33" t="str">
        <f t="shared" si="16"/>
        <v/>
      </c>
      <c r="N165" s="33" t="str">
        <f t="shared" si="16"/>
        <v/>
      </c>
      <c r="O165" s="33" t="str">
        <f t="shared" si="16"/>
        <v/>
      </c>
      <c r="P165" s="33" t="str">
        <f t="shared" si="16"/>
        <v/>
      </c>
      <c r="Q165" s="33" t="str">
        <f t="shared" si="16"/>
        <v/>
      </c>
      <c r="R165" s="33" t="str">
        <f t="shared" si="16"/>
        <v/>
      </c>
      <c r="S165" s="33" t="str">
        <f t="shared" si="16"/>
        <v/>
      </c>
      <c r="T165" s="33" t="str">
        <f t="shared" si="16"/>
        <v/>
      </c>
      <c r="U165" s="33" t="str">
        <f t="shared" si="16"/>
        <v/>
      </c>
      <c r="V165" s="33" t="str">
        <f t="shared" si="16"/>
        <v/>
      </c>
      <c r="W165" s="34" t="str">
        <f t="shared" si="16"/>
        <v/>
      </c>
    </row>
    <row r="166" spans="1:23">
      <c r="A166" s="112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</row>
    <row r="167" spans="1:23">
      <c r="A167" s="112"/>
      <c r="C167" s="1" t="s">
        <v>29</v>
      </c>
      <c r="D167" s="77" t="str">
        <f>IF('Exemplaires élève'!$BF$15="np","Non pr.",IF('Exemplaires élève'!$BF$15="a","Absent(e)",IF('Exemplaires élève'!$BH$14="","",IF('Exemplaires élève'!$BH$15="TI",1,IF('Exemplaires élève'!$BH$15="I",2,IF('Exemplaires élève'!$BH$15="S",3,IF('Exemplaires élève'!$BH$15="B",4,IF('Exemplaires élève'!$BH$15="TB",5,"xxxx"))))))))</f>
        <v/>
      </c>
      <c r="E167" s="77" t="str">
        <f>IF('Exemplaires élève'!$BF$23="np","Non pr.",IF('Exemplaires élève'!$BF$23="a","Absent(e)",IF('Exemplaires élève'!$BH$23="","",IF('Exemplaires élève'!$BH$23="TI",1,IF('Exemplaires élève'!$BH$23="I",2,IF('Exemplaires élève'!$BH$23="S",3,IF('Exemplaires élève'!$BH$23="B",4,IF('Exemplaires élève'!$BH$23="TB",5,IF('Exemplaires élève'!$BH$23="np","Non pr.",IF('Exemplaires élève'!$BH$23="A","Absent(e)","xxxx"))))))))))</f>
        <v/>
      </c>
      <c r="F167" s="77" t="str">
        <f>IF('Exemplaires élève'!$BF$31="np","Non pr.",IF('Exemplaires élève'!$BF$31="a","Absent(e)",IF('Exemplaires élève'!$BH$31="","",IF('Exemplaires élève'!$BH$31="TI",1,IF('Exemplaires élève'!$BH$31="I",2,IF('Exemplaires élève'!$BH$31="S",3,IF('Exemplaires élève'!$BH$31="B",4,IF('Exemplaires élève'!$BH$31="TB",5,IF('Exemplaires élève'!$BH$31="np","Non pr.",IF('Exemplaires élève'!$BH$31="A","Absent(e)","xxxx"))))))))))</f>
        <v/>
      </c>
      <c r="G167" s="77" t="str">
        <f>IF('Exemplaires élève'!$BF$39="np","Non pr.",IF('Exemplaires élève'!$BF$39="a","Absent(e)",IF('Exemplaires élève'!$BH$39="","",IF('Exemplaires élève'!$BH$39="TI",1,IF('Exemplaires élève'!$BH$39="I",2,IF('Exemplaires élève'!$BH$39="S",3,IF('Exemplaires élève'!$BH$39="B",4,IF('Exemplaires élève'!$BH$39="TB",5,IF('Exemplaires élève'!$BH$39="np","Non pr.",IF('Exemplaires élève'!$BH$39="A","Absent(e)","xxxx"))))))))))</f>
        <v/>
      </c>
      <c r="H167" s="77" t="str">
        <f>IF('Exemplaires élève'!$BF$47="np","Non pr.",IF('Exemplaires élève'!$BF$47="a","Absent(e)",IF('Exemplaires élève'!$BH$47="","",IF('Exemplaires élève'!$BH$47="TI",1,IF('Exemplaires élève'!$BH$47="I",2,IF('Exemplaires élève'!$BH$47="S",3,IF('Exemplaires élève'!$BH$47="B",4,IF('Exemplaires élève'!$BH$47="TB",5,IF('Exemplaires élève'!$BH$47="np","Non pr.",IF('Exemplaires élève'!$BH$47="A","Absent(e)","xxxx"))))))))))</f>
        <v/>
      </c>
      <c r="I167" s="77" t="str">
        <f>IF('Exemplaires élève'!$BF$64="np","Non pr.",IF('Exemplaires élève'!$BF$64="a","Absent(e)",IF('Exemplaires élève'!$BH$64="","",IF('Exemplaires élève'!$BH$64="TI",1,IF('Exemplaires élève'!$BH$64="I",2,IF('Exemplaires élève'!$BH$64="S",3,IF('Exemplaires élève'!$BH$64="B",4,IF('Exemplaires élève'!$BH$64="TB",5,IF('Exemplaires élève'!$BH$64="np","Non pr.",IF('Exemplaires élève'!$BH$64="A","Absent(e)","xxxx"))))))))))</f>
        <v/>
      </c>
      <c r="J167" s="77" t="str">
        <f>IF('Exemplaires élève'!$BF$72="np","Non pr.",IF('Exemplaires élève'!$BF$72="a","Absent(e)",IF('Exemplaires élève'!$BH$72="","",IF('Exemplaires élève'!$BH$72="TI",1,IF('Exemplaires élève'!$BH$72="I",2,IF('Exemplaires élève'!$BH$72="S",3,IF('Exemplaires élève'!$BH$72="B",4,IF('Exemplaires élève'!$BH$72="TB",5,IF('Exemplaires élève'!$BH$72="np","Non pr.",IF('Exemplaires élève'!$BH$72="A","Absent(e)","xxxx"))))))))))</f>
        <v/>
      </c>
      <c r="K167" s="77" t="str">
        <f>IF('Exemplaires élève'!$BF$80="np","Non pr.",IF('Exemplaires élève'!$BF$80="a","Absent(e)",IF('Exemplaires élève'!$BH$80="","",IF('Exemplaires élève'!$BH$80="TI",1,IF('Exemplaires élève'!$BH$80="I",2,IF('Exemplaires élève'!$BH$80="S",3,IF('Exemplaires élève'!$BH$80="B",4,IF('Exemplaires élève'!$BH$80="TB",5,IF('Exemplaires élève'!$BH$80="np","Non pr.",IF('Exemplaires élève'!$BH$80="A","Absent(e)","xxxx"))))))))))</f>
        <v/>
      </c>
      <c r="L167" s="77" t="str">
        <f>IF('Exemplaires élève'!$BF$88="np","Non pr.",IF('Exemplaires élève'!$BF$88="a","Absent(e)",IF('Exemplaires élève'!$BH$88="","",IF('Exemplaires élève'!$BH$88="TI",1,IF('Exemplaires élève'!$BH$88="I",2,IF('Exemplaires élève'!$BH$88="S",3,IF('Exemplaires élève'!$BH$88="B",4,IF('Exemplaires élève'!$BH$88="TB",5,IF('Exemplaires élève'!$BH$88="np","Non pr.",IF('Exemplaires élève'!$BH$88="A","Absent(e)","xxxx"))))))))))</f>
        <v/>
      </c>
      <c r="M167" s="77" t="str">
        <f>IF('Exemplaires élève'!$BF$96="np","Non pr.",IF('Exemplaires élève'!$BF$96="a","Absent(e)",IF('Exemplaires élève'!$BH$96="","",IF('Exemplaires élève'!$BH$96="TI",1,IF('Exemplaires élève'!$BH$96="I",2,IF('Exemplaires élève'!$BH$96="S",3,IF('Exemplaires élève'!$BH$96="B",4,IF('Exemplaires élève'!$BH$96="TB",5,IF('Exemplaires élève'!$BH$96="np","Non pr.",IF('Exemplaires élève'!$BH$96="A","Absent(e)","xxxx"))))))))))</f>
        <v/>
      </c>
      <c r="N167" s="77" t="str">
        <f>IF('Exemplaires élève'!$BF$113="np","Non pr.",IF('Exemplaires élève'!$BF$113="a","Absent(e)",IF('Exemplaires élève'!$BH$113="","",IF('Exemplaires élève'!$BH$113="TI",1,IF('Exemplaires élève'!$BH$113="I",2,IF('Exemplaires élève'!$BH$113="S",3,IF('Exemplaires élève'!$BH$113="B",4,IF('Exemplaires élève'!$BH$113="TB",5,IF('Exemplaires élève'!$BH$113="np","Non pr.",IF('Exemplaires élève'!$BH$113="A","Absent(e)","xxxx"))))))))))</f>
        <v/>
      </c>
      <c r="O167" s="77" t="str">
        <f>IF('Exemplaires élève'!$BF$121="np","Non pr.",IF('Exemplaires élève'!$BF$121="a","Absent(e)",IF('Exemplaires élève'!$BH$121="","",IF('Exemplaires élève'!$BH$121="TI",1,IF('Exemplaires élève'!$BH$121="I",2,IF('Exemplaires élève'!$BH$121="S",3,IF('Exemplaires élève'!$BH$121="B",4,IF('Exemplaires élève'!$BH$121="TB",5,IF('Exemplaires élève'!$BH$121="np","Non pr.",IF('Exemplaires élève'!$BH$121="A","Absent(e)","xxxx"))))))))))</f>
        <v/>
      </c>
      <c r="P167" s="77" t="str">
        <f>IF('Exemplaires élève'!$BF$129="np","Non pr.",IF('Exemplaires élève'!$BF$129="a","Absent(e)",IF('Exemplaires élève'!$BH$129="","",IF('Exemplaires élève'!$BH$129="TI",1,IF('Exemplaires élève'!$BH$129="I",2,IF('Exemplaires élève'!$BH$129="S",3,IF('Exemplaires élève'!$BH$129="B",4,IF('Exemplaires élève'!$BH$129="TB",5,IF('Exemplaires élève'!$BH$129="np","Non pr.",IF('Exemplaires élève'!$BH$129="A","Absent(e)","xxxx"))))))))))</f>
        <v/>
      </c>
      <c r="Q167" s="77" t="str">
        <f>IF('Exemplaires élève'!$BF$137="np","Non pr.",IF('Exemplaires élève'!$BF$137="a","Absent(e)",IF('Exemplaires élève'!$BH$137="","",IF('Exemplaires élève'!$BH$137="TI",1,IF('Exemplaires élève'!$BH$137="I",2,IF('Exemplaires élève'!$BH$137="S",3,IF('Exemplaires élève'!$BH$137="B",4,IF('Exemplaires élève'!$BH$137="TB",5,IF('Exemplaires élève'!$BH$137="np","Non pr.",IF('Exemplaires élève'!$BH$137="A","Absent(e)","xxxx"))))))))))</f>
        <v/>
      </c>
      <c r="R167" s="77" t="str">
        <f>IF('Exemplaires élève'!$BF$145="np","Non pr.",IF('Exemplaires élève'!$BF$145="a","Absent(e)",IF('Exemplaires élève'!$BH$145="","",IF('Exemplaires élève'!$BH$145="TI",1,IF('Exemplaires élève'!$BH$145="I",2,IF('Exemplaires élève'!$BH$145="S",3,IF('Exemplaires élève'!$BH$145="B",4,IF('Exemplaires élève'!$BH$145="TB",5,IF('Exemplaires élève'!$BH$145="np","Non pr.",IF('Exemplaires élève'!$BH$145="A","Absent(e)","xxxx"))))))))))</f>
        <v/>
      </c>
      <c r="S167" s="77" t="str">
        <f>IF('Exemplaires élève'!$BF$162="np","Non pr.",IF('Exemplaires élève'!$BF$162="a","Absent(e)",IF('Exemplaires élève'!$BH$162="","",IF('Exemplaires élève'!$BH$162="TI",1,IF('Exemplaires élève'!$BH$162="I",2,IF('Exemplaires élève'!$BH$162="S",3,IF('Exemplaires élève'!$BH$162="B",4,IF('Exemplaires élève'!$BH$162="TB",5,IF('Exemplaires élève'!$BH$162="np","Non pr.",IF('Exemplaires élève'!$BH$162="A","Absent(e)","xxxx"))))))))))</f>
        <v/>
      </c>
      <c r="T167" s="77" t="str">
        <f>IF('Exemplaires élève'!$BF$170="np","Non pr.",IF('Exemplaires élève'!$BF$170="a","Absent(e)",IF('Exemplaires élève'!$BH$170="","",IF('Exemplaires élève'!$BH$170="TI",1,IF('Exemplaires élève'!$BH$170="I",2,IF('Exemplaires élève'!$BH$170="S",3,IF('Exemplaires élève'!$BH$170="B",4,IF('Exemplaires élève'!$BH$170="TB",5,IF('Exemplaires élève'!$BH$170="np","Non pr.",IF('Exemplaires élève'!$BH$170="A","Absent(e)","xxxx"))))))))))</f>
        <v/>
      </c>
      <c r="U167" s="77" t="str">
        <f>IF('Exemplaires élève'!$BF$178="np","Non pr.",IF('Exemplaires élève'!$BF$178="a","Absent(e)",IF('Exemplaires élève'!$BH$178="","",IF('Exemplaires élève'!$BH$178="TI",1,IF('Exemplaires élève'!$BH$178="I",2,IF('Exemplaires élève'!$BH$178="S",3,IF('Exemplaires élève'!$BH$178="B",4,IF('Exemplaires élève'!$BH$178="TB",5,IF('Exemplaires élève'!$BH$178="np","Non pr.",IF('Exemplaires élève'!$BH$178="A","Absent(e)","xxxx"))))))))))</f>
        <v/>
      </c>
      <c r="V167" s="77" t="str">
        <f>IF('Exemplaires élève'!$BF$186="np","Non pr.",IF('Exemplaires élève'!$BF$186="a","Absent(e)",IF('Exemplaires élève'!$BH$186="","",IF('Exemplaires élève'!$BH$186="TI",1,IF('Exemplaires élève'!$BH$186="I",2,IF('Exemplaires élève'!$BH$186="S",3,IF('Exemplaires élève'!$BH$186="B",4,IF('Exemplaires élève'!$BH$186="TB",5,IF('Exemplaires élève'!$BH$186="np","Non pr.",IF('Exemplaires élève'!$BH$186="A","Absent(e)","xxxx"))))))))))</f>
        <v/>
      </c>
      <c r="W167" s="77" t="str">
        <f>IF('Exemplaires élève'!$BF$194="np","Non pr.",IF('Exemplaires élève'!$BF$194="a","Absent(e)",IF('Exemplaires élève'!$BH$194="","",IF('Exemplaires élève'!$BH$194="TI",1,IF('Exemplaires élève'!$BH$194="I",2,IF('Exemplaires élève'!$BH$194="S",3,IF('Exemplaires élève'!$BH$194="B",4,IF('Exemplaires élève'!$BH$194="TB",5,IF('Exemplaires élève'!$BH$194="np","Non pr.",IF('Exemplaires élève'!$BH$194="A","Absent(e)","xxxx"))))))))))</f>
        <v/>
      </c>
    </row>
    <row r="168" spans="1:23">
      <c r="A168" s="112"/>
      <c r="D168" s="78" t="str">
        <f>IF('Exemplaires élève'!$BH$16="","",IF('Exemplaires élève'!$BH$16="TI",1,IF('Exemplaires élève'!$BH$16="I",2,IF('Exemplaires élève'!$BH$16="S",3,IF('Exemplaires élève'!$BH$16="B",4,IF('Exemplaires élève'!$BH$16="TB",5,"xxxx"))))))</f>
        <v/>
      </c>
      <c r="E168" s="78" t="str">
        <f>IF('Exemplaires élève'!$BH$24="","",IF('Exemplaires élève'!$BH$24="TI",1,IF('Exemplaires élève'!$BH$24="I",2,IF('Exemplaires élève'!$BH$24="S",3,IF('Exemplaires élève'!$BH$24="B",4,IF('Exemplaires élève'!$BH$24="TB",5,"xxxx"))))))</f>
        <v/>
      </c>
      <c r="F168" s="78" t="str">
        <f>IF('Exemplaires élève'!$BH$32="","",IF('Exemplaires élève'!$BH$32="TI",1,IF('Exemplaires élève'!$BH$32="I",2,IF('Exemplaires élève'!$BH$32="S",3,IF('Exemplaires élève'!$BH$32="B",4,IF('Exemplaires élève'!$BH$32="TB",5,"xxxx"))))))</f>
        <v/>
      </c>
      <c r="G168" s="78" t="str">
        <f>IF('Exemplaires élève'!$BH$40="","",IF('Exemplaires élève'!$BH$40="TI",1,IF('Exemplaires élève'!$BH$40="I",2,IF('Exemplaires élève'!$BH$40="S",3,IF('Exemplaires élève'!$BH$40="B",4,IF('Exemplaires élève'!$BH$40="TB",5,"xxxx"))))))</f>
        <v/>
      </c>
      <c r="H168" s="78" t="str">
        <f>IF('Exemplaires élève'!$BH$48="","",IF('Exemplaires élève'!$BH$48="TI",1,IF('Exemplaires élève'!$BH$48="I",2,IF('Exemplaires élève'!$BH$48="S",3,IF('Exemplaires élève'!$BH$48="B",4,IF('Exemplaires élève'!$BH$48="TB",5,"xxxx"))))))</f>
        <v/>
      </c>
      <c r="I168" s="78" t="str">
        <f>IF('Exemplaires élève'!$BH$65="","",IF('Exemplaires élève'!$BH$65="TI",1,IF('Exemplaires élève'!$BH$65="I",2,IF('Exemplaires élève'!$BH$65="S",3,IF('Exemplaires élève'!$BH$65="B",4,IF('Exemplaires élève'!$BH$65="TB",5,"xxxx"))))))</f>
        <v/>
      </c>
      <c r="J168" s="78" t="str">
        <f>IF('Exemplaires élève'!$BH$73="","",IF('Exemplaires élève'!$BH$73="TI",1,IF('Exemplaires élève'!$BH$73="I",2,IF('Exemplaires élève'!$BH$73="S",3,IF('Exemplaires élève'!$BH$73="B",4,IF('Exemplaires élève'!$BH$73="TB",5,"xxxx"))))))</f>
        <v/>
      </c>
      <c r="K168" s="78" t="str">
        <f>IF('Exemplaires élève'!$BH$81="","",IF('Exemplaires élève'!$BH$81="TI",1,IF('Exemplaires élève'!$BH$81="I",2,IF('Exemplaires élève'!$BH$81="S",3,IF('Exemplaires élève'!$BH$81="B",4,IF('Exemplaires élève'!$BH$81="TB",5,"xxxx"))))))</f>
        <v/>
      </c>
      <c r="L168" s="78" t="str">
        <f>IF('Exemplaires élève'!$BH$89="","",IF('Exemplaires élève'!$BH$89="TI",1,IF('Exemplaires élève'!$BH$89="I",2,IF('Exemplaires élève'!$BH$89="S",3,IF('Exemplaires élève'!$BH$89="B",4,IF('Exemplaires élève'!$BH$89="TB",5,"xxxx"))))))</f>
        <v/>
      </c>
      <c r="M168" s="78" t="str">
        <f>IF('Exemplaires élève'!$BH$97="","",IF('Exemplaires élève'!$BH$97="TI",1,IF('Exemplaires élève'!$BH$97="I",2,IF('Exemplaires élève'!$BH$97="S",3,IF('Exemplaires élève'!$BH$97="B",4,IF('Exemplaires élève'!$BH$97="TB",5,"xxxx"))))))</f>
        <v/>
      </c>
      <c r="N168" s="78" t="str">
        <f>IF('Exemplaires élève'!$BH$114="","",IF('Exemplaires élève'!$BH$114="TI",1,IF('Exemplaires élève'!$BH$114="I",2,IF('Exemplaires élève'!$BH$114="S",3,IF('Exemplaires élève'!$BH$114="B",4,IF('Exemplaires élève'!$BH$114="TB",5,"xxxx"))))))</f>
        <v/>
      </c>
      <c r="O168" s="78" t="str">
        <f>IF('Exemplaires élève'!$BH$122="","",IF('Exemplaires élève'!$BH$122="TI",1,IF('Exemplaires élève'!$BH$122="I",2,IF('Exemplaires élève'!$BH$122="S",3,IF('Exemplaires élève'!$BH$122="B",4,IF('Exemplaires élève'!$BH$122="TB",5,"xxxx"))))))</f>
        <v/>
      </c>
      <c r="P168" s="78" t="str">
        <f>IF('Exemplaires élève'!$BH$130="","",IF('Exemplaires élève'!$BH$130="TI",1,IF('Exemplaires élève'!$BH$130="I",2,IF('Exemplaires élève'!$BH$130="S",3,IF('Exemplaires élève'!$BH$130="B",4,IF('Exemplaires élève'!$BH$130="TB",5,"xxxx"))))))</f>
        <v/>
      </c>
      <c r="Q168" s="78" t="str">
        <f>IF('Exemplaires élève'!$BH$138="","",IF('Exemplaires élève'!$BH$138="TI",1,IF('Exemplaires élève'!$BH$138="I",2,IF('Exemplaires élève'!$BH$138="S",3,IF('Exemplaires élève'!$BH$138="B",4,IF('Exemplaires élève'!$BH$138="TB",5,"xxxx"))))))</f>
        <v/>
      </c>
      <c r="R168" s="78" t="str">
        <f>IF('Exemplaires élève'!$BH$146="","",IF('Exemplaires élève'!$BH$146="TI",1,IF('Exemplaires élève'!$BH$146="I",2,IF('Exemplaires élève'!$BH$146="S",3,IF('Exemplaires élève'!$BH$146="B",4,IF('Exemplaires élève'!$BH$146="TB",5,"xxxx"))))))</f>
        <v/>
      </c>
      <c r="S168" s="78" t="str">
        <f>IF('Exemplaires élève'!$BH$163="","",IF('Exemplaires élève'!$BH$163="TI",1,IF('Exemplaires élève'!$BH$163="I",2,IF('Exemplaires élève'!$BH$163="S",3,IF('Exemplaires élève'!$BH$163="B",4,IF('Exemplaires élève'!$BH$163="TB",5,"xxxx"))))))</f>
        <v/>
      </c>
      <c r="T168" s="78" t="str">
        <f>IF('Exemplaires élève'!$BH$171="","",IF('Exemplaires élève'!$BH$171="TI",1,IF('Exemplaires élève'!$BH$171="I",2,IF('Exemplaires élève'!$BH$171="S",3,IF('Exemplaires élève'!$BH$171="B",4,IF('Exemplaires élève'!$BH$171="TB",5,"xxxx"))))))</f>
        <v/>
      </c>
      <c r="U168" s="78" t="str">
        <f>IF('Exemplaires élève'!$BH$179="","",IF('Exemplaires élève'!$BH$179="TI",1,IF('Exemplaires élève'!$BH$179="I",2,IF('Exemplaires élève'!$BH$179="S",3,IF('Exemplaires élève'!$BH$179="B",4,IF('Exemplaires élève'!$BH$179="TB",5,"xxxx"))))))</f>
        <v/>
      </c>
      <c r="V168" s="78" t="str">
        <f>IF('Exemplaires élève'!$BH$187="","",IF('Exemplaires élève'!$BH$187="TI",1,IF('Exemplaires élève'!$BH$187="I",2,IF('Exemplaires élève'!$BH$187="S",3,IF('Exemplaires élève'!$BH$187="B",4,IF('Exemplaires élève'!$BH$187="TB",5,"xxxx"))))))</f>
        <v/>
      </c>
      <c r="W168" s="78" t="str">
        <f>IF('Exemplaires élève'!$BH$195="","",IF('Exemplaires élève'!$BH$195="TI",1,IF('Exemplaires élève'!$BH$195="I",2,IF('Exemplaires élève'!$BH$195="S",3,IF('Exemplaires élève'!$BH$195="B",4,IF('Exemplaires élève'!$BH$195="TB",5,"xxxx"))))))</f>
        <v/>
      </c>
    </row>
    <row r="169" spans="1:23">
      <c r="A169" s="112"/>
      <c r="D169" s="78" t="str">
        <f>IF('Exemplaires élève'!$BH$17="","",IF('Exemplaires élève'!$BH$17="TI",1,IF('Exemplaires élève'!$BH$17="I",2,IF('Exemplaires élève'!$BH$17="S",3,IF('Exemplaires élève'!$BH$17="B",4,IF('Exemplaires élève'!$BH$17="TB",5,"xxxx"))))))</f>
        <v/>
      </c>
      <c r="E169" s="78" t="str">
        <f>IF('Exemplaires élève'!$BH$25="","",IF('Exemplaires élève'!$BH$25="TI",1,IF('Exemplaires élève'!$BH$25="I",2,IF('Exemplaires élève'!$BH$25="S",3,IF('Exemplaires élève'!$BH$25="B",4,IF('Exemplaires élève'!$BH$25="TB",5,"xxxx"))))))</f>
        <v/>
      </c>
      <c r="F169" s="78" t="str">
        <f>IF('Exemplaires élève'!$BH$33="","",IF('Exemplaires élève'!$BH$33="TI",1,IF('Exemplaires élève'!$BH$33="I",2,IF('Exemplaires élève'!$BH$33="S",3,IF('Exemplaires élève'!$BH$33="B",4,IF('Exemplaires élève'!$BH$33="TB",5,"xxxx"))))))</f>
        <v/>
      </c>
      <c r="G169" s="78" t="str">
        <f>IF('Exemplaires élève'!$BH$41="","",IF('Exemplaires élève'!$BH$41="TI",1,IF('Exemplaires élève'!$BH$41="I",2,IF('Exemplaires élève'!$BH$41="S",3,IF('Exemplaires élève'!$BH$41="B",4,IF('Exemplaires élève'!$BH$41="TB",5,"xxxx"))))))</f>
        <v/>
      </c>
      <c r="H169" s="78" t="str">
        <f>IF('Exemplaires élève'!$BH$49="","",IF('Exemplaires élève'!$BH$49="TI",1,IF('Exemplaires élève'!$BH$49="I",2,IF('Exemplaires élève'!$BH$49="S",3,IF('Exemplaires élève'!$BH$49="B",4,IF('Exemplaires élève'!$BH$49="TB",5,"xxxx"))))))</f>
        <v/>
      </c>
      <c r="I169" s="78" t="str">
        <f>IF('Exemplaires élève'!$BH$66="","",IF('Exemplaires élève'!$BH$66="TI",1,IF('Exemplaires élève'!$BH$66="I",2,IF('Exemplaires élève'!$BH$66="S",3,IF('Exemplaires élève'!$BH$66="B",4,IF('Exemplaires élève'!$BH$66="TB",5,"xxxx"))))))</f>
        <v/>
      </c>
      <c r="J169" s="78" t="str">
        <f>IF('Exemplaires élève'!$BH$74="","",IF('Exemplaires élève'!$BH$74="TI",1,IF('Exemplaires élève'!$BH$74="I",2,IF('Exemplaires élève'!$BH$74="S",3,IF('Exemplaires élève'!$BH$74="B",4,IF('Exemplaires élève'!$BH$74="TB",5,"xxxx"))))))</f>
        <v/>
      </c>
      <c r="K169" s="78" t="str">
        <f>IF('Exemplaires élève'!$BH$82="","",IF('Exemplaires élève'!$BH$82="TI",1,IF('Exemplaires élève'!$BH$82="I",2,IF('Exemplaires élève'!$BH$82="S",3,IF('Exemplaires élève'!$BH$82="B",4,IF('Exemplaires élève'!$BH$82="TB",5,"xxxx"))))))</f>
        <v/>
      </c>
      <c r="L169" s="78" t="str">
        <f>IF('Exemplaires élève'!$BH$90="","",IF('Exemplaires élève'!$BH$90="TI",1,IF('Exemplaires élève'!$BH$90="I",2,IF('Exemplaires élève'!$BH$90="S",3,IF('Exemplaires élève'!$BH$90="B",4,IF('Exemplaires élève'!$BH$90="TB",5,"xxxx"))))))</f>
        <v/>
      </c>
      <c r="M169" s="78" t="str">
        <f>IF('Exemplaires élève'!$BH$98="","",IF('Exemplaires élève'!$BH$98="TI",1,IF('Exemplaires élève'!$BH$98="I",2,IF('Exemplaires élève'!$BH$98="S",3,IF('Exemplaires élève'!$BH$98="B",4,IF('Exemplaires élève'!$BH$98="TB",5,"xxxx"))))))</f>
        <v/>
      </c>
      <c r="N169" s="78" t="str">
        <f>IF('Exemplaires élève'!$BH$115="","",IF('Exemplaires élève'!$BH$115="TI",1,IF('Exemplaires élève'!$BH$115="I",2,IF('Exemplaires élève'!$BH$115="S",3,IF('Exemplaires élève'!$BH$115="B",4,IF('Exemplaires élève'!$BH$115="TB",5,"xxxx"))))))</f>
        <v/>
      </c>
      <c r="O169" s="78" t="str">
        <f>IF('Exemplaires élève'!$BH$123="","",IF('Exemplaires élève'!$BH$123="TI",1,IF('Exemplaires élève'!$BH$123="I",2,IF('Exemplaires élève'!$BH$123="S",3,IF('Exemplaires élève'!$BH$123="B",4,IF('Exemplaires élève'!$BH$123="TB",5,"xxxx"))))))</f>
        <v/>
      </c>
      <c r="P169" s="78" t="str">
        <f>IF('Exemplaires élève'!$BH$131="","",IF('Exemplaires élève'!$BH$131="TI",1,IF('Exemplaires élève'!$BH$131="I",2,IF('Exemplaires élève'!$BH$131="S",3,IF('Exemplaires élève'!$BH$131="B",4,IF('Exemplaires élève'!$BH$131="TB",5,"xxxx"))))))</f>
        <v/>
      </c>
      <c r="Q169" s="78" t="str">
        <f>IF('Exemplaires élève'!$BH$139="","",IF('Exemplaires élève'!$BH$139="TI",1,IF('Exemplaires élève'!$BH$139="I",2,IF('Exemplaires élève'!$BH$139="S",3,IF('Exemplaires élève'!$BH$139="B",4,IF('Exemplaires élève'!$BH$139="TB",5,"xxxx"))))))</f>
        <v/>
      </c>
      <c r="R169" s="78" t="str">
        <f>IF('Exemplaires élève'!$BH$147="","",IF('Exemplaires élève'!$BH$147="TI",1,IF('Exemplaires élève'!$BH$147="I",2,IF('Exemplaires élève'!$BH$147="S",3,IF('Exemplaires élève'!$BH$147="B",4,IF('Exemplaires élève'!$BH$147="TB",5,"xxxx"))))))</f>
        <v/>
      </c>
      <c r="S169" s="78" t="str">
        <f>IF('Exemplaires élève'!$BH$164="","",IF('Exemplaires élève'!$BH$164="TI",1,IF('Exemplaires élève'!$BH$164="I",2,IF('Exemplaires élève'!$BH$164="S",3,IF('Exemplaires élève'!$BH$164="B",4,IF('Exemplaires élève'!$BH$164="TB",5,"xxxx"))))))</f>
        <v/>
      </c>
      <c r="T169" s="78" t="str">
        <f>IF('Exemplaires élève'!$BH$172="","",IF('Exemplaires élève'!$BH$172="TI",1,IF('Exemplaires élève'!$BH$172="I",2,IF('Exemplaires élève'!$BH$172="S",3,IF('Exemplaires élève'!$BH$172="B",4,IF('Exemplaires élève'!$BH$172="TB",5,"xxxx"))))))</f>
        <v/>
      </c>
      <c r="U169" s="78" t="str">
        <f>IF('Exemplaires élève'!$BH$180="","",IF('Exemplaires élève'!$BH$180="TI",1,IF('Exemplaires élève'!$BH$180="I",2,IF('Exemplaires élève'!$BH$180="S",3,IF('Exemplaires élève'!$BH$180="B",4,IF('Exemplaires élève'!$BH$180="TB",5,"xxxx"))))))</f>
        <v/>
      </c>
      <c r="V169" s="78" t="str">
        <f>IF('Exemplaires élève'!$BH$188="","",IF('Exemplaires élève'!$BH$188="TI",1,IF('Exemplaires élève'!$BH$188="I",2,IF('Exemplaires élève'!$BH$188="S",3,IF('Exemplaires élève'!$BH$188="B",4,IF('Exemplaires élève'!$BH$188="TB",5,"xxxx"))))))</f>
        <v/>
      </c>
      <c r="W169" s="78" t="str">
        <f>IF('Exemplaires élève'!$BH$196="","",IF('Exemplaires élève'!$BH$196="TI",1,IF('Exemplaires élève'!$BH$196="I",2,IF('Exemplaires élève'!$BH$196="S",3,IF('Exemplaires élève'!$BH$196="B",4,IF('Exemplaires élève'!$BH$196="TB",5,"xxxx"))))))</f>
        <v/>
      </c>
    </row>
    <row r="170" spans="1:23">
      <c r="A170" s="112"/>
      <c r="D170" s="78" t="str">
        <f>IF('Exemplaires élève'!$BH$18="","",IF('Exemplaires élève'!$BH$18="TI",1,IF('Exemplaires élève'!$BH$18="I",2,IF('Exemplaires élève'!$BH$18="S",3,IF('Exemplaires élève'!$BH$18="B",4,IF('Exemplaires élève'!$BH$18="TB",5,"xxxx"))))))</f>
        <v/>
      </c>
      <c r="E170" s="78" t="str">
        <f>IF('Exemplaires élève'!$BH$26="","",IF('Exemplaires élève'!$BH$26="TI",1,IF('Exemplaires élève'!$BH$26="I",2,IF('Exemplaires élève'!$BH$26="S",3,IF('Exemplaires élève'!$BH$26="B",4,IF('Exemplaires élève'!$BH$26="TB",5,"xxxx"))))))</f>
        <v/>
      </c>
      <c r="F170" s="78" t="str">
        <f>IF('Exemplaires élève'!$BH$34="","",IF('Exemplaires élève'!$BH$34="TI",1,IF('Exemplaires élève'!$BH$34="I",2,IF('Exemplaires élève'!$BH$34="S",3,IF('Exemplaires élève'!$BH$34="B",4,IF('Exemplaires élève'!$BH$34="TB",5,"xxxx"))))))</f>
        <v/>
      </c>
      <c r="G170" s="78" t="str">
        <f>IF('Exemplaires élève'!$BH$42="","",IF('Exemplaires élève'!$BH$42="TI",1,IF('Exemplaires élève'!$BH$42="I",2,IF('Exemplaires élève'!$BH$42="S",3,IF('Exemplaires élève'!$BH$42="B",4,IF('Exemplaires élève'!$BH$42="TB",5,"xxxx"))))))</f>
        <v/>
      </c>
      <c r="H170" s="78" t="str">
        <f>IF('Exemplaires élève'!$BH$50="","",IF('Exemplaires élève'!$BH$50="TI",1,IF('Exemplaires élève'!$BH$50="I",2,IF('Exemplaires élève'!$BH$50="S",3,IF('Exemplaires élève'!$BH$50="B",4,IF('Exemplaires élève'!$BH$50="TB",5,"xxxx"))))))</f>
        <v/>
      </c>
      <c r="I170" s="78" t="str">
        <f>IF('Exemplaires élève'!$BH$67="","",IF('Exemplaires élève'!$BH$67="TI",1,IF('Exemplaires élève'!$BH$67="I",2,IF('Exemplaires élève'!$BH$67="S",3,IF('Exemplaires élève'!$BH$67="B",4,IF('Exemplaires élève'!$BH$67="TB",5,"xxxx"))))))</f>
        <v/>
      </c>
      <c r="J170" s="78" t="str">
        <f>IF('Exemplaires élève'!$BH$75="","",IF('Exemplaires élève'!$BH$75="TI",1,IF('Exemplaires élève'!$BH$75="I",2,IF('Exemplaires élève'!$BH$75="S",3,IF('Exemplaires élève'!$BH$75="B",4,IF('Exemplaires élève'!$BH$75="TB",5,"xxxx"))))))</f>
        <v/>
      </c>
      <c r="K170" s="78" t="str">
        <f>IF('Exemplaires élève'!$BH$83="","",IF('Exemplaires élève'!$BH$83="TI",1,IF('Exemplaires élève'!$BH$83="I",2,IF('Exemplaires élève'!$BH$83="S",3,IF('Exemplaires élève'!$BH$83="B",4,IF('Exemplaires élève'!$BH$83="TB",5,"xxxx"))))))</f>
        <v/>
      </c>
      <c r="L170" s="78" t="str">
        <f>IF('Exemplaires élève'!$BH$91="","",IF('Exemplaires élève'!$BH$91="TI",1,IF('Exemplaires élève'!$BH$91="I",2,IF('Exemplaires élève'!$BH$91="S",3,IF('Exemplaires élève'!$BH$91="B",4,IF('Exemplaires élève'!$BH$91="TB",5,"xxxx"))))))</f>
        <v/>
      </c>
      <c r="M170" s="78" t="str">
        <f>IF('Exemplaires élève'!$BH$99="","",IF('Exemplaires élève'!$BH$99="TI",1,IF('Exemplaires élève'!$BH$99="I",2,IF('Exemplaires élève'!$BH$99="S",3,IF('Exemplaires élève'!$BH$99="B",4,IF('Exemplaires élève'!$BH$99="TB",5,"xxxx"))))))</f>
        <v/>
      </c>
      <c r="N170" s="78" t="str">
        <f>IF('Exemplaires élève'!$BH$116="","",IF('Exemplaires élève'!$BH$116="TI",1,IF('Exemplaires élève'!$BH$116="I",2,IF('Exemplaires élève'!$BH$116="S",3,IF('Exemplaires élève'!$BH$116="B",4,IF('Exemplaires élève'!$BH$116="TB",5,"xxxx"))))))</f>
        <v/>
      </c>
      <c r="O170" s="78" t="str">
        <f>IF('Exemplaires élève'!$BH$124="","",IF('Exemplaires élève'!$BH$124="TI",1,IF('Exemplaires élève'!$BH$124="I",2,IF('Exemplaires élève'!$BH$124="S",3,IF('Exemplaires élève'!$BH$124="B",4,IF('Exemplaires élève'!$BH$124="TB",5,"xxxx"))))))</f>
        <v/>
      </c>
      <c r="P170" s="78" t="str">
        <f>IF('Exemplaires élève'!$BH$132="","",IF('Exemplaires élève'!$BH$132="TI",1,IF('Exemplaires élève'!$BH$132="I",2,IF('Exemplaires élève'!$BH$132="S",3,IF('Exemplaires élève'!$BH$132="B",4,IF('Exemplaires élève'!$BH$132="TB",5,"xxxx"))))))</f>
        <v/>
      </c>
      <c r="Q170" s="78" t="str">
        <f>IF('Exemplaires élève'!$BH$140="","",IF('Exemplaires élève'!$BH$140="TI",1,IF('Exemplaires élève'!$BH$140="I",2,IF('Exemplaires élève'!$BH$140="S",3,IF('Exemplaires élève'!$BH$140="B",4,IF('Exemplaires élève'!$BH$140="TB",5,"xxxx"))))))</f>
        <v/>
      </c>
      <c r="R170" s="78" t="str">
        <f>IF('Exemplaires élève'!$BH$148="","",IF('Exemplaires élève'!$BH$148="TI",1,IF('Exemplaires élève'!$BH$148="I",2,IF('Exemplaires élève'!$BH$148="S",3,IF('Exemplaires élève'!$BH$148="B",4,IF('Exemplaires élève'!$BH$148="TB",5,"xxxx"))))))</f>
        <v/>
      </c>
      <c r="S170" s="78" t="str">
        <f>IF('Exemplaires élève'!$BH$165="","",IF('Exemplaires élève'!$BH$165="TI",1,IF('Exemplaires élève'!$BH$165="I",2,IF('Exemplaires élève'!$BH$165="S",3,IF('Exemplaires élève'!$BH$165="B",4,IF('Exemplaires élève'!$BH$165="TB",5,"xxxx"))))))</f>
        <v/>
      </c>
      <c r="T170" s="78" t="str">
        <f>IF('Exemplaires élève'!$BH$173="","",IF('Exemplaires élève'!$BH$173="TI",1,IF('Exemplaires élève'!$BH$173="I",2,IF('Exemplaires élève'!$BH$173="S",3,IF('Exemplaires élève'!$BH$173="B",4,IF('Exemplaires élève'!$BH$173="TB",5,"xxxx"))))))</f>
        <v/>
      </c>
      <c r="U170" s="78" t="str">
        <f>IF('Exemplaires élève'!$BH$181="","",IF('Exemplaires élève'!$BH$181="TI",1,IF('Exemplaires élève'!$BH$181="I",2,IF('Exemplaires élève'!$BH$181="S",3,IF('Exemplaires élève'!$BH$181="B",4,IF('Exemplaires élève'!$BH$181="TB",5,"xxxx"))))))</f>
        <v/>
      </c>
      <c r="V170" s="78" t="str">
        <f>IF('Exemplaires élève'!$BH$189="","",IF('Exemplaires élève'!$BH$189="TI",1,IF('Exemplaires élève'!$BH$189="I",2,IF('Exemplaires élève'!$BH$189="S",3,IF('Exemplaires élève'!$BH$189="B",4,IF('Exemplaires élève'!$BH$189="TB",5,"xxxx"))))))</f>
        <v/>
      </c>
      <c r="W170" s="78" t="str">
        <f>IF('Exemplaires élève'!$BH$197="","",IF('Exemplaires élève'!$BH$197="TI",1,IF('Exemplaires élève'!$BH$197="I",2,IF('Exemplaires élève'!$BH$197="S",3,IF('Exemplaires élève'!$BH$197="B",4,IF('Exemplaires élève'!$BH$197="TB",5,"xxxx"))))))</f>
        <v/>
      </c>
    </row>
    <row r="171" spans="1:23">
      <c r="A171" s="112"/>
      <c r="D171" s="78" t="str">
        <f>IF('Exemplaires élève'!$BH$19="","",IF('Exemplaires élève'!$BH$19="TI",1,IF('Exemplaires élève'!$BH$19="I",2,IF('Exemplaires élève'!$BH$19="S",3,IF('Exemplaires élève'!$BH$19="B",4,IF('Exemplaires élève'!$BH$19="TB",5,"xxxx"))))))</f>
        <v/>
      </c>
      <c r="E171" s="78" t="str">
        <f>IF('Exemplaires élève'!$BH$27="","",IF('Exemplaires élève'!$BH$27="TI",1,IF('Exemplaires élève'!$BH$27="I",2,IF('Exemplaires élève'!$BH$27="S",3,IF('Exemplaires élève'!$BH$27="B",4,IF('Exemplaires élève'!$BH$27="TB",5,"xxxx"))))))</f>
        <v/>
      </c>
      <c r="F171" s="78" t="str">
        <f>IF('Exemplaires élève'!$BH$35="","",IF('Exemplaires élève'!$BH$35="TI",1,IF('Exemplaires élève'!$BH$35="I",2,IF('Exemplaires élève'!$BH$35="S",3,IF('Exemplaires élève'!$BH$35="B",4,IF('Exemplaires élève'!$BH$35="TB",5,"xxxx"))))))</f>
        <v/>
      </c>
      <c r="G171" s="78" t="str">
        <f>IF('Exemplaires élève'!$BH$43="","",IF('Exemplaires élève'!$BH$43="TI",1,IF('Exemplaires élève'!$BH$43="I",2,IF('Exemplaires élève'!$BH$43="S",3,IF('Exemplaires élève'!$BH$43="B",4,IF('Exemplaires élève'!$BH$43="TB",5,"xxxx"))))))</f>
        <v/>
      </c>
      <c r="H171" s="78" t="str">
        <f>IF('Exemplaires élève'!$BH$51="","",IF('Exemplaires élève'!$BH$51="TI",1,IF('Exemplaires élève'!$BH$51="I",2,IF('Exemplaires élève'!$BH$51="S",3,IF('Exemplaires élève'!$BH$51="B",4,IF('Exemplaires élève'!$BH$51="TB",5,"xxxx"))))))</f>
        <v/>
      </c>
      <c r="I171" s="78" t="str">
        <f>IF('Exemplaires élève'!$BH$68="","",IF('Exemplaires élève'!$BH$68="TI",1,IF('Exemplaires élève'!$BH$68="I",2,IF('Exemplaires élève'!$BH$68="S",3,IF('Exemplaires élève'!$BH$68="B",4,IF('Exemplaires élève'!$BH$68="TB",5,"xxxx"))))))</f>
        <v/>
      </c>
      <c r="J171" s="78" t="str">
        <f>IF('Exemplaires élève'!$BH$76="","",IF('Exemplaires élève'!$BH$76="TI",1,IF('Exemplaires élève'!$BH$76="I",2,IF('Exemplaires élève'!$BH$76="S",3,IF('Exemplaires élève'!$BH$76="B",4,IF('Exemplaires élève'!$BH$76="TB",5,"xxxx"))))))</f>
        <v/>
      </c>
      <c r="K171" s="78" t="str">
        <f>IF('Exemplaires élève'!$BH$84="","",IF('Exemplaires élève'!$BH$84="TI",1,IF('Exemplaires élève'!$BH$84="I",2,IF('Exemplaires élève'!$BH$84="S",3,IF('Exemplaires élève'!$BH$84="B",4,IF('Exemplaires élève'!$BH$84="TB",5,"xxxx"))))))</f>
        <v/>
      </c>
      <c r="L171" s="78" t="str">
        <f>IF('Exemplaires élève'!$BH$92="","",IF('Exemplaires élève'!$BH$92="TI",1,IF('Exemplaires élève'!$BH$92="I",2,IF('Exemplaires élève'!$BH$92="S",3,IF('Exemplaires élève'!$BH$92="B",4,IF('Exemplaires élève'!$BH$92="TB",5,"xxxx"))))))</f>
        <v/>
      </c>
      <c r="M171" s="78" t="str">
        <f>IF('Exemplaires élève'!$BH$100="","",IF('Exemplaires élève'!$BH$100="TI",1,IF('Exemplaires élève'!$BH$100="I",2,IF('Exemplaires élève'!$BH$100="S",3,IF('Exemplaires élève'!$BH$100="B",4,IF('Exemplaires élève'!$BH$100="TB",5,"xxxx"))))))</f>
        <v/>
      </c>
      <c r="N171" s="78" t="str">
        <f>IF('Exemplaires élève'!$BH$117="","",IF('Exemplaires élève'!$BH$117="TI",1,IF('Exemplaires élève'!$BH$117="I",2,IF('Exemplaires élève'!$BH$117="S",3,IF('Exemplaires élève'!$BH$117="B",4,IF('Exemplaires élève'!$BH$117="TB",5,"xxxx"))))))</f>
        <v/>
      </c>
      <c r="O171" s="78" t="str">
        <f>IF('Exemplaires élève'!$BH$125="","",IF('Exemplaires élève'!$BH$125="TI",1,IF('Exemplaires élève'!$BH$125="I",2,IF('Exemplaires élève'!$BH$125="S",3,IF('Exemplaires élève'!$BH$125="B",4,IF('Exemplaires élève'!$BH$125="TB",5,"xxxx"))))))</f>
        <v/>
      </c>
      <c r="P171" s="78" t="str">
        <f>IF('Exemplaires élève'!$BH$133="","",IF('Exemplaires élève'!$BH$133="TI",1,IF('Exemplaires élève'!$BH$133="I",2,IF('Exemplaires élève'!$BH$133="S",3,IF('Exemplaires élève'!$BH$133="B",4,IF('Exemplaires élève'!$BH$133="TB",5,"xxxx"))))))</f>
        <v/>
      </c>
      <c r="Q171" s="78" t="str">
        <f>IF('Exemplaires élève'!$BH$141="","",IF('Exemplaires élève'!$BH$141="TI",1,IF('Exemplaires élève'!$BH$141="I",2,IF('Exemplaires élève'!$BH$141="S",3,IF('Exemplaires élève'!$BH$141="B",4,IF('Exemplaires élève'!$BH$141="TB",5,"xxxx"))))))</f>
        <v/>
      </c>
      <c r="R171" s="78" t="str">
        <f>IF('Exemplaires élève'!$BH$149="","",IF('Exemplaires élève'!$BH$149="TI",1,IF('Exemplaires élève'!$BH$149="I",2,IF('Exemplaires élève'!$BH$149="S",3,IF('Exemplaires élève'!$BH$149="B",4,IF('Exemplaires élève'!$BH$149="TB",5,"xxxx"))))))</f>
        <v/>
      </c>
      <c r="S171" s="78" t="str">
        <f>IF('Exemplaires élève'!$BH$166="","",IF('Exemplaires élève'!$BH$166="TI",1,IF('Exemplaires élève'!$BH$166="I",2,IF('Exemplaires élève'!$BH$166="S",3,IF('Exemplaires élève'!$BH$166="B",4,IF('Exemplaires élève'!$BH$166="TB",5,"xxxx"))))))</f>
        <v/>
      </c>
      <c r="T171" s="78" t="str">
        <f>IF('Exemplaires élève'!$BH$174="","",IF('Exemplaires élève'!$BH$174="TI",1,IF('Exemplaires élève'!$BH$174="I",2,IF('Exemplaires élève'!$BH$174="S",3,IF('Exemplaires élève'!$BH$174="B",4,IF('Exemplaires élève'!$BH$174="TB",5,"xxxx"))))))</f>
        <v/>
      </c>
      <c r="U171" s="78" t="str">
        <f>IF('Exemplaires élève'!$BH$182="","",IF('Exemplaires élève'!$BH$182="TI",1,IF('Exemplaires élève'!$BH$182="I",2,IF('Exemplaires élève'!$BH$182="S",3,IF('Exemplaires élève'!$BH$182="B",4,IF('Exemplaires élève'!$BH$182="TB",5,"xxxx"))))))</f>
        <v/>
      </c>
      <c r="V171" s="78" t="str">
        <f>IF('Exemplaires élève'!$BH$190="","",IF('Exemplaires élève'!$BH$190="TI",1,IF('Exemplaires élève'!$BH$190="I",2,IF('Exemplaires élève'!$BH$190="S",3,IF('Exemplaires élève'!$BH$190="B",4,IF('Exemplaires élève'!$BH$190="TB",5,"xxxx"))))))</f>
        <v/>
      </c>
      <c r="W171" s="78" t="str">
        <f>IF('Exemplaires élève'!$BH$198="","",IF('Exemplaires élève'!$BH$198="TI",1,IF('Exemplaires élève'!$BH$198="I",2,IF('Exemplaires élève'!$BH$198="S",3,IF('Exemplaires élève'!$BH$198="B",4,IF('Exemplaires élève'!$BH$198="TB",5,"xxxx"))))))</f>
        <v/>
      </c>
    </row>
    <row r="172" spans="1:23">
      <c r="A172" s="112"/>
      <c r="D172" s="78" t="str">
        <f>IF('Exemplaires élève'!$BH$20="","",IF('Exemplaires élève'!$BH$20="TI",1,IF('Exemplaires élève'!$BH$20="I",2,IF('Exemplaires élève'!$BH$20="S",3,IF('Exemplaires élève'!$BH$20="B",4,IF('Exemplaires élève'!$BH$20="TB",5,"xxxx"))))))</f>
        <v/>
      </c>
      <c r="E172" s="78" t="str">
        <f>IF('Exemplaires élève'!$BH$28="","",IF('Exemplaires élève'!$BH$28="TI",1,IF('Exemplaires élève'!$BH$28="I",2,IF('Exemplaires élève'!$BH$28="S",3,IF('Exemplaires élève'!$BH$28="B",4,IF('Exemplaires élève'!$BH$28="TB",5,"xxxx"))))))</f>
        <v/>
      </c>
      <c r="F172" s="78" t="str">
        <f>IF('Exemplaires élève'!$BH$36="","",IF('Exemplaires élève'!$BH$36="TI",1,IF('Exemplaires élève'!$BH$36="I",2,IF('Exemplaires élève'!$BH$36="S",3,IF('Exemplaires élève'!$BH$36="B",4,IF('Exemplaires élève'!$BH$36="TB",5,"xxxx"))))))</f>
        <v/>
      </c>
      <c r="G172" s="78" t="str">
        <f>IF('Exemplaires élève'!$BH$44="","",IF('Exemplaires élève'!$BH$44="TI",1,IF('Exemplaires élève'!$BH$44="I",2,IF('Exemplaires élève'!$BH$44="S",3,IF('Exemplaires élève'!$BH$44="B",4,IF('Exemplaires élève'!$BH$44="TB",5,"xxxx"))))))</f>
        <v/>
      </c>
      <c r="H172" s="78" t="str">
        <f>IF('Exemplaires élève'!$BH$52="","",IF('Exemplaires élève'!$BH$52="TI",1,IF('Exemplaires élève'!$BH$52="I",2,IF('Exemplaires élève'!$BH$52="S",3,IF('Exemplaires élève'!$BH$52="B",4,IF('Exemplaires élève'!$BH$52="TB",5,"xxxx"))))))</f>
        <v/>
      </c>
      <c r="I172" s="78" t="str">
        <f>IF('Exemplaires élève'!$BH$69="","",IF('Exemplaires élève'!$BH$69="TI",1,IF('Exemplaires élève'!$BH$69="I",2,IF('Exemplaires élève'!$BH$69="S",3,IF('Exemplaires élève'!$BH$69="B",4,IF('Exemplaires élève'!$BH$69="TB",5,"xxxx"))))))</f>
        <v/>
      </c>
      <c r="J172" s="78" t="str">
        <f>IF('Exemplaires élève'!$BH$77="","",IF('Exemplaires élève'!$BH$77="TI",1,IF('Exemplaires élève'!$BH$77="I",2,IF('Exemplaires élève'!$BH$77="S",3,IF('Exemplaires élève'!$BH$77="B",4,IF('Exemplaires élève'!$BH$77="TB",5,"xxxx"))))))</f>
        <v/>
      </c>
      <c r="K172" s="78" t="str">
        <f>IF('Exemplaires élève'!$BH$85="","",IF('Exemplaires élève'!$BH$85="TI",1,IF('Exemplaires élève'!$BH$85="I",2,IF('Exemplaires élève'!$BH$85="S",3,IF('Exemplaires élève'!$BH$85="B",4,IF('Exemplaires élève'!$BH$85="TB",5,"xxxx"))))))</f>
        <v/>
      </c>
      <c r="L172" s="78" t="str">
        <f>IF('Exemplaires élève'!$BH$93="","",IF('Exemplaires élève'!$BH$93="TI",1,IF('Exemplaires élève'!$BH$93="I",2,IF('Exemplaires élève'!$BH$93="S",3,IF('Exemplaires élève'!$BH$93="B",4,IF('Exemplaires élève'!$BH$93="TB",5,"xxxx"))))))</f>
        <v/>
      </c>
      <c r="M172" s="78" t="str">
        <f>IF('Exemplaires élève'!$BH$101="","",IF('Exemplaires élève'!$BH$101="TI",1,IF('Exemplaires élève'!$BH$101="I",2,IF('Exemplaires élève'!$BH$101="S",3,IF('Exemplaires élève'!$BH$101="B",4,IF('Exemplaires élève'!$BH$101="TB",5,"xxxx"))))))</f>
        <v/>
      </c>
      <c r="N172" s="78" t="str">
        <f>IF('Exemplaires élève'!$BH$118="","",IF('Exemplaires élève'!$BH$118="TI",1,IF('Exemplaires élève'!$BH$118="I",2,IF('Exemplaires élève'!$BH$118="S",3,IF('Exemplaires élève'!$BH$118="B",4,IF('Exemplaires élève'!$BH$118="TB",5,"xxxx"))))))</f>
        <v/>
      </c>
      <c r="O172" s="78" t="str">
        <f>IF('Exemplaires élève'!$BH$126="","",IF('Exemplaires élève'!$BH$126="TI",1,IF('Exemplaires élève'!$BH$126="I",2,IF('Exemplaires élève'!$BH$126="S",3,IF('Exemplaires élève'!$BH$126="B",4,IF('Exemplaires élève'!$BH$126="TB",5,"xxxx"))))))</f>
        <v/>
      </c>
      <c r="P172" s="78" t="str">
        <f>IF('Exemplaires élève'!$BH$134="","",IF('Exemplaires élève'!$BH$134="TI",1,IF('Exemplaires élève'!$BH$134="I",2,IF('Exemplaires élève'!$BH$134="S",3,IF('Exemplaires élève'!$BH$134="B",4,IF('Exemplaires élève'!$BH$134="TB",5,"xxxx"))))))</f>
        <v/>
      </c>
      <c r="Q172" s="78" t="str">
        <f>IF('Exemplaires élève'!$BH$142="","",IF('Exemplaires élève'!$BH$142="TI",1,IF('Exemplaires élève'!$BH$142="I",2,IF('Exemplaires élève'!$BH$142="S",3,IF('Exemplaires élève'!$BH$142="B",4,IF('Exemplaires élève'!$BH$142="TB",5,"xxxx"))))))</f>
        <v/>
      </c>
      <c r="R172" s="78" t="str">
        <f>IF('Exemplaires élève'!$BH$150="","",IF('Exemplaires élève'!$BH$150="TI",1,IF('Exemplaires élève'!$BH$150="I",2,IF('Exemplaires élève'!$BH$150="S",3,IF('Exemplaires élève'!$BH$150="B",4,IF('Exemplaires élève'!$BH$150="TB",5,"xxxx"))))))</f>
        <v/>
      </c>
      <c r="S172" s="78" t="str">
        <f>IF('Exemplaires élève'!$BH$167="","",IF('Exemplaires élève'!$BH$167="TI",1,IF('Exemplaires élève'!$BH$167="I",2,IF('Exemplaires élève'!$BH$167="S",3,IF('Exemplaires élève'!$BH$167="B",4,IF('Exemplaires élève'!$BH$167="TB",5,"xxxx"))))))</f>
        <v/>
      </c>
      <c r="T172" s="78" t="str">
        <f>IF('Exemplaires élève'!$BH$175="","",IF('Exemplaires élève'!$BH$175="TI",1,IF('Exemplaires élève'!$BH$175="I",2,IF('Exemplaires élève'!$BH$175="S",3,IF('Exemplaires élève'!$BH$175="B",4,IF('Exemplaires élève'!$BH$175="TB",5,"xxxx"))))))</f>
        <v/>
      </c>
      <c r="U172" s="78" t="str">
        <f>IF('Exemplaires élève'!$BH$183="","",IF('Exemplaires élève'!$BH$183="TI",1,IF('Exemplaires élève'!$BH$183="I",2,IF('Exemplaires élève'!$BH$183="S",3,IF('Exemplaires élève'!$BH$183="B",4,IF('Exemplaires élève'!$BH$183="TB",5,"xxxx"))))))</f>
        <v/>
      </c>
      <c r="V172" s="78" t="str">
        <f>IF('Exemplaires élève'!$BH$191="","",IF('Exemplaires élève'!$BH$191="TI",1,IF('Exemplaires élève'!$BH$191="I",2,IF('Exemplaires élève'!$BH$191="S",3,IF('Exemplaires élève'!$BH$191="B",4,IF('Exemplaires élève'!$BH$191="TB",5,"xxxx"))))))</f>
        <v/>
      </c>
      <c r="W172" s="78" t="str">
        <f>IF('Exemplaires élève'!$BH$199="","",IF('Exemplaires élève'!$BH$199="TI",1,IF('Exemplaires élève'!$BH$199="I",2,IF('Exemplaires élève'!$BH$199="S",3,IF('Exemplaires élève'!$BH$199="B",4,IF('Exemplaires élève'!$BH$199="TB",5,"xxxx"))))))</f>
        <v/>
      </c>
    </row>
    <row r="173" spans="1:23" ht="13.5" thickBot="1">
      <c r="A173" s="112"/>
      <c r="D173" s="78" t="str">
        <f>IF('Exemplaires élève'!$BH$21="","",IF('Exemplaires élève'!$BH$21="TI",1,IF('Exemplaires élève'!$BH$21="I",2,IF('Exemplaires élève'!$BH$21="S",3,IF('Exemplaires élève'!$BH$21="B",4,IF('Exemplaires élève'!$BH$21="TB",5,"xxxx"))))))</f>
        <v/>
      </c>
      <c r="E173" s="78" t="str">
        <f>IF('Exemplaires élève'!$BH$29="","",IF('Exemplaires élève'!$BH$29="TI",1,IF('Exemplaires élève'!$BH$29="I",2,IF('Exemplaires élève'!$BH$29="S",3,IF('Exemplaires élève'!$BH$29="B",4,IF('Exemplaires élève'!$BH$29="TB",5,"xxxx"))))))</f>
        <v/>
      </c>
      <c r="F173" s="78" t="str">
        <f>IF('Exemplaires élève'!$BH$37="","",IF('Exemplaires élève'!$BH$37="TI",1,IF('Exemplaires élève'!$BH$37="I",2,IF('Exemplaires élève'!$BH$37="S",3,IF('Exemplaires élève'!$BH$37="B",4,IF('Exemplaires élève'!$BH$37="TB",5,"xxxx"))))))</f>
        <v/>
      </c>
      <c r="G173" s="78" t="str">
        <f>IF('Exemplaires élève'!$BH$45="","",IF('Exemplaires élève'!$BH$45="TI",1,IF('Exemplaires élève'!$BH$45="I",2,IF('Exemplaires élève'!$BH$45="S",3,IF('Exemplaires élève'!$BH$45="B",4,IF('Exemplaires élève'!$BH$45="TB",5,"xxxx"))))))</f>
        <v/>
      </c>
      <c r="H173" s="78" t="str">
        <f>IF('Exemplaires élève'!$BH$53="","",IF('Exemplaires élève'!$BH$53="TI",1,IF('Exemplaires élève'!$BH$53="I",2,IF('Exemplaires élève'!$BH$53="S",3,IF('Exemplaires élève'!$BH$53="B",4,IF('Exemplaires élève'!$BH$53="TB",5,"xxxx"))))))</f>
        <v/>
      </c>
      <c r="I173" s="78" t="str">
        <f>IF('Exemplaires élève'!$BH$70="","",IF('Exemplaires élève'!$BH$70="TI",1,IF('Exemplaires élève'!$BH$70="I",2,IF('Exemplaires élève'!$BH$70="S",3,IF('Exemplaires élève'!$BH$70="B",4,IF('Exemplaires élève'!$BH$70="TB",5,"xxxx"))))))</f>
        <v/>
      </c>
      <c r="J173" s="78" t="str">
        <f>IF('Exemplaires élève'!$BH$78="","",IF('Exemplaires élève'!$BH$78="TI",1,IF('Exemplaires élève'!$BH$78="I",2,IF('Exemplaires élève'!$BH$78="S",3,IF('Exemplaires élève'!$BH$78="B",4,IF('Exemplaires élève'!$BH$78="TB",5,"xxxx"))))))</f>
        <v/>
      </c>
      <c r="K173" s="78" t="str">
        <f>IF('Exemplaires élève'!$BH$86="","",IF('Exemplaires élève'!$BH$86="TI",1,IF('Exemplaires élève'!$BH$86="I",2,IF('Exemplaires élève'!$BH$86="S",3,IF('Exemplaires élève'!$BH$86="B",4,IF('Exemplaires élève'!$BH$86="TB",5,"xxxx"))))))</f>
        <v/>
      </c>
      <c r="L173" s="78" t="str">
        <f>IF('Exemplaires élève'!$BH$94="","",IF('Exemplaires élève'!$BH$94="TI",1,IF('Exemplaires élève'!$BH$94="I",2,IF('Exemplaires élève'!$BH$94="S",3,IF('Exemplaires élève'!$BH$94="B",4,IF('Exemplaires élève'!$BH$94="TB",5,"xxxx"))))))</f>
        <v/>
      </c>
      <c r="M173" s="78" t="str">
        <f>IF('Exemplaires élève'!$BH$102="","",IF('Exemplaires élève'!$BH$102="TI",1,IF('Exemplaires élève'!$BH$102="I",2,IF('Exemplaires élève'!$BH$102="S",3,IF('Exemplaires élève'!$BH$102="B",4,IF('Exemplaires élève'!$BH$102="TB",5,"xxxx"))))))</f>
        <v/>
      </c>
      <c r="N173" s="78" t="str">
        <f>IF('Exemplaires élève'!$BH$119="","",IF('Exemplaires élève'!$BH$119="TI",1,IF('Exemplaires élève'!$BH$119="I",2,IF('Exemplaires élève'!$BH$119="S",3,IF('Exemplaires élève'!$BH$119="B",4,IF('Exemplaires élève'!$BH$119="TB",5,"xxxx"))))))</f>
        <v/>
      </c>
      <c r="O173" s="78" t="str">
        <f>IF('Exemplaires élève'!$BH$127="","",IF('Exemplaires élève'!$BH$127="TI",1,IF('Exemplaires élève'!$BH$127="I",2,IF('Exemplaires élève'!$BH$127="S",3,IF('Exemplaires élève'!$BH$127="B",4,IF('Exemplaires élève'!$BH$127="TB",5,"xxxx"))))))</f>
        <v/>
      </c>
      <c r="P173" s="78" t="str">
        <f>IF('Exemplaires élève'!$BH$135="","",IF('Exemplaires élève'!$BH$135="TI",1,IF('Exemplaires élève'!$BH$135="I",2,IF('Exemplaires élève'!$BH$135="S",3,IF('Exemplaires élève'!$BH$135="B",4,IF('Exemplaires élève'!$BH$135="TB",5,"xxxx"))))))</f>
        <v/>
      </c>
      <c r="Q173" s="78" t="str">
        <f>IF('Exemplaires élève'!$BH$143="","",IF('Exemplaires élève'!$BH$143="TI",1,IF('Exemplaires élève'!$BH$143="I",2,IF('Exemplaires élève'!$BH$143="S",3,IF('Exemplaires élève'!$BH$143="B",4,IF('Exemplaires élève'!$BH$143="TB",5,"xxxx"))))))</f>
        <v/>
      </c>
      <c r="R173" s="78" t="str">
        <f>IF('Exemplaires élève'!$BH$151="","",IF('Exemplaires élève'!$BH$151="TI",1,IF('Exemplaires élève'!$BH$151="I",2,IF('Exemplaires élève'!$BH$151="S",3,IF('Exemplaires élève'!$BH$151="B",4,IF('Exemplaires élève'!$BH$151="TB",5,"xxxx"))))))</f>
        <v/>
      </c>
      <c r="S173" s="78" t="str">
        <f>IF('Exemplaires élève'!$BH$168="","",IF('Exemplaires élève'!$BH$168="TI",1,IF('Exemplaires élève'!$BH$168="I",2,IF('Exemplaires élève'!$BH$168="S",3,IF('Exemplaires élève'!$BH$168="B",4,IF('Exemplaires élève'!$BH$168="TB",5,"xxxx"))))))</f>
        <v/>
      </c>
      <c r="T173" s="78" t="str">
        <f>IF('Exemplaires élève'!$BH$176="","",IF('Exemplaires élève'!$BH$176="TI",1,IF('Exemplaires élève'!$BH$176="I",2,IF('Exemplaires élève'!$BH$176="S",3,IF('Exemplaires élève'!$BH$176="B",4,IF('Exemplaires élève'!$BH$176="TB",5,"xxxx"))))))</f>
        <v/>
      </c>
      <c r="U173" s="78" t="str">
        <f>IF('Exemplaires élève'!$BH$184="","",IF('Exemplaires élève'!$BH$184="TI",1,IF('Exemplaires élève'!$BH$184="I",2,IF('Exemplaires élève'!$BH$184="S",3,IF('Exemplaires élève'!$BH$184="B",4,IF('Exemplaires élève'!$BH$184="TB",5,"xxxx"))))))</f>
        <v/>
      </c>
      <c r="V173" s="78" t="str">
        <f>IF('Exemplaires élève'!$BH$192="","",IF('Exemplaires élève'!$BH$192="TI",1,IF('Exemplaires élève'!$BH$192="I",2,IF('Exemplaires élève'!$BH$192="S",3,IF('Exemplaires élève'!$BH$192="B",4,IF('Exemplaires élève'!$BH$192="TB",5,"xxxx"))))))</f>
        <v/>
      </c>
      <c r="W173" s="78" t="str">
        <f>IF('Exemplaires élève'!$BH$200="","",IF('Exemplaires élève'!$BH$200="TI",1,IF('Exemplaires élève'!$BH$200="I",2,IF('Exemplaires élève'!$BH$200="S",3,IF('Exemplaires élève'!$BH$200="B",4,IF('Exemplaires élève'!$BH$200="TB",5,"xxxx"))))))</f>
        <v/>
      </c>
    </row>
    <row r="174" spans="1:23" ht="13.5" thickBot="1">
      <c r="A174" s="112"/>
      <c r="D174" s="32" t="str">
        <f>IF(D167="Absent(e)","",IF(D167="Non pr.",2,IF(COUNTIF(D167:D173,"")=7,"",AVERAGE(D167:D173))))</f>
        <v/>
      </c>
      <c r="E174" s="33" t="str">
        <f t="shared" ref="E174:W174" si="17">IF(E167="Absent(e)","",IF(E167="Non pr.",2,IF(COUNTIF(E167:E173,"")=7,"",AVERAGE(E167:E173))))</f>
        <v/>
      </c>
      <c r="F174" s="33" t="str">
        <f t="shared" si="17"/>
        <v/>
      </c>
      <c r="G174" s="33" t="str">
        <f t="shared" si="17"/>
        <v/>
      </c>
      <c r="H174" s="33" t="str">
        <f t="shared" si="17"/>
        <v/>
      </c>
      <c r="I174" s="33" t="str">
        <f t="shared" si="17"/>
        <v/>
      </c>
      <c r="J174" s="33" t="str">
        <f t="shared" si="17"/>
        <v/>
      </c>
      <c r="K174" s="33" t="str">
        <f t="shared" si="17"/>
        <v/>
      </c>
      <c r="L174" s="33" t="str">
        <f t="shared" si="17"/>
        <v/>
      </c>
      <c r="M174" s="33" t="str">
        <f t="shared" si="17"/>
        <v/>
      </c>
      <c r="N174" s="33" t="str">
        <f t="shared" si="17"/>
        <v/>
      </c>
      <c r="O174" s="33" t="str">
        <f t="shared" si="17"/>
        <v/>
      </c>
      <c r="P174" s="33" t="str">
        <f t="shared" si="17"/>
        <v/>
      </c>
      <c r="Q174" s="33" t="str">
        <f t="shared" si="17"/>
        <v/>
      </c>
      <c r="R174" s="33" t="str">
        <f t="shared" si="17"/>
        <v/>
      </c>
      <c r="S174" s="33" t="str">
        <f t="shared" si="17"/>
        <v/>
      </c>
      <c r="T174" s="33" t="str">
        <f t="shared" si="17"/>
        <v/>
      </c>
      <c r="U174" s="33" t="str">
        <f t="shared" si="17"/>
        <v/>
      </c>
      <c r="V174" s="33" t="str">
        <f t="shared" si="17"/>
        <v/>
      </c>
      <c r="W174" s="34" t="str">
        <f t="shared" si="17"/>
        <v/>
      </c>
    </row>
    <row r="175" spans="1:23">
      <c r="A175" s="112"/>
    </row>
    <row r="176" spans="1:23" ht="25.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</row>
    <row r="177" spans="1:24" ht="12.75" customHeight="1">
      <c r="A177" s="112" t="s">
        <v>22</v>
      </c>
      <c r="D177" s="54">
        <f>IF(Paramètres!$B$172="","",Paramètres!$B$172)</f>
        <v>42801</v>
      </c>
      <c r="E177" s="54">
        <f>IF(Paramètres!$B$173="","",Paramètres!$B$173)</f>
        <v>42802</v>
      </c>
      <c r="F177" s="54">
        <f>IF(Paramètres!$B$174="","",Paramètres!$B$174)</f>
        <v>42803</v>
      </c>
      <c r="G177" s="54">
        <f>IF(Paramètres!$B$175="","",Paramètres!$B$175)</f>
        <v>42804</v>
      </c>
      <c r="H177" s="54">
        <f>IF(Paramètres!$B$176="","",Paramètres!$B$176)</f>
        <v>42807</v>
      </c>
      <c r="I177" s="54">
        <f>IF(Paramètres!$B$177="","",Paramètres!$B$177)</f>
        <v>42808</v>
      </c>
      <c r="J177" s="54">
        <f>IF(Paramètres!$B$178="","",Paramètres!$B$178)</f>
        <v>42809</v>
      </c>
      <c r="K177" s="54">
        <f>IF(Paramètres!$B$179="","",Paramètres!$B$179)</f>
        <v>42810</v>
      </c>
      <c r="L177" s="54">
        <f>IF(Paramètres!$B$180="","",Paramètres!$B$180)</f>
        <v>42811</v>
      </c>
      <c r="M177" s="54">
        <f>IF(Paramètres!$B$181="","",Paramètres!$B$181)</f>
        <v>42815</v>
      </c>
      <c r="N177" s="54">
        <f>IF(Paramètres!$B$182="","",Paramètres!$B$182)</f>
        <v>42816</v>
      </c>
      <c r="O177" s="54">
        <f>IF(Paramètres!$B$183="","",Paramètres!$B$183)</f>
        <v>42817</v>
      </c>
      <c r="P177" s="54">
        <f>IF(Paramètres!$B$184="","",Paramètres!$B$184)</f>
        <v>42818</v>
      </c>
      <c r="Q177" s="54">
        <f>IF(Paramètres!$B$185="","",Paramètres!$B$185)</f>
        <v>42821</v>
      </c>
      <c r="R177" s="54">
        <f>IF(Paramètres!$B$186="","",Paramètres!$B$186)</f>
        <v>42822</v>
      </c>
      <c r="S177" s="54">
        <f>IF(Paramètres!$B$187="","",Paramètres!$B$187)</f>
        <v>42823</v>
      </c>
      <c r="T177" s="54">
        <f>IF(Paramètres!$B$188="","",Paramètres!$B$188)</f>
        <v>42824</v>
      </c>
      <c r="U177" s="54" t="str">
        <f>IF(Paramètres!$B$189="","",Paramètres!$B$189)</f>
        <v/>
      </c>
      <c r="V177" s="54" t="str">
        <f>IF(Paramètres!$B$190="","",Paramètres!$B$190)</f>
        <v/>
      </c>
      <c r="W177" s="54" t="str">
        <f>IF(Paramètres!$B$191="","",Paramètres!$B$191)</f>
        <v/>
      </c>
      <c r="X177" s="31" t="str">
        <f>IF(Paramètres!$B$192="","",Paramètres!$B$192)</f>
        <v/>
      </c>
    </row>
    <row r="178" spans="1:24">
      <c r="A178" s="112"/>
      <c r="C178" s="1" t="s">
        <v>27</v>
      </c>
      <c r="D178" s="77" t="str">
        <f>IF('Exemplaires élève'!$BQ$15="","",IF('Exemplaires élève'!$BQ$15="TI",1,IF('Exemplaires élève'!$BQ$15="I",2,IF('Exemplaires élève'!$BQ$15="S",3,IF('Exemplaires élève'!$BQ$15="B",4,IF('Exemplaires élève'!$BQ$15="TB",5,IF('Exemplaires élève'!$BQ$15="np","Non pr.",IF('Exemplaires élève'!$BQ$15="A","Absent(e)","xxxx"))))))))</f>
        <v/>
      </c>
      <c r="E178" s="77" t="str">
        <f>IF('Exemplaires élève'!$BQ$23="","",IF('Exemplaires élève'!$BQ$23="TI",1,IF('Exemplaires élève'!$BQ$23="I",2,IF('Exemplaires élève'!$BQ$23="S",3,IF('Exemplaires élève'!$BQ$23="B",4,IF('Exemplaires élève'!$BQ$23="TB",5,IF('Exemplaires élève'!$BQ$23="np","Non pr.",IF('Exemplaires élève'!$BQ$23="A","Absent(e)","xxxx"))))))))</f>
        <v/>
      </c>
      <c r="F178" s="77" t="str">
        <f>IF('Exemplaires élève'!$BQ$31="","",IF('Exemplaires élève'!$BQ$31="TI",1,IF('Exemplaires élève'!$BQ$31="I",2,IF('Exemplaires élève'!$BQ$31="S",3,IF('Exemplaires élève'!$BQ$31="B",4,IF('Exemplaires élève'!$BQ$31="TB",5,IF('Exemplaires élève'!$BQ$31="np","Non pr.",IF('Exemplaires élève'!$BQ$31="A","Absent(e)","xxxx"))))))))</f>
        <v/>
      </c>
      <c r="G178" s="77" t="str">
        <f>IF('Exemplaires élève'!$BQ$39="","",IF('Exemplaires élève'!$BQ$39="TI",1,IF('Exemplaires élève'!$BQ$39="I",2,IF('Exemplaires élève'!$BQ$39="S",3,IF('Exemplaires élève'!$BQ$39="B",4,IF('Exemplaires élève'!$BQ$39="TB",5,IF('Exemplaires élève'!$BQ$39="np","Non pr.",IF('Exemplaires élève'!$BQ$39="A","Absent(e)","xxxx"))))))))</f>
        <v/>
      </c>
      <c r="H178" s="77" t="str">
        <f>IF('Exemplaires élève'!$BQ$47="","",IF('Exemplaires élève'!$BQ$47="TI",1,IF('Exemplaires élève'!$BQ$47="I",2,IF('Exemplaires élève'!$BQ$47="S",3,IF('Exemplaires élève'!$BQ$47="B",4,IF('Exemplaires élève'!$BQ$47="TB",5,IF('Exemplaires élève'!$BQ$47="np","Non pr.",IF('Exemplaires élève'!$BQ$47="A","Absent(e)","xxxx"))))))))</f>
        <v/>
      </c>
      <c r="I178" s="77" t="str">
        <f>IF('Exemplaires élève'!$BQ$64="","",IF('Exemplaires élève'!$BQ$64="TI",1,IF('Exemplaires élève'!$BQ$64="I",2,IF('Exemplaires élève'!$BQ$64="S",3,IF('Exemplaires élève'!$BQ$64="B",4,IF('Exemplaires élève'!$BQ$64="TB",5,IF('Exemplaires élève'!$BQ$64="np","Non pr.",IF('Exemplaires élève'!$BQ$64="A","Absent(e)","xxxx"))))))))</f>
        <v/>
      </c>
      <c r="J178" s="77" t="str">
        <f>IF('Exemplaires élève'!$BQ$72="","",IF('Exemplaires élève'!$BQ$72="TI",1,IF('Exemplaires élève'!$BQ$72="I",2,IF('Exemplaires élève'!$BQ$72="S",3,IF('Exemplaires élève'!$BQ$72="B",4,IF('Exemplaires élève'!$BQ$72="TB",5,IF('Exemplaires élève'!$BQ$72="np","Non pr.",IF('Exemplaires élève'!$BQ$72="A","Absent(e)","xxxx"))))))))</f>
        <v/>
      </c>
      <c r="K178" s="77" t="str">
        <f>IF('Exemplaires élève'!$BQ$80="","",IF('Exemplaires élève'!$BQ$80="TI",1,IF('Exemplaires élève'!$BQ$80="I",2,IF('Exemplaires élève'!$BQ$80="S",3,IF('Exemplaires élève'!$BQ$80="B",4,IF('Exemplaires élève'!$BQ$80="TB",5,IF('Exemplaires élève'!$BQ$80="np","Non pr.",IF('Exemplaires élève'!$BQ$80="A","Absent(e)","xxxx"))))))))</f>
        <v/>
      </c>
      <c r="L178" s="77" t="str">
        <f>IF('Exemplaires élève'!$BQ$88="","",IF('Exemplaires élève'!$BQ$88="TI",1,IF('Exemplaires élève'!$BQ$88="I",2,IF('Exemplaires élève'!$BQ$88="S",3,IF('Exemplaires élève'!$BQ$88="B",4,IF('Exemplaires élève'!$BQ$88="TB",5,IF('Exemplaires élève'!$BQ$88="np","Non pr.",IF('Exemplaires élève'!$BQ$88="A","Absent(e)","xxxx"))))))))</f>
        <v/>
      </c>
      <c r="M178" s="77" t="str">
        <f>IF('Exemplaires élève'!$BQ$96="","",IF('Exemplaires élève'!$BQ$96="TI",1,IF('Exemplaires élève'!$BQ$96="I",2,IF('Exemplaires élève'!$BQ$96="S",3,IF('Exemplaires élève'!$BQ$96="B",4,IF('Exemplaires élève'!$BQ$96="TB",5,IF('Exemplaires élève'!$BQ$96="np","Non pr.",IF('Exemplaires élève'!$BQ$96="A","Absent(e)","xxxx"))))))))</f>
        <v/>
      </c>
      <c r="N178" s="77" t="str">
        <f>IF('Exemplaires élève'!$BQ$113="","",IF('Exemplaires élève'!$BQ$113="TI",1,IF('Exemplaires élève'!$BQ$113="I",2,IF('Exemplaires élève'!$BQ$113="S",3,IF('Exemplaires élève'!$BQ$113="B",4,IF('Exemplaires élève'!$BQ$113="TB",5,IF('Exemplaires élève'!$BQ$113="np","Non pr.",IF('Exemplaires élève'!$BQ$113="A","Absent(e)","xxxx"))))))))</f>
        <v/>
      </c>
      <c r="O178" s="77" t="str">
        <f>IF('Exemplaires élève'!$BQ$121="","",IF('Exemplaires élève'!$BQ$121="TI",1,IF('Exemplaires élève'!$BQ$121="I",2,IF('Exemplaires élève'!$BQ$121="S",3,IF('Exemplaires élève'!$BQ$121="B",4,IF('Exemplaires élève'!$BQ$121="TB",5,IF('Exemplaires élève'!$BQ$121="np","Non pr.",IF('Exemplaires élève'!$BQ$121="A","Absent(e)","xxxx"))))))))</f>
        <v/>
      </c>
      <c r="P178" s="77" t="str">
        <f>IF('Exemplaires élève'!$BQ$129="","",IF('Exemplaires élève'!$BQ$129="TI",1,IF('Exemplaires élève'!$BQ$129="I",2,IF('Exemplaires élève'!$BQ$129="S",3,IF('Exemplaires élève'!$BQ$129="B",4,IF('Exemplaires élève'!$BQ$129="TB",5,IF('Exemplaires élève'!$BQ$129="np","Non pr.",IF('Exemplaires élève'!$BQ$129="A","Absent(e)","xxxx"))))))))</f>
        <v/>
      </c>
      <c r="Q178" s="77" t="str">
        <f>IF('Exemplaires élève'!$BQ$137="","",IF('Exemplaires élève'!$BQ$137="TI",1,IF('Exemplaires élève'!$BQ$137="I",2,IF('Exemplaires élève'!$BQ$137="S",3,IF('Exemplaires élève'!$BQ$137="B",4,IF('Exemplaires élève'!$BQ$137="TB",5,IF('Exemplaires élève'!$BQ$137="np","Non pr.",IF('Exemplaires élève'!$BQ$137="A","Absent(e)","xxxx"))))))))</f>
        <v/>
      </c>
      <c r="R178" s="77" t="str">
        <f>IF('Exemplaires élève'!$BQ$145="","",IF('Exemplaires élève'!$BQ$145="TI",1,IF('Exemplaires élève'!$BQ$145="I",2,IF('Exemplaires élève'!$BQ$145="S",3,IF('Exemplaires élève'!$BQ$145="B",4,IF('Exemplaires élève'!$BQ$145="TB",5,IF('Exemplaires élève'!$BQ$145="np","Non pr.",IF('Exemplaires élève'!$BQ$145="A","Absent(e)","xxxx"))))))))</f>
        <v/>
      </c>
      <c r="S178" s="77" t="str">
        <f>IF('Exemplaires élève'!$BQ$162="","",IF('Exemplaires élève'!$BQ$162="TI",1,IF('Exemplaires élève'!$BQ$162="I",2,IF('Exemplaires élève'!$BQ$162="S",3,IF('Exemplaires élève'!$BQ$162="B",4,IF('Exemplaires élève'!$BQ$162="TB",5,IF('Exemplaires élève'!$BQ$162="np","Non pr.",IF('Exemplaires élève'!$BQ$162="A","Absent(e)","xxxx"))))))))</f>
        <v/>
      </c>
      <c r="T178" s="77" t="str">
        <f>IF('Exemplaires élève'!$BQ$170="","",IF('Exemplaires élève'!$BQ$170="TI",1,IF('Exemplaires élève'!$BQ$170="I",2,IF('Exemplaires élève'!$BQ$170="S",3,IF('Exemplaires élève'!$BQ$170="B",4,IF('Exemplaires élève'!$BQ$170="TB",5,IF('Exemplaires élève'!$BQ$170="np","Non pr.",IF('Exemplaires élève'!$BQ$170="A","Absent(e)","xxxx"))))))))</f>
        <v/>
      </c>
      <c r="U178" s="77" t="str">
        <f>IF('Exemplaires élève'!$BQ$178="","",IF('Exemplaires élève'!$BQ$178="TI",1,IF('Exemplaires élève'!$BQ$178="I",2,IF('Exemplaires élève'!$BQ$178="S",3,IF('Exemplaires élève'!$BQ$178="B",4,IF('Exemplaires élève'!$BQ$178="TB",5,IF('Exemplaires élève'!$BQ$178="np","Non pr.",IF('Exemplaires élève'!$BQ$178="A","Absent(e)","xxxx"))))))))</f>
        <v/>
      </c>
      <c r="V178" s="77" t="str">
        <f>IF('Exemplaires élève'!$BQ$186="","",IF('Exemplaires élève'!$BQ$186="TI",1,IF('Exemplaires élève'!$BQ$186="I",2,IF('Exemplaires élève'!$BQ$186="S",3,IF('Exemplaires élève'!$BQ$186="B",4,IF('Exemplaires élève'!$BQ$186="TB",5,IF('Exemplaires élève'!$BQ$186="np","Non pr.",IF('Exemplaires élève'!$BQ$186="A","Absent(e)","xxxx"))))))))</f>
        <v/>
      </c>
      <c r="W178" s="77" t="str">
        <f>IF('Exemplaires élève'!$BQ$194="","",IF('Exemplaires élève'!$BQ$194="TI",1,IF('Exemplaires élève'!$BQ$194="I",2,IF('Exemplaires élève'!$BQ$194="S",3,IF('Exemplaires élève'!$BQ$194="B",4,IF('Exemplaires élève'!$BQ$194="TB",5,IF('Exemplaires élève'!$BQ$194="np","Non pr.",IF('Exemplaires élève'!$BQ$194="A","Absent(e)","xxxx"))))))))</f>
        <v/>
      </c>
    </row>
    <row r="179" spans="1:24">
      <c r="A179" s="112"/>
      <c r="D179" s="78" t="str">
        <f>IF('Exemplaires élève'!$BQ$16="","",IF('Exemplaires élève'!$BQ$16="TI",1,IF('Exemplaires élève'!$BQ$16="I",2,IF('Exemplaires élève'!$BQ$16="S",3,IF('Exemplaires élève'!$BQ$16="B",4,IF('Exemplaires élève'!$BQ$16="TB",5,"xxxx"))))))</f>
        <v/>
      </c>
      <c r="E179" s="78" t="str">
        <f>IF('Exemplaires élève'!$BQ$24="","",IF('Exemplaires élève'!$BQ$24="TI",1,IF('Exemplaires élève'!$BQ$24="I",2,IF('Exemplaires élève'!$BQ$24="S",3,IF('Exemplaires élève'!$BQ$24="B",4,IF('Exemplaires élève'!$BQ$24="TB",5,"xxxx"))))))</f>
        <v/>
      </c>
      <c r="F179" s="78" t="str">
        <f>IF('Exemplaires élève'!$BQ$32="","",IF('Exemplaires élève'!$BQ$32="TI",1,IF('Exemplaires élève'!$BQ$32="I",2,IF('Exemplaires élève'!$BQ$32="S",3,IF('Exemplaires élève'!$BQ$32="B",4,IF('Exemplaires élève'!$BQ$32="TB",5,"xxxx"))))))</f>
        <v/>
      </c>
      <c r="G179" s="78" t="str">
        <f>IF('Exemplaires élève'!$BQ$40="","",IF('Exemplaires élève'!$BQ$40="TI",1,IF('Exemplaires élève'!$BQ$40="I",2,IF('Exemplaires élève'!$BQ$40="S",3,IF('Exemplaires élève'!$BQ$40="B",4,IF('Exemplaires élève'!$BQ$40="TB",5,"xxxx"))))))</f>
        <v/>
      </c>
      <c r="H179" s="78" t="str">
        <f>IF('Exemplaires élève'!$BQ$48="","",IF('Exemplaires élève'!$BQ$48="TI",1,IF('Exemplaires élève'!$BQ$48="I",2,IF('Exemplaires élève'!$BQ$48="S",3,IF('Exemplaires élève'!$BQ$48="B",4,IF('Exemplaires élève'!$BQ$48="TB",5,"xxxx"))))))</f>
        <v/>
      </c>
      <c r="I179" s="78" t="str">
        <f>IF('Exemplaires élève'!$BQ$65="","",IF('Exemplaires élève'!$BQ$65="TI",1,IF('Exemplaires élève'!$BQ$65="I",2,IF('Exemplaires élève'!$BQ$65="S",3,IF('Exemplaires élève'!$BQ$65="B",4,IF('Exemplaires élève'!$BQ$65="TB",5,"xxxx"))))))</f>
        <v/>
      </c>
      <c r="J179" s="78" t="str">
        <f>IF('Exemplaires élève'!$BQ$73="","",IF('Exemplaires élève'!$BQ$73="TI",1,IF('Exemplaires élève'!$BQ$73="I",2,IF('Exemplaires élève'!$BQ$73="S",3,IF('Exemplaires élève'!$BQ$73="B",4,IF('Exemplaires élève'!$BQ$73="TB",5,"xxxx"))))))</f>
        <v/>
      </c>
      <c r="K179" s="78" t="str">
        <f>IF('Exemplaires élève'!$BQ$81="","",IF('Exemplaires élève'!$BQ$81="TI",1,IF('Exemplaires élève'!$BQ$81="I",2,IF('Exemplaires élève'!$BQ$81="S",3,IF('Exemplaires élève'!$BQ$81="B",4,IF('Exemplaires élève'!$BQ$81="TB",5,"xxxx"))))))</f>
        <v/>
      </c>
      <c r="L179" s="78" t="str">
        <f>IF('Exemplaires élève'!$BQ$89="","",IF('Exemplaires élève'!$BQ$89="TI",1,IF('Exemplaires élève'!$BQ$89="I",2,IF('Exemplaires élève'!$BQ$89="S",3,IF('Exemplaires élève'!$BQ$89="B",4,IF('Exemplaires élève'!$BQ$89="TB",5,"xxxx"))))))</f>
        <v/>
      </c>
      <c r="M179" s="78" t="str">
        <f>IF('Exemplaires élève'!$BQ$97="","",IF('Exemplaires élève'!$BQ$97="TI",1,IF('Exemplaires élève'!$BQ$97="I",2,IF('Exemplaires élève'!$BQ$97="S",3,IF('Exemplaires élève'!$BQ$97="B",4,IF('Exemplaires élève'!$BQ$97="TB",5,"xxxx"))))))</f>
        <v/>
      </c>
      <c r="N179" s="78" t="str">
        <f>IF('Exemplaires élève'!$BQ$114="","",IF('Exemplaires élève'!$BQ$114="TI",1,IF('Exemplaires élève'!$BQ$114="I",2,IF('Exemplaires élève'!$BQ$114="S",3,IF('Exemplaires élève'!$BQ$114="B",4,IF('Exemplaires élève'!$BQ$114="TB",5,"xxxx"))))))</f>
        <v/>
      </c>
      <c r="O179" s="78" t="str">
        <f>IF('Exemplaires élève'!$BQ$122="","",IF('Exemplaires élève'!$BQ$122="TI",1,IF('Exemplaires élève'!$BQ$122="I",2,IF('Exemplaires élève'!$BQ$122="S",3,IF('Exemplaires élève'!$BQ$122="B",4,IF('Exemplaires élève'!$BQ$122="TB",5,"xxxx"))))))</f>
        <v/>
      </c>
      <c r="P179" s="78" t="str">
        <f>IF('Exemplaires élève'!$BQ$130="","",IF('Exemplaires élève'!$BQ$130="TI",1,IF('Exemplaires élève'!$BQ$130="I",2,IF('Exemplaires élève'!$BQ$130="S",3,IF('Exemplaires élève'!$BQ$130="B",4,IF('Exemplaires élève'!$BQ$130="TB",5,"xxxx"))))))</f>
        <v/>
      </c>
      <c r="Q179" s="78" t="str">
        <f>IF('Exemplaires élève'!$BQ$138="","",IF('Exemplaires élève'!$BQ$138="TI",1,IF('Exemplaires élève'!$BQ$138="I",2,IF('Exemplaires élève'!$BQ$138="S",3,IF('Exemplaires élève'!$BQ$138="B",4,IF('Exemplaires élève'!$BQ$138="TB",5,"xxxx"))))))</f>
        <v/>
      </c>
      <c r="R179" s="78" t="str">
        <f>IF('Exemplaires élève'!$BQ$146="","",IF('Exemplaires élève'!$BQ$146="TI",1,IF('Exemplaires élève'!$BQ$146="I",2,IF('Exemplaires élève'!$BQ$146="S",3,IF('Exemplaires élève'!$BQ$146="B",4,IF('Exemplaires élève'!$BQ$146="TB",5,"xxxx"))))))</f>
        <v/>
      </c>
      <c r="S179" s="78" t="str">
        <f>IF('Exemplaires élève'!$BQ$163="","",IF('Exemplaires élève'!$BQ$163="TI",1,IF('Exemplaires élève'!$BQ$163="I",2,IF('Exemplaires élève'!$BQ$163="S",3,IF('Exemplaires élève'!$BQ$163="B",4,IF('Exemplaires élève'!$BQ$163="TB",5,"xxxx"))))))</f>
        <v/>
      </c>
      <c r="T179" s="78" t="str">
        <f>IF('Exemplaires élève'!$BQ$171="","",IF('Exemplaires élève'!$BQ$171="TI",1,IF('Exemplaires élève'!$BQ$171="I",2,IF('Exemplaires élève'!$BQ$171="S",3,IF('Exemplaires élève'!$BQ$171="B",4,IF('Exemplaires élève'!$BQ$171="TB",5,"xxxx"))))))</f>
        <v/>
      </c>
      <c r="U179" s="78" t="str">
        <f>IF('Exemplaires élève'!$BQ$179="","",IF('Exemplaires élève'!$BQ$179="TI",1,IF('Exemplaires élève'!$BQ$179="I",2,IF('Exemplaires élève'!$BQ$179="S",3,IF('Exemplaires élève'!$BQ$179="B",4,IF('Exemplaires élève'!$BQ$179="TB",5,"xxxx"))))))</f>
        <v/>
      </c>
      <c r="V179" s="78" t="str">
        <f>IF('Exemplaires élève'!$BQ$187="","",IF('Exemplaires élève'!$BQ$187="TI",1,IF('Exemplaires élève'!$BQ$187="I",2,IF('Exemplaires élève'!$BQ$187="S",3,IF('Exemplaires élève'!$BQ$187="B",4,IF('Exemplaires élève'!$BQ$187="TB",5,"xxxx"))))))</f>
        <v/>
      </c>
      <c r="W179" s="78" t="str">
        <f>IF('Exemplaires élève'!$BQ$195="","",IF('Exemplaires élève'!$BQ$195="TI",1,IF('Exemplaires élève'!$BQ$195="I",2,IF('Exemplaires élève'!$BQ$195="S",3,IF('Exemplaires élève'!$BQ$195="B",4,IF('Exemplaires élève'!$BQ$195="TB",5,"xxxx"))))))</f>
        <v/>
      </c>
    </row>
    <row r="180" spans="1:24">
      <c r="A180" s="112"/>
      <c r="D180" s="78" t="str">
        <f>IF('Exemplaires élève'!$BQ$17="","",IF('Exemplaires élève'!$BQ$17="TI",1,IF('Exemplaires élève'!$BQ$17="I",2,IF('Exemplaires élève'!$BQ$17="S",3,IF('Exemplaires élève'!$BQ$17="B",4,IF('Exemplaires élève'!$BQ$17="TB",5,"xxxx"))))))</f>
        <v/>
      </c>
      <c r="E180" s="78" t="str">
        <f>IF('Exemplaires élève'!$BQ$25="","",IF('Exemplaires élève'!$BQ$25="TI",1,IF('Exemplaires élève'!$BQ$25="I",2,IF('Exemplaires élève'!$BQ$25="S",3,IF('Exemplaires élève'!$BQ$25="B",4,IF('Exemplaires élève'!$BQ$25="TB",5,"xxxx"))))))</f>
        <v/>
      </c>
      <c r="F180" s="78" t="str">
        <f>IF('Exemplaires élève'!$BQ$33="","",IF('Exemplaires élève'!$BQ$33="TI",1,IF('Exemplaires élève'!$BQ$33="I",2,IF('Exemplaires élève'!$BQ$33="S",3,IF('Exemplaires élève'!$BQ$33="B",4,IF('Exemplaires élève'!$BQ$33="TB",5,"xxxx"))))))</f>
        <v/>
      </c>
      <c r="G180" s="78" t="str">
        <f>IF('Exemplaires élève'!$BQ$41="","",IF('Exemplaires élève'!$BQ$41="TI",1,IF('Exemplaires élève'!$BQ$41="I",2,IF('Exemplaires élève'!$BQ$41="S",3,IF('Exemplaires élève'!$BQ$41="B",4,IF('Exemplaires élève'!$BQ$41="TB",5,"xxxx"))))))</f>
        <v/>
      </c>
      <c r="H180" s="78" t="str">
        <f>IF('Exemplaires élève'!$BQ$49="","",IF('Exemplaires élève'!$BQ$49="TI",1,IF('Exemplaires élève'!$BQ$49="I",2,IF('Exemplaires élève'!$BQ$49="S",3,IF('Exemplaires élève'!$BQ$49="B",4,IF('Exemplaires élève'!$BQ$49="TB",5,"xxxx"))))))</f>
        <v/>
      </c>
      <c r="I180" s="78" t="str">
        <f>IF('Exemplaires élève'!$BQ$66="","",IF('Exemplaires élève'!$BQ$66="TI",1,IF('Exemplaires élève'!$BQ$66="I",2,IF('Exemplaires élève'!$BQ$66="S",3,IF('Exemplaires élève'!$BQ$66="B",4,IF('Exemplaires élève'!$BQ$66="TB",5,"xxxx"))))))</f>
        <v/>
      </c>
      <c r="J180" s="78" t="str">
        <f>IF('Exemplaires élève'!$BQ$74="","",IF('Exemplaires élève'!$BQ$74="TI",1,IF('Exemplaires élève'!$BQ$74="I",2,IF('Exemplaires élève'!$BQ$74="S",3,IF('Exemplaires élève'!$BQ$74="B",4,IF('Exemplaires élève'!$BQ$74="TB",5,"xxxx"))))))</f>
        <v/>
      </c>
      <c r="K180" s="78" t="str">
        <f>IF('Exemplaires élève'!$BQ$82="","",IF('Exemplaires élève'!$BQ$82="TI",1,IF('Exemplaires élève'!$BQ$82="I",2,IF('Exemplaires élève'!$BQ$82="S",3,IF('Exemplaires élève'!$BQ$82="B",4,IF('Exemplaires élève'!$BQ$82="TB",5,"xxxx"))))))</f>
        <v/>
      </c>
      <c r="L180" s="78" t="str">
        <f>IF('Exemplaires élève'!$BQ$90="","",IF('Exemplaires élève'!$BQ$90="TI",1,IF('Exemplaires élève'!$BQ$90="I",2,IF('Exemplaires élève'!$BQ$90="S",3,IF('Exemplaires élève'!$BQ$90="B",4,IF('Exemplaires élève'!$BQ$90="TB",5,"xxxx"))))))</f>
        <v/>
      </c>
      <c r="M180" s="78" t="str">
        <f>IF('Exemplaires élève'!$BQ$98="","",IF('Exemplaires élève'!$BQ$98="TI",1,IF('Exemplaires élève'!$BQ$98="I",2,IF('Exemplaires élève'!$BQ$98="S",3,IF('Exemplaires élève'!$BQ$98="B",4,IF('Exemplaires élève'!$BQ$98="TB",5,"xxxx"))))))</f>
        <v/>
      </c>
      <c r="N180" s="78" t="str">
        <f>IF('Exemplaires élève'!$BQ$115="","",IF('Exemplaires élève'!$BQ$115="TI",1,IF('Exemplaires élève'!$BQ$115="I",2,IF('Exemplaires élève'!$BQ$115="S",3,IF('Exemplaires élève'!$BQ$115="B",4,IF('Exemplaires élève'!$BQ$115="TB",5,"xxxx"))))))</f>
        <v/>
      </c>
      <c r="O180" s="78" t="str">
        <f>IF('Exemplaires élève'!$BQ$123="","",IF('Exemplaires élève'!$BQ$123="TI",1,IF('Exemplaires élève'!$BQ$123="I",2,IF('Exemplaires élève'!$BQ$123="S",3,IF('Exemplaires élève'!$BQ$123="B",4,IF('Exemplaires élève'!$BQ$123="TB",5,"xxxx"))))))</f>
        <v/>
      </c>
      <c r="P180" s="78" t="str">
        <f>IF('Exemplaires élève'!$BQ$131="","",IF('Exemplaires élève'!$BQ$131="TI",1,IF('Exemplaires élève'!$BQ$131="I",2,IF('Exemplaires élève'!$BQ$131="S",3,IF('Exemplaires élève'!$BQ$131="B",4,IF('Exemplaires élève'!$BQ$131="TB",5,"xxxx"))))))</f>
        <v/>
      </c>
      <c r="Q180" s="78" t="str">
        <f>IF('Exemplaires élève'!$BQ$139="","",IF('Exemplaires élève'!$BQ$139="TI",1,IF('Exemplaires élève'!$BQ$139="I",2,IF('Exemplaires élève'!$BQ$139="S",3,IF('Exemplaires élève'!$BQ$139="B",4,IF('Exemplaires élève'!$BQ$139="TB",5,"xxxx"))))))</f>
        <v/>
      </c>
      <c r="R180" s="78" t="str">
        <f>IF('Exemplaires élève'!$BQ$147="","",IF('Exemplaires élève'!$BQ$147="TI",1,IF('Exemplaires élève'!$BQ$147="I",2,IF('Exemplaires élève'!$BQ$147="S",3,IF('Exemplaires élève'!$BQ$147="B",4,IF('Exemplaires élève'!$BQ$147="TB",5,"xxxx"))))))</f>
        <v/>
      </c>
      <c r="S180" s="78" t="str">
        <f>IF('Exemplaires élève'!$BQ$164="","",IF('Exemplaires élève'!$BQ$164="TI",1,IF('Exemplaires élève'!$BQ$164="I",2,IF('Exemplaires élève'!$BQ$164="S",3,IF('Exemplaires élève'!$BQ$164="B",4,IF('Exemplaires élève'!$BQ$164="TB",5,"xxxx"))))))</f>
        <v/>
      </c>
      <c r="T180" s="78" t="str">
        <f>IF('Exemplaires élève'!$BQ$172="","",IF('Exemplaires élève'!$BQ$172="TI",1,IF('Exemplaires élève'!$BQ$172="I",2,IF('Exemplaires élève'!$BQ$172="S",3,IF('Exemplaires élève'!$BQ$172="B",4,IF('Exemplaires élève'!$BQ$172="TB",5,"xxxx"))))))</f>
        <v/>
      </c>
      <c r="U180" s="78" t="str">
        <f>IF('Exemplaires élève'!$BQ$180="","",IF('Exemplaires élève'!$BQ$180="TI",1,IF('Exemplaires élève'!$BQ$180="I",2,IF('Exemplaires élève'!$BQ$180="S",3,IF('Exemplaires élève'!$BQ$180="B",4,IF('Exemplaires élève'!$BQ$180="TB",5,"xxxx"))))))</f>
        <v/>
      </c>
      <c r="V180" s="78" t="str">
        <f>IF('Exemplaires élève'!$BQ$188="","",IF('Exemplaires élève'!$BQ$188="TI",1,IF('Exemplaires élève'!$BQ$188="I",2,IF('Exemplaires élève'!$BQ$188="S",3,IF('Exemplaires élève'!$BQ$188="B",4,IF('Exemplaires élève'!$BQ$188="TB",5,"xxxx"))))))</f>
        <v/>
      </c>
      <c r="W180" s="78" t="str">
        <f>IF('Exemplaires élève'!$BQ$196="","",IF('Exemplaires élève'!$BQ$196="TI",1,IF('Exemplaires élève'!$BQ$196="I",2,IF('Exemplaires élève'!$BQ$196="S",3,IF('Exemplaires élève'!$BQ$196="B",4,IF('Exemplaires élève'!$BQ$196="TB",5,"xxxx"))))))</f>
        <v/>
      </c>
    </row>
    <row r="181" spans="1:24">
      <c r="A181" s="112"/>
      <c r="D181" s="78" t="str">
        <f>IF('Exemplaires élève'!$BQ$18="","",IF('Exemplaires élève'!$BQ$18="TI",1,IF('Exemplaires élève'!$BQ$18="I",2,IF('Exemplaires élève'!$BQ$18="S",3,IF('Exemplaires élève'!$BQ$18="B",4,IF('Exemplaires élève'!$BQ$18="TB",5,"xxxx"))))))</f>
        <v/>
      </c>
      <c r="E181" s="78" t="str">
        <f>IF('Exemplaires élève'!$BQ$26="","",IF('Exemplaires élève'!$BQ$26="TI",1,IF('Exemplaires élève'!$BQ$26="I",2,IF('Exemplaires élève'!$BQ$26="S",3,IF('Exemplaires élève'!$BQ$26="B",4,IF('Exemplaires élève'!$BQ$26="TB",5,"xxxx"))))))</f>
        <v/>
      </c>
      <c r="F181" s="78" t="str">
        <f>IF('Exemplaires élève'!$BQ$34="","",IF('Exemplaires élève'!$BQ$34="TI",1,IF('Exemplaires élève'!$BQ$34="I",2,IF('Exemplaires élève'!$BQ$34="S",3,IF('Exemplaires élève'!$BQ$34="B",4,IF('Exemplaires élève'!$BQ$34="TB",5,"xxxx"))))))</f>
        <v/>
      </c>
      <c r="G181" s="78" t="str">
        <f>IF('Exemplaires élève'!$BQ$42="","",IF('Exemplaires élève'!$BQ$42="TI",1,IF('Exemplaires élève'!$BQ$42="I",2,IF('Exemplaires élève'!$BQ$42="S",3,IF('Exemplaires élève'!$BQ$42="B",4,IF('Exemplaires élève'!$BQ$42="TB",5,"xxxx"))))))</f>
        <v/>
      </c>
      <c r="H181" s="78" t="str">
        <f>IF('Exemplaires élève'!$BQ$50="","",IF('Exemplaires élève'!$BQ$50="TI",1,IF('Exemplaires élève'!$BQ$50="I",2,IF('Exemplaires élève'!$BQ$50="S",3,IF('Exemplaires élève'!$BQ$50="B",4,IF('Exemplaires élève'!$BQ$50="TB",5,"xxxx"))))))</f>
        <v/>
      </c>
      <c r="I181" s="78" t="str">
        <f>IF('Exemplaires élève'!$BQ$67="","",IF('Exemplaires élève'!$BQ$67="TI",1,IF('Exemplaires élève'!$BQ$67="I",2,IF('Exemplaires élève'!$BQ$67="S",3,IF('Exemplaires élève'!$BQ$67="B",4,IF('Exemplaires élève'!$BQ$67="TB",5,"xxxx"))))))</f>
        <v/>
      </c>
      <c r="J181" s="78" t="str">
        <f>IF('Exemplaires élève'!$BQ$75="","",IF('Exemplaires élève'!$BQ$75="TI",1,IF('Exemplaires élève'!$BQ$75="I",2,IF('Exemplaires élève'!$BQ$75="S",3,IF('Exemplaires élève'!$BQ$75="B",4,IF('Exemplaires élève'!$BQ$75="TB",5,"xxxx"))))))</f>
        <v/>
      </c>
      <c r="K181" s="78" t="str">
        <f>IF('Exemplaires élève'!$BQ$83="","",IF('Exemplaires élève'!$BQ$83="TI",1,IF('Exemplaires élève'!$BQ$83="I",2,IF('Exemplaires élève'!$BQ$83="S",3,IF('Exemplaires élève'!$BQ$83="B",4,IF('Exemplaires élève'!$BQ$83="TB",5,"xxxx"))))))</f>
        <v/>
      </c>
      <c r="L181" s="78" t="str">
        <f>IF('Exemplaires élève'!$BQ$91="","",IF('Exemplaires élève'!$BQ$91="TI",1,IF('Exemplaires élève'!$BQ$91="I",2,IF('Exemplaires élève'!$BQ$91="S",3,IF('Exemplaires élève'!$BQ$91="B",4,IF('Exemplaires élève'!$BQ$91="TB",5,"xxxx"))))))</f>
        <v/>
      </c>
      <c r="M181" s="78" t="str">
        <f>IF('Exemplaires élève'!$BQ$99="","",IF('Exemplaires élève'!$BQ$99="TI",1,IF('Exemplaires élève'!$BQ$99="I",2,IF('Exemplaires élève'!$BQ$99="S",3,IF('Exemplaires élève'!$BQ$99="B",4,IF('Exemplaires élève'!$BQ$99="TB",5,"xxxx"))))))</f>
        <v/>
      </c>
      <c r="N181" s="78" t="str">
        <f>IF('Exemplaires élève'!$BQ$116="","",IF('Exemplaires élève'!$BQ$116="TI",1,IF('Exemplaires élève'!$BQ$116="I",2,IF('Exemplaires élève'!$BQ$116="S",3,IF('Exemplaires élève'!$BQ$116="B",4,IF('Exemplaires élève'!$BQ$116="TB",5,"xxxx"))))))</f>
        <v/>
      </c>
      <c r="O181" s="78" t="str">
        <f>IF('Exemplaires élève'!$BQ$124="","",IF('Exemplaires élève'!$BQ$124="TI",1,IF('Exemplaires élève'!$BQ$124="I",2,IF('Exemplaires élève'!$BQ$124="S",3,IF('Exemplaires élève'!$BQ$124="B",4,IF('Exemplaires élève'!$BQ$124="TB",5,"xxxx"))))))</f>
        <v/>
      </c>
      <c r="P181" s="78" t="str">
        <f>IF('Exemplaires élève'!$BQ$132="","",IF('Exemplaires élève'!$BQ$132="TI",1,IF('Exemplaires élève'!$BQ$132="I",2,IF('Exemplaires élève'!$BQ$132="S",3,IF('Exemplaires élève'!$BQ$132="B",4,IF('Exemplaires élève'!$BQ$132="TB",5,"xxxx"))))))</f>
        <v/>
      </c>
      <c r="Q181" s="78" t="str">
        <f>IF('Exemplaires élève'!$BQ$140="","",IF('Exemplaires élève'!$BQ$140="TI",1,IF('Exemplaires élève'!$BQ$140="I",2,IF('Exemplaires élève'!$BQ$140="S",3,IF('Exemplaires élève'!$BQ$140="B",4,IF('Exemplaires élève'!$BQ$140="TB",5,"xxxx"))))))</f>
        <v/>
      </c>
      <c r="R181" s="78" t="str">
        <f>IF('Exemplaires élève'!$BQ$148="","",IF('Exemplaires élève'!$BQ$148="TI",1,IF('Exemplaires élève'!$BQ$148="I",2,IF('Exemplaires élève'!$BQ$148="S",3,IF('Exemplaires élève'!$BQ$148="B",4,IF('Exemplaires élève'!$BQ$148="TB",5,"xxxx"))))))</f>
        <v/>
      </c>
      <c r="S181" s="78" t="str">
        <f>IF('Exemplaires élève'!$BQ$165="","",IF('Exemplaires élève'!$BQ$165="TI",1,IF('Exemplaires élève'!$BQ$165="I",2,IF('Exemplaires élève'!$BQ$165="S",3,IF('Exemplaires élève'!$BQ$165="B",4,IF('Exemplaires élève'!$BQ$165="TB",5,"xxxx"))))))</f>
        <v/>
      </c>
      <c r="T181" s="78" t="str">
        <f>IF('Exemplaires élève'!$BQ$173="","",IF('Exemplaires élève'!$BQ$173="TI",1,IF('Exemplaires élève'!$BQ$173="I",2,IF('Exemplaires élève'!$BQ$173="S",3,IF('Exemplaires élève'!$BQ$173="B",4,IF('Exemplaires élève'!$BQ$173="TB",5,"xxxx"))))))</f>
        <v/>
      </c>
      <c r="U181" s="78" t="str">
        <f>IF('Exemplaires élève'!$BQ$181="","",IF('Exemplaires élève'!$BQ$181="TI",1,IF('Exemplaires élève'!$BQ$181="I",2,IF('Exemplaires élève'!$BQ$181="S",3,IF('Exemplaires élève'!$BQ$181="B",4,IF('Exemplaires élève'!$BQ$181="TB",5,"xxxx"))))))</f>
        <v/>
      </c>
      <c r="V181" s="78" t="str">
        <f>IF('Exemplaires élève'!$BQ$189="","",IF('Exemplaires élève'!$BQ$189="TI",1,IF('Exemplaires élève'!$BQ$189="I",2,IF('Exemplaires élève'!$BQ$189="S",3,IF('Exemplaires élève'!$BQ$189="B",4,IF('Exemplaires élève'!$BQ$189="TB",5,"xxxx"))))))</f>
        <v/>
      </c>
      <c r="W181" s="78" t="str">
        <f>IF('Exemplaires élève'!$BQ$197="","",IF('Exemplaires élève'!$BQ$197="TI",1,IF('Exemplaires élève'!$BQ$197="I",2,IF('Exemplaires élève'!$BQ$197="S",3,IF('Exemplaires élève'!$BQ$197="B",4,IF('Exemplaires élève'!$BQ$197="TB",5,"xxxx"))))))</f>
        <v/>
      </c>
    </row>
    <row r="182" spans="1:24">
      <c r="A182" s="112"/>
      <c r="D182" s="78" t="str">
        <f>IF('Exemplaires élève'!$BQ$19="","",IF('Exemplaires élève'!$BQ$19="TI",1,IF('Exemplaires élève'!$BQ$19="I",2,IF('Exemplaires élève'!$BQ$19="S",3,IF('Exemplaires élève'!$BQ$19="B",4,IF('Exemplaires élève'!$BQ$19="TB",5,"xxxx"))))))</f>
        <v/>
      </c>
      <c r="E182" s="78" t="str">
        <f>IF('Exemplaires élève'!$BQ$27="","",IF('Exemplaires élève'!$BQ$27="TI",1,IF('Exemplaires élève'!$BQ$27="I",2,IF('Exemplaires élève'!$BQ$27="S",3,IF('Exemplaires élève'!$BQ$27="B",4,IF('Exemplaires élève'!$BQ$27="TB",5,"xxxx"))))))</f>
        <v/>
      </c>
      <c r="F182" s="78" t="str">
        <f>IF('Exemplaires élève'!$BQ$35="","",IF('Exemplaires élève'!$BQ$35="TI",1,IF('Exemplaires élève'!$BQ$35="I",2,IF('Exemplaires élève'!$BQ$35="S",3,IF('Exemplaires élève'!$BQ$35="B",4,IF('Exemplaires élève'!$BQ$35="TB",5,"xxxx"))))))</f>
        <v/>
      </c>
      <c r="G182" s="78" t="str">
        <f>IF('Exemplaires élève'!$BQ$43="","",IF('Exemplaires élève'!$BQ$43="TI",1,IF('Exemplaires élève'!$BQ$43="I",2,IF('Exemplaires élève'!$BQ$43="S",3,IF('Exemplaires élève'!$BQ$43="B",4,IF('Exemplaires élève'!$BQ$43="TB",5,"xxxx"))))))</f>
        <v/>
      </c>
      <c r="H182" s="78" t="str">
        <f>IF('Exemplaires élève'!$BQ$51="","",IF('Exemplaires élève'!$BQ$51="TI",1,IF('Exemplaires élève'!$BQ$51="I",2,IF('Exemplaires élève'!$BQ$51="S",3,IF('Exemplaires élève'!$BQ$51="B",4,IF('Exemplaires élève'!$BQ$51="TB",5,"xxxx"))))))</f>
        <v/>
      </c>
      <c r="I182" s="78" t="str">
        <f>IF('Exemplaires élève'!$BQ$68="","",IF('Exemplaires élève'!$BQ$68="TI",1,IF('Exemplaires élève'!$BQ$68="I",2,IF('Exemplaires élève'!$BQ$68="S",3,IF('Exemplaires élève'!$BQ$68="B",4,IF('Exemplaires élève'!$BQ$68="TB",5,"xxxx"))))))</f>
        <v/>
      </c>
      <c r="J182" s="78" t="str">
        <f>IF('Exemplaires élève'!$BQ$76="","",IF('Exemplaires élève'!$BQ$76="TI",1,IF('Exemplaires élève'!$BQ$76="I",2,IF('Exemplaires élève'!$BQ$76="S",3,IF('Exemplaires élève'!$BQ$76="B",4,IF('Exemplaires élève'!$BQ$76="TB",5,"xxxx"))))))</f>
        <v/>
      </c>
      <c r="K182" s="78" t="str">
        <f>IF('Exemplaires élève'!$BQ$84="","",IF('Exemplaires élève'!$BQ$84="TI",1,IF('Exemplaires élève'!$BQ$84="I",2,IF('Exemplaires élève'!$BQ$84="S",3,IF('Exemplaires élève'!$BQ$84="B",4,IF('Exemplaires élève'!$BQ$84="TB",5,"xxxx"))))))</f>
        <v/>
      </c>
      <c r="L182" s="78" t="str">
        <f>IF('Exemplaires élève'!$BQ$92="","",IF('Exemplaires élève'!$BQ$92="TI",1,IF('Exemplaires élève'!$BQ$92="I",2,IF('Exemplaires élève'!$BQ$92="S",3,IF('Exemplaires élève'!$BQ$92="B",4,IF('Exemplaires élève'!$BQ$92="TB",5,"xxxx"))))))</f>
        <v/>
      </c>
      <c r="M182" s="78" t="str">
        <f>IF('Exemplaires élève'!$BQ$100="","",IF('Exemplaires élève'!$BQ$100="TI",1,IF('Exemplaires élève'!$BQ$100="I",2,IF('Exemplaires élève'!$BQ$100="S",3,IF('Exemplaires élève'!$BQ$100="B",4,IF('Exemplaires élève'!$BQ$100="TB",5,"xxxx"))))))</f>
        <v/>
      </c>
      <c r="N182" s="78" t="str">
        <f>IF('Exemplaires élève'!$BQ$117="","",IF('Exemplaires élève'!$BQ$117="TI",1,IF('Exemplaires élève'!$BQ$117="I",2,IF('Exemplaires élève'!$BQ$117="S",3,IF('Exemplaires élève'!$BQ$117="B",4,IF('Exemplaires élève'!$BQ$117="TB",5,"xxxx"))))))</f>
        <v/>
      </c>
      <c r="O182" s="78" t="str">
        <f>IF('Exemplaires élève'!$BQ$125="","",IF('Exemplaires élève'!$BQ$125="TI",1,IF('Exemplaires élève'!$BQ$125="I",2,IF('Exemplaires élève'!$BQ$125="S",3,IF('Exemplaires élève'!$BQ$125="B",4,IF('Exemplaires élève'!$BQ$125="TB",5,"xxxx"))))))</f>
        <v/>
      </c>
      <c r="P182" s="78" t="str">
        <f>IF('Exemplaires élève'!$BQ$133="","",IF('Exemplaires élève'!$BQ$133="TI",1,IF('Exemplaires élève'!$BQ$133="I",2,IF('Exemplaires élève'!$BQ$133="S",3,IF('Exemplaires élève'!$BQ$133="B",4,IF('Exemplaires élève'!$BQ$133="TB",5,"xxxx"))))))</f>
        <v/>
      </c>
      <c r="Q182" s="78" t="str">
        <f>IF('Exemplaires élève'!$BQ$141="","",IF('Exemplaires élève'!$BQ$141="TI",1,IF('Exemplaires élève'!$BQ$141="I",2,IF('Exemplaires élève'!$BQ$141="S",3,IF('Exemplaires élève'!$BQ$141="B",4,IF('Exemplaires élève'!$BQ$141="TB",5,"xxxx"))))))</f>
        <v/>
      </c>
      <c r="R182" s="78" t="str">
        <f>IF('Exemplaires élève'!$BQ$149="","",IF('Exemplaires élève'!$BQ$149="TI",1,IF('Exemplaires élève'!$BQ$149="I",2,IF('Exemplaires élève'!$BQ$149="S",3,IF('Exemplaires élève'!$BQ$149="B",4,IF('Exemplaires élève'!$BQ$149="TB",5,"xxxx"))))))</f>
        <v/>
      </c>
      <c r="S182" s="78" t="str">
        <f>IF('Exemplaires élève'!$BQ$166="","",IF('Exemplaires élève'!$BQ$166="TI",1,IF('Exemplaires élève'!$BQ$166="I",2,IF('Exemplaires élève'!$BQ$166="S",3,IF('Exemplaires élève'!$BQ$166="B",4,IF('Exemplaires élève'!$BQ$166="TB",5,"xxxx"))))))</f>
        <v/>
      </c>
      <c r="T182" s="78" t="str">
        <f>IF('Exemplaires élève'!$BQ$174="","",IF('Exemplaires élève'!$BQ$174="TI",1,IF('Exemplaires élève'!$BQ$174="I",2,IF('Exemplaires élève'!$BQ$174="S",3,IF('Exemplaires élève'!$BQ$174="B",4,IF('Exemplaires élève'!$BQ$174="TB",5,"xxxx"))))))</f>
        <v/>
      </c>
      <c r="U182" s="78" t="str">
        <f>IF('Exemplaires élève'!$BQ$182="","",IF('Exemplaires élève'!$BQ$182="TI",1,IF('Exemplaires élève'!$BQ$182="I",2,IF('Exemplaires élève'!$BQ$182="S",3,IF('Exemplaires élève'!$BQ$182="B",4,IF('Exemplaires élève'!$BQ$182="TB",5,"xxxx"))))))</f>
        <v/>
      </c>
      <c r="V182" s="78" t="str">
        <f>IF('Exemplaires élève'!$BQ$190="","",IF('Exemplaires élève'!$BQ$190="TI",1,IF('Exemplaires élève'!$BQ$190="I",2,IF('Exemplaires élève'!$BQ$190="S",3,IF('Exemplaires élève'!$BQ$190="B",4,IF('Exemplaires élève'!$BQ$190="TB",5,"xxxx"))))))</f>
        <v/>
      </c>
      <c r="W182" s="78" t="str">
        <f>IF('Exemplaires élève'!$BQ$198="","",IF('Exemplaires élève'!$BQ$198="TI",1,IF('Exemplaires élève'!$BQ$198="I",2,IF('Exemplaires élève'!$BQ$198="S",3,IF('Exemplaires élève'!$BQ$198="B",4,IF('Exemplaires élève'!$BQ$198="TB",5,"xxxx"))))))</f>
        <v/>
      </c>
    </row>
    <row r="183" spans="1:24">
      <c r="A183" s="112"/>
      <c r="D183" s="78" t="str">
        <f>IF('Exemplaires élève'!$BQ$20="","",IF('Exemplaires élève'!$BQ$20="TI",1,IF('Exemplaires élève'!$BQ$20="I",2,IF('Exemplaires élève'!$BQ$20="S",3,IF('Exemplaires élève'!$BQ$20="B",4,IF('Exemplaires élève'!$BQ$20="TB",5,"xxxx"))))))</f>
        <v/>
      </c>
      <c r="E183" s="78" t="str">
        <f>IF('Exemplaires élève'!$BQ$28="","",IF('Exemplaires élève'!$BQ$28="TI",1,IF('Exemplaires élève'!$BQ$28="I",2,IF('Exemplaires élève'!$BQ$28="S",3,IF('Exemplaires élève'!$BQ$28="B",4,IF('Exemplaires élève'!$BQ$28="TB",5,"xxxx"))))))</f>
        <v/>
      </c>
      <c r="F183" s="78" t="str">
        <f>IF('Exemplaires élève'!$BQ$36="","",IF('Exemplaires élève'!$BQ$36="TI",1,IF('Exemplaires élève'!$BQ$36="I",2,IF('Exemplaires élève'!$BQ$36="S",3,IF('Exemplaires élève'!$BQ$36="B",4,IF('Exemplaires élève'!$BQ$36="TB",5,"xxxx"))))))</f>
        <v/>
      </c>
      <c r="G183" s="78" t="str">
        <f>IF('Exemplaires élève'!$BQ$44="","",IF('Exemplaires élève'!$BQ$44="TI",1,IF('Exemplaires élève'!$BQ$44="I",2,IF('Exemplaires élève'!$BQ$44="S",3,IF('Exemplaires élève'!$BQ$44="B",4,IF('Exemplaires élève'!$BQ$44="TB",5,"xxxx"))))))</f>
        <v/>
      </c>
      <c r="H183" s="78" t="str">
        <f>IF('Exemplaires élève'!$BQ$52="","",IF('Exemplaires élève'!$BQ$52="TI",1,IF('Exemplaires élève'!$BQ$52="I",2,IF('Exemplaires élève'!$BQ$52="S",3,IF('Exemplaires élève'!$BQ$52="B",4,IF('Exemplaires élève'!$BQ$52="TB",5,"xxxx"))))))</f>
        <v/>
      </c>
      <c r="I183" s="78" t="str">
        <f>IF('Exemplaires élève'!$BQ$69="","",IF('Exemplaires élève'!$BQ$69="TI",1,IF('Exemplaires élève'!$BQ$69="I",2,IF('Exemplaires élève'!$BQ$69="S",3,IF('Exemplaires élève'!$BQ$69="B",4,IF('Exemplaires élève'!$BQ$69="TB",5,"xxxx"))))))</f>
        <v/>
      </c>
      <c r="J183" s="78" t="str">
        <f>IF('Exemplaires élève'!$BQ$77="","",IF('Exemplaires élève'!$BQ$77="TI",1,IF('Exemplaires élève'!$BQ$77="I",2,IF('Exemplaires élève'!$BQ$77="S",3,IF('Exemplaires élève'!$BQ$77="B",4,IF('Exemplaires élève'!$BQ$77="TB",5,"xxxx"))))))</f>
        <v/>
      </c>
      <c r="K183" s="78" t="str">
        <f>IF('Exemplaires élève'!$BQ$85="","",IF('Exemplaires élève'!$BQ$85="TI",1,IF('Exemplaires élève'!$BQ$85="I",2,IF('Exemplaires élève'!$BQ$85="S",3,IF('Exemplaires élève'!$BQ$85="B",4,IF('Exemplaires élève'!$BQ$85="TB",5,"xxxx"))))))</f>
        <v/>
      </c>
      <c r="L183" s="78" t="str">
        <f>IF('Exemplaires élève'!$BQ$93="","",IF('Exemplaires élève'!$BQ$93="TI",1,IF('Exemplaires élève'!$BQ$93="I",2,IF('Exemplaires élève'!$BQ$93="S",3,IF('Exemplaires élève'!$BQ$93="B",4,IF('Exemplaires élève'!$BQ$93="TB",5,"xxxx"))))))</f>
        <v/>
      </c>
      <c r="M183" s="78" t="str">
        <f>IF('Exemplaires élève'!$BQ$101="","",IF('Exemplaires élève'!$BQ$101="TI",1,IF('Exemplaires élève'!$BQ$101="I",2,IF('Exemplaires élève'!$BQ$101="S",3,IF('Exemplaires élève'!$BQ$101="B",4,IF('Exemplaires élève'!$BQ$101="TB",5,"xxxx"))))))</f>
        <v/>
      </c>
      <c r="N183" s="78" t="str">
        <f>IF('Exemplaires élève'!$BQ$118="","",IF('Exemplaires élève'!$BQ$118="TI",1,IF('Exemplaires élève'!$BQ$118="I",2,IF('Exemplaires élève'!$BQ$118="S",3,IF('Exemplaires élève'!$BQ$118="B",4,IF('Exemplaires élève'!$BQ$118="TB",5,"xxxx"))))))</f>
        <v/>
      </c>
      <c r="O183" s="78" t="str">
        <f>IF('Exemplaires élève'!$BQ$126="","",IF('Exemplaires élève'!$BQ$126="TI",1,IF('Exemplaires élève'!$BQ$126="I",2,IF('Exemplaires élève'!$BQ$126="S",3,IF('Exemplaires élève'!$BQ$126="B",4,IF('Exemplaires élève'!$BQ$126="TB",5,"xxxx"))))))</f>
        <v/>
      </c>
      <c r="P183" s="78" t="str">
        <f>IF('Exemplaires élève'!$BQ$134="","",IF('Exemplaires élève'!$BQ$134="TI",1,IF('Exemplaires élève'!$BQ$134="I",2,IF('Exemplaires élève'!$BQ$134="S",3,IF('Exemplaires élève'!$BQ$134="B",4,IF('Exemplaires élève'!$BQ$134="TB",5,"xxxx"))))))</f>
        <v/>
      </c>
      <c r="Q183" s="78" t="str">
        <f>IF('Exemplaires élève'!$BQ$142="","",IF('Exemplaires élève'!$BQ$142="TI",1,IF('Exemplaires élève'!$BQ$142="I",2,IF('Exemplaires élève'!$BQ$142="S",3,IF('Exemplaires élève'!$BQ$142="B",4,IF('Exemplaires élève'!$BQ$142="TB",5,"xxxx"))))))</f>
        <v/>
      </c>
      <c r="R183" s="78" t="str">
        <f>IF('Exemplaires élève'!$BQ$150="","",IF('Exemplaires élève'!$BQ$150="TI",1,IF('Exemplaires élève'!$BQ$150="I",2,IF('Exemplaires élève'!$BQ$150="S",3,IF('Exemplaires élève'!$BQ$150="B",4,IF('Exemplaires élève'!$BQ$150="TB",5,"xxxx"))))))</f>
        <v/>
      </c>
      <c r="S183" s="78" t="str">
        <f>IF('Exemplaires élève'!$BQ$167="","",IF('Exemplaires élève'!$BQ$167="TI",1,IF('Exemplaires élève'!$BQ$167="I",2,IF('Exemplaires élève'!$BQ$167="S",3,IF('Exemplaires élève'!$BQ$167="B",4,IF('Exemplaires élève'!$BQ$167="TB",5,"xxxx"))))))</f>
        <v/>
      </c>
      <c r="T183" s="78" t="str">
        <f>IF('Exemplaires élève'!$BQ$175="","",IF('Exemplaires élève'!$BQ$175="TI",1,IF('Exemplaires élève'!$BQ$175="I",2,IF('Exemplaires élève'!$BQ$175="S",3,IF('Exemplaires élève'!$BQ$175="B",4,IF('Exemplaires élève'!$BQ$175="TB",5,"xxxx"))))))</f>
        <v/>
      </c>
      <c r="U183" s="78" t="str">
        <f>IF('Exemplaires élève'!$BQ$183="","",IF('Exemplaires élève'!$BQ$183="TI",1,IF('Exemplaires élève'!$BQ$183="I",2,IF('Exemplaires élève'!$BQ$183="S",3,IF('Exemplaires élève'!$BQ$183="B",4,IF('Exemplaires élève'!$BQ$183="TB",5,"xxxx"))))))</f>
        <v/>
      </c>
      <c r="V183" s="78" t="str">
        <f>IF('Exemplaires élève'!$BQ$191="","",IF('Exemplaires élève'!$BQ$191="TI",1,IF('Exemplaires élève'!$BQ$191="I",2,IF('Exemplaires élève'!$BQ$191="S",3,IF('Exemplaires élève'!$BQ$191="B",4,IF('Exemplaires élève'!$BQ$191="TB",5,"xxxx"))))))</f>
        <v/>
      </c>
      <c r="W183" s="78" t="str">
        <f>IF('Exemplaires élève'!$BQ$199="","",IF('Exemplaires élève'!$BQ$199="TI",1,IF('Exemplaires élève'!$BQ$199="I",2,IF('Exemplaires élève'!$BQ$199="S",3,IF('Exemplaires élève'!$BQ$199="B",4,IF('Exemplaires élève'!$BQ$199="TB",5,"xxxx"))))))</f>
        <v/>
      </c>
    </row>
    <row r="184" spans="1:24" ht="13.5" thickBot="1">
      <c r="A184" s="112"/>
      <c r="D184" s="78" t="str">
        <f>IF('Exemplaires élève'!$BQ$21="","",IF('Exemplaires élève'!$BQ$21="TI",1,IF('Exemplaires élève'!$BQ$21="I",2,IF('Exemplaires élève'!$BQ$21="S",3,IF('Exemplaires élève'!$BQ$21="B",4,IF('Exemplaires élève'!$BQ$21="TB",5,"xxxx"))))))</f>
        <v/>
      </c>
      <c r="E184" s="78" t="str">
        <f>IF('Exemplaires élève'!$BQ$29="","",IF('Exemplaires élève'!$BQ$29="TI",1,IF('Exemplaires élève'!$BQ$29="I",2,IF('Exemplaires élève'!$BQ$29="S",3,IF('Exemplaires élève'!$BQ$29="B",4,IF('Exemplaires élève'!$BQ$29="TB",5,"xxxx"))))))</f>
        <v/>
      </c>
      <c r="F184" s="78" t="str">
        <f>IF('Exemplaires élève'!$BQ$37="","",IF('Exemplaires élève'!$BQ$37="TI",1,IF('Exemplaires élève'!$BQ$37="I",2,IF('Exemplaires élève'!$BQ$37="S",3,IF('Exemplaires élève'!$BQ$37="B",4,IF('Exemplaires élève'!$BQ$37="TB",5,"xxxx"))))))</f>
        <v/>
      </c>
      <c r="G184" s="78" t="str">
        <f>IF('Exemplaires élève'!$BQ$45="","",IF('Exemplaires élève'!$BQ$45="TI",1,IF('Exemplaires élève'!$BQ$45="I",2,IF('Exemplaires élève'!$BQ$45="S",3,IF('Exemplaires élève'!$BQ$45="B",4,IF('Exemplaires élève'!$BQ$45="TB",5,"xxxx"))))))</f>
        <v/>
      </c>
      <c r="H184" s="78" t="str">
        <f>IF('Exemplaires élève'!$BQ$53="","",IF('Exemplaires élève'!$BQ$53="TI",1,IF('Exemplaires élève'!$BQ$53="I",2,IF('Exemplaires élève'!$BQ$53="S",3,IF('Exemplaires élève'!$BQ$53="B",4,IF('Exemplaires élève'!$BQ$53="TB",5,"xxxx"))))))</f>
        <v/>
      </c>
      <c r="I184" s="78" t="str">
        <f>IF('Exemplaires élève'!$BQ$70="","",IF('Exemplaires élève'!$BQ$70="TI",1,IF('Exemplaires élève'!$BQ$70="I",2,IF('Exemplaires élève'!$BQ$70="S",3,IF('Exemplaires élève'!$BQ$70="B",4,IF('Exemplaires élève'!$BQ$70="TB",5,"xxxx"))))))</f>
        <v/>
      </c>
      <c r="J184" s="78" t="str">
        <f>IF('Exemplaires élève'!$BQ$78="","",IF('Exemplaires élève'!$BQ$78="TI",1,IF('Exemplaires élève'!$BQ$78="I",2,IF('Exemplaires élève'!$BQ$78="S",3,IF('Exemplaires élève'!$BQ$78="B",4,IF('Exemplaires élève'!$BQ$78="TB",5,"xxxx"))))))</f>
        <v/>
      </c>
      <c r="K184" s="78" t="str">
        <f>IF('Exemplaires élève'!$BQ$86="","",IF('Exemplaires élève'!$BQ$86="TI",1,IF('Exemplaires élève'!$BQ$86="I",2,IF('Exemplaires élève'!$BQ$86="S",3,IF('Exemplaires élève'!$BQ$86="B",4,IF('Exemplaires élève'!$BQ$86="TB",5,"xxxx"))))))</f>
        <v/>
      </c>
      <c r="L184" s="78" t="str">
        <f>IF('Exemplaires élève'!$BQ$94="","",IF('Exemplaires élève'!$BQ$94="TI",1,IF('Exemplaires élève'!$BQ$94="I",2,IF('Exemplaires élève'!$BQ$94="S",3,IF('Exemplaires élève'!$BQ$94="B",4,IF('Exemplaires élève'!$BQ$94="TB",5,"xxxx"))))))</f>
        <v/>
      </c>
      <c r="M184" s="78" t="str">
        <f>IF('Exemplaires élève'!$BQ$102="","",IF('Exemplaires élève'!$BQ$102="TI",1,IF('Exemplaires élève'!$BQ$102="I",2,IF('Exemplaires élève'!$BQ$102="S",3,IF('Exemplaires élève'!$BQ$102="B",4,IF('Exemplaires élève'!$BQ$102="TB",5,"xxxx"))))))</f>
        <v/>
      </c>
      <c r="N184" s="78" t="str">
        <f>IF('Exemplaires élève'!$BQ$119="","",IF('Exemplaires élève'!$BQ$119="TI",1,IF('Exemplaires élève'!$BQ$119="I",2,IF('Exemplaires élève'!$BQ$119="S",3,IF('Exemplaires élève'!$BQ$119="B",4,IF('Exemplaires élève'!$BQ$119="TB",5,"xxxx"))))))</f>
        <v/>
      </c>
      <c r="O184" s="78" t="str">
        <f>IF('Exemplaires élève'!$BQ$127="","",IF('Exemplaires élève'!$BQ$127="TI",1,IF('Exemplaires élève'!$BQ$127="I",2,IF('Exemplaires élève'!$BQ$127="S",3,IF('Exemplaires élève'!$BQ$127="B",4,IF('Exemplaires élève'!$BQ$127="TB",5,"xxxx"))))))</f>
        <v/>
      </c>
      <c r="P184" s="78" t="str">
        <f>IF('Exemplaires élève'!$BQ$135="","",IF('Exemplaires élève'!$BQ$135="TI",1,IF('Exemplaires élève'!$BQ$135="I",2,IF('Exemplaires élève'!$BQ$135="S",3,IF('Exemplaires élève'!$BQ$135="B",4,IF('Exemplaires élève'!$BQ$135="TB",5,"xxxx"))))))</f>
        <v/>
      </c>
      <c r="Q184" s="78" t="str">
        <f>IF('Exemplaires élève'!$BQ$143="","",IF('Exemplaires élève'!$BQ$143="TI",1,IF('Exemplaires élève'!$BQ$143="I",2,IF('Exemplaires élève'!$BQ$143="S",3,IF('Exemplaires élève'!$BQ$143="B",4,IF('Exemplaires élève'!$BQ$143="TB",5,"xxxx"))))))</f>
        <v/>
      </c>
      <c r="R184" s="78" t="str">
        <f>IF('Exemplaires élève'!$BQ$151="","",IF('Exemplaires élève'!$BQ$151="TI",1,IF('Exemplaires élève'!$BQ$151="I",2,IF('Exemplaires élève'!$BQ$151="S",3,IF('Exemplaires élève'!$BQ$151="B",4,IF('Exemplaires élève'!$BQ$151="TB",5,"xxxx"))))))</f>
        <v/>
      </c>
      <c r="S184" s="78" t="str">
        <f>IF('Exemplaires élève'!$BQ$168="","",IF('Exemplaires élève'!$BQ$168="TI",1,IF('Exemplaires élève'!$BQ$168="I",2,IF('Exemplaires élève'!$BQ$168="S",3,IF('Exemplaires élève'!$BQ$168="B",4,IF('Exemplaires élève'!$BQ$168="TB",5,"xxxx"))))))</f>
        <v/>
      </c>
      <c r="T184" s="78" t="str">
        <f>IF('Exemplaires élève'!$BQ$176="","",IF('Exemplaires élève'!$BQ$176="TI",1,IF('Exemplaires élève'!$BQ$176="I",2,IF('Exemplaires élève'!$BQ$176="S",3,IF('Exemplaires élève'!$BQ$176="B",4,IF('Exemplaires élève'!$BQ$176="TB",5,"xxxx"))))))</f>
        <v/>
      </c>
      <c r="U184" s="78" t="str">
        <f>IF('Exemplaires élève'!$BQ$184="","",IF('Exemplaires élève'!$BQ$184="TI",1,IF('Exemplaires élève'!$BQ$184="I",2,IF('Exemplaires élève'!$BQ$184="S",3,IF('Exemplaires élève'!$BQ$184="B",4,IF('Exemplaires élève'!$BQ$184="TB",5,"xxxx"))))))</f>
        <v/>
      </c>
      <c r="V184" s="78" t="str">
        <f>IF('Exemplaires élève'!$BQ$192="","",IF('Exemplaires élève'!$BQ$192="TI",1,IF('Exemplaires élève'!$BQ$192="I",2,IF('Exemplaires élève'!$BQ$192="S",3,IF('Exemplaires élève'!$BQ$192="B",4,IF('Exemplaires élève'!$BQ$192="TB",5,"xxxx"))))))</f>
        <v/>
      </c>
      <c r="W184" s="78" t="str">
        <f>IF('Exemplaires élève'!$BQ$200="","",IF('Exemplaires élève'!$BQ$200="TI",1,IF('Exemplaires élève'!$BQ$200="I",2,IF('Exemplaires élève'!$BQ$200="S",3,IF('Exemplaires élève'!$BQ$200="B",4,IF('Exemplaires élève'!$BQ$200="TB",5,"xxxx"))))))</f>
        <v/>
      </c>
    </row>
    <row r="185" spans="1:24" ht="13.5" thickBot="1">
      <c r="A185" s="112"/>
      <c r="D185" s="32" t="str">
        <f>IF(D178="Absent(e)","",IF(D178="Non pr.",2,IF(COUNTIF(D178:D184,"")=7,"",AVERAGE(D178:D184))))</f>
        <v/>
      </c>
      <c r="E185" s="33" t="str">
        <f t="shared" ref="E185:W185" si="18">IF(E178="Absent(e)","",IF(E178="Non pr.",2,IF(COUNTIF(E178:E184,"")=7,"",AVERAGE(E178:E184))))</f>
        <v/>
      </c>
      <c r="F185" s="33" t="str">
        <f t="shared" si="18"/>
        <v/>
      </c>
      <c r="G185" s="33" t="str">
        <f t="shared" si="18"/>
        <v/>
      </c>
      <c r="H185" s="33" t="str">
        <f t="shared" si="18"/>
        <v/>
      </c>
      <c r="I185" s="33" t="str">
        <f t="shared" si="18"/>
        <v/>
      </c>
      <c r="J185" s="33" t="str">
        <f t="shared" si="18"/>
        <v/>
      </c>
      <c r="K185" s="33" t="str">
        <f t="shared" si="18"/>
        <v/>
      </c>
      <c r="L185" s="33" t="str">
        <f t="shared" si="18"/>
        <v/>
      </c>
      <c r="M185" s="33" t="str">
        <f t="shared" si="18"/>
        <v/>
      </c>
      <c r="N185" s="33" t="str">
        <f t="shared" si="18"/>
        <v/>
      </c>
      <c r="O185" s="33" t="str">
        <f t="shared" si="18"/>
        <v/>
      </c>
      <c r="P185" s="33" t="str">
        <f t="shared" si="18"/>
        <v/>
      </c>
      <c r="Q185" s="33" t="str">
        <f t="shared" si="18"/>
        <v/>
      </c>
      <c r="R185" s="33" t="str">
        <f t="shared" si="18"/>
        <v/>
      </c>
      <c r="S185" s="33" t="str">
        <f t="shared" si="18"/>
        <v/>
      </c>
      <c r="T185" s="33" t="str">
        <f t="shared" si="18"/>
        <v/>
      </c>
      <c r="U185" s="33" t="str">
        <f t="shared" si="18"/>
        <v/>
      </c>
      <c r="V185" s="33" t="str">
        <f t="shared" si="18"/>
        <v/>
      </c>
      <c r="W185" s="34" t="str">
        <f t="shared" si="18"/>
        <v/>
      </c>
    </row>
    <row r="186" spans="1:24">
      <c r="A186" s="112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</row>
    <row r="187" spans="1:24">
      <c r="A187" s="112"/>
      <c r="C187" s="1" t="s">
        <v>28</v>
      </c>
      <c r="D187" s="77" t="str">
        <f>IF('Exemplaires élève'!$BQ$15="np","Non pr.",IF('Exemplaires élève'!$BQ$15="a","Absent(e)",IF('Exemplaires élève'!$BR$14="","",IF('Exemplaires élève'!$BR$15="TI",1,IF('Exemplaires élève'!$BR$15="I",2,IF('Exemplaires élève'!$BR$15="S",3,IF('Exemplaires élève'!$BR$15="B",4,IF('Exemplaires élève'!$BR$15="TB",5,"xxxx"))))))))</f>
        <v/>
      </c>
      <c r="E187" s="77" t="str">
        <f>IF('Exemplaires élève'!$BQ$23="np","Non pr.",IF('Exemplaires élève'!$BQ$23="a","Absent(e)",IF('Exemplaires élève'!$BR$23="","",IF('Exemplaires élève'!$BR$23="TI",1,IF('Exemplaires élève'!$BR$23="I",2,IF('Exemplaires élève'!$BR$23="S",3,IF('Exemplaires élève'!$BR$23="B",4,IF('Exemplaires élève'!$BR$23="TB",5,IF('Exemplaires élève'!$BR$23="np","Non pr.",IF('Exemplaires élève'!$BR$23="A","Absent(e)","xxxx"))))))))))</f>
        <v/>
      </c>
      <c r="F187" s="77" t="str">
        <f>IF('Exemplaires élève'!$BQ$31="np","Non pr.",IF('Exemplaires élève'!$BQ$31="a","Absent(e)",IF('Exemplaires élève'!$BR$31="","",IF('Exemplaires élève'!$BR$31="TI",1,IF('Exemplaires élève'!$BR$31="I",2,IF('Exemplaires élève'!$BR$31="S",3,IF('Exemplaires élève'!$BR$31="B",4,IF('Exemplaires élève'!$BR$31="TB",5,IF('Exemplaires élève'!$BR$31="np","Non pr.",IF('Exemplaires élève'!$BR$31="A","Absent(e)","xxxx"))))))))))</f>
        <v/>
      </c>
      <c r="G187" s="77" t="str">
        <f>IF('Exemplaires élève'!$BQ$39="np","Non pr.",IF('Exemplaires élève'!$BQ$39="a","Absent(e)",IF('Exemplaires élève'!$BR$39="","",IF('Exemplaires élève'!$BR$39="TI",1,IF('Exemplaires élève'!$BR$39="I",2,IF('Exemplaires élève'!$BR$39="S",3,IF('Exemplaires élève'!$BR$39="B",4,IF('Exemplaires élève'!$BR$39="TB",5,IF('Exemplaires élève'!$BR$39="np","Non pr.",IF('Exemplaires élève'!$BR$39="A","Absent(e)","xxxx"))))))))))</f>
        <v/>
      </c>
      <c r="H187" s="77" t="str">
        <f>IF('Exemplaires élève'!$BQ$47="np","Non pr.",IF('Exemplaires élève'!$BQ$47="a","Absent(e)",IF('Exemplaires élève'!$BR$47="","",IF('Exemplaires élève'!$BR$47="TI",1,IF('Exemplaires élève'!$BR$47="I",2,IF('Exemplaires élève'!$BR$47="S",3,IF('Exemplaires élève'!$BR$47="B",4,IF('Exemplaires élève'!$BR$47="TB",5,IF('Exemplaires élève'!$BR$47="np","Non pr.",IF('Exemplaires élève'!$BR$47="A","Absent(e)","xxxx"))))))))))</f>
        <v/>
      </c>
      <c r="I187" s="77" t="str">
        <f>IF('Exemplaires élève'!$BQ$64="np","Non pr.",IF('Exemplaires élève'!$BQ$64="a","Absent(e)",IF('Exemplaires élève'!$BR$64="","",IF('Exemplaires élève'!$BR$64="TI",1,IF('Exemplaires élève'!$BR$64="I",2,IF('Exemplaires élève'!$BR$64="S",3,IF('Exemplaires élève'!$BR$64="B",4,IF('Exemplaires élève'!$BR$64="TB",5,IF('Exemplaires élève'!$BR$64="np","Non pr.",IF('Exemplaires élève'!$BR$64="A","Absent(e)","xxxx"))))))))))</f>
        <v/>
      </c>
      <c r="J187" s="77" t="str">
        <f>IF('Exemplaires élève'!$BQ$72="np","Non pr.",IF('Exemplaires élève'!$BQ$72="a","Absent(e)",IF('Exemplaires élève'!$BR$72="","",IF('Exemplaires élève'!$BR$72="TI",1,IF('Exemplaires élève'!$BR$72="I",2,IF('Exemplaires élève'!$BR$72="S",3,IF('Exemplaires élève'!$BR$72="B",4,IF('Exemplaires élève'!$BR$72="TB",5,IF('Exemplaires élève'!$BR$72="np","Non pr.",IF('Exemplaires élève'!$BR$72="A","Absent(e)","xxxx"))))))))))</f>
        <v/>
      </c>
      <c r="K187" s="77" t="str">
        <f>IF('Exemplaires élève'!$BQ$80="np","Non pr.",IF('Exemplaires élève'!$BQ$80="a","Absent(e)",IF('Exemplaires élève'!$BR$80="","",IF('Exemplaires élève'!$BR$80="TI",1,IF('Exemplaires élève'!$BR$80="I",2,IF('Exemplaires élève'!$BR$80="S",3,IF('Exemplaires élève'!$BR$80="B",4,IF('Exemplaires élève'!$BR$80="TB",5,IF('Exemplaires élève'!$BR$80="np","Non pr.",IF('Exemplaires élève'!$BR$80="A","Absent(e)","xxxx"))))))))))</f>
        <v/>
      </c>
      <c r="L187" s="77" t="str">
        <f>IF('Exemplaires élève'!$BQ$88="np","Non pr.",IF('Exemplaires élève'!$BQ$88="a","Absent(e)",IF('Exemplaires élève'!$BR$88="","",IF('Exemplaires élève'!$BR$88="TI",1,IF('Exemplaires élève'!$BR$88="I",2,IF('Exemplaires élève'!$BR$88="S",3,IF('Exemplaires élève'!$BR$88="B",4,IF('Exemplaires élève'!$BR$88="TB",5,IF('Exemplaires élève'!$BR$88="np","Non pr.",IF('Exemplaires élève'!$BR$88="A","Absent(e)","xxxx"))))))))))</f>
        <v/>
      </c>
      <c r="M187" s="77" t="str">
        <f>IF('Exemplaires élève'!$BQ$96="np","Non pr.",IF('Exemplaires élève'!$BQ$96="a","Absent(e)",IF('Exemplaires élève'!$BR$96="","",IF('Exemplaires élève'!$BR$96="TI",1,IF('Exemplaires élève'!$BR$96="I",2,IF('Exemplaires élève'!$BR$96="S",3,IF('Exemplaires élève'!$BR$96="B",4,IF('Exemplaires élève'!$BR$96="TB",5,IF('Exemplaires élève'!$BR$96="np","Non pr.",IF('Exemplaires élève'!$BR$96="A","Absent(e)","xxxx"))))))))))</f>
        <v/>
      </c>
      <c r="N187" s="77" t="str">
        <f>IF('Exemplaires élève'!$BQ$113="np","Non pr.",IF('Exemplaires élève'!$BQ$113="a","Absent(e)",IF('Exemplaires élève'!$BR$113="","",IF('Exemplaires élève'!$BR$113="TI",1,IF('Exemplaires élève'!$BR$113="I",2,IF('Exemplaires élève'!$BR$113="S",3,IF('Exemplaires élève'!$BR$113="B",4,IF('Exemplaires élève'!$BR$113="TB",5,IF('Exemplaires élève'!$BR$113="np","Non pr.",IF('Exemplaires élève'!$BR$113="A","Absent(e)","xxxx"))))))))))</f>
        <v/>
      </c>
      <c r="O187" s="77" t="str">
        <f>IF('Exemplaires élève'!$BQ$121="np","Non pr.",IF('Exemplaires élève'!$BQ$121="a","Absent(e)",IF('Exemplaires élève'!$BR$121="","",IF('Exemplaires élève'!$BR$121="TI",1,IF('Exemplaires élève'!$BR$121="I",2,IF('Exemplaires élève'!$BR$121="S",3,IF('Exemplaires élève'!$BR$121="B",4,IF('Exemplaires élève'!$BR$121="TB",5,IF('Exemplaires élève'!$BR$121="np","Non pr.",IF('Exemplaires élève'!$BR$121="A","Absent(e)","xxxx"))))))))))</f>
        <v/>
      </c>
      <c r="P187" s="77" t="str">
        <f>IF('Exemplaires élève'!$BQ$129="np","Non pr.",IF('Exemplaires élève'!$BQ$129="a","Absent(e)",IF('Exemplaires élève'!$BR$129="","",IF('Exemplaires élève'!$BR$129="TI",1,IF('Exemplaires élève'!$BR$129="I",2,IF('Exemplaires élève'!$BR$129="S",3,IF('Exemplaires élève'!$BR$129="B",4,IF('Exemplaires élève'!$BR$129="TB",5,IF('Exemplaires élève'!$BR$129="np","Non pr.",IF('Exemplaires élève'!$BR$129="A","Absent(e)","xxxx"))))))))))</f>
        <v/>
      </c>
      <c r="Q187" s="77" t="str">
        <f>IF('Exemplaires élève'!$BQ$137="np","Non pr.",IF('Exemplaires élève'!$BQ$137="a","Absent(e)",IF('Exemplaires élève'!$BR$137="","",IF('Exemplaires élève'!$BR$137="TI",1,IF('Exemplaires élève'!$BR$137="I",2,IF('Exemplaires élève'!$BR$137="S",3,IF('Exemplaires élève'!$BR$137="B",4,IF('Exemplaires élève'!$BR$137="TB",5,IF('Exemplaires élève'!$BR$137="np","Non pr.",IF('Exemplaires élève'!$BR$137="A","Absent(e)","xxxx"))))))))))</f>
        <v/>
      </c>
      <c r="R187" s="77" t="str">
        <f>IF('Exemplaires élève'!$BQ$145="np","Non pr.",IF('Exemplaires élève'!$BQ$145="a","Absent(e)",IF('Exemplaires élève'!$BR$145="","",IF('Exemplaires élève'!$BR$145="TI",1,IF('Exemplaires élève'!$BR$145="I",2,IF('Exemplaires élève'!$BR$145="S",3,IF('Exemplaires élève'!$BR$145="B",4,IF('Exemplaires élève'!$BR$145="TB",5,IF('Exemplaires élève'!$BR$145="np","Non pr.",IF('Exemplaires élève'!$BR$145="A","Absent(e)","xxxx"))))))))))</f>
        <v/>
      </c>
      <c r="S187" s="77" t="str">
        <f>IF('Exemplaires élève'!$BQ$162="np","Non pr.",IF('Exemplaires élève'!$BQ$162="a","Absent(e)",IF('Exemplaires élève'!$BR$162="","",IF('Exemplaires élève'!$BR$162="TI",1,IF('Exemplaires élève'!$BR$162="I",2,IF('Exemplaires élève'!$BR$162="S",3,IF('Exemplaires élève'!$BR$162="B",4,IF('Exemplaires élève'!$BR$162="TB",5,IF('Exemplaires élève'!$BR$162="np","Non pr.",IF('Exemplaires élève'!$BR$162="A","Absent(e)","xxxx"))))))))))</f>
        <v/>
      </c>
      <c r="T187" s="77" t="str">
        <f>IF('Exemplaires élève'!$BQ$170="np","Non pr.",IF('Exemplaires élève'!$BQ$170="a","Absent(e)",IF('Exemplaires élève'!$BR$170="","",IF('Exemplaires élève'!$BR$170="TI",1,IF('Exemplaires élève'!$BR$170="I",2,IF('Exemplaires élève'!$BR$170="S",3,IF('Exemplaires élève'!$BR$170="B",4,IF('Exemplaires élève'!$BR$170="TB",5,IF('Exemplaires élève'!$BR$170="np","Non pr.",IF('Exemplaires élève'!$BR$170="A","Absent(e)","xxxx"))))))))))</f>
        <v/>
      </c>
      <c r="U187" s="77" t="str">
        <f>IF('Exemplaires élève'!$BQ$178="np","Non pr.",IF('Exemplaires élève'!$BQ$178="a","Absent(e)",IF('Exemplaires élève'!$BR$178="","",IF('Exemplaires élève'!$BR$178="TI",1,IF('Exemplaires élève'!$BR$178="I",2,IF('Exemplaires élève'!$BR$178="S",3,IF('Exemplaires élève'!$BR$178="B",4,IF('Exemplaires élève'!$BR$178="TB",5,IF('Exemplaires élève'!$BR$178="np","Non pr.",IF('Exemplaires élève'!$BR$178="A","Absent(e)","xxxx"))))))))))</f>
        <v/>
      </c>
      <c r="V187" s="77" t="str">
        <f>IF('Exemplaires élève'!$BQ$186="np","Non pr.",IF('Exemplaires élève'!$BQ$186="a","Absent(e)",IF('Exemplaires élève'!$BR$186="","",IF('Exemplaires élève'!$BR$186="TI",1,IF('Exemplaires élève'!$BR$186="I",2,IF('Exemplaires élève'!$BR$186="S",3,IF('Exemplaires élève'!$BR$186="B",4,IF('Exemplaires élève'!$BR$186="TB",5,IF('Exemplaires élève'!$BR$186="np","Non pr.",IF('Exemplaires élève'!$BR$186="A","Absent(e)","xxxx"))))))))))</f>
        <v/>
      </c>
      <c r="W187" s="77" t="str">
        <f>IF('Exemplaires élève'!$BQ$194="np","Non pr.",IF('Exemplaires élève'!$BQ$194="a","Absent(e)",IF('Exemplaires élève'!$BR$194="","",IF('Exemplaires élève'!$BR$194="TI",1,IF('Exemplaires élève'!$BR$194="I",2,IF('Exemplaires élève'!$BR$194="S",3,IF('Exemplaires élève'!$BR$194="B",4,IF('Exemplaires élève'!$BR$194="TB",5,IF('Exemplaires élève'!$BR$194="np","Non pr.",IF('Exemplaires élève'!$BR$194="A","Absent(e)","xxxx"))))))))))</f>
        <v/>
      </c>
    </row>
    <row r="188" spans="1:24">
      <c r="A188" s="112"/>
      <c r="D188" s="78" t="str">
        <f>IF('Exemplaires élève'!$BR$16="","",IF('Exemplaires élève'!$BR$16="TI",1,IF('Exemplaires élève'!$BR$16="I",2,IF('Exemplaires élève'!$BR$16="S",3,IF('Exemplaires élève'!$BR$16="B",4,IF('Exemplaires élève'!$BR$16="TB",5,"xxxx"))))))</f>
        <v/>
      </c>
      <c r="E188" s="78" t="str">
        <f>IF('Exemplaires élève'!$BR$24="","",IF('Exemplaires élève'!$BR$24="TI",1,IF('Exemplaires élève'!$BR$24="I",2,IF('Exemplaires élève'!$BR$24="S",3,IF('Exemplaires élève'!$BR$24="B",4,IF('Exemplaires élève'!$BR$24="TB",5,"xxxx"))))))</f>
        <v/>
      </c>
      <c r="F188" s="78" t="str">
        <f>IF('Exemplaires élève'!$BR$32="","",IF('Exemplaires élève'!$BR$32="TI",1,IF('Exemplaires élève'!$BR$32="I",2,IF('Exemplaires élève'!$BR$32="S",3,IF('Exemplaires élève'!$BR$32="B",4,IF('Exemplaires élève'!$BR$32="TB",5,"xxxx"))))))</f>
        <v/>
      </c>
      <c r="G188" s="78" t="str">
        <f>IF('Exemplaires élève'!$BR$40="","",IF('Exemplaires élève'!$BR$40="TI",1,IF('Exemplaires élève'!$BR$40="I",2,IF('Exemplaires élève'!$BR$40="S",3,IF('Exemplaires élève'!$BR$40="B",4,IF('Exemplaires élève'!$BR$40="TB",5,"xxxx"))))))</f>
        <v/>
      </c>
      <c r="H188" s="78" t="str">
        <f>IF('Exemplaires élève'!$BR$48="","",IF('Exemplaires élève'!$BR$48="TI",1,IF('Exemplaires élève'!$BR$48="I",2,IF('Exemplaires élève'!$BR$48="S",3,IF('Exemplaires élève'!$BR$48="B",4,IF('Exemplaires élève'!$BR$48="TB",5,"xxxx"))))))</f>
        <v/>
      </c>
      <c r="I188" s="78" t="str">
        <f>IF('Exemplaires élève'!$BR$65="","",IF('Exemplaires élève'!$BR$65="TI",1,IF('Exemplaires élève'!$BR$65="I",2,IF('Exemplaires élève'!$BR$65="S",3,IF('Exemplaires élève'!$BR$65="B",4,IF('Exemplaires élève'!$BR$65="TB",5,"xxxx"))))))</f>
        <v/>
      </c>
      <c r="J188" s="78" t="str">
        <f>IF('Exemplaires élève'!$BR$73="","",IF('Exemplaires élève'!$BR$73="TI",1,IF('Exemplaires élève'!$BR$73="I",2,IF('Exemplaires élève'!$BR$73="S",3,IF('Exemplaires élève'!$BR$73="B",4,IF('Exemplaires élève'!$BR$73="TB",5,"xxxx"))))))</f>
        <v/>
      </c>
      <c r="K188" s="78" t="str">
        <f>IF('Exemplaires élève'!$BR$81="","",IF('Exemplaires élève'!$BR$81="TI",1,IF('Exemplaires élève'!$BR$81="I",2,IF('Exemplaires élève'!$BR$81="S",3,IF('Exemplaires élève'!$BR$81="B",4,IF('Exemplaires élève'!$BR$81="TB",5,"xxxx"))))))</f>
        <v/>
      </c>
      <c r="L188" s="78" t="str">
        <f>IF('Exemplaires élève'!$BR$89="","",IF('Exemplaires élève'!$BR$89="TI",1,IF('Exemplaires élève'!$BR$89="I",2,IF('Exemplaires élève'!$BR$89="S",3,IF('Exemplaires élève'!$BR$89="B",4,IF('Exemplaires élève'!$BR$89="TB",5,"xxxx"))))))</f>
        <v/>
      </c>
      <c r="M188" s="78" t="str">
        <f>IF('Exemplaires élève'!$BR$97="","",IF('Exemplaires élève'!$BR$97="TI",1,IF('Exemplaires élève'!$BR$97="I",2,IF('Exemplaires élève'!$BR$97="S",3,IF('Exemplaires élève'!$BR$97="B",4,IF('Exemplaires élève'!$BR$97="TB",5,"xxxx"))))))</f>
        <v/>
      </c>
      <c r="N188" s="78" t="str">
        <f>IF('Exemplaires élève'!$BR$114="","",IF('Exemplaires élève'!$BR$114="TI",1,IF('Exemplaires élève'!$BR$114="I",2,IF('Exemplaires élève'!$BR$114="S",3,IF('Exemplaires élève'!$BR$114="B",4,IF('Exemplaires élève'!$BR$114="TB",5,"xxxx"))))))</f>
        <v/>
      </c>
      <c r="O188" s="78" t="str">
        <f>IF('Exemplaires élève'!$BR$122="","",IF('Exemplaires élève'!$BR$122="TI",1,IF('Exemplaires élève'!$BR$122="I",2,IF('Exemplaires élève'!$BR$122="S",3,IF('Exemplaires élève'!$BR$122="B",4,IF('Exemplaires élève'!$BR$122="TB",5,"xxxx"))))))</f>
        <v/>
      </c>
      <c r="P188" s="78" t="str">
        <f>IF('Exemplaires élève'!$BR$130="","",IF('Exemplaires élève'!$BR$130="TI",1,IF('Exemplaires élève'!$BR$130="I",2,IF('Exemplaires élève'!$BR$130="S",3,IF('Exemplaires élève'!$BR$130="B",4,IF('Exemplaires élève'!$BR$130="TB",5,"xxxx"))))))</f>
        <v/>
      </c>
      <c r="Q188" s="78" t="str">
        <f>IF('Exemplaires élève'!$BR$138="","",IF('Exemplaires élève'!$BR$138="TI",1,IF('Exemplaires élève'!$BR$138="I",2,IF('Exemplaires élève'!$BR$138="S",3,IF('Exemplaires élève'!$BR$138="B",4,IF('Exemplaires élève'!$BR$138="TB",5,"xxxx"))))))</f>
        <v/>
      </c>
      <c r="R188" s="78" t="str">
        <f>IF('Exemplaires élève'!$BR$146="","",IF('Exemplaires élève'!$BR$146="TI",1,IF('Exemplaires élève'!$BR$146="I",2,IF('Exemplaires élève'!$BR$146="S",3,IF('Exemplaires élève'!$BR$146="B",4,IF('Exemplaires élève'!$BR$146="TB",5,"xxxx"))))))</f>
        <v/>
      </c>
      <c r="S188" s="78" t="str">
        <f>IF('Exemplaires élève'!$BR$163="","",IF('Exemplaires élève'!$BR$163="TI",1,IF('Exemplaires élève'!$BR$163="I",2,IF('Exemplaires élève'!$BR$163="S",3,IF('Exemplaires élève'!$BR$163="B",4,IF('Exemplaires élève'!$BR$163="TB",5,"xxxx"))))))</f>
        <v/>
      </c>
      <c r="T188" s="78" t="str">
        <f>IF('Exemplaires élève'!$BR$171="","",IF('Exemplaires élève'!$BR$171="TI",1,IF('Exemplaires élève'!$BR$171="I",2,IF('Exemplaires élève'!$BR$171="S",3,IF('Exemplaires élève'!$BR$171="B",4,IF('Exemplaires élève'!$BR$171="TB",5,"xxxx"))))))</f>
        <v/>
      </c>
      <c r="U188" s="78" t="str">
        <f>IF('Exemplaires élève'!$BR$179="","",IF('Exemplaires élève'!$BR$179="TI",1,IF('Exemplaires élève'!$BR$179="I",2,IF('Exemplaires élève'!$BR$179="S",3,IF('Exemplaires élève'!$BR$179="B",4,IF('Exemplaires élève'!$BR$179="TB",5,"xxxx"))))))</f>
        <v/>
      </c>
      <c r="V188" s="78" t="str">
        <f>IF('Exemplaires élève'!$BR$187="","",IF('Exemplaires élève'!$BR$187="TI",1,IF('Exemplaires élève'!$BR$187="I",2,IF('Exemplaires élève'!$BR$187="S",3,IF('Exemplaires élève'!$BR$187="B",4,IF('Exemplaires élève'!$BR$187="TB",5,"xxxx"))))))</f>
        <v/>
      </c>
      <c r="W188" s="78" t="str">
        <f>IF('Exemplaires élève'!$BR$195="","",IF('Exemplaires élève'!$BR$195="TI",1,IF('Exemplaires élève'!$BR$195="I",2,IF('Exemplaires élève'!$BR$195="S",3,IF('Exemplaires élève'!$BR$195="B",4,IF('Exemplaires élève'!$BR$195="TB",5,"xxxx"))))))</f>
        <v/>
      </c>
    </row>
    <row r="189" spans="1:24">
      <c r="A189" s="112"/>
      <c r="D189" s="78" t="str">
        <f>IF('Exemplaires élève'!$BR$17="","",IF('Exemplaires élève'!$BR$17="TI",1,IF('Exemplaires élève'!$BR$17="I",2,IF('Exemplaires élève'!$BR$17="S",3,IF('Exemplaires élève'!$BR$17="B",4,IF('Exemplaires élève'!$BR$17="TB",5,"xxxx"))))))</f>
        <v/>
      </c>
      <c r="E189" s="78" t="str">
        <f>IF('Exemplaires élève'!$BR$25="","",IF('Exemplaires élève'!$BR$25="TI",1,IF('Exemplaires élève'!$BR$25="I",2,IF('Exemplaires élève'!$BR$25="S",3,IF('Exemplaires élève'!$BR$25="B",4,IF('Exemplaires élève'!$BR$25="TB",5,"xxxx"))))))</f>
        <v/>
      </c>
      <c r="F189" s="78" t="str">
        <f>IF('Exemplaires élève'!$BR$33="","",IF('Exemplaires élève'!$BR$33="TI",1,IF('Exemplaires élève'!$BR$33="I",2,IF('Exemplaires élève'!$BR$33="S",3,IF('Exemplaires élève'!$BR$33="B",4,IF('Exemplaires élève'!$BR$33="TB",5,"xxxx"))))))</f>
        <v/>
      </c>
      <c r="G189" s="78" t="str">
        <f>IF('Exemplaires élève'!$BR$41="","",IF('Exemplaires élève'!$BR$41="TI",1,IF('Exemplaires élève'!$BR$41="I",2,IF('Exemplaires élève'!$BR$41="S",3,IF('Exemplaires élève'!$BR$41="B",4,IF('Exemplaires élève'!$BR$41="TB",5,"xxxx"))))))</f>
        <v/>
      </c>
      <c r="H189" s="78" t="str">
        <f>IF('Exemplaires élève'!$BR$49="","",IF('Exemplaires élève'!$BR$49="TI",1,IF('Exemplaires élève'!$BR$49="I",2,IF('Exemplaires élève'!$BR$49="S",3,IF('Exemplaires élève'!$BR$49="B",4,IF('Exemplaires élève'!$BR$49="TB",5,"xxxx"))))))</f>
        <v/>
      </c>
      <c r="I189" s="78" t="str">
        <f>IF('Exemplaires élève'!$BR$66="","",IF('Exemplaires élève'!$BR$66="TI",1,IF('Exemplaires élève'!$BR$66="I",2,IF('Exemplaires élève'!$BR$66="S",3,IF('Exemplaires élève'!$BR$66="B",4,IF('Exemplaires élève'!$BR$66="TB",5,"xxxx"))))))</f>
        <v/>
      </c>
      <c r="J189" s="78" t="str">
        <f>IF('Exemplaires élève'!$BR$74="","",IF('Exemplaires élève'!$BR$74="TI",1,IF('Exemplaires élève'!$BR$74="I",2,IF('Exemplaires élève'!$BR$74="S",3,IF('Exemplaires élève'!$BR$74="B",4,IF('Exemplaires élève'!$BR$74="TB",5,"xxxx"))))))</f>
        <v/>
      </c>
      <c r="K189" s="78" t="str">
        <f>IF('Exemplaires élève'!$BR$82="","",IF('Exemplaires élève'!$BR$82="TI",1,IF('Exemplaires élève'!$BR$82="I",2,IF('Exemplaires élève'!$BR$82="S",3,IF('Exemplaires élève'!$BR$82="B",4,IF('Exemplaires élève'!$BR$82="TB",5,"xxxx"))))))</f>
        <v/>
      </c>
      <c r="L189" s="78" t="str">
        <f>IF('Exemplaires élève'!$BR$90="","",IF('Exemplaires élève'!$BR$90="TI",1,IF('Exemplaires élève'!$BR$90="I",2,IF('Exemplaires élève'!$BR$90="S",3,IF('Exemplaires élève'!$BR$90="B",4,IF('Exemplaires élève'!$BR$90="TB",5,"xxxx"))))))</f>
        <v/>
      </c>
      <c r="M189" s="78" t="str">
        <f>IF('Exemplaires élève'!$BR$98="","",IF('Exemplaires élève'!$BR$98="TI",1,IF('Exemplaires élève'!$BR$98="I",2,IF('Exemplaires élève'!$BR$98="S",3,IF('Exemplaires élève'!$BR$98="B",4,IF('Exemplaires élève'!$BR$98="TB",5,"xxxx"))))))</f>
        <v/>
      </c>
      <c r="N189" s="78" t="str">
        <f>IF('Exemplaires élève'!$BR$115="","",IF('Exemplaires élève'!$BR$115="TI",1,IF('Exemplaires élève'!$BR$115="I",2,IF('Exemplaires élève'!$BR$115="S",3,IF('Exemplaires élève'!$BR$115="B",4,IF('Exemplaires élève'!$BR$115="TB",5,"xxxx"))))))</f>
        <v/>
      </c>
      <c r="O189" s="78" t="str">
        <f>IF('Exemplaires élève'!$BR$123="","",IF('Exemplaires élève'!$BR$123="TI",1,IF('Exemplaires élève'!$BR$123="I",2,IF('Exemplaires élève'!$BR$123="S",3,IF('Exemplaires élève'!$BR$123="B",4,IF('Exemplaires élève'!$BR$123="TB",5,"xxxx"))))))</f>
        <v/>
      </c>
      <c r="P189" s="78" t="str">
        <f>IF('Exemplaires élève'!$BR$131="","",IF('Exemplaires élève'!$BR$131="TI",1,IF('Exemplaires élève'!$BR$131="I",2,IF('Exemplaires élève'!$BR$131="S",3,IF('Exemplaires élève'!$BR$131="B",4,IF('Exemplaires élève'!$BR$131="TB",5,"xxxx"))))))</f>
        <v/>
      </c>
      <c r="Q189" s="78" t="str">
        <f>IF('Exemplaires élève'!$BR$139="","",IF('Exemplaires élève'!$BR$139="TI",1,IF('Exemplaires élève'!$BR$139="I",2,IF('Exemplaires élève'!$BR$139="S",3,IF('Exemplaires élève'!$BR$139="B",4,IF('Exemplaires élève'!$BR$139="TB",5,"xxxx"))))))</f>
        <v/>
      </c>
      <c r="R189" s="78" t="str">
        <f>IF('Exemplaires élève'!$BR$147="","",IF('Exemplaires élève'!$BR$147="TI",1,IF('Exemplaires élève'!$BR$147="I",2,IF('Exemplaires élève'!$BR$147="S",3,IF('Exemplaires élève'!$BR$147="B",4,IF('Exemplaires élève'!$BR$147="TB",5,"xxxx"))))))</f>
        <v/>
      </c>
      <c r="S189" s="78" t="str">
        <f>IF('Exemplaires élève'!$BR$164="","",IF('Exemplaires élève'!$BR$164="TI",1,IF('Exemplaires élève'!$BR$164="I",2,IF('Exemplaires élève'!$BR$164="S",3,IF('Exemplaires élève'!$BR$164="B",4,IF('Exemplaires élève'!$BR$164="TB",5,"xxxx"))))))</f>
        <v/>
      </c>
      <c r="T189" s="78" t="str">
        <f>IF('Exemplaires élève'!$BR$172="","",IF('Exemplaires élève'!$BR$172="TI",1,IF('Exemplaires élève'!$BR$172="I",2,IF('Exemplaires élève'!$BR$172="S",3,IF('Exemplaires élève'!$BR$172="B",4,IF('Exemplaires élève'!$BR$172="TB",5,"xxxx"))))))</f>
        <v/>
      </c>
      <c r="U189" s="78" t="str">
        <f>IF('Exemplaires élève'!$BR$180="","",IF('Exemplaires élève'!$BR$180="TI",1,IF('Exemplaires élève'!$BR$180="I",2,IF('Exemplaires élève'!$BR$180="S",3,IF('Exemplaires élève'!$BR$180="B",4,IF('Exemplaires élève'!$BR$180="TB",5,"xxxx"))))))</f>
        <v/>
      </c>
      <c r="V189" s="78" t="str">
        <f>IF('Exemplaires élève'!$BR$188="","",IF('Exemplaires élève'!$BR$188="TI",1,IF('Exemplaires élève'!$BR$188="I",2,IF('Exemplaires élève'!$BR$188="S",3,IF('Exemplaires élève'!$BR$188="B",4,IF('Exemplaires élève'!$BR$188="TB",5,"xxxx"))))))</f>
        <v/>
      </c>
      <c r="W189" s="78" t="str">
        <f>IF('Exemplaires élève'!$BR$196="","",IF('Exemplaires élève'!$BR$196="TI",1,IF('Exemplaires élève'!$BR$196="I",2,IF('Exemplaires élève'!$BR$196="S",3,IF('Exemplaires élève'!$BR$196="B",4,IF('Exemplaires élève'!$BR$196="TB",5,"xxxx"))))))</f>
        <v/>
      </c>
    </row>
    <row r="190" spans="1:24">
      <c r="A190" s="112"/>
      <c r="D190" s="78" t="str">
        <f>IF('Exemplaires élève'!$BR$18="","",IF('Exemplaires élève'!$BR$18="TI",1,IF('Exemplaires élève'!$BR$18="I",2,IF('Exemplaires élève'!$BR$18="S",3,IF('Exemplaires élève'!$BR$18="B",4,IF('Exemplaires élève'!$BR$18="TB",5,"xxxx"))))))</f>
        <v/>
      </c>
      <c r="E190" s="78" t="str">
        <f>IF('Exemplaires élève'!$BR$26="","",IF('Exemplaires élève'!$BR$26="TI",1,IF('Exemplaires élève'!$BR$26="I",2,IF('Exemplaires élève'!$BR$26="S",3,IF('Exemplaires élève'!$BR$26="B",4,IF('Exemplaires élève'!$BR$26="TB",5,"xxxx"))))))</f>
        <v/>
      </c>
      <c r="F190" s="78" t="str">
        <f>IF('Exemplaires élève'!$BR$34="","",IF('Exemplaires élève'!$BR$34="TI",1,IF('Exemplaires élève'!$BR$34="I",2,IF('Exemplaires élève'!$BR$34="S",3,IF('Exemplaires élève'!$BR$34="B",4,IF('Exemplaires élève'!$BR$34="TB",5,"xxxx"))))))</f>
        <v/>
      </c>
      <c r="G190" s="78" t="str">
        <f>IF('Exemplaires élève'!$BR$42="","",IF('Exemplaires élève'!$BR$42="TI",1,IF('Exemplaires élève'!$BR$42="I",2,IF('Exemplaires élève'!$BR$42="S",3,IF('Exemplaires élève'!$BR$42="B",4,IF('Exemplaires élève'!$BR$42="TB",5,"xxxx"))))))</f>
        <v/>
      </c>
      <c r="H190" s="78" t="str">
        <f>IF('Exemplaires élève'!$BR$50="","",IF('Exemplaires élève'!$BR$50="TI",1,IF('Exemplaires élève'!$BR$50="I",2,IF('Exemplaires élève'!$BR$50="S",3,IF('Exemplaires élève'!$BR$50="B",4,IF('Exemplaires élève'!$BR$50="TB",5,"xxxx"))))))</f>
        <v/>
      </c>
      <c r="I190" s="78" t="str">
        <f>IF('Exemplaires élève'!$BR$67="","",IF('Exemplaires élève'!$BR$67="TI",1,IF('Exemplaires élève'!$BR$67="I",2,IF('Exemplaires élève'!$BR$67="S",3,IF('Exemplaires élève'!$BR$67="B",4,IF('Exemplaires élève'!$BR$67="TB",5,"xxxx"))))))</f>
        <v/>
      </c>
      <c r="J190" s="78" t="str">
        <f>IF('Exemplaires élève'!$BR$75="","",IF('Exemplaires élève'!$BR$75="TI",1,IF('Exemplaires élève'!$BR$75="I",2,IF('Exemplaires élève'!$BR$75="S",3,IF('Exemplaires élève'!$BR$75="B",4,IF('Exemplaires élève'!$BR$75="TB",5,"xxxx"))))))</f>
        <v/>
      </c>
      <c r="K190" s="78" t="str">
        <f>IF('Exemplaires élève'!$BR$83="","",IF('Exemplaires élève'!$BR$83="TI",1,IF('Exemplaires élève'!$BR$83="I",2,IF('Exemplaires élève'!$BR$83="S",3,IF('Exemplaires élève'!$BR$83="B",4,IF('Exemplaires élève'!$BR$83="TB",5,"xxxx"))))))</f>
        <v/>
      </c>
      <c r="L190" s="78" t="str">
        <f>IF('Exemplaires élève'!$BR$91="","",IF('Exemplaires élève'!$BR$91="TI",1,IF('Exemplaires élève'!$BR$91="I",2,IF('Exemplaires élève'!$BR$91="S",3,IF('Exemplaires élève'!$BR$91="B",4,IF('Exemplaires élève'!$BR$91="TB",5,"xxxx"))))))</f>
        <v/>
      </c>
      <c r="M190" s="78" t="str">
        <f>IF('Exemplaires élève'!$BR$99="","",IF('Exemplaires élève'!$BR$99="TI",1,IF('Exemplaires élève'!$BR$99="I",2,IF('Exemplaires élève'!$BR$99="S",3,IF('Exemplaires élève'!$BR$99="B",4,IF('Exemplaires élève'!$BR$99="TB",5,"xxxx"))))))</f>
        <v/>
      </c>
      <c r="N190" s="78" t="str">
        <f>IF('Exemplaires élève'!$BR$116="","",IF('Exemplaires élève'!$BR$116="TI",1,IF('Exemplaires élève'!$BR$116="I",2,IF('Exemplaires élève'!$BR$116="S",3,IF('Exemplaires élève'!$BR$116="B",4,IF('Exemplaires élève'!$BR$116="TB",5,"xxxx"))))))</f>
        <v/>
      </c>
      <c r="O190" s="78" t="str">
        <f>IF('Exemplaires élève'!$BR$124="","",IF('Exemplaires élève'!$BR$124="TI",1,IF('Exemplaires élève'!$BR$124="I",2,IF('Exemplaires élève'!$BR$124="S",3,IF('Exemplaires élève'!$BR$124="B",4,IF('Exemplaires élève'!$BR$124="TB",5,"xxxx"))))))</f>
        <v/>
      </c>
      <c r="P190" s="78" t="str">
        <f>IF('Exemplaires élève'!$BR$132="","",IF('Exemplaires élève'!$BR$132="TI",1,IF('Exemplaires élève'!$BR$132="I",2,IF('Exemplaires élève'!$BR$132="S",3,IF('Exemplaires élève'!$BR$132="B",4,IF('Exemplaires élève'!$BR$132="TB",5,"xxxx"))))))</f>
        <v/>
      </c>
      <c r="Q190" s="78" t="str">
        <f>IF('Exemplaires élève'!$BR$140="","",IF('Exemplaires élève'!$BR$140="TI",1,IF('Exemplaires élève'!$BR$140="I",2,IF('Exemplaires élève'!$BR$140="S",3,IF('Exemplaires élève'!$BR$140="B",4,IF('Exemplaires élève'!$BR$140="TB",5,"xxxx"))))))</f>
        <v/>
      </c>
      <c r="R190" s="78" t="str">
        <f>IF('Exemplaires élève'!$BR$148="","",IF('Exemplaires élève'!$BR$148="TI",1,IF('Exemplaires élève'!$BR$148="I",2,IF('Exemplaires élève'!$BR$148="S",3,IF('Exemplaires élève'!$BR$148="B",4,IF('Exemplaires élève'!$BR$148="TB",5,"xxxx"))))))</f>
        <v/>
      </c>
      <c r="S190" s="78" t="str">
        <f>IF('Exemplaires élève'!$BR$165="","",IF('Exemplaires élève'!$BR$165="TI",1,IF('Exemplaires élève'!$BR$165="I",2,IF('Exemplaires élève'!$BR$165="S",3,IF('Exemplaires élève'!$BR$165="B",4,IF('Exemplaires élève'!$BR$165="TB",5,"xxxx"))))))</f>
        <v/>
      </c>
      <c r="T190" s="78" t="str">
        <f>IF('Exemplaires élève'!$BR$173="","",IF('Exemplaires élève'!$BR$173="TI",1,IF('Exemplaires élève'!$BR$173="I",2,IF('Exemplaires élève'!$BR$173="S",3,IF('Exemplaires élève'!$BR$173="B",4,IF('Exemplaires élève'!$BR$173="TB",5,"xxxx"))))))</f>
        <v/>
      </c>
      <c r="U190" s="78" t="str">
        <f>IF('Exemplaires élève'!$BR$181="","",IF('Exemplaires élève'!$BR$181="TI",1,IF('Exemplaires élève'!$BR$181="I",2,IF('Exemplaires élève'!$BR$181="S",3,IF('Exemplaires élève'!$BR$181="B",4,IF('Exemplaires élève'!$BR$181="TB",5,"xxxx"))))))</f>
        <v/>
      </c>
      <c r="V190" s="78" t="str">
        <f>IF('Exemplaires élève'!$BR$189="","",IF('Exemplaires élève'!$BR$189="TI",1,IF('Exemplaires élève'!$BR$189="I",2,IF('Exemplaires élève'!$BR$189="S",3,IF('Exemplaires élève'!$BR$189="B",4,IF('Exemplaires élève'!$BR$189="TB",5,"xxxx"))))))</f>
        <v/>
      </c>
      <c r="W190" s="78" t="str">
        <f>IF('Exemplaires élève'!$BR$197="","",IF('Exemplaires élève'!$BR$197="TI",1,IF('Exemplaires élève'!$BR$197="I",2,IF('Exemplaires élève'!$BR$197="S",3,IF('Exemplaires élève'!$BR$197="B",4,IF('Exemplaires élève'!$BR$197="TB",5,"xxxx"))))))</f>
        <v/>
      </c>
    </row>
    <row r="191" spans="1:24">
      <c r="A191" s="112"/>
      <c r="D191" s="78" t="str">
        <f>IF('Exemplaires élève'!$BR$19="","",IF('Exemplaires élève'!$BR$19="TI",1,IF('Exemplaires élève'!$BR$19="I",2,IF('Exemplaires élève'!$BR$19="S",3,IF('Exemplaires élève'!$BR$19="B",4,IF('Exemplaires élève'!$BR$19="TB",5,"xxxx"))))))</f>
        <v/>
      </c>
      <c r="E191" s="78" t="str">
        <f>IF('Exemplaires élève'!$BR$27="","",IF('Exemplaires élève'!$BR$27="TI",1,IF('Exemplaires élève'!$BR$27="I",2,IF('Exemplaires élève'!$BR$27="S",3,IF('Exemplaires élève'!$BR$27="B",4,IF('Exemplaires élève'!$BR$27="TB",5,"xxxx"))))))</f>
        <v/>
      </c>
      <c r="F191" s="78" t="str">
        <f>IF('Exemplaires élève'!$BR$35="","",IF('Exemplaires élève'!$BR$35="TI",1,IF('Exemplaires élève'!$BR$35="I",2,IF('Exemplaires élève'!$BR$35="S",3,IF('Exemplaires élève'!$BR$35="B",4,IF('Exemplaires élève'!$BR$35="TB",5,"xxxx"))))))</f>
        <v/>
      </c>
      <c r="G191" s="78" t="str">
        <f>IF('Exemplaires élève'!$BR$43="","",IF('Exemplaires élève'!$BR$43="TI",1,IF('Exemplaires élève'!$BR$43="I",2,IF('Exemplaires élève'!$BR$43="S",3,IF('Exemplaires élève'!$BR$43="B",4,IF('Exemplaires élève'!$BR$43="TB",5,"xxxx"))))))</f>
        <v/>
      </c>
      <c r="H191" s="78" t="str">
        <f>IF('Exemplaires élève'!$BR$51="","",IF('Exemplaires élève'!$BR$51="TI",1,IF('Exemplaires élève'!$BR$51="I",2,IF('Exemplaires élève'!$BR$51="S",3,IF('Exemplaires élève'!$BR$51="B",4,IF('Exemplaires élève'!$BR$51="TB",5,"xxxx"))))))</f>
        <v/>
      </c>
      <c r="I191" s="78" t="str">
        <f>IF('Exemplaires élève'!$BR$68="","",IF('Exemplaires élève'!$BR$68="TI",1,IF('Exemplaires élève'!$BR$68="I",2,IF('Exemplaires élève'!$BR$68="S",3,IF('Exemplaires élève'!$BR$68="B",4,IF('Exemplaires élève'!$BR$68="TB",5,"xxxx"))))))</f>
        <v/>
      </c>
      <c r="J191" s="78" t="str">
        <f>IF('Exemplaires élève'!$BR$76="","",IF('Exemplaires élève'!$BR$76="TI",1,IF('Exemplaires élève'!$BR$76="I",2,IF('Exemplaires élève'!$BR$76="S",3,IF('Exemplaires élève'!$BR$76="B",4,IF('Exemplaires élève'!$BR$76="TB",5,"xxxx"))))))</f>
        <v/>
      </c>
      <c r="K191" s="78" t="str">
        <f>IF('Exemplaires élève'!$BR$84="","",IF('Exemplaires élève'!$BR$84="TI",1,IF('Exemplaires élève'!$BR$84="I",2,IF('Exemplaires élève'!$BR$84="S",3,IF('Exemplaires élève'!$BR$84="B",4,IF('Exemplaires élève'!$BR$84="TB",5,"xxxx"))))))</f>
        <v/>
      </c>
      <c r="L191" s="78" t="str">
        <f>IF('Exemplaires élève'!$BR$92="","",IF('Exemplaires élève'!$BR$92="TI",1,IF('Exemplaires élève'!$BR$92="I",2,IF('Exemplaires élève'!$BR$92="S",3,IF('Exemplaires élève'!$BR$92="B",4,IF('Exemplaires élève'!$BR$92="TB",5,"xxxx"))))))</f>
        <v/>
      </c>
      <c r="M191" s="78" t="str">
        <f>IF('Exemplaires élève'!$BR$100="","",IF('Exemplaires élève'!$BR$100="TI",1,IF('Exemplaires élève'!$BR$100="I",2,IF('Exemplaires élève'!$BR$100="S",3,IF('Exemplaires élève'!$BR$100="B",4,IF('Exemplaires élève'!$BR$100="TB",5,"xxxx"))))))</f>
        <v/>
      </c>
      <c r="N191" s="78" t="str">
        <f>IF('Exemplaires élève'!$BR$117="","",IF('Exemplaires élève'!$BR$117="TI",1,IF('Exemplaires élève'!$BR$117="I",2,IF('Exemplaires élève'!$BR$117="S",3,IF('Exemplaires élève'!$BR$117="B",4,IF('Exemplaires élève'!$BR$117="TB",5,"xxxx"))))))</f>
        <v/>
      </c>
      <c r="O191" s="78" t="str">
        <f>IF('Exemplaires élève'!$BR$125="","",IF('Exemplaires élève'!$BR$125="TI",1,IF('Exemplaires élève'!$BR$125="I",2,IF('Exemplaires élève'!$BR$125="S",3,IF('Exemplaires élève'!$BR$125="B",4,IF('Exemplaires élève'!$BR$125="TB",5,"xxxx"))))))</f>
        <v/>
      </c>
      <c r="P191" s="78" t="str">
        <f>IF('Exemplaires élève'!$BR$133="","",IF('Exemplaires élève'!$BR$133="TI",1,IF('Exemplaires élève'!$BR$133="I",2,IF('Exemplaires élève'!$BR$133="S",3,IF('Exemplaires élève'!$BR$133="B",4,IF('Exemplaires élève'!$BR$133="TB",5,"xxxx"))))))</f>
        <v/>
      </c>
      <c r="Q191" s="78" t="str">
        <f>IF('Exemplaires élève'!$BR$141="","",IF('Exemplaires élève'!$BR$141="TI",1,IF('Exemplaires élève'!$BR$141="I",2,IF('Exemplaires élève'!$BR$141="S",3,IF('Exemplaires élève'!$BR$141="B",4,IF('Exemplaires élève'!$BR$141="TB",5,"xxxx"))))))</f>
        <v/>
      </c>
      <c r="R191" s="78" t="str">
        <f>IF('Exemplaires élève'!$BR$149="","",IF('Exemplaires élève'!$BR$149="TI",1,IF('Exemplaires élève'!$BR$149="I",2,IF('Exemplaires élève'!$BR$149="S",3,IF('Exemplaires élève'!$BR$149="B",4,IF('Exemplaires élève'!$BR$149="TB",5,"xxxx"))))))</f>
        <v/>
      </c>
      <c r="S191" s="78" t="str">
        <f>IF('Exemplaires élève'!$BR$166="","",IF('Exemplaires élève'!$BR$166="TI",1,IF('Exemplaires élève'!$BR$166="I",2,IF('Exemplaires élève'!$BR$166="S",3,IF('Exemplaires élève'!$BR$166="B",4,IF('Exemplaires élève'!$BR$166="TB",5,"xxxx"))))))</f>
        <v/>
      </c>
      <c r="T191" s="78" t="str">
        <f>IF('Exemplaires élève'!$BR$174="","",IF('Exemplaires élève'!$BR$174="TI",1,IF('Exemplaires élève'!$BR$174="I",2,IF('Exemplaires élève'!$BR$174="S",3,IF('Exemplaires élève'!$BR$174="B",4,IF('Exemplaires élève'!$BR$174="TB",5,"xxxx"))))))</f>
        <v/>
      </c>
      <c r="U191" s="78" t="str">
        <f>IF('Exemplaires élève'!$BR$182="","",IF('Exemplaires élève'!$BR$182="TI",1,IF('Exemplaires élève'!$BR$182="I",2,IF('Exemplaires élève'!$BR$182="S",3,IF('Exemplaires élève'!$BR$182="B",4,IF('Exemplaires élève'!$BR$182="TB",5,"xxxx"))))))</f>
        <v/>
      </c>
      <c r="V191" s="78" t="str">
        <f>IF('Exemplaires élève'!$BR$190="","",IF('Exemplaires élève'!$BR$190="TI",1,IF('Exemplaires élève'!$BR$190="I",2,IF('Exemplaires élève'!$BR$190="S",3,IF('Exemplaires élève'!$BR$190="B",4,IF('Exemplaires élève'!$BR$190="TB",5,"xxxx"))))))</f>
        <v/>
      </c>
      <c r="W191" s="78" t="str">
        <f>IF('Exemplaires élève'!$BR$198="","",IF('Exemplaires élève'!$BR$198="TI",1,IF('Exemplaires élève'!$BR$198="I",2,IF('Exemplaires élève'!$BR$198="S",3,IF('Exemplaires élève'!$BR$198="B",4,IF('Exemplaires élève'!$BR$198="TB",5,"xxxx"))))))</f>
        <v/>
      </c>
    </row>
    <row r="192" spans="1:24">
      <c r="A192" s="112"/>
      <c r="D192" s="78" t="str">
        <f>IF('Exemplaires élève'!$BR$20="","",IF('Exemplaires élève'!$BR$20="TI",1,IF('Exemplaires élève'!$BR$20="I",2,IF('Exemplaires élève'!$BR$20="S",3,IF('Exemplaires élève'!$BR$20="B",4,IF('Exemplaires élève'!$BR$20="TB",5,"xxxx"))))))</f>
        <v/>
      </c>
      <c r="E192" s="78" t="str">
        <f>IF('Exemplaires élève'!$BR$28="","",IF('Exemplaires élève'!$BR$28="TI",1,IF('Exemplaires élève'!$BR$28="I",2,IF('Exemplaires élève'!$BR$28="S",3,IF('Exemplaires élève'!$BR$28="B",4,IF('Exemplaires élève'!$BR$28="TB",5,"xxxx"))))))</f>
        <v/>
      </c>
      <c r="F192" s="78" t="str">
        <f>IF('Exemplaires élève'!$BR$36="","",IF('Exemplaires élève'!$BR$36="TI",1,IF('Exemplaires élève'!$BR$36="I",2,IF('Exemplaires élève'!$BR$36="S",3,IF('Exemplaires élève'!$BR$36="B",4,IF('Exemplaires élève'!$BR$36="TB",5,"xxxx"))))))</f>
        <v/>
      </c>
      <c r="G192" s="78" t="str">
        <f>IF('Exemplaires élève'!$BR$44="","",IF('Exemplaires élève'!$BR$44="TI",1,IF('Exemplaires élève'!$BR$44="I",2,IF('Exemplaires élève'!$BR$44="S",3,IF('Exemplaires élève'!$BR$44="B",4,IF('Exemplaires élève'!$BR$44="TB",5,"xxxx"))))))</f>
        <v/>
      </c>
      <c r="H192" s="78" t="str">
        <f>IF('Exemplaires élève'!$BR$52="","",IF('Exemplaires élève'!$BR$52="TI",1,IF('Exemplaires élève'!$BR$52="I",2,IF('Exemplaires élève'!$BR$52="S",3,IF('Exemplaires élève'!$BR$52="B",4,IF('Exemplaires élève'!$BR$52="TB",5,"xxxx"))))))</f>
        <v/>
      </c>
      <c r="I192" s="78" t="str">
        <f>IF('Exemplaires élève'!$BR$69="","",IF('Exemplaires élève'!$BR$69="TI",1,IF('Exemplaires élève'!$BR$69="I",2,IF('Exemplaires élève'!$BR$69="S",3,IF('Exemplaires élève'!$BR$69="B",4,IF('Exemplaires élève'!$BR$69="TB",5,"xxxx"))))))</f>
        <v/>
      </c>
      <c r="J192" s="78" t="str">
        <f>IF('Exemplaires élève'!$BR$77="","",IF('Exemplaires élève'!$BR$77="TI",1,IF('Exemplaires élève'!$BR$77="I",2,IF('Exemplaires élève'!$BR$77="S",3,IF('Exemplaires élève'!$BR$77="B",4,IF('Exemplaires élève'!$BR$77="TB",5,"xxxx"))))))</f>
        <v/>
      </c>
      <c r="K192" s="78" t="str">
        <f>IF('Exemplaires élève'!$BR$85="","",IF('Exemplaires élève'!$BR$85="TI",1,IF('Exemplaires élève'!$BR$85="I",2,IF('Exemplaires élève'!$BR$85="S",3,IF('Exemplaires élève'!$BR$85="B",4,IF('Exemplaires élève'!$BR$85="TB",5,"xxxx"))))))</f>
        <v/>
      </c>
      <c r="L192" s="78" t="str">
        <f>IF('Exemplaires élève'!$BR$93="","",IF('Exemplaires élève'!$BR$93="TI",1,IF('Exemplaires élève'!$BR$93="I",2,IF('Exemplaires élève'!$BR$93="S",3,IF('Exemplaires élève'!$BR$93="B",4,IF('Exemplaires élève'!$BR$93="TB",5,"xxxx"))))))</f>
        <v/>
      </c>
      <c r="M192" s="78" t="str">
        <f>IF('Exemplaires élève'!$BR$101="","",IF('Exemplaires élève'!$BR$101="TI",1,IF('Exemplaires élève'!$BR$101="I",2,IF('Exemplaires élève'!$BR$101="S",3,IF('Exemplaires élève'!$BR$101="B",4,IF('Exemplaires élève'!$BR$101="TB",5,"xxxx"))))))</f>
        <v/>
      </c>
      <c r="N192" s="78" t="str">
        <f>IF('Exemplaires élève'!$BR$118="","",IF('Exemplaires élève'!$BR$118="TI",1,IF('Exemplaires élève'!$BR$118="I",2,IF('Exemplaires élève'!$BR$118="S",3,IF('Exemplaires élève'!$BR$118="B",4,IF('Exemplaires élève'!$BR$118="TB",5,"xxxx"))))))</f>
        <v/>
      </c>
      <c r="O192" s="78" t="str">
        <f>IF('Exemplaires élève'!$BR$126="","",IF('Exemplaires élève'!$BR$126="TI",1,IF('Exemplaires élève'!$BR$126="I",2,IF('Exemplaires élève'!$BR$126="S",3,IF('Exemplaires élève'!$BR$126="B",4,IF('Exemplaires élève'!$BR$126="TB",5,"xxxx"))))))</f>
        <v/>
      </c>
      <c r="P192" s="78" t="str">
        <f>IF('Exemplaires élève'!$BR$134="","",IF('Exemplaires élève'!$BR$134="TI",1,IF('Exemplaires élève'!$BR$134="I",2,IF('Exemplaires élève'!$BR$134="S",3,IF('Exemplaires élève'!$BR$134="B",4,IF('Exemplaires élève'!$BR$134="TB",5,"xxxx"))))))</f>
        <v/>
      </c>
      <c r="Q192" s="78" t="str">
        <f>IF('Exemplaires élève'!$BR$142="","",IF('Exemplaires élève'!$BR$142="TI",1,IF('Exemplaires élève'!$BR$142="I",2,IF('Exemplaires élève'!$BR$142="S",3,IF('Exemplaires élève'!$BR$142="B",4,IF('Exemplaires élève'!$BR$142="TB",5,"xxxx"))))))</f>
        <v/>
      </c>
      <c r="R192" s="78" t="str">
        <f>IF('Exemplaires élève'!$BR$150="","",IF('Exemplaires élève'!$BR$150="TI",1,IF('Exemplaires élève'!$BR$150="I",2,IF('Exemplaires élève'!$BR$150="S",3,IF('Exemplaires élève'!$BR$150="B",4,IF('Exemplaires élève'!$BR$150="TB",5,"xxxx"))))))</f>
        <v/>
      </c>
      <c r="S192" s="78" t="str">
        <f>IF('Exemplaires élève'!$BR$167="","",IF('Exemplaires élève'!$BR$167="TI",1,IF('Exemplaires élève'!$BR$167="I",2,IF('Exemplaires élève'!$BR$167="S",3,IF('Exemplaires élève'!$BR$167="B",4,IF('Exemplaires élève'!$BR$167="TB",5,"xxxx"))))))</f>
        <v/>
      </c>
      <c r="T192" s="78" t="str">
        <f>IF('Exemplaires élève'!$BR$175="","",IF('Exemplaires élève'!$BR$175="TI",1,IF('Exemplaires élève'!$BR$175="I",2,IF('Exemplaires élève'!$BR$175="S",3,IF('Exemplaires élève'!$BR$175="B",4,IF('Exemplaires élève'!$BR$175="TB",5,"xxxx"))))))</f>
        <v/>
      </c>
      <c r="U192" s="78" t="str">
        <f>IF('Exemplaires élève'!$BR$183="","",IF('Exemplaires élève'!$BR$183="TI",1,IF('Exemplaires élève'!$BR$183="I",2,IF('Exemplaires élève'!$BR$183="S",3,IF('Exemplaires élève'!$BR$183="B",4,IF('Exemplaires élève'!$BR$183="TB",5,"xxxx"))))))</f>
        <v/>
      </c>
      <c r="V192" s="78" t="str">
        <f>IF('Exemplaires élève'!$BR$191="","",IF('Exemplaires élève'!$BR$191="TI",1,IF('Exemplaires élève'!$BR$191="I",2,IF('Exemplaires élève'!$BR$191="S",3,IF('Exemplaires élève'!$BR$191="B",4,IF('Exemplaires élève'!$BR$191="TB",5,"xxxx"))))))</f>
        <v/>
      </c>
      <c r="W192" s="78" t="str">
        <f>IF('Exemplaires élève'!$BR$199="","",IF('Exemplaires élève'!$BR$199="TI",1,IF('Exemplaires élève'!$BR$199="I",2,IF('Exemplaires élève'!$BR$199="S",3,IF('Exemplaires élève'!$BR$199="B",4,IF('Exemplaires élève'!$BR$199="TB",5,"xxxx"))))))</f>
        <v/>
      </c>
    </row>
    <row r="193" spans="1:24" ht="13.5" thickBot="1">
      <c r="A193" s="112"/>
      <c r="D193" s="78" t="str">
        <f>IF('Exemplaires élève'!$BR$21="","",IF('Exemplaires élève'!$BR$21="TI",1,IF('Exemplaires élève'!$BR$21="I",2,IF('Exemplaires élève'!$BR$21="S",3,IF('Exemplaires élève'!$BR$21="B",4,IF('Exemplaires élève'!$BR$21="TB",5,"xxxx"))))))</f>
        <v/>
      </c>
      <c r="E193" s="78" t="str">
        <f>IF('Exemplaires élève'!$BR$29="","",IF('Exemplaires élève'!$BR$29="TI",1,IF('Exemplaires élève'!$BR$29="I",2,IF('Exemplaires élève'!$BR$29="S",3,IF('Exemplaires élève'!$BR$29="B",4,IF('Exemplaires élève'!$BR$29="TB",5,"xxxx"))))))</f>
        <v/>
      </c>
      <c r="F193" s="78" t="str">
        <f>IF('Exemplaires élève'!$BR$37="","",IF('Exemplaires élève'!$BR$37="TI",1,IF('Exemplaires élève'!$BR$37="I",2,IF('Exemplaires élève'!$BR$37="S",3,IF('Exemplaires élève'!$BR$37="B",4,IF('Exemplaires élève'!$BR$37="TB",5,"xxxx"))))))</f>
        <v/>
      </c>
      <c r="G193" s="78" t="str">
        <f>IF('Exemplaires élève'!$BR$45="","",IF('Exemplaires élève'!$BR$45="TI",1,IF('Exemplaires élève'!$BR$45="I",2,IF('Exemplaires élève'!$BR$45="S",3,IF('Exemplaires élève'!$BR$45="B",4,IF('Exemplaires élève'!$BR$45="TB",5,"xxxx"))))))</f>
        <v/>
      </c>
      <c r="H193" s="78" t="str">
        <f>IF('Exemplaires élève'!$BR$53="","",IF('Exemplaires élève'!$BR$53="TI",1,IF('Exemplaires élève'!$BR$53="I",2,IF('Exemplaires élève'!$BR$53="S",3,IF('Exemplaires élève'!$BR$53="B",4,IF('Exemplaires élève'!$BR$53="TB",5,"xxxx"))))))</f>
        <v/>
      </c>
      <c r="I193" s="78" t="str">
        <f>IF('Exemplaires élève'!$BR$70="","",IF('Exemplaires élève'!$BR$70="TI",1,IF('Exemplaires élève'!$BR$70="I",2,IF('Exemplaires élève'!$BR$70="S",3,IF('Exemplaires élève'!$BR$70="B",4,IF('Exemplaires élève'!$BR$70="TB",5,"xxxx"))))))</f>
        <v/>
      </c>
      <c r="J193" s="78" t="str">
        <f>IF('Exemplaires élève'!$BR$78="","",IF('Exemplaires élève'!$BR$78="TI",1,IF('Exemplaires élève'!$BR$78="I",2,IF('Exemplaires élève'!$BR$78="S",3,IF('Exemplaires élève'!$BR$78="B",4,IF('Exemplaires élève'!$BR$78="TB",5,"xxxx"))))))</f>
        <v/>
      </c>
      <c r="K193" s="78" t="str">
        <f>IF('Exemplaires élève'!$BR$86="","",IF('Exemplaires élève'!$BR$86="TI",1,IF('Exemplaires élève'!$BR$86="I",2,IF('Exemplaires élève'!$BR$86="S",3,IF('Exemplaires élève'!$BR$86="B",4,IF('Exemplaires élève'!$BR$86="TB",5,"xxxx"))))))</f>
        <v/>
      </c>
      <c r="L193" s="78" t="str">
        <f>IF('Exemplaires élève'!$BR$94="","",IF('Exemplaires élève'!$BR$94="TI",1,IF('Exemplaires élève'!$BR$94="I",2,IF('Exemplaires élève'!$BR$94="S",3,IF('Exemplaires élève'!$BR$94="B",4,IF('Exemplaires élève'!$BR$94="TB",5,"xxxx"))))))</f>
        <v/>
      </c>
      <c r="M193" s="78" t="str">
        <f>IF('Exemplaires élève'!$BR$102="","",IF('Exemplaires élève'!$BR$102="TI",1,IF('Exemplaires élève'!$BR$102="I",2,IF('Exemplaires élève'!$BR$102="S",3,IF('Exemplaires élève'!$BR$102="B",4,IF('Exemplaires élève'!$BR$102="TB",5,"xxxx"))))))</f>
        <v/>
      </c>
      <c r="N193" s="78" t="str">
        <f>IF('Exemplaires élève'!$BR$119="","",IF('Exemplaires élève'!$BR$119="TI",1,IF('Exemplaires élève'!$BR$119="I",2,IF('Exemplaires élève'!$BR$119="S",3,IF('Exemplaires élève'!$BR$119="B",4,IF('Exemplaires élève'!$BR$119="TB",5,"xxxx"))))))</f>
        <v/>
      </c>
      <c r="O193" s="78" t="str">
        <f>IF('Exemplaires élève'!$BR$127="","",IF('Exemplaires élève'!$BR$127="TI",1,IF('Exemplaires élève'!$BR$127="I",2,IF('Exemplaires élève'!$BR$127="S",3,IF('Exemplaires élève'!$BR$127="B",4,IF('Exemplaires élève'!$BR$127="TB",5,"xxxx"))))))</f>
        <v/>
      </c>
      <c r="P193" s="78" t="str">
        <f>IF('Exemplaires élève'!$BR$135="","",IF('Exemplaires élève'!$BR$135="TI",1,IF('Exemplaires élève'!$BR$135="I",2,IF('Exemplaires élève'!$BR$135="S",3,IF('Exemplaires élève'!$BR$135="B",4,IF('Exemplaires élève'!$BR$135="TB",5,"xxxx"))))))</f>
        <v/>
      </c>
      <c r="Q193" s="78" t="str">
        <f>IF('Exemplaires élève'!$BR$143="","",IF('Exemplaires élève'!$BR$143="TI",1,IF('Exemplaires élève'!$BR$143="I",2,IF('Exemplaires élève'!$BR$143="S",3,IF('Exemplaires élève'!$BR$143="B",4,IF('Exemplaires élève'!$BR$143="TB",5,"xxxx"))))))</f>
        <v/>
      </c>
      <c r="R193" s="78" t="str">
        <f>IF('Exemplaires élève'!$BR$151="","",IF('Exemplaires élève'!$BR$151="TI",1,IF('Exemplaires élève'!$BR$151="I",2,IF('Exemplaires élève'!$BR$151="S",3,IF('Exemplaires élève'!$BR$151="B",4,IF('Exemplaires élève'!$BR$151="TB",5,"xxxx"))))))</f>
        <v/>
      </c>
      <c r="S193" s="78" t="str">
        <f>IF('Exemplaires élève'!$BR$168="","",IF('Exemplaires élève'!$BR$168="TI",1,IF('Exemplaires élève'!$BR$168="I",2,IF('Exemplaires élève'!$BR$168="S",3,IF('Exemplaires élève'!$BR$168="B",4,IF('Exemplaires élève'!$BR$168="TB",5,"xxxx"))))))</f>
        <v/>
      </c>
      <c r="T193" s="78" t="str">
        <f>IF('Exemplaires élève'!$BR$176="","",IF('Exemplaires élève'!$BR$176="TI",1,IF('Exemplaires élève'!$BR$176="I",2,IF('Exemplaires élève'!$BR$176="S",3,IF('Exemplaires élève'!$BR$176="B",4,IF('Exemplaires élève'!$BR$176="TB",5,"xxxx"))))))</f>
        <v/>
      </c>
      <c r="U193" s="78" t="str">
        <f>IF('Exemplaires élève'!$BR$184="","",IF('Exemplaires élève'!$BR$184="TI",1,IF('Exemplaires élève'!$BR$184="I",2,IF('Exemplaires élève'!$BR$184="S",3,IF('Exemplaires élève'!$BR$184="B",4,IF('Exemplaires élève'!$BR$184="TB",5,"xxxx"))))))</f>
        <v/>
      </c>
      <c r="V193" s="78" t="str">
        <f>IF('Exemplaires élève'!$BR$192="","",IF('Exemplaires élève'!$BR$192="TI",1,IF('Exemplaires élève'!$BR$192="I",2,IF('Exemplaires élève'!$BR$192="S",3,IF('Exemplaires élève'!$BR$192="B",4,IF('Exemplaires élève'!$BR$192="TB",5,"xxxx"))))))</f>
        <v/>
      </c>
      <c r="W193" s="78" t="str">
        <f>IF('Exemplaires élève'!$BR$200="","",IF('Exemplaires élève'!$BR$200="TI",1,IF('Exemplaires élève'!$BR$200="I",2,IF('Exemplaires élève'!$BR$200="S",3,IF('Exemplaires élève'!$BR$200="B",4,IF('Exemplaires élève'!$BR$200="TB",5,"xxxx"))))))</f>
        <v/>
      </c>
    </row>
    <row r="194" spans="1:24" ht="13.5" thickBot="1">
      <c r="A194" s="112"/>
      <c r="D194" s="32" t="str">
        <f>IF(D187="Absent(e)","",IF(D187="Non pr.",2,IF(COUNTIF(D187:D193,"")=7,"",AVERAGE(D187:D193))))</f>
        <v/>
      </c>
      <c r="E194" s="33" t="str">
        <f t="shared" ref="E194:W194" si="19">IF(E187="Absent(e)","",IF(E187="Non pr.",2,IF(COUNTIF(E187:E193,"")=7,"",AVERAGE(E187:E193))))</f>
        <v/>
      </c>
      <c r="F194" s="33" t="str">
        <f t="shared" si="19"/>
        <v/>
      </c>
      <c r="G194" s="33" t="str">
        <f t="shared" si="19"/>
        <v/>
      </c>
      <c r="H194" s="33" t="str">
        <f t="shared" si="19"/>
        <v/>
      </c>
      <c r="I194" s="33" t="str">
        <f t="shared" si="19"/>
        <v/>
      </c>
      <c r="J194" s="33" t="str">
        <f t="shared" si="19"/>
        <v/>
      </c>
      <c r="K194" s="33" t="str">
        <f t="shared" si="19"/>
        <v/>
      </c>
      <c r="L194" s="33" t="str">
        <f t="shared" si="19"/>
        <v/>
      </c>
      <c r="M194" s="33" t="str">
        <f t="shared" si="19"/>
        <v/>
      </c>
      <c r="N194" s="33" t="str">
        <f t="shared" si="19"/>
        <v/>
      </c>
      <c r="O194" s="33" t="str">
        <f t="shared" si="19"/>
        <v/>
      </c>
      <c r="P194" s="33" t="str">
        <f t="shared" si="19"/>
        <v/>
      </c>
      <c r="Q194" s="33" t="str">
        <f t="shared" si="19"/>
        <v/>
      </c>
      <c r="R194" s="33" t="str">
        <f t="shared" si="19"/>
        <v/>
      </c>
      <c r="S194" s="33" t="str">
        <f t="shared" si="19"/>
        <v/>
      </c>
      <c r="T194" s="33" t="str">
        <f t="shared" si="19"/>
        <v/>
      </c>
      <c r="U194" s="33" t="str">
        <f t="shared" si="19"/>
        <v/>
      </c>
      <c r="V194" s="33" t="str">
        <f t="shared" si="19"/>
        <v/>
      </c>
      <c r="W194" s="34" t="str">
        <f t="shared" si="19"/>
        <v/>
      </c>
    </row>
    <row r="195" spans="1:24">
      <c r="A195" s="112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</row>
    <row r="196" spans="1:24">
      <c r="A196" s="112"/>
      <c r="C196" s="1" t="s">
        <v>29</v>
      </c>
      <c r="D196" s="77" t="str">
        <f>IF('Exemplaires élève'!$BQ$15="np","Non pr.",IF('Exemplaires élève'!$BQ$15="a","Absent(e)",IF('Exemplaires élève'!$BS$14="","",IF('Exemplaires élève'!$BS$15="TI",1,IF('Exemplaires élève'!$BS$15="I",2,IF('Exemplaires élève'!$BS$15="S",3,IF('Exemplaires élève'!$BS$15="B",4,IF('Exemplaires élève'!$BS$15="TB",5,"xxxx"))))))))</f>
        <v/>
      </c>
      <c r="E196" s="77" t="str">
        <f>IF('Exemplaires élève'!$BQ$23="np","Non pr.",IF('Exemplaires élève'!$BQ$23="a","Absent(e)",IF('Exemplaires élève'!$BS$23="","",IF('Exemplaires élève'!$BS$23="TI",1,IF('Exemplaires élève'!$BS$23="I",2,IF('Exemplaires élève'!$BS$23="S",3,IF('Exemplaires élève'!$BS$23="B",4,IF('Exemplaires élève'!$BS$23="TB",5,IF('Exemplaires élève'!$BS$23="np","Non pr.",IF('Exemplaires élève'!$BS$23="A","Absent(e)","xxxx"))))))))))</f>
        <v/>
      </c>
      <c r="F196" s="77" t="str">
        <f>IF('Exemplaires élève'!$BQ$31="np","Non pr.",IF('Exemplaires élève'!$BQ$31="a","Absent(e)",IF('Exemplaires élève'!$BS$31="","",IF('Exemplaires élève'!$BS$31="TI",1,IF('Exemplaires élève'!$BS$31="I",2,IF('Exemplaires élève'!$BS$31="S",3,IF('Exemplaires élève'!$BS$31="B",4,IF('Exemplaires élève'!$BS$31="TB",5,IF('Exemplaires élève'!$BS$31="np","Non pr.",IF('Exemplaires élève'!$BS$31="A","Absent(e)","xxxx"))))))))))</f>
        <v/>
      </c>
      <c r="G196" s="77" t="str">
        <f>IF('Exemplaires élève'!$BQ$39="np","Non pr.",IF('Exemplaires élève'!$BQ$39="a","Absent(e)",IF('Exemplaires élève'!$BS$39="","",IF('Exemplaires élève'!$BS$39="TI",1,IF('Exemplaires élève'!$BS$39="I",2,IF('Exemplaires élève'!$BS$39="S",3,IF('Exemplaires élève'!$BS$39="B",4,IF('Exemplaires élève'!$BS$39="TB",5,IF('Exemplaires élève'!$BS$39="np","Non pr.",IF('Exemplaires élève'!$BS$39="A","Absent(e)","xxxx"))))))))))</f>
        <v/>
      </c>
      <c r="H196" s="77" t="str">
        <f>IF('Exemplaires élève'!$BQ$47="np","Non pr.",IF('Exemplaires élève'!$BQ$47="a","Absent(e)",IF('Exemplaires élève'!$BS$47="","",IF('Exemplaires élève'!$BS$47="TI",1,IF('Exemplaires élève'!$BS$47="I",2,IF('Exemplaires élève'!$BS$47="S",3,IF('Exemplaires élève'!$BS$47="B",4,IF('Exemplaires élève'!$BS$47="TB",5,IF('Exemplaires élève'!$BS$47="np","Non pr.",IF('Exemplaires élève'!$BS$47="A","Absent(e)","xxxx"))))))))))</f>
        <v/>
      </c>
      <c r="I196" s="77" t="str">
        <f>IF('Exemplaires élève'!$BQ$64="np","Non pr.",IF('Exemplaires élève'!$BQ$64="a","Absent(e)",IF('Exemplaires élève'!$BS$64="","",IF('Exemplaires élève'!$BS$64="TI",1,IF('Exemplaires élève'!$BS$64="I",2,IF('Exemplaires élève'!$BS$64="S",3,IF('Exemplaires élève'!$BS$64="B",4,IF('Exemplaires élève'!$BS$64="TB",5,IF('Exemplaires élève'!$BS$64="np","Non pr.",IF('Exemplaires élève'!$BS$64="A","Absent(e)","xxxx"))))))))))</f>
        <v/>
      </c>
      <c r="J196" s="77" t="str">
        <f>IF('Exemplaires élève'!$BQ$72="np","Non pr.",IF('Exemplaires élève'!$BQ$72="a","Absent(e)",IF('Exemplaires élève'!$BS$72="","",IF('Exemplaires élève'!$BS$72="TI",1,IF('Exemplaires élève'!$BS$72="I",2,IF('Exemplaires élève'!$BS$72="S",3,IF('Exemplaires élève'!$BS$72="B",4,IF('Exemplaires élève'!$BS$72="TB",5,IF('Exemplaires élève'!$BS$72="np","Non pr.",IF('Exemplaires élève'!$BS$72="A","Absent(e)","xxxx"))))))))))</f>
        <v/>
      </c>
      <c r="K196" s="77" t="str">
        <f>IF('Exemplaires élève'!$BQ$80="np","Non pr.",IF('Exemplaires élève'!$BQ$80="a","Absent(e)",IF('Exemplaires élève'!$BS$80="","",IF('Exemplaires élève'!$BS$80="TI",1,IF('Exemplaires élève'!$BS$80="I",2,IF('Exemplaires élève'!$BS$80="S",3,IF('Exemplaires élève'!$BS$80="B",4,IF('Exemplaires élève'!$BS$80="TB",5,IF('Exemplaires élève'!$BS$80="np","Non pr.",IF('Exemplaires élève'!$BS$80="A","Absent(e)","xxxx"))))))))))</f>
        <v/>
      </c>
      <c r="L196" s="77" t="str">
        <f>IF('Exemplaires élève'!$BQ$88="np","Non pr.",IF('Exemplaires élève'!$BQ$88="a","Absent(e)",IF('Exemplaires élève'!$BS$88="","",IF('Exemplaires élève'!$BS$88="TI",1,IF('Exemplaires élève'!$BS$88="I",2,IF('Exemplaires élève'!$BS$88="S",3,IF('Exemplaires élève'!$BS$88="B",4,IF('Exemplaires élève'!$BS$88="TB",5,IF('Exemplaires élève'!$BS$88="np","Non pr.",IF('Exemplaires élève'!$BS$88="A","Absent(e)","xxxx"))))))))))</f>
        <v/>
      </c>
      <c r="M196" s="77" t="str">
        <f>IF('Exemplaires élève'!$BQ$96="np","Non pr.",IF('Exemplaires élève'!$BQ$96="a","Absent(e)",IF('Exemplaires élève'!$BS$96="","",IF('Exemplaires élève'!$BS$96="TI",1,IF('Exemplaires élève'!$BS$96="I",2,IF('Exemplaires élève'!$BS$96="S",3,IF('Exemplaires élève'!$BS$96="B",4,IF('Exemplaires élève'!$BS$96="TB",5,IF('Exemplaires élève'!$BS$96="np","Non pr.",IF('Exemplaires élève'!$BS$96="A","Absent(e)","xxxx"))))))))))</f>
        <v/>
      </c>
      <c r="N196" s="77" t="str">
        <f>IF('Exemplaires élève'!$BQ$113="np","Non pr.",IF('Exemplaires élève'!$BQ$113="a","Absent(e)",IF('Exemplaires élève'!$BS$113="","",IF('Exemplaires élève'!$BS$113="TI",1,IF('Exemplaires élève'!$BS$113="I",2,IF('Exemplaires élève'!$BS$113="S",3,IF('Exemplaires élève'!$BS$113="B",4,IF('Exemplaires élève'!$BS$113="TB",5,IF('Exemplaires élève'!$BS$113="np","Non pr.",IF('Exemplaires élève'!$BS$113="A","Absent(e)","xxxx"))))))))))</f>
        <v/>
      </c>
      <c r="O196" s="77" t="str">
        <f>IF('Exemplaires élève'!$BQ$121="np","Non pr.",IF('Exemplaires élève'!$BQ$121="a","Absent(e)",IF('Exemplaires élève'!$BS$121="","",IF('Exemplaires élève'!$BS$121="TI",1,IF('Exemplaires élève'!$BS$121="I",2,IF('Exemplaires élève'!$BS$121="S",3,IF('Exemplaires élève'!$BS$121="B",4,IF('Exemplaires élève'!$BS$121="TB",5,IF('Exemplaires élève'!$BS$121="np","Non pr.",IF('Exemplaires élève'!$BS$121="A","Absent(e)","xxxx"))))))))))</f>
        <v/>
      </c>
      <c r="P196" s="77" t="str">
        <f>IF('Exemplaires élève'!$BQ$129="np","Non pr.",IF('Exemplaires élève'!$BQ$129="a","Absent(e)",IF('Exemplaires élève'!$BS$129="","",IF('Exemplaires élève'!$BS$129="TI",1,IF('Exemplaires élève'!$BS$129="I",2,IF('Exemplaires élève'!$BS$129="S",3,IF('Exemplaires élève'!$BS$129="B",4,IF('Exemplaires élève'!$BS$129="TB",5,IF('Exemplaires élève'!$BS$129="np","Non pr.",IF('Exemplaires élève'!$BS$129="A","Absent(e)","xxxx"))))))))))</f>
        <v/>
      </c>
      <c r="Q196" s="77" t="str">
        <f>IF('Exemplaires élève'!$BQ$137="np","Non pr.",IF('Exemplaires élève'!$BQ$137="a","Absent(e)",IF('Exemplaires élève'!$BS$137="","",IF('Exemplaires élève'!$BS$137="TI",1,IF('Exemplaires élève'!$BS$137="I",2,IF('Exemplaires élève'!$BS$137="S",3,IF('Exemplaires élève'!$BS$137="B",4,IF('Exemplaires élève'!$BS$137="TB",5,IF('Exemplaires élève'!$BS$137="np","Non pr.",IF('Exemplaires élève'!$BS$137="A","Absent(e)","xxxx"))))))))))</f>
        <v/>
      </c>
      <c r="R196" s="77" t="str">
        <f>IF('Exemplaires élève'!$BQ$145="np","Non pr.",IF('Exemplaires élève'!$BQ$145="a","Absent(e)",IF('Exemplaires élève'!$BS$145="","",IF('Exemplaires élève'!$BS$145="TI",1,IF('Exemplaires élève'!$BS$145="I",2,IF('Exemplaires élève'!$BS$145="S",3,IF('Exemplaires élève'!$BS$145="B",4,IF('Exemplaires élève'!$BS$145="TB",5,IF('Exemplaires élève'!$BS$145="np","Non pr.",IF('Exemplaires élève'!$BS$145="A","Absent(e)","xxxx"))))))))))</f>
        <v/>
      </c>
      <c r="S196" s="77" t="str">
        <f>IF('Exemplaires élève'!$BQ$162="np","Non pr.",IF('Exemplaires élève'!$BQ$162="a","Absent(e)",IF('Exemplaires élève'!$BS$162="","",IF('Exemplaires élève'!$BS$162="TI",1,IF('Exemplaires élève'!$BS$162="I",2,IF('Exemplaires élève'!$BS$162="S",3,IF('Exemplaires élève'!$BS$162="B",4,IF('Exemplaires élève'!$BS$162="TB",5,IF('Exemplaires élève'!$BS$162="np","Non pr.",IF('Exemplaires élève'!$BS$162="A","Absent(e)","xxxx"))))))))))</f>
        <v/>
      </c>
      <c r="T196" s="77" t="str">
        <f>IF('Exemplaires élève'!$BQ$170="np","Non pr.",IF('Exemplaires élève'!$BQ$170="a","Absent(e)",IF('Exemplaires élève'!$BS$170="","",IF('Exemplaires élève'!$BS$170="TI",1,IF('Exemplaires élève'!$BS$170="I",2,IF('Exemplaires élève'!$BS$170="S",3,IF('Exemplaires élève'!$BS$170="B",4,IF('Exemplaires élève'!$BS$170="TB",5,IF('Exemplaires élève'!$BS$170="np","Non pr.",IF('Exemplaires élève'!$BS$170="A","Absent(e)","xxxx"))))))))))</f>
        <v/>
      </c>
      <c r="U196" s="77" t="str">
        <f>IF('Exemplaires élève'!$BQ$178="np","Non pr.",IF('Exemplaires élève'!$BQ$178="a","Absent(e)",IF('Exemplaires élève'!$BS$178="","",IF('Exemplaires élève'!$BS$178="TI",1,IF('Exemplaires élève'!$BS$178="I",2,IF('Exemplaires élève'!$BS$178="S",3,IF('Exemplaires élève'!$BS$178="B",4,IF('Exemplaires élève'!$BS$178="TB",5,IF('Exemplaires élève'!$BS$178="np","Non pr.",IF('Exemplaires élève'!$BS$178="A","Absent(e)","xxxx"))))))))))</f>
        <v/>
      </c>
      <c r="V196" s="77" t="str">
        <f>IF('Exemplaires élève'!$BQ$186="np","Non pr.",IF('Exemplaires élève'!$BQ$186="a","Absent(e)",IF('Exemplaires élève'!$BS$186="","",IF('Exemplaires élève'!$BS$186="TI",1,IF('Exemplaires élève'!$BS$186="I",2,IF('Exemplaires élève'!$BS$186="S",3,IF('Exemplaires élève'!$BS$186="B",4,IF('Exemplaires élève'!$BS$186="TB",5,IF('Exemplaires élève'!$BS$186="np","Non pr.",IF('Exemplaires élève'!$BS$186="A","Absent(e)","xxxx"))))))))))</f>
        <v/>
      </c>
      <c r="W196" s="77" t="str">
        <f>IF('Exemplaires élève'!$BQ$194="np","Non pr.",IF('Exemplaires élève'!$BQ$194="a","Absent(e)",IF('Exemplaires élève'!$BS$194="","",IF('Exemplaires élève'!$BS$194="TI",1,IF('Exemplaires élève'!$BS$194="I",2,IF('Exemplaires élève'!$BS$194="S",3,IF('Exemplaires élève'!$BS$194="B",4,IF('Exemplaires élève'!$BS$194="TB",5,IF('Exemplaires élève'!$BS$194="np","Non pr.",IF('Exemplaires élève'!$BS$194="A","Absent(e)","xxxx"))))))))))</f>
        <v/>
      </c>
    </row>
    <row r="197" spans="1:24">
      <c r="A197" s="112"/>
      <c r="D197" s="78" t="str">
        <f>IF('Exemplaires élève'!$BS$16="","",IF('Exemplaires élève'!$BS$16="TI",1,IF('Exemplaires élève'!$BS$16="I",2,IF('Exemplaires élève'!$BS$16="S",3,IF('Exemplaires élève'!$BS$16="B",4,IF('Exemplaires élève'!$BS$16="TB",5,"xxxx"))))))</f>
        <v/>
      </c>
      <c r="E197" s="78" t="str">
        <f>IF('Exemplaires élève'!$BS$24="","",IF('Exemplaires élève'!$BS$24="TI",1,IF('Exemplaires élève'!$BS$24="I",2,IF('Exemplaires élève'!$BS$24="S",3,IF('Exemplaires élève'!$BS$24="B",4,IF('Exemplaires élève'!$BS$24="TB",5,"xxxx"))))))</f>
        <v/>
      </c>
      <c r="F197" s="78" t="str">
        <f>IF('Exemplaires élève'!$BS$32="","",IF('Exemplaires élève'!$BS$32="TI",1,IF('Exemplaires élève'!$BS$32="I",2,IF('Exemplaires élève'!$BS$32="S",3,IF('Exemplaires élève'!$BS$32="B",4,IF('Exemplaires élève'!$BS$32="TB",5,"xxxx"))))))</f>
        <v/>
      </c>
      <c r="G197" s="78" t="str">
        <f>IF('Exemplaires élève'!$BS$40="","",IF('Exemplaires élève'!$BS$40="TI",1,IF('Exemplaires élève'!$BS$40="I",2,IF('Exemplaires élève'!$BS$40="S",3,IF('Exemplaires élève'!$BS$40="B",4,IF('Exemplaires élève'!$BS$40="TB",5,"xxxx"))))))</f>
        <v/>
      </c>
      <c r="H197" s="78" t="str">
        <f>IF('Exemplaires élève'!$BS$48="","",IF('Exemplaires élève'!$BS$48="TI",1,IF('Exemplaires élève'!$BS$48="I",2,IF('Exemplaires élève'!$BS$48="S",3,IF('Exemplaires élève'!$BS$48="B",4,IF('Exemplaires élève'!$BS$48="TB",5,"xxxx"))))))</f>
        <v/>
      </c>
      <c r="I197" s="78" t="str">
        <f>IF('Exemplaires élève'!$BS$65="","",IF('Exemplaires élève'!$BS$65="TI",1,IF('Exemplaires élève'!$BS$65="I",2,IF('Exemplaires élève'!$BS$65="S",3,IF('Exemplaires élève'!$BS$65="B",4,IF('Exemplaires élève'!$BS$65="TB",5,"xxxx"))))))</f>
        <v/>
      </c>
      <c r="J197" s="78" t="str">
        <f>IF('Exemplaires élève'!$BS$73="","",IF('Exemplaires élève'!$BS$73="TI",1,IF('Exemplaires élève'!$BS$73="I",2,IF('Exemplaires élève'!$BS$73="S",3,IF('Exemplaires élève'!$BS$73="B",4,IF('Exemplaires élève'!$BS$73="TB",5,"xxxx"))))))</f>
        <v/>
      </c>
      <c r="K197" s="78" t="str">
        <f>IF('Exemplaires élève'!$BS$81="","",IF('Exemplaires élève'!$BS$81="TI",1,IF('Exemplaires élève'!$BS$81="I",2,IF('Exemplaires élève'!$BS$81="S",3,IF('Exemplaires élève'!$BS$81="B",4,IF('Exemplaires élève'!$BS$81="TB",5,"xxxx"))))))</f>
        <v/>
      </c>
      <c r="L197" s="78" t="str">
        <f>IF('Exemplaires élève'!$BS$89="","",IF('Exemplaires élève'!$BS$89="TI",1,IF('Exemplaires élève'!$BS$89="I",2,IF('Exemplaires élève'!$BS$89="S",3,IF('Exemplaires élève'!$BS$89="B",4,IF('Exemplaires élève'!$BS$89="TB",5,"xxxx"))))))</f>
        <v/>
      </c>
      <c r="M197" s="78" t="str">
        <f>IF('Exemplaires élève'!$BS$97="","",IF('Exemplaires élève'!$BS$97="TI",1,IF('Exemplaires élève'!$BS$97="I",2,IF('Exemplaires élève'!$BS$97="S",3,IF('Exemplaires élève'!$BS$97="B",4,IF('Exemplaires élève'!$BS$97="TB",5,"xxxx"))))))</f>
        <v/>
      </c>
      <c r="N197" s="78" t="str">
        <f>IF('Exemplaires élève'!$BS$114="","",IF('Exemplaires élève'!$BS$114="TI",1,IF('Exemplaires élève'!$BS$114="I",2,IF('Exemplaires élève'!$BS$114="S",3,IF('Exemplaires élève'!$BS$114="B",4,IF('Exemplaires élève'!$BS$114="TB",5,"xxxx"))))))</f>
        <v/>
      </c>
      <c r="O197" s="78" t="str">
        <f>IF('Exemplaires élève'!$BS$122="","",IF('Exemplaires élève'!$BS$122="TI",1,IF('Exemplaires élève'!$BS$122="I",2,IF('Exemplaires élève'!$BS$122="S",3,IF('Exemplaires élève'!$BS$122="B",4,IF('Exemplaires élève'!$BS$122="TB",5,"xxxx"))))))</f>
        <v/>
      </c>
      <c r="P197" s="78" t="str">
        <f>IF('Exemplaires élève'!$BS$130="","",IF('Exemplaires élève'!$BS$130="TI",1,IF('Exemplaires élève'!$BS$130="I",2,IF('Exemplaires élève'!$BS$130="S",3,IF('Exemplaires élève'!$BS$130="B",4,IF('Exemplaires élève'!$BS$130="TB",5,"xxxx"))))))</f>
        <v/>
      </c>
      <c r="Q197" s="78" t="str">
        <f>IF('Exemplaires élève'!$BS$138="","",IF('Exemplaires élève'!$BS$138="TI",1,IF('Exemplaires élève'!$BS$138="I",2,IF('Exemplaires élève'!$BS$138="S",3,IF('Exemplaires élève'!$BS$138="B",4,IF('Exemplaires élève'!$BS$138="TB",5,"xxxx"))))))</f>
        <v/>
      </c>
      <c r="R197" s="78" t="str">
        <f>IF('Exemplaires élève'!$BS$146="","",IF('Exemplaires élève'!$BS$146="TI",1,IF('Exemplaires élève'!$BS$146="I",2,IF('Exemplaires élève'!$BS$146="S",3,IF('Exemplaires élève'!$BS$146="B",4,IF('Exemplaires élève'!$BS$146="TB",5,"xxxx"))))))</f>
        <v/>
      </c>
      <c r="S197" s="78" t="str">
        <f>IF('Exemplaires élève'!$BS$163="","",IF('Exemplaires élève'!$BS$163="TI",1,IF('Exemplaires élève'!$BS$163="I",2,IF('Exemplaires élève'!$BS$163="S",3,IF('Exemplaires élève'!$BS$163="B",4,IF('Exemplaires élève'!$BS$163="TB",5,"xxxx"))))))</f>
        <v/>
      </c>
      <c r="T197" s="78" t="str">
        <f>IF('Exemplaires élève'!$BS$171="","",IF('Exemplaires élève'!$BS$171="TI",1,IF('Exemplaires élève'!$BS$171="I",2,IF('Exemplaires élève'!$BS$171="S",3,IF('Exemplaires élève'!$BS$171="B",4,IF('Exemplaires élève'!$BS$171="TB",5,"xxxx"))))))</f>
        <v/>
      </c>
      <c r="U197" s="78" t="str">
        <f>IF('Exemplaires élève'!$BS$179="","",IF('Exemplaires élève'!$BS$179="TI",1,IF('Exemplaires élève'!$BS$179="I",2,IF('Exemplaires élève'!$BS$179="S",3,IF('Exemplaires élève'!$BS$179="B",4,IF('Exemplaires élève'!$BS$179="TB",5,"xxxx"))))))</f>
        <v/>
      </c>
      <c r="V197" s="78" t="str">
        <f>IF('Exemplaires élève'!$BS$187="","",IF('Exemplaires élève'!$BS$187="TI",1,IF('Exemplaires élève'!$BS$187="I",2,IF('Exemplaires élève'!$BS$187="S",3,IF('Exemplaires élève'!$BS$187="B",4,IF('Exemplaires élève'!$BS$187="TB",5,"xxxx"))))))</f>
        <v/>
      </c>
      <c r="W197" s="78" t="str">
        <f>IF('Exemplaires élève'!$BS$195="","",IF('Exemplaires élève'!$BS$195="TI",1,IF('Exemplaires élève'!$BS$195="I",2,IF('Exemplaires élève'!$BS$195="S",3,IF('Exemplaires élève'!$BS$195="B",4,IF('Exemplaires élève'!$BS$195="TB",5,"xxxx"))))))</f>
        <v/>
      </c>
    </row>
    <row r="198" spans="1:24">
      <c r="A198" s="112"/>
      <c r="D198" s="78" t="str">
        <f>IF('Exemplaires élève'!$BS$17="","",IF('Exemplaires élève'!$BS$17="TI",1,IF('Exemplaires élève'!$BS$17="I",2,IF('Exemplaires élève'!$BS$17="S",3,IF('Exemplaires élève'!$BS$17="B",4,IF('Exemplaires élève'!$BS$17="TB",5,"xxxx"))))))</f>
        <v/>
      </c>
      <c r="E198" s="78" t="str">
        <f>IF('Exemplaires élève'!$BS$25="","",IF('Exemplaires élève'!$BS$25="TI",1,IF('Exemplaires élève'!$BS$25="I",2,IF('Exemplaires élève'!$BS$25="S",3,IF('Exemplaires élève'!$BS$25="B",4,IF('Exemplaires élève'!$BS$25="TB",5,"xxxx"))))))</f>
        <v/>
      </c>
      <c r="F198" s="78" t="str">
        <f>IF('Exemplaires élève'!$BS$33="","",IF('Exemplaires élève'!$BS$33="TI",1,IF('Exemplaires élève'!$BS$33="I",2,IF('Exemplaires élève'!$BS$33="S",3,IF('Exemplaires élève'!$BS$33="B",4,IF('Exemplaires élève'!$BS$33="TB",5,"xxxx"))))))</f>
        <v/>
      </c>
      <c r="G198" s="78" t="str">
        <f>IF('Exemplaires élève'!$BS$41="","",IF('Exemplaires élève'!$BS$41="TI",1,IF('Exemplaires élève'!$BS$41="I",2,IF('Exemplaires élève'!$BS$41="S",3,IF('Exemplaires élève'!$BS$41="B",4,IF('Exemplaires élève'!$BS$41="TB",5,"xxxx"))))))</f>
        <v/>
      </c>
      <c r="H198" s="78" t="str">
        <f>IF('Exemplaires élève'!$BS$49="","",IF('Exemplaires élève'!$BS$49="TI",1,IF('Exemplaires élève'!$BS$49="I",2,IF('Exemplaires élève'!$BS$49="S",3,IF('Exemplaires élève'!$BS$49="B",4,IF('Exemplaires élève'!$BS$49="TB",5,"xxxx"))))))</f>
        <v/>
      </c>
      <c r="I198" s="78" t="str">
        <f>IF('Exemplaires élève'!$BS$66="","",IF('Exemplaires élève'!$BS$66="TI",1,IF('Exemplaires élève'!$BS$66="I",2,IF('Exemplaires élève'!$BS$66="S",3,IF('Exemplaires élève'!$BS$66="B",4,IF('Exemplaires élève'!$BS$66="TB",5,"xxxx"))))))</f>
        <v/>
      </c>
      <c r="J198" s="78" t="str">
        <f>IF('Exemplaires élève'!$BS$74="","",IF('Exemplaires élève'!$BS$74="TI",1,IF('Exemplaires élève'!$BS$74="I",2,IF('Exemplaires élève'!$BS$74="S",3,IF('Exemplaires élève'!$BS$74="B",4,IF('Exemplaires élève'!$BS$74="TB",5,"xxxx"))))))</f>
        <v/>
      </c>
      <c r="K198" s="78" t="str">
        <f>IF('Exemplaires élève'!$BS$82="","",IF('Exemplaires élève'!$BS$82="TI",1,IF('Exemplaires élève'!$BS$82="I",2,IF('Exemplaires élève'!$BS$82="S",3,IF('Exemplaires élève'!$BS$82="B",4,IF('Exemplaires élève'!$BS$82="TB",5,"xxxx"))))))</f>
        <v/>
      </c>
      <c r="L198" s="78" t="str">
        <f>IF('Exemplaires élève'!$BS$90="","",IF('Exemplaires élève'!$BS$90="TI",1,IF('Exemplaires élève'!$BS$90="I",2,IF('Exemplaires élève'!$BS$90="S",3,IF('Exemplaires élève'!$BS$90="B",4,IF('Exemplaires élève'!$BS$90="TB",5,"xxxx"))))))</f>
        <v/>
      </c>
      <c r="M198" s="78" t="str">
        <f>IF('Exemplaires élève'!$BS$98="","",IF('Exemplaires élève'!$BS$98="TI",1,IF('Exemplaires élève'!$BS$98="I",2,IF('Exemplaires élève'!$BS$98="S",3,IF('Exemplaires élève'!$BS$98="B",4,IF('Exemplaires élève'!$BS$98="TB",5,"xxxx"))))))</f>
        <v/>
      </c>
      <c r="N198" s="78" t="str">
        <f>IF('Exemplaires élève'!$BS$115="","",IF('Exemplaires élève'!$BS$115="TI",1,IF('Exemplaires élève'!$BS$115="I",2,IF('Exemplaires élève'!$BS$115="S",3,IF('Exemplaires élève'!$BS$115="B",4,IF('Exemplaires élève'!$BS$115="TB",5,"xxxx"))))))</f>
        <v/>
      </c>
      <c r="O198" s="78" t="str">
        <f>IF('Exemplaires élève'!$BS$123="","",IF('Exemplaires élève'!$BS$123="TI",1,IF('Exemplaires élève'!$BS$123="I",2,IF('Exemplaires élève'!$BS$123="S",3,IF('Exemplaires élève'!$BS$123="B",4,IF('Exemplaires élève'!$BS$123="TB",5,"xxxx"))))))</f>
        <v/>
      </c>
      <c r="P198" s="78" t="str">
        <f>IF('Exemplaires élève'!$BS$131="","",IF('Exemplaires élève'!$BS$131="TI",1,IF('Exemplaires élève'!$BS$131="I",2,IF('Exemplaires élève'!$BS$131="S",3,IF('Exemplaires élève'!$BS$131="B",4,IF('Exemplaires élève'!$BS$131="TB",5,"xxxx"))))))</f>
        <v/>
      </c>
      <c r="Q198" s="78" t="str">
        <f>IF('Exemplaires élève'!$BS$139="","",IF('Exemplaires élève'!$BS$139="TI",1,IF('Exemplaires élève'!$BS$139="I",2,IF('Exemplaires élève'!$BS$139="S",3,IF('Exemplaires élève'!$BS$139="B",4,IF('Exemplaires élève'!$BS$139="TB",5,"xxxx"))))))</f>
        <v/>
      </c>
      <c r="R198" s="78" t="str">
        <f>IF('Exemplaires élève'!$BS$147="","",IF('Exemplaires élève'!$BS$147="TI",1,IF('Exemplaires élève'!$BS$147="I",2,IF('Exemplaires élève'!$BS$147="S",3,IF('Exemplaires élève'!$BS$147="B",4,IF('Exemplaires élève'!$BS$147="TB",5,"xxxx"))))))</f>
        <v/>
      </c>
      <c r="S198" s="78" t="str">
        <f>IF('Exemplaires élève'!$BS$164="","",IF('Exemplaires élève'!$BS$164="TI",1,IF('Exemplaires élève'!$BS$164="I",2,IF('Exemplaires élève'!$BS$164="S",3,IF('Exemplaires élève'!$BS$164="B",4,IF('Exemplaires élève'!$BS$164="TB",5,"xxxx"))))))</f>
        <v/>
      </c>
      <c r="T198" s="78" t="str">
        <f>IF('Exemplaires élève'!$BS$172="","",IF('Exemplaires élève'!$BS$172="TI",1,IF('Exemplaires élève'!$BS$172="I",2,IF('Exemplaires élève'!$BS$172="S",3,IF('Exemplaires élève'!$BS$172="B",4,IF('Exemplaires élève'!$BS$172="TB",5,"xxxx"))))))</f>
        <v/>
      </c>
      <c r="U198" s="78" t="str">
        <f>IF('Exemplaires élève'!$BS$180="","",IF('Exemplaires élève'!$BS$180="TI",1,IF('Exemplaires élève'!$BS$180="I",2,IF('Exemplaires élève'!$BS$180="S",3,IF('Exemplaires élève'!$BS$180="B",4,IF('Exemplaires élève'!$BS$180="TB",5,"xxxx"))))))</f>
        <v/>
      </c>
      <c r="V198" s="78" t="str">
        <f>IF('Exemplaires élève'!$BS$188="","",IF('Exemplaires élève'!$BS$188="TI",1,IF('Exemplaires élève'!$BS$188="I",2,IF('Exemplaires élève'!$BS$188="S",3,IF('Exemplaires élève'!$BS$188="B",4,IF('Exemplaires élève'!$BS$188="TB",5,"xxxx"))))))</f>
        <v/>
      </c>
      <c r="W198" s="78" t="str">
        <f>IF('Exemplaires élève'!$BS$196="","",IF('Exemplaires élève'!$BS$196="TI",1,IF('Exemplaires élève'!$BS$196="I",2,IF('Exemplaires élève'!$BS$196="S",3,IF('Exemplaires élève'!$BS$196="B",4,IF('Exemplaires élève'!$BS$196="TB",5,"xxxx"))))))</f>
        <v/>
      </c>
    </row>
    <row r="199" spans="1:24">
      <c r="A199" s="112"/>
      <c r="D199" s="78" t="str">
        <f>IF('Exemplaires élève'!$BS$18="","",IF('Exemplaires élève'!$BS$18="TI",1,IF('Exemplaires élève'!$BS$18="I",2,IF('Exemplaires élève'!$BS$18="S",3,IF('Exemplaires élève'!$BS$18="B",4,IF('Exemplaires élève'!$BS$18="TB",5,"xxxx"))))))</f>
        <v/>
      </c>
      <c r="E199" s="78" t="str">
        <f>IF('Exemplaires élève'!$BS$26="","",IF('Exemplaires élève'!$BS$26="TI",1,IF('Exemplaires élève'!$BS$26="I",2,IF('Exemplaires élève'!$BS$26="S",3,IF('Exemplaires élève'!$BS$26="B",4,IF('Exemplaires élève'!$BS$26="TB",5,"xxxx"))))))</f>
        <v/>
      </c>
      <c r="F199" s="78" t="str">
        <f>IF('Exemplaires élève'!$BS$34="","",IF('Exemplaires élève'!$BS$34="TI",1,IF('Exemplaires élève'!$BS$34="I",2,IF('Exemplaires élève'!$BS$34="S",3,IF('Exemplaires élève'!$BS$34="B",4,IF('Exemplaires élève'!$BS$34="TB",5,"xxxx"))))))</f>
        <v/>
      </c>
      <c r="G199" s="78" t="str">
        <f>IF('Exemplaires élève'!$BS$42="","",IF('Exemplaires élève'!$BS$42="TI",1,IF('Exemplaires élève'!$BS$42="I",2,IF('Exemplaires élève'!$BS$42="S",3,IF('Exemplaires élève'!$BS$42="B",4,IF('Exemplaires élève'!$BS$42="TB",5,"xxxx"))))))</f>
        <v/>
      </c>
      <c r="H199" s="78" t="str">
        <f>IF('Exemplaires élève'!$BS$50="","",IF('Exemplaires élève'!$BS$50="TI",1,IF('Exemplaires élève'!$BS$50="I",2,IF('Exemplaires élève'!$BS$50="S",3,IF('Exemplaires élève'!$BS$50="B",4,IF('Exemplaires élève'!$BS$50="TB",5,"xxxx"))))))</f>
        <v/>
      </c>
      <c r="I199" s="78" t="str">
        <f>IF('Exemplaires élève'!$BS$67="","",IF('Exemplaires élève'!$BS$67="TI",1,IF('Exemplaires élève'!$BS$67="I",2,IF('Exemplaires élève'!$BS$67="S",3,IF('Exemplaires élève'!$BS$67="B",4,IF('Exemplaires élève'!$BS$67="TB",5,"xxxx"))))))</f>
        <v/>
      </c>
      <c r="J199" s="78" t="str">
        <f>IF('Exemplaires élève'!$BS$75="","",IF('Exemplaires élève'!$BS$75="TI",1,IF('Exemplaires élève'!$BS$75="I",2,IF('Exemplaires élève'!$BS$75="S",3,IF('Exemplaires élève'!$BS$75="B",4,IF('Exemplaires élève'!$BS$75="TB",5,"xxxx"))))))</f>
        <v/>
      </c>
      <c r="K199" s="78" t="str">
        <f>IF('Exemplaires élève'!$BS$83="","",IF('Exemplaires élève'!$BS$83="TI",1,IF('Exemplaires élève'!$BS$83="I",2,IF('Exemplaires élève'!$BS$83="S",3,IF('Exemplaires élève'!$BS$83="B",4,IF('Exemplaires élève'!$BS$83="TB",5,"xxxx"))))))</f>
        <v/>
      </c>
      <c r="L199" s="78" t="str">
        <f>IF('Exemplaires élève'!$BS$91="","",IF('Exemplaires élève'!$BS$91="TI",1,IF('Exemplaires élève'!$BS$91="I",2,IF('Exemplaires élève'!$BS$91="S",3,IF('Exemplaires élève'!$BS$91="B",4,IF('Exemplaires élève'!$BS$91="TB",5,"xxxx"))))))</f>
        <v/>
      </c>
      <c r="M199" s="78" t="str">
        <f>IF('Exemplaires élève'!$BS$99="","",IF('Exemplaires élève'!$BS$99="TI",1,IF('Exemplaires élève'!$BS$99="I",2,IF('Exemplaires élève'!$BS$99="S",3,IF('Exemplaires élève'!$BS$99="B",4,IF('Exemplaires élève'!$BS$99="TB",5,"xxxx"))))))</f>
        <v/>
      </c>
      <c r="N199" s="78" t="str">
        <f>IF('Exemplaires élève'!$BS$116="","",IF('Exemplaires élève'!$BS$116="TI",1,IF('Exemplaires élève'!$BS$116="I",2,IF('Exemplaires élève'!$BS$116="S",3,IF('Exemplaires élève'!$BS$116="B",4,IF('Exemplaires élève'!$BS$116="TB",5,"xxxx"))))))</f>
        <v/>
      </c>
      <c r="O199" s="78" t="str">
        <f>IF('Exemplaires élève'!$BS$124="","",IF('Exemplaires élève'!$BS$124="TI",1,IF('Exemplaires élève'!$BS$124="I",2,IF('Exemplaires élève'!$BS$124="S",3,IF('Exemplaires élève'!$BS$124="B",4,IF('Exemplaires élève'!$BS$124="TB",5,"xxxx"))))))</f>
        <v/>
      </c>
      <c r="P199" s="78" t="str">
        <f>IF('Exemplaires élève'!$BS$132="","",IF('Exemplaires élève'!$BS$132="TI",1,IF('Exemplaires élève'!$BS$132="I",2,IF('Exemplaires élève'!$BS$132="S",3,IF('Exemplaires élève'!$BS$132="B",4,IF('Exemplaires élève'!$BS$132="TB",5,"xxxx"))))))</f>
        <v/>
      </c>
      <c r="Q199" s="78" t="str">
        <f>IF('Exemplaires élève'!$BS$140="","",IF('Exemplaires élève'!$BS$140="TI",1,IF('Exemplaires élève'!$BS$140="I",2,IF('Exemplaires élève'!$BS$140="S",3,IF('Exemplaires élève'!$BS$140="B",4,IF('Exemplaires élève'!$BS$140="TB",5,"xxxx"))))))</f>
        <v/>
      </c>
      <c r="R199" s="78" t="str">
        <f>IF('Exemplaires élève'!$BS$148="","",IF('Exemplaires élève'!$BS$148="TI",1,IF('Exemplaires élève'!$BS$148="I",2,IF('Exemplaires élève'!$BS$148="S",3,IF('Exemplaires élève'!$BS$148="B",4,IF('Exemplaires élève'!$BS$148="TB",5,"xxxx"))))))</f>
        <v/>
      </c>
      <c r="S199" s="78" t="str">
        <f>IF('Exemplaires élève'!$BS$165="","",IF('Exemplaires élève'!$BS$165="TI",1,IF('Exemplaires élève'!$BS$165="I",2,IF('Exemplaires élève'!$BS$165="S",3,IF('Exemplaires élève'!$BS$165="B",4,IF('Exemplaires élève'!$BS$165="TB",5,"xxxx"))))))</f>
        <v/>
      </c>
      <c r="T199" s="78" t="str">
        <f>IF('Exemplaires élève'!$BS$173="","",IF('Exemplaires élève'!$BS$173="TI",1,IF('Exemplaires élève'!$BS$173="I",2,IF('Exemplaires élève'!$BS$173="S",3,IF('Exemplaires élève'!$BS$173="B",4,IF('Exemplaires élève'!$BS$173="TB",5,"xxxx"))))))</f>
        <v/>
      </c>
      <c r="U199" s="78" t="str">
        <f>IF('Exemplaires élève'!$BS$181="","",IF('Exemplaires élève'!$BS$181="TI",1,IF('Exemplaires élève'!$BS$181="I",2,IF('Exemplaires élève'!$BS$181="S",3,IF('Exemplaires élève'!$BS$181="B",4,IF('Exemplaires élève'!$BS$181="TB",5,"xxxx"))))))</f>
        <v/>
      </c>
      <c r="V199" s="78" t="str">
        <f>IF('Exemplaires élève'!$BS$189="","",IF('Exemplaires élève'!$BS$189="TI",1,IF('Exemplaires élève'!$BS$189="I",2,IF('Exemplaires élève'!$BS$189="S",3,IF('Exemplaires élève'!$BS$189="B",4,IF('Exemplaires élève'!$BS$189="TB",5,"xxxx"))))))</f>
        <v/>
      </c>
      <c r="W199" s="78" t="str">
        <f>IF('Exemplaires élève'!$BS$197="","",IF('Exemplaires élève'!$BS$197="TI",1,IF('Exemplaires élève'!$BS$197="I",2,IF('Exemplaires élève'!$BS$197="S",3,IF('Exemplaires élève'!$BS$197="B",4,IF('Exemplaires élève'!$BS$197="TB",5,"xxxx"))))))</f>
        <v/>
      </c>
    </row>
    <row r="200" spans="1:24">
      <c r="A200" s="112"/>
      <c r="D200" s="78" t="str">
        <f>IF('Exemplaires élève'!$BS$19="","",IF('Exemplaires élève'!$BS$19="TI",1,IF('Exemplaires élève'!$BS$19="I",2,IF('Exemplaires élève'!$BS$19="S",3,IF('Exemplaires élève'!$BS$19="B",4,IF('Exemplaires élève'!$BS$19="TB",5,"xxxx"))))))</f>
        <v/>
      </c>
      <c r="E200" s="78" t="str">
        <f>IF('Exemplaires élève'!$BS$27="","",IF('Exemplaires élève'!$BS$27="TI",1,IF('Exemplaires élève'!$BS$27="I",2,IF('Exemplaires élève'!$BS$27="S",3,IF('Exemplaires élève'!$BS$27="B",4,IF('Exemplaires élève'!$BS$27="TB",5,"xxxx"))))))</f>
        <v/>
      </c>
      <c r="F200" s="78" t="str">
        <f>IF('Exemplaires élève'!$BS$35="","",IF('Exemplaires élève'!$BS$35="TI",1,IF('Exemplaires élève'!$BS$35="I",2,IF('Exemplaires élève'!$BS$35="S",3,IF('Exemplaires élève'!$BS$35="B",4,IF('Exemplaires élève'!$BS$35="TB",5,"xxxx"))))))</f>
        <v/>
      </c>
      <c r="G200" s="78" t="str">
        <f>IF('Exemplaires élève'!$BS$43="","",IF('Exemplaires élève'!$BS$43="TI",1,IF('Exemplaires élève'!$BS$43="I",2,IF('Exemplaires élève'!$BS$43="S",3,IF('Exemplaires élève'!$BS$43="B",4,IF('Exemplaires élève'!$BS$43="TB",5,"xxxx"))))))</f>
        <v/>
      </c>
      <c r="H200" s="78" t="str">
        <f>IF('Exemplaires élève'!$BS$51="","",IF('Exemplaires élève'!$BS$51="TI",1,IF('Exemplaires élève'!$BS$51="I",2,IF('Exemplaires élève'!$BS$51="S",3,IF('Exemplaires élève'!$BS$51="B",4,IF('Exemplaires élève'!$BS$51="TB",5,"xxxx"))))))</f>
        <v/>
      </c>
      <c r="I200" s="78" t="str">
        <f>IF('Exemplaires élève'!$BS$68="","",IF('Exemplaires élève'!$BS$68="TI",1,IF('Exemplaires élève'!$BS$68="I",2,IF('Exemplaires élève'!$BS$68="S",3,IF('Exemplaires élève'!$BS$68="B",4,IF('Exemplaires élève'!$BS$68="TB",5,"xxxx"))))))</f>
        <v/>
      </c>
      <c r="J200" s="78" t="str">
        <f>IF('Exemplaires élève'!$BS$76="","",IF('Exemplaires élève'!$BS$76="TI",1,IF('Exemplaires élève'!$BS$76="I",2,IF('Exemplaires élève'!$BS$76="S",3,IF('Exemplaires élève'!$BS$76="B",4,IF('Exemplaires élève'!$BS$76="TB",5,"xxxx"))))))</f>
        <v/>
      </c>
      <c r="K200" s="78" t="str">
        <f>IF('Exemplaires élève'!$BS$84="","",IF('Exemplaires élève'!$BS$84="TI",1,IF('Exemplaires élève'!$BS$84="I",2,IF('Exemplaires élève'!$BS$84="S",3,IF('Exemplaires élève'!$BS$84="B",4,IF('Exemplaires élève'!$BS$84="TB",5,"xxxx"))))))</f>
        <v/>
      </c>
      <c r="L200" s="78" t="str">
        <f>IF('Exemplaires élève'!$BS$92="","",IF('Exemplaires élève'!$BS$92="TI",1,IF('Exemplaires élève'!$BS$92="I",2,IF('Exemplaires élève'!$BS$92="S",3,IF('Exemplaires élève'!$BS$92="B",4,IF('Exemplaires élève'!$BS$92="TB",5,"xxxx"))))))</f>
        <v/>
      </c>
      <c r="M200" s="78" t="str">
        <f>IF('Exemplaires élève'!$BS$100="","",IF('Exemplaires élève'!$BS$100="TI",1,IF('Exemplaires élève'!$BS$100="I",2,IF('Exemplaires élève'!$BS$100="S",3,IF('Exemplaires élève'!$BS$100="B",4,IF('Exemplaires élève'!$BS$100="TB",5,"xxxx"))))))</f>
        <v/>
      </c>
      <c r="N200" s="78" t="str">
        <f>IF('Exemplaires élève'!$BS$117="","",IF('Exemplaires élève'!$BS$117="TI",1,IF('Exemplaires élève'!$BS$117="I",2,IF('Exemplaires élève'!$BS$117="S",3,IF('Exemplaires élève'!$BS$117="B",4,IF('Exemplaires élève'!$BS$117="TB",5,"xxxx"))))))</f>
        <v/>
      </c>
      <c r="O200" s="78" t="str">
        <f>IF('Exemplaires élève'!$BS$125="","",IF('Exemplaires élève'!$BS$125="TI",1,IF('Exemplaires élève'!$BS$125="I",2,IF('Exemplaires élève'!$BS$125="S",3,IF('Exemplaires élève'!$BS$125="B",4,IF('Exemplaires élève'!$BS$125="TB",5,"xxxx"))))))</f>
        <v/>
      </c>
      <c r="P200" s="78" t="str">
        <f>IF('Exemplaires élève'!$BS$133="","",IF('Exemplaires élève'!$BS$133="TI",1,IF('Exemplaires élève'!$BS$133="I",2,IF('Exemplaires élève'!$BS$133="S",3,IF('Exemplaires élève'!$BS$133="B",4,IF('Exemplaires élève'!$BS$133="TB",5,"xxxx"))))))</f>
        <v/>
      </c>
      <c r="Q200" s="78" t="str">
        <f>IF('Exemplaires élève'!$BS$141="","",IF('Exemplaires élève'!$BS$141="TI",1,IF('Exemplaires élève'!$BS$141="I",2,IF('Exemplaires élève'!$BS$141="S",3,IF('Exemplaires élève'!$BS$141="B",4,IF('Exemplaires élève'!$BS$141="TB",5,"xxxx"))))))</f>
        <v/>
      </c>
      <c r="R200" s="78" t="str">
        <f>IF('Exemplaires élève'!$BS$149="","",IF('Exemplaires élève'!$BS$149="TI",1,IF('Exemplaires élève'!$BS$149="I",2,IF('Exemplaires élève'!$BS$149="S",3,IF('Exemplaires élève'!$BS$149="B",4,IF('Exemplaires élève'!$BS$149="TB",5,"xxxx"))))))</f>
        <v/>
      </c>
      <c r="S200" s="78" t="str">
        <f>IF('Exemplaires élève'!$BS$166="","",IF('Exemplaires élève'!$BS$166="TI",1,IF('Exemplaires élève'!$BS$166="I",2,IF('Exemplaires élève'!$BS$166="S",3,IF('Exemplaires élève'!$BS$166="B",4,IF('Exemplaires élève'!$BS$166="TB",5,"xxxx"))))))</f>
        <v/>
      </c>
      <c r="T200" s="78" t="str">
        <f>IF('Exemplaires élève'!$BS$174="","",IF('Exemplaires élève'!$BS$174="TI",1,IF('Exemplaires élève'!$BS$174="I",2,IF('Exemplaires élève'!$BS$174="S",3,IF('Exemplaires élève'!$BS$174="B",4,IF('Exemplaires élève'!$BS$174="TB",5,"xxxx"))))))</f>
        <v/>
      </c>
      <c r="U200" s="78" t="str">
        <f>IF('Exemplaires élève'!$BS$182="","",IF('Exemplaires élève'!$BS$182="TI",1,IF('Exemplaires élève'!$BS$182="I",2,IF('Exemplaires élève'!$BS$182="S",3,IF('Exemplaires élève'!$BS$182="B",4,IF('Exemplaires élève'!$BS$182="TB",5,"xxxx"))))))</f>
        <v/>
      </c>
      <c r="V200" s="78" t="str">
        <f>IF('Exemplaires élève'!$BS$190="","",IF('Exemplaires élève'!$BS$190="TI",1,IF('Exemplaires élève'!$BS$190="I",2,IF('Exemplaires élève'!$BS$190="S",3,IF('Exemplaires élève'!$BS$190="B",4,IF('Exemplaires élève'!$BS$190="TB",5,"xxxx"))))))</f>
        <v/>
      </c>
      <c r="W200" s="78" t="str">
        <f>IF('Exemplaires élève'!$BS$198="","",IF('Exemplaires élève'!$BS$198="TI",1,IF('Exemplaires élève'!$BS$198="I",2,IF('Exemplaires élève'!$BS$198="S",3,IF('Exemplaires élève'!$BS$198="B",4,IF('Exemplaires élève'!$BS$198="TB",5,"xxxx"))))))</f>
        <v/>
      </c>
    </row>
    <row r="201" spans="1:24">
      <c r="A201" s="112"/>
      <c r="D201" s="78" t="str">
        <f>IF('Exemplaires élève'!$BS$20="","",IF('Exemplaires élève'!$BS$20="TI",1,IF('Exemplaires élève'!$BS$20="I",2,IF('Exemplaires élève'!$BS$20="S",3,IF('Exemplaires élève'!$BS$20="B",4,IF('Exemplaires élève'!$BS$20="TB",5,"xxxx"))))))</f>
        <v/>
      </c>
      <c r="E201" s="78" t="str">
        <f>IF('Exemplaires élève'!$BS$28="","",IF('Exemplaires élève'!$BS$28="TI",1,IF('Exemplaires élève'!$BS$28="I",2,IF('Exemplaires élève'!$BS$28="S",3,IF('Exemplaires élève'!$BS$28="B",4,IF('Exemplaires élève'!$BS$28="TB",5,"xxxx"))))))</f>
        <v/>
      </c>
      <c r="F201" s="78" t="str">
        <f>IF('Exemplaires élève'!$BS$36="","",IF('Exemplaires élève'!$BS$36="TI",1,IF('Exemplaires élève'!$BS$36="I",2,IF('Exemplaires élève'!$BS$36="S",3,IF('Exemplaires élève'!$BS$36="B",4,IF('Exemplaires élève'!$BS$36="TB",5,"xxxx"))))))</f>
        <v/>
      </c>
      <c r="G201" s="78" t="str">
        <f>IF('Exemplaires élève'!$BS$44="","",IF('Exemplaires élève'!$BS$44="TI",1,IF('Exemplaires élève'!$BS$44="I",2,IF('Exemplaires élève'!$BS$44="S",3,IF('Exemplaires élève'!$BS$44="B",4,IF('Exemplaires élève'!$BS$44="TB",5,"xxxx"))))))</f>
        <v/>
      </c>
      <c r="H201" s="78" t="str">
        <f>IF('Exemplaires élève'!$BS$52="","",IF('Exemplaires élève'!$BS$52="TI",1,IF('Exemplaires élève'!$BS$52="I",2,IF('Exemplaires élève'!$BS$52="S",3,IF('Exemplaires élève'!$BS$52="B",4,IF('Exemplaires élève'!$BS$52="TB",5,"xxxx"))))))</f>
        <v/>
      </c>
      <c r="I201" s="78" t="str">
        <f>IF('Exemplaires élève'!$BS$69="","",IF('Exemplaires élève'!$BS$69="TI",1,IF('Exemplaires élève'!$BS$69="I",2,IF('Exemplaires élève'!$BS$69="S",3,IF('Exemplaires élève'!$BS$69="B",4,IF('Exemplaires élève'!$BS$69="TB",5,"xxxx"))))))</f>
        <v/>
      </c>
      <c r="J201" s="78" t="str">
        <f>IF('Exemplaires élève'!$BS$77="","",IF('Exemplaires élève'!$BS$77="TI",1,IF('Exemplaires élève'!$BS$77="I",2,IF('Exemplaires élève'!$BS$77="S",3,IF('Exemplaires élève'!$BS$77="B",4,IF('Exemplaires élève'!$BS$77="TB",5,"xxxx"))))))</f>
        <v/>
      </c>
      <c r="K201" s="78" t="str">
        <f>IF('Exemplaires élève'!$BS$85="","",IF('Exemplaires élève'!$BS$85="TI",1,IF('Exemplaires élève'!$BS$85="I",2,IF('Exemplaires élève'!$BS$85="S",3,IF('Exemplaires élève'!$BS$85="B",4,IF('Exemplaires élève'!$BS$85="TB",5,"xxxx"))))))</f>
        <v/>
      </c>
      <c r="L201" s="78" t="str">
        <f>IF('Exemplaires élève'!$BS$93="","",IF('Exemplaires élève'!$BS$93="TI",1,IF('Exemplaires élève'!$BS$93="I",2,IF('Exemplaires élève'!$BS$93="S",3,IF('Exemplaires élève'!$BS$93="B",4,IF('Exemplaires élève'!$BS$93="TB",5,"xxxx"))))))</f>
        <v/>
      </c>
      <c r="M201" s="78" t="str">
        <f>IF('Exemplaires élève'!$BS$101="","",IF('Exemplaires élève'!$BS$101="TI",1,IF('Exemplaires élève'!$BS$101="I",2,IF('Exemplaires élève'!$BS$101="S",3,IF('Exemplaires élève'!$BS$101="B",4,IF('Exemplaires élève'!$BS$101="TB",5,"xxxx"))))))</f>
        <v/>
      </c>
      <c r="N201" s="78" t="str">
        <f>IF('Exemplaires élève'!$BS$118="","",IF('Exemplaires élève'!$BS$118="TI",1,IF('Exemplaires élève'!$BS$118="I",2,IF('Exemplaires élève'!$BS$118="S",3,IF('Exemplaires élève'!$BS$118="B",4,IF('Exemplaires élève'!$BS$118="TB",5,"xxxx"))))))</f>
        <v/>
      </c>
      <c r="O201" s="78" t="str">
        <f>IF('Exemplaires élève'!$BS$126="","",IF('Exemplaires élève'!$BS$126="TI",1,IF('Exemplaires élève'!$BS$126="I",2,IF('Exemplaires élève'!$BS$126="S",3,IF('Exemplaires élève'!$BS$126="B",4,IF('Exemplaires élève'!$BS$126="TB",5,"xxxx"))))))</f>
        <v/>
      </c>
      <c r="P201" s="78" t="str">
        <f>IF('Exemplaires élève'!$BS$134="","",IF('Exemplaires élève'!$BS$134="TI",1,IF('Exemplaires élève'!$BS$134="I",2,IF('Exemplaires élève'!$BS$134="S",3,IF('Exemplaires élève'!$BS$134="B",4,IF('Exemplaires élève'!$BS$134="TB",5,"xxxx"))))))</f>
        <v/>
      </c>
      <c r="Q201" s="78" t="str">
        <f>IF('Exemplaires élève'!$BS$142="","",IF('Exemplaires élève'!$BS$142="TI",1,IF('Exemplaires élève'!$BS$142="I",2,IF('Exemplaires élève'!$BS$142="S",3,IF('Exemplaires élève'!$BS$142="B",4,IF('Exemplaires élève'!$BS$142="TB",5,"xxxx"))))))</f>
        <v/>
      </c>
      <c r="R201" s="78" t="str">
        <f>IF('Exemplaires élève'!$BS$150="","",IF('Exemplaires élève'!$BS$150="TI",1,IF('Exemplaires élève'!$BS$150="I",2,IF('Exemplaires élève'!$BS$150="S",3,IF('Exemplaires élève'!$BS$150="B",4,IF('Exemplaires élève'!$BS$150="TB",5,"xxxx"))))))</f>
        <v/>
      </c>
      <c r="S201" s="78" t="str">
        <f>IF('Exemplaires élève'!$BS$167="","",IF('Exemplaires élève'!$BS$167="TI",1,IF('Exemplaires élève'!$BS$167="I",2,IF('Exemplaires élève'!$BS$167="S",3,IF('Exemplaires élève'!$BS$167="B",4,IF('Exemplaires élève'!$BS$167="TB",5,"xxxx"))))))</f>
        <v/>
      </c>
      <c r="T201" s="78" t="str">
        <f>IF('Exemplaires élève'!$BS$175="","",IF('Exemplaires élève'!$BS$175="TI",1,IF('Exemplaires élève'!$BS$175="I",2,IF('Exemplaires élève'!$BS$175="S",3,IF('Exemplaires élève'!$BS$175="B",4,IF('Exemplaires élève'!$BS$175="TB",5,"xxxx"))))))</f>
        <v/>
      </c>
      <c r="U201" s="78" t="str">
        <f>IF('Exemplaires élève'!$BS$183="","",IF('Exemplaires élève'!$BS$183="TI",1,IF('Exemplaires élève'!$BS$183="I",2,IF('Exemplaires élève'!$BS$183="S",3,IF('Exemplaires élève'!$BS$183="B",4,IF('Exemplaires élève'!$BS$183="TB",5,"xxxx"))))))</f>
        <v/>
      </c>
      <c r="V201" s="78" t="str">
        <f>IF('Exemplaires élève'!$BS$191="","",IF('Exemplaires élève'!$BS$191="TI",1,IF('Exemplaires élève'!$BS$191="I",2,IF('Exemplaires élève'!$BS$191="S",3,IF('Exemplaires élève'!$BS$191="B",4,IF('Exemplaires élève'!$BS$191="TB",5,"xxxx"))))))</f>
        <v/>
      </c>
      <c r="W201" s="78" t="str">
        <f>IF('Exemplaires élève'!$BS$199="","",IF('Exemplaires élève'!$BS$199="TI",1,IF('Exemplaires élève'!$BS$199="I",2,IF('Exemplaires élève'!$BS$199="S",3,IF('Exemplaires élève'!$BS$199="B",4,IF('Exemplaires élève'!$BS$199="TB",5,"xxxx"))))))</f>
        <v/>
      </c>
    </row>
    <row r="202" spans="1:24" ht="13.5" thickBot="1">
      <c r="A202" s="112"/>
      <c r="D202" s="78" t="str">
        <f>IF('Exemplaires élève'!$BS$21="","",IF('Exemplaires élève'!$BS$21="TI",1,IF('Exemplaires élève'!$BS$21="I",2,IF('Exemplaires élève'!$BS$21="S",3,IF('Exemplaires élève'!$BS$21="B",4,IF('Exemplaires élève'!$BS$21="TB",5,"xxxx"))))))</f>
        <v/>
      </c>
      <c r="E202" s="78" t="str">
        <f>IF('Exemplaires élève'!$BS$29="","",IF('Exemplaires élève'!$BS$29="TI",1,IF('Exemplaires élève'!$BS$29="I",2,IF('Exemplaires élève'!$BS$29="S",3,IF('Exemplaires élève'!$BS$29="B",4,IF('Exemplaires élève'!$BS$29="TB",5,"xxxx"))))))</f>
        <v/>
      </c>
      <c r="F202" s="78" t="str">
        <f>IF('Exemplaires élève'!$BS$37="","",IF('Exemplaires élève'!$BS$37="TI",1,IF('Exemplaires élève'!$BS$37="I",2,IF('Exemplaires élève'!$BS$37="S",3,IF('Exemplaires élève'!$BS$37="B",4,IF('Exemplaires élève'!$BS$37="TB",5,"xxxx"))))))</f>
        <v/>
      </c>
      <c r="G202" s="78" t="str">
        <f>IF('Exemplaires élève'!$BS$45="","",IF('Exemplaires élève'!$BS$45="TI",1,IF('Exemplaires élève'!$BS$45="I",2,IF('Exemplaires élève'!$BS$45="S",3,IF('Exemplaires élève'!$BS$45="B",4,IF('Exemplaires élève'!$BS$45="TB",5,"xxxx"))))))</f>
        <v/>
      </c>
      <c r="H202" s="78" t="str">
        <f>IF('Exemplaires élève'!$BS$53="","",IF('Exemplaires élève'!$BS$53="TI",1,IF('Exemplaires élève'!$BS$53="I",2,IF('Exemplaires élève'!$BS$53="S",3,IF('Exemplaires élève'!$BS$53="B",4,IF('Exemplaires élève'!$BS$53="TB",5,"xxxx"))))))</f>
        <v/>
      </c>
      <c r="I202" s="78" t="str">
        <f>IF('Exemplaires élève'!$BS$70="","",IF('Exemplaires élève'!$BS$70="TI",1,IF('Exemplaires élève'!$BS$70="I",2,IF('Exemplaires élève'!$BS$70="S",3,IF('Exemplaires élève'!$BS$70="B",4,IF('Exemplaires élève'!$BS$70="TB",5,"xxxx"))))))</f>
        <v/>
      </c>
      <c r="J202" s="78" t="str">
        <f>IF('Exemplaires élève'!$BS$78="","",IF('Exemplaires élève'!$BS$78="TI",1,IF('Exemplaires élève'!$BS$78="I",2,IF('Exemplaires élève'!$BS$78="S",3,IF('Exemplaires élève'!$BS$78="B",4,IF('Exemplaires élève'!$BS$78="TB",5,"xxxx"))))))</f>
        <v/>
      </c>
      <c r="K202" s="78" t="str">
        <f>IF('Exemplaires élève'!$BS$86="","",IF('Exemplaires élève'!$BS$86="TI",1,IF('Exemplaires élève'!$BS$86="I",2,IF('Exemplaires élève'!$BS$86="S",3,IF('Exemplaires élève'!$BS$86="B",4,IF('Exemplaires élève'!$BS$86="TB",5,"xxxx"))))))</f>
        <v/>
      </c>
      <c r="L202" s="78" t="str">
        <f>IF('Exemplaires élève'!$BS$94="","",IF('Exemplaires élève'!$BS$94="TI",1,IF('Exemplaires élève'!$BS$94="I",2,IF('Exemplaires élève'!$BS$94="S",3,IF('Exemplaires élève'!$BS$94="B",4,IF('Exemplaires élève'!$BS$94="TB",5,"xxxx"))))))</f>
        <v/>
      </c>
      <c r="M202" s="78" t="str">
        <f>IF('Exemplaires élève'!$BS$102="","",IF('Exemplaires élève'!$BS$102="TI",1,IF('Exemplaires élève'!$BS$102="I",2,IF('Exemplaires élève'!$BS$102="S",3,IF('Exemplaires élève'!$BS$102="B",4,IF('Exemplaires élève'!$BS$102="TB",5,"xxxx"))))))</f>
        <v/>
      </c>
      <c r="N202" s="78" t="str">
        <f>IF('Exemplaires élève'!$BS$119="","",IF('Exemplaires élève'!$BS$119="TI",1,IF('Exemplaires élève'!$BS$119="I",2,IF('Exemplaires élève'!$BS$119="S",3,IF('Exemplaires élève'!$BS$119="B",4,IF('Exemplaires élève'!$BS$119="TB",5,"xxxx"))))))</f>
        <v/>
      </c>
      <c r="O202" s="78" t="str">
        <f>IF('Exemplaires élève'!$BS$127="","",IF('Exemplaires élève'!$BS$127="TI",1,IF('Exemplaires élève'!$BS$127="I",2,IF('Exemplaires élève'!$BS$127="S",3,IF('Exemplaires élève'!$BS$127="B",4,IF('Exemplaires élève'!$BS$127="TB",5,"xxxx"))))))</f>
        <v/>
      </c>
      <c r="P202" s="78" t="str">
        <f>IF('Exemplaires élève'!$BS$135="","",IF('Exemplaires élève'!$BS$135="TI",1,IF('Exemplaires élève'!$BS$135="I",2,IF('Exemplaires élève'!$BS$135="S",3,IF('Exemplaires élève'!$BS$135="B",4,IF('Exemplaires élève'!$BS$135="TB",5,"xxxx"))))))</f>
        <v/>
      </c>
      <c r="Q202" s="78" t="str">
        <f>IF('Exemplaires élève'!$BS$143="","",IF('Exemplaires élève'!$BS$143="TI",1,IF('Exemplaires élève'!$BS$143="I",2,IF('Exemplaires élève'!$BS$143="S",3,IF('Exemplaires élève'!$BS$143="B",4,IF('Exemplaires élève'!$BS$143="TB",5,"xxxx"))))))</f>
        <v/>
      </c>
      <c r="R202" s="78" t="str">
        <f>IF('Exemplaires élève'!$BS$151="","",IF('Exemplaires élève'!$BS$151="TI",1,IF('Exemplaires élève'!$BS$151="I",2,IF('Exemplaires élève'!$BS$151="S",3,IF('Exemplaires élève'!$BS$151="B",4,IF('Exemplaires élève'!$BS$151="TB",5,"xxxx"))))))</f>
        <v/>
      </c>
      <c r="S202" s="78" t="str">
        <f>IF('Exemplaires élève'!$BS$168="","",IF('Exemplaires élève'!$BS$168="TI",1,IF('Exemplaires élève'!$BS$168="I",2,IF('Exemplaires élève'!$BS$168="S",3,IF('Exemplaires élève'!$BS$168="B",4,IF('Exemplaires élève'!$BS$168="TB",5,"xxxx"))))))</f>
        <v/>
      </c>
      <c r="T202" s="78" t="str">
        <f>IF('Exemplaires élève'!$BS$176="","",IF('Exemplaires élève'!$BS$176="TI",1,IF('Exemplaires élève'!$BS$176="I",2,IF('Exemplaires élève'!$BS$176="S",3,IF('Exemplaires élève'!$BS$176="B",4,IF('Exemplaires élève'!$BS$176="TB",5,"xxxx"))))))</f>
        <v/>
      </c>
      <c r="U202" s="78" t="str">
        <f>IF('Exemplaires élève'!$BS$184="","",IF('Exemplaires élève'!$BS$184="TI",1,IF('Exemplaires élève'!$BS$184="I",2,IF('Exemplaires élève'!$BS$184="S",3,IF('Exemplaires élève'!$BS$184="B",4,IF('Exemplaires élève'!$BS$184="TB",5,"xxxx"))))))</f>
        <v/>
      </c>
      <c r="V202" s="78" t="str">
        <f>IF('Exemplaires élève'!$BS$192="","",IF('Exemplaires élève'!$BS$192="TI",1,IF('Exemplaires élève'!$BS$192="I",2,IF('Exemplaires élève'!$BS$192="S",3,IF('Exemplaires élève'!$BS$192="B",4,IF('Exemplaires élève'!$BS$192="TB",5,"xxxx"))))))</f>
        <v/>
      </c>
      <c r="W202" s="78" t="str">
        <f>IF('Exemplaires élève'!$BS$200="","",IF('Exemplaires élève'!$BS$200="TI",1,IF('Exemplaires élève'!$BS$200="I",2,IF('Exemplaires élève'!$BS$200="S",3,IF('Exemplaires élève'!$BS$200="B",4,IF('Exemplaires élève'!$BS$200="TB",5,"xxxx"))))))</f>
        <v/>
      </c>
    </row>
    <row r="203" spans="1:24" ht="13.5" thickBot="1">
      <c r="A203" s="112"/>
      <c r="D203" s="32" t="str">
        <f>IF(D196="Absent(e)","",IF(D196="Non pr.",2,IF(COUNTIF(D196:D202,"")=7,"",AVERAGE(D196:D202))))</f>
        <v/>
      </c>
      <c r="E203" s="33" t="str">
        <f t="shared" ref="E203:W203" si="20">IF(E196="Absent(e)","",IF(E196="Non pr.",2,IF(COUNTIF(E196:E202,"")=7,"",AVERAGE(E196:E202))))</f>
        <v/>
      </c>
      <c r="F203" s="33" t="str">
        <f t="shared" si="20"/>
        <v/>
      </c>
      <c r="G203" s="33" t="str">
        <f t="shared" si="20"/>
        <v/>
      </c>
      <c r="H203" s="33" t="str">
        <f t="shared" si="20"/>
        <v/>
      </c>
      <c r="I203" s="33" t="str">
        <f t="shared" si="20"/>
        <v/>
      </c>
      <c r="J203" s="33" t="str">
        <f t="shared" si="20"/>
        <v/>
      </c>
      <c r="K203" s="33" t="str">
        <f t="shared" si="20"/>
        <v/>
      </c>
      <c r="L203" s="33" t="str">
        <f t="shared" si="20"/>
        <v/>
      </c>
      <c r="M203" s="33" t="str">
        <f t="shared" si="20"/>
        <v/>
      </c>
      <c r="N203" s="33" t="str">
        <f t="shared" si="20"/>
        <v/>
      </c>
      <c r="O203" s="33" t="str">
        <f t="shared" si="20"/>
        <v/>
      </c>
      <c r="P203" s="33" t="str">
        <f t="shared" si="20"/>
        <v/>
      </c>
      <c r="Q203" s="33" t="str">
        <f t="shared" si="20"/>
        <v/>
      </c>
      <c r="R203" s="33" t="str">
        <f t="shared" si="20"/>
        <v/>
      </c>
      <c r="S203" s="33" t="str">
        <f t="shared" si="20"/>
        <v/>
      </c>
      <c r="T203" s="33" t="str">
        <f t="shared" si="20"/>
        <v/>
      </c>
      <c r="U203" s="33" t="str">
        <f t="shared" si="20"/>
        <v/>
      </c>
      <c r="V203" s="33" t="str">
        <f t="shared" si="20"/>
        <v/>
      </c>
      <c r="W203" s="34" t="str">
        <f t="shared" si="20"/>
        <v/>
      </c>
    </row>
    <row r="204" spans="1:24">
      <c r="A204" s="112"/>
    </row>
    <row r="205" spans="1:24" ht="25.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</row>
    <row r="206" spans="1:24" ht="12.75" customHeight="1">
      <c r="A206" s="112" t="s">
        <v>23</v>
      </c>
      <c r="D206" s="54">
        <f>IF(Paramètres!$B$200="","",Paramètres!$B$200)</f>
        <v>42825</v>
      </c>
      <c r="E206" s="54">
        <f>IF(Paramètres!$B$201="","",Paramètres!$B$201)</f>
        <v>42843</v>
      </c>
      <c r="F206" s="54">
        <f>IF(Paramètres!$B$202="","",Paramètres!$B$202)</f>
        <v>42844</v>
      </c>
      <c r="G206" s="54">
        <f>IF(Paramètres!$B$203="","",Paramètres!$B$203)</f>
        <v>42845</v>
      </c>
      <c r="H206" s="54">
        <f>IF(Paramètres!$B$204="","",Paramètres!$B$204)</f>
        <v>42846</v>
      </c>
      <c r="I206" s="54">
        <f>IF(Paramètres!$B$205="","",Paramètres!$B$205)</f>
        <v>42849</v>
      </c>
      <c r="J206" s="54">
        <f>IF(Paramètres!$B$206="","",Paramètres!$B$206)</f>
        <v>42850</v>
      </c>
      <c r="K206" s="54">
        <f>IF(Paramètres!$B$207="","",Paramètres!$B$207)</f>
        <v>42851</v>
      </c>
      <c r="L206" s="54">
        <f>IF(Paramètres!$B$208="","",Paramètres!$B$208)</f>
        <v>42852</v>
      </c>
      <c r="M206" s="54">
        <f>IF(Paramètres!$B$209="","",Paramètres!$B$209)</f>
        <v>42853</v>
      </c>
      <c r="N206" s="54">
        <f>IF(Paramètres!$B$210="","",Paramètres!$B$210)</f>
        <v>42857</v>
      </c>
      <c r="O206" s="54" t="str">
        <f>IF(Paramètres!$B$211="","",Paramètres!$B$211)</f>
        <v/>
      </c>
      <c r="P206" s="54" t="str">
        <f>IF(Paramètres!$B$212="","",Paramètres!$B$212)</f>
        <v/>
      </c>
      <c r="Q206" s="54" t="str">
        <f>IF(Paramètres!$B$213="","",Paramètres!$B$213)</f>
        <v/>
      </c>
      <c r="R206" s="54" t="str">
        <f>IF(Paramètres!$B$214="","",Paramètres!$B$214)</f>
        <v/>
      </c>
      <c r="S206" s="54" t="str">
        <f>IF(Paramètres!$B$215="","",Paramètres!$B$215)</f>
        <v/>
      </c>
      <c r="T206" s="54" t="str">
        <f>IF(Paramètres!$B$216="","",Paramètres!$B$216)</f>
        <v/>
      </c>
      <c r="U206" s="54" t="str">
        <f>IF(Paramètres!$B$217="","",Paramètres!$B$217)</f>
        <v/>
      </c>
      <c r="V206" s="54" t="str">
        <f>IF(Paramètres!$B$218="","",Paramètres!$B$218)</f>
        <v/>
      </c>
      <c r="W206" s="54" t="str">
        <f>IF(Paramètres!$B$219="","",Paramètres!$B$219)</f>
        <v/>
      </c>
      <c r="X206" s="31" t="str">
        <f>IF(Paramètres!$B$220="","",Paramètres!$B$220)</f>
        <v/>
      </c>
    </row>
    <row r="207" spans="1:24">
      <c r="A207" s="112"/>
      <c r="C207" s="1" t="s">
        <v>27</v>
      </c>
      <c r="D207" s="77" t="str">
        <f>IF('Exemplaires élève'!$CB$15="","",IF('Exemplaires élève'!$CB$15="TI",1,IF('Exemplaires élève'!$CB$15="I",2,IF('Exemplaires élève'!$CB$15="S",3,IF('Exemplaires élève'!$CB$15="B",4,IF('Exemplaires élève'!$CB$15="TB",5,IF('Exemplaires élève'!$CB$15="np","Non pr.",IF('Exemplaires élève'!$CB$15="A","Absent(e)","xxxx"))))))))</f>
        <v/>
      </c>
      <c r="E207" s="77" t="str">
        <f>IF('Exemplaires élève'!$CB$23="","",IF('Exemplaires élève'!$CB$23="TI",1,IF('Exemplaires élève'!$CB$23="I",2,IF('Exemplaires élève'!$CB$23="S",3,IF('Exemplaires élève'!$CB$23="B",4,IF('Exemplaires élève'!$CB$23="TB",5,IF('Exemplaires élève'!$CB$23="np","Non pr.",IF('Exemplaires élève'!$CB$23="A","Absent(e)","xxxx"))))))))</f>
        <v/>
      </c>
      <c r="F207" s="77" t="str">
        <f>IF('Exemplaires élève'!$CB$31="","",IF('Exemplaires élève'!$CB$31="TI",1,IF('Exemplaires élève'!$CB$31="I",2,IF('Exemplaires élève'!$CB$31="S",3,IF('Exemplaires élève'!$CB$31="B",4,IF('Exemplaires élève'!$CB$31="TB",5,IF('Exemplaires élève'!$CB$31="np","Non pr.",IF('Exemplaires élève'!$CB$31="A","Absent(e)","xxxx"))))))))</f>
        <v/>
      </c>
      <c r="G207" s="77" t="str">
        <f>IF('Exemplaires élève'!$CB$39="","",IF('Exemplaires élève'!$CB$39="TI",1,IF('Exemplaires élève'!$CB$39="I",2,IF('Exemplaires élève'!$CB$39="S",3,IF('Exemplaires élève'!$CB$39="B",4,IF('Exemplaires élève'!$CB$39="TB",5,IF('Exemplaires élève'!$CB$39="np","Non pr.",IF('Exemplaires élève'!$CB$39="A","Absent(e)","xxxx"))))))))</f>
        <v/>
      </c>
      <c r="H207" s="77" t="str">
        <f>IF('Exemplaires élève'!$CB$47="","",IF('Exemplaires élève'!$CB$47="TI",1,IF('Exemplaires élève'!$CB$47="I",2,IF('Exemplaires élève'!$CB$47="S",3,IF('Exemplaires élève'!$CB$47="B",4,IF('Exemplaires élève'!$CB$47="TB",5,IF('Exemplaires élève'!$CB$47="np","Non pr.",IF('Exemplaires élève'!$CB$47="A","Absent(e)","xxxx"))))))))</f>
        <v/>
      </c>
      <c r="I207" s="77" t="str">
        <f>IF('Exemplaires élève'!$CB$64="","",IF('Exemplaires élève'!$CB$64="TI",1,IF('Exemplaires élève'!$CB$64="I",2,IF('Exemplaires élève'!$CB$64="S",3,IF('Exemplaires élève'!$CB$64="B",4,IF('Exemplaires élève'!$CB$64="TB",5,IF('Exemplaires élève'!$CB$64="np","Non pr.",IF('Exemplaires élève'!$CB$64="A","Absent(e)","xxxx"))))))))</f>
        <v/>
      </c>
      <c r="J207" s="77" t="str">
        <f>IF('Exemplaires élève'!$CB$72="","",IF('Exemplaires élève'!$CB$72="TI",1,IF('Exemplaires élève'!$CB$72="I",2,IF('Exemplaires élève'!$CB$72="S",3,IF('Exemplaires élève'!$CB$72="B",4,IF('Exemplaires élève'!$CB$72="TB",5,IF('Exemplaires élève'!$CB$72="np","Non pr.",IF('Exemplaires élève'!$CB$72="A","Absent(e)","xxxx"))))))))</f>
        <v/>
      </c>
      <c r="K207" s="77" t="str">
        <f>IF('Exemplaires élève'!$CB$80="","",IF('Exemplaires élève'!$CB$80="TI",1,IF('Exemplaires élève'!$CB$80="I",2,IF('Exemplaires élève'!$CB$80="S",3,IF('Exemplaires élève'!$CB$80="B",4,IF('Exemplaires élève'!$CB$80="TB",5,IF('Exemplaires élève'!$CB$80="np","Non pr.",IF('Exemplaires élève'!$CB$80="A","Absent(e)","xxxx"))))))))</f>
        <v/>
      </c>
      <c r="L207" s="77" t="str">
        <f>IF('Exemplaires élève'!$CB$88="","",IF('Exemplaires élève'!$CB$88="TI",1,IF('Exemplaires élève'!$CB$88="I",2,IF('Exemplaires élève'!$CB$88="S",3,IF('Exemplaires élève'!$CB$88="B",4,IF('Exemplaires élève'!$CB$88="TB",5,IF('Exemplaires élève'!$CB$88="np","Non pr.",IF('Exemplaires élève'!$CB$88="A","Absent(e)","xxxx"))))))))</f>
        <v/>
      </c>
      <c r="M207" s="77" t="str">
        <f>IF('Exemplaires élève'!$CB$96="","",IF('Exemplaires élève'!$CB$96="TI",1,IF('Exemplaires élève'!$CB$96="I",2,IF('Exemplaires élève'!$CB$96="S",3,IF('Exemplaires élève'!$CB$96="B",4,IF('Exemplaires élève'!$CB$96="TB",5,IF('Exemplaires élève'!$CB$96="np","Non pr.",IF('Exemplaires élève'!$CB$96="A","Absent(e)","xxxx"))))))))</f>
        <v/>
      </c>
      <c r="N207" s="77" t="str">
        <f>IF('Exemplaires élève'!$CB$113="","",IF('Exemplaires élève'!$CB$113="TI",1,IF('Exemplaires élève'!$CB$113="I",2,IF('Exemplaires élève'!$CB$113="S",3,IF('Exemplaires élève'!$CB$113="B",4,IF('Exemplaires élève'!$CB$113="TB",5,IF('Exemplaires élève'!$CB$113="np","Non pr.",IF('Exemplaires élève'!$CB$113="A","Absent(e)","xxxx"))))))))</f>
        <v/>
      </c>
      <c r="O207" s="77" t="str">
        <f>IF('Exemplaires élève'!$CB$121="","",IF('Exemplaires élève'!$CB$121="TI",1,IF('Exemplaires élève'!$CB$121="I",2,IF('Exemplaires élève'!$CB$121="S",3,IF('Exemplaires élève'!$CB$121="B",4,IF('Exemplaires élève'!$CB$121="TB",5,IF('Exemplaires élève'!$CB$121="np","Non pr.",IF('Exemplaires élève'!$CB$121="A","Absent(e)","xxxx"))))))))</f>
        <v/>
      </c>
      <c r="P207" s="77" t="str">
        <f>IF('Exemplaires élève'!$CB$129="","",IF('Exemplaires élève'!$CB$129="TI",1,IF('Exemplaires élève'!$CB$129="I",2,IF('Exemplaires élève'!$CB$129="S",3,IF('Exemplaires élève'!$CB$129="B",4,IF('Exemplaires élève'!$CB$129="TB",5,IF('Exemplaires élève'!$CB$129="np","Non pr.",IF('Exemplaires élève'!$CB$129="A","Absent(e)","xxxx"))))))))</f>
        <v/>
      </c>
      <c r="Q207" s="77" t="str">
        <f>IF('Exemplaires élève'!$CB$137="","",IF('Exemplaires élève'!$CB$137="TI",1,IF('Exemplaires élève'!$CB$137="I",2,IF('Exemplaires élève'!$CB$137="S",3,IF('Exemplaires élève'!$CB$137="B",4,IF('Exemplaires élève'!$CB$137="TB",5,IF('Exemplaires élève'!$CB$137="np","Non pr.",IF('Exemplaires élève'!$CB$137="A","Absent(e)","xxxx"))))))))</f>
        <v/>
      </c>
      <c r="R207" s="77" t="str">
        <f>IF('Exemplaires élève'!$CB$145="","",IF('Exemplaires élève'!$CB$145="TI",1,IF('Exemplaires élève'!$CB$145="I",2,IF('Exemplaires élève'!$CB$145="S",3,IF('Exemplaires élève'!$CB$145="B",4,IF('Exemplaires élève'!$CB$145="TB",5,IF('Exemplaires élève'!$CB$145="np","Non pr.",IF('Exemplaires élève'!$CB$145="A","Absent(e)","xxxx"))))))))</f>
        <v/>
      </c>
      <c r="S207" s="77" t="str">
        <f>IF('Exemplaires élève'!$CB$162="","",IF('Exemplaires élève'!$CB$162="TI",1,IF('Exemplaires élève'!$CB$162="I",2,IF('Exemplaires élève'!$CB$162="S",3,IF('Exemplaires élève'!$CB$162="B",4,IF('Exemplaires élève'!$CB$162="TB",5,IF('Exemplaires élève'!$CB$162="np","Non pr.",IF('Exemplaires élève'!$CB$162="A","Absent(e)","xxxx"))))))))</f>
        <v/>
      </c>
      <c r="T207" s="77" t="str">
        <f>IF('Exemplaires élève'!$CB$170="","",IF('Exemplaires élève'!$CB$170="TI",1,IF('Exemplaires élève'!$CB$170="I",2,IF('Exemplaires élève'!$CB$170="S",3,IF('Exemplaires élève'!$CB$170="B",4,IF('Exemplaires élève'!$CB$170="TB",5,IF('Exemplaires élève'!$CB$170="np","Non pr.",IF('Exemplaires élève'!$CB$170="A","Absent(e)","xxxx"))))))))</f>
        <v/>
      </c>
      <c r="U207" s="77" t="str">
        <f>IF('Exemplaires élève'!$CB$178="","",IF('Exemplaires élève'!$CB$178="TI",1,IF('Exemplaires élève'!$CB$178="I",2,IF('Exemplaires élève'!$CB$178="S",3,IF('Exemplaires élève'!$CB$178="B",4,IF('Exemplaires élève'!$CB$178="TB",5,IF('Exemplaires élève'!$CB$178="np","Non pr.",IF('Exemplaires élève'!$CB$178="A","Absent(e)","xxxx"))))))))</f>
        <v/>
      </c>
      <c r="V207" s="77" t="str">
        <f>IF('Exemplaires élève'!$CB$186="","",IF('Exemplaires élève'!$CB$186="TI",1,IF('Exemplaires élève'!$CB$186="I",2,IF('Exemplaires élève'!$CB$186="S",3,IF('Exemplaires élève'!$CB$186="B",4,IF('Exemplaires élève'!$CB$186="TB",5,IF('Exemplaires élève'!$CB$186="np","Non pr.",IF('Exemplaires élève'!$CB$186="A","Absent(e)","xxxx"))))))))</f>
        <v/>
      </c>
      <c r="W207" s="77" t="str">
        <f>IF('Exemplaires élève'!$CB$194="","",IF('Exemplaires élève'!$CB$194="TI",1,IF('Exemplaires élève'!$CB$194="I",2,IF('Exemplaires élève'!$CB$194="S",3,IF('Exemplaires élève'!$CB$194="B",4,IF('Exemplaires élève'!$CB$194="TB",5,IF('Exemplaires élève'!$CB$194="np","Non pr.",IF('Exemplaires élève'!$CB$194="A","Absent(e)","xxxx"))))))))</f>
        <v/>
      </c>
    </row>
    <row r="208" spans="1:24">
      <c r="A208" s="112"/>
      <c r="D208" s="78" t="str">
        <f>IF('Exemplaires élève'!$CB$16="","",IF('Exemplaires élève'!$CB$16="TI",1,IF('Exemplaires élève'!$CB$16="I",2,IF('Exemplaires élève'!$CB$16="S",3,IF('Exemplaires élève'!$CB$16="B",4,IF('Exemplaires élève'!$CB$16="TB",5,"xxxx"))))))</f>
        <v/>
      </c>
      <c r="E208" s="78" t="str">
        <f>IF('Exemplaires élève'!$CB$24="","",IF('Exemplaires élève'!$CB$24="TI",1,IF('Exemplaires élève'!$CB$24="I",2,IF('Exemplaires élève'!$CB$24="S",3,IF('Exemplaires élève'!$CB$24="B",4,IF('Exemplaires élève'!$CB$24="TB",5,"xxxx"))))))</f>
        <v/>
      </c>
      <c r="F208" s="78" t="str">
        <f>IF('Exemplaires élève'!$CB$32="","",IF('Exemplaires élève'!$CB$32="TI",1,IF('Exemplaires élève'!$CB$32="I",2,IF('Exemplaires élève'!$CB$32="S",3,IF('Exemplaires élève'!$CB$32="B",4,IF('Exemplaires élève'!$CB$32="TB",5,"xxxx"))))))</f>
        <v/>
      </c>
      <c r="G208" s="78" t="str">
        <f>IF('Exemplaires élève'!$CB$40="","",IF('Exemplaires élève'!$CB$40="TI",1,IF('Exemplaires élève'!$CB$40="I",2,IF('Exemplaires élève'!$CB$40="S",3,IF('Exemplaires élève'!$CB$40="B",4,IF('Exemplaires élève'!$CB$40="TB",5,"xxxx"))))))</f>
        <v/>
      </c>
      <c r="H208" s="78" t="str">
        <f>IF('Exemplaires élève'!$CB$48="","",IF('Exemplaires élève'!$CB$48="TI",1,IF('Exemplaires élève'!$CB$48="I",2,IF('Exemplaires élève'!$CB$48="S",3,IF('Exemplaires élève'!$CB$48="B",4,IF('Exemplaires élève'!$CB$48="TB",5,"xxxx"))))))</f>
        <v/>
      </c>
      <c r="I208" s="78" t="str">
        <f>IF('Exemplaires élève'!$CB$65="","",IF('Exemplaires élève'!$CB$65="TI",1,IF('Exemplaires élève'!$CB$65="I",2,IF('Exemplaires élève'!$CB$65="S",3,IF('Exemplaires élève'!$CB$65="B",4,IF('Exemplaires élève'!$CB$65="TB",5,"xxxx"))))))</f>
        <v/>
      </c>
      <c r="J208" s="78" t="str">
        <f>IF('Exemplaires élève'!$CB$73="","",IF('Exemplaires élève'!$CB$73="TI",1,IF('Exemplaires élève'!$CB$73="I",2,IF('Exemplaires élève'!$CB$73="S",3,IF('Exemplaires élève'!$CB$73="B",4,IF('Exemplaires élève'!$CB$73="TB",5,"xxxx"))))))</f>
        <v/>
      </c>
      <c r="K208" s="78" t="str">
        <f>IF('Exemplaires élève'!$CB$81="","",IF('Exemplaires élève'!$CB$81="TI",1,IF('Exemplaires élève'!$CB$81="I",2,IF('Exemplaires élève'!$CB$81="S",3,IF('Exemplaires élève'!$CB$81="B",4,IF('Exemplaires élève'!$CB$81="TB",5,"xxxx"))))))</f>
        <v/>
      </c>
      <c r="L208" s="78" t="str">
        <f>IF('Exemplaires élève'!$CB$89="","",IF('Exemplaires élève'!$CB$89="TI",1,IF('Exemplaires élève'!$CB$89="I",2,IF('Exemplaires élève'!$CB$89="S",3,IF('Exemplaires élève'!$CB$89="B",4,IF('Exemplaires élève'!$CB$89="TB",5,"xxxx"))))))</f>
        <v/>
      </c>
      <c r="M208" s="78" t="str">
        <f>IF('Exemplaires élève'!$CB$97="","",IF('Exemplaires élève'!$CB$97="TI",1,IF('Exemplaires élève'!$CB$97="I",2,IF('Exemplaires élève'!$CB$97="S",3,IF('Exemplaires élève'!$CB$97="B",4,IF('Exemplaires élève'!$CB$97="TB",5,"xxxx"))))))</f>
        <v/>
      </c>
      <c r="N208" s="78" t="str">
        <f>IF('Exemplaires élève'!$CB$114="","",IF('Exemplaires élève'!$CB$114="TI",1,IF('Exemplaires élève'!$CB$114="I",2,IF('Exemplaires élève'!$CB$114="S",3,IF('Exemplaires élève'!$CB$114="B",4,IF('Exemplaires élève'!$CB$114="TB",5,"xxxx"))))))</f>
        <v/>
      </c>
      <c r="O208" s="78" t="str">
        <f>IF('Exemplaires élève'!$CB$122="","",IF('Exemplaires élève'!$CB$122="TI",1,IF('Exemplaires élève'!$CB$122="I",2,IF('Exemplaires élève'!$CB$122="S",3,IF('Exemplaires élève'!$CB$122="B",4,IF('Exemplaires élève'!$CB$122="TB",5,"xxxx"))))))</f>
        <v/>
      </c>
      <c r="P208" s="78" t="str">
        <f>IF('Exemplaires élève'!$CB$130="","",IF('Exemplaires élève'!$CB$130="TI",1,IF('Exemplaires élève'!$CB$130="I",2,IF('Exemplaires élève'!$CB$130="S",3,IF('Exemplaires élève'!$CB$130="B",4,IF('Exemplaires élève'!$CB$130="TB",5,"xxxx"))))))</f>
        <v/>
      </c>
      <c r="Q208" s="78" t="str">
        <f>IF('Exemplaires élève'!$CB$138="","",IF('Exemplaires élève'!$CB$138="TI",1,IF('Exemplaires élève'!$CB$138="I",2,IF('Exemplaires élève'!$CB$138="S",3,IF('Exemplaires élève'!$CB$138="B",4,IF('Exemplaires élève'!$CB$138="TB",5,"xxxx"))))))</f>
        <v/>
      </c>
      <c r="R208" s="78" t="str">
        <f>IF('Exemplaires élève'!$CB$146="","",IF('Exemplaires élève'!$CB$146="TI",1,IF('Exemplaires élève'!$CB$146="I",2,IF('Exemplaires élève'!$CB$146="S",3,IF('Exemplaires élève'!$CB$146="B",4,IF('Exemplaires élève'!$CB$146="TB",5,"xxxx"))))))</f>
        <v/>
      </c>
      <c r="S208" s="78" t="str">
        <f>IF('Exemplaires élève'!$CB$163="","",IF('Exemplaires élève'!$CB$163="TI",1,IF('Exemplaires élève'!$CB$163="I",2,IF('Exemplaires élève'!$CB$163="S",3,IF('Exemplaires élève'!$CB$163="B",4,IF('Exemplaires élève'!$CB$163="TB",5,"xxxx"))))))</f>
        <v/>
      </c>
      <c r="T208" s="78" t="str">
        <f>IF('Exemplaires élève'!$CB$171="","",IF('Exemplaires élève'!$CB$171="TI",1,IF('Exemplaires élève'!$CB$171="I",2,IF('Exemplaires élève'!$CB$171="S",3,IF('Exemplaires élève'!$CB$171="B",4,IF('Exemplaires élève'!$CB$171="TB",5,"xxxx"))))))</f>
        <v/>
      </c>
      <c r="U208" s="78" t="str">
        <f>IF('Exemplaires élève'!$CB$179="","",IF('Exemplaires élève'!$CB$179="TI",1,IF('Exemplaires élève'!$CB$179="I",2,IF('Exemplaires élève'!$CB$179="S",3,IF('Exemplaires élève'!$CB$179="B",4,IF('Exemplaires élève'!$CB$179="TB",5,"xxxx"))))))</f>
        <v/>
      </c>
      <c r="V208" s="78" t="str">
        <f>IF('Exemplaires élève'!$CB$187="","",IF('Exemplaires élève'!$CB$187="TI",1,IF('Exemplaires élève'!$CB$187="I",2,IF('Exemplaires élève'!$CB$187="S",3,IF('Exemplaires élève'!$CB$187="B",4,IF('Exemplaires élève'!$CB$187="TB",5,"xxxx"))))))</f>
        <v/>
      </c>
      <c r="W208" s="78" t="str">
        <f>IF('Exemplaires élève'!$CB$195="","",IF('Exemplaires élève'!$CB$195="TI",1,IF('Exemplaires élève'!$CB$195="I",2,IF('Exemplaires élève'!$CB$195="S",3,IF('Exemplaires élève'!$CB$195="B",4,IF('Exemplaires élève'!$CB$195="TB",5,"xxxx"))))))</f>
        <v/>
      </c>
    </row>
    <row r="209" spans="1:23">
      <c r="A209" s="112"/>
      <c r="D209" s="78" t="str">
        <f>IF('Exemplaires élève'!$CB$17="","",IF('Exemplaires élève'!$CB$17="TI",1,IF('Exemplaires élève'!$CB$17="I",2,IF('Exemplaires élève'!$CB$17="S",3,IF('Exemplaires élève'!$CB$17="B",4,IF('Exemplaires élève'!$CB$17="TB",5,"xxxx"))))))</f>
        <v/>
      </c>
      <c r="E209" s="78" t="str">
        <f>IF('Exemplaires élève'!$CB$25="","",IF('Exemplaires élève'!$CB$25="TI",1,IF('Exemplaires élève'!$CB$25="I",2,IF('Exemplaires élève'!$CB$25="S",3,IF('Exemplaires élève'!$CB$25="B",4,IF('Exemplaires élève'!$CB$25="TB",5,"xxxx"))))))</f>
        <v/>
      </c>
      <c r="F209" s="78" t="str">
        <f>IF('Exemplaires élève'!$CB$33="","",IF('Exemplaires élève'!$CB$33="TI",1,IF('Exemplaires élève'!$CB$33="I",2,IF('Exemplaires élève'!$CB$33="S",3,IF('Exemplaires élève'!$CB$33="B",4,IF('Exemplaires élève'!$CB$33="TB",5,"xxxx"))))))</f>
        <v/>
      </c>
      <c r="G209" s="78" t="str">
        <f>IF('Exemplaires élève'!$CB$41="","",IF('Exemplaires élève'!$CB$41="TI",1,IF('Exemplaires élève'!$CB$41="I",2,IF('Exemplaires élève'!$CB$41="S",3,IF('Exemplaires élève'!$CB$41="B",4,IF('Exemplaires élève'!$CB$41="TB",5,"xxxx"))))))</f>
        <v/>
      </c>
      <c r="H209" s="78" t="str">
        <f>IF('Exemplaires élève'!$CB$49="","",IF('Exemplaires élève'!$CB$49="TI",1,IF('Exemplaires élève'!$CB$49="I",2,IF('Exemplaires élève'!$CB$49="S",3,IF('Exemplaires élève'!$CB$49="B",4,IF('Exemplaires élève'!$CB$49="TB",5,"xxxx"))))))</f>
        <v/>
      </c>
      <c r="I209" s="78" t="str">
        <f>IF('Exemplaires élève'!$CB$66="","",IF('Exemplaires élève'!$CB$66="TI",1,IF('Exemplaires élève'!$CB$66="I",2,IF('Exemplaires élève'!$CB$66="S",3,IF('Exemplaires élève'!$CB$66="B",4,IF('Exemplaires élève'!$CB$66="TB",5,"xxxx"))))))</f>
        <v/>
      </c>
      <c r="J209" s="78" t="str">
        <f>IF('Exemplaires élève'!$CB$74="","",IF('Exemplaires élève'!$CB$74="TI",1,IF('Exemplaires élève'!$CB$74="I",2,IF('Exemplaires élève'!$CB$74="S",3,IF('Exemplaires élève'!$CB$74="B",4,IF('Exemplaires élève'!$CB$74="TB",5,"xxxx"))))))</f>
        <v/>
      </c>
      <c r="K209" s="78" t="str">
        <f>IF('Exemplaires élève'!$CB$82="","",IF('Exemplaires élève'!$CB$82="TI",1,IF('Exemplaires élève'!$CB$82="I",2,IF('Exemplaires élève'!$CB$82="S",3,IF('Exemplaires élève'!$CB$82="B",4,IF('Exemplaires élève'!$CB$82="TB",5,"xxxx"))))))</f>
        <v/>
      </c>
      <c r="L209" s="78" t="str">
        <f>IF('Exemplaires élève'!$CB$90="","",IF('Exemplaires élève'!$CB$90="TI",1,IF('Exemplaires élève'!$CB$90="I",2,IF('Exemplaires élève'!$CB$90="S",3,IF('Exemplaires élève'!$CB$90="B",4,IF('Exemplaires élève'!$CB$90="TB",5,"xxxx"))))))</f>
        <v/>
      </c>
      <c r="M209" s="78" t="str">
        <f>IF('Exemplaires élève'!$CB$98="","",IF('Exemplaires élève'!$CB$98="TI",1,IF('Exemplaires élève'!$CB$98="I",2,IF('Exemplaires élève'!$CB$98="S",3,IF('Exemplaires élève'!$CB$98="B",4,IF('Exemplaires élève'!$CB$98="TB",5,"xxxx"))))))</f>
        <v/>
      </c>
      <c r="N209" s="78" t="str">
        <f>IF('Exemplaires élève'!$CB$115="","",IF('Exemplaires élève'!$CB$115="TI",1,IF('Exemplaires élève'!$CB$115="I",2,IF('Exemplaires élève'!$CB$115="S",3,IF('Exemplaires élève'!$CB$115="B",4,IF('Exemplaires élève'!$CB$115="TB",5,"xxxx"))))))</f>
        <v/>
      </c>
      <c r="O209" s="78" t="str">
        <f>IF('Exemplaires élève'!$CB$123="","",IF('Exemplaires élève'!$CB$123="TI",1,IF('Exemplaires élève'!$CB$123="I",2,IF('Exemplaires élève'!$CB$123="S",3,IF('Exemplaires élève'!$CB$123="B",4,IF('Exemplaires élève'!$CB$123="TB",5,"xxxx"))))))</f>
        <v/>
      </c>
      <c r="P209" s="78" t="str">
        <f>IF('Exemplaires élève'!$CB$131="","",IF('Exemplaires élève'!$CB$131="TI",1,IF('Exemplaires élève'!$CB$131="I",2,IF('Exemplaires élève'!$CB$131="S",3,IF('Exemplaires élève'!$CB$131="B",4,IF('Exemplaires élève'!$CB$131="TB",5,"xxxx"))))))</f>
        <v/>
      </c>
      <c r="Q209" s="78" t="str">
        <f>IF('Exemplaires élève'!$CB$139="","",IF('Exemplaires élève'!$CB$139="TI",1,IF('Exemplaires élève'!$CB$139="I",2,IF('Exemplaires élève'!$CB$139="S",3,IF('Exemplaires élève'!$CB$139="B",4,IF('Exemplaires élève'!$CB$139="TB",5,"xxxx"))))))</f>
        <v/>
      </c>
      <c r="R209" s="78" t="str">
        <f>IF('Exemplaires élève'!$CB$147="","",IF('Exemplaires élève'!$CB$147="TI",1,IF('Exemplaires élève'!$CB$147="I",2,IF('Exemplaires élève'!$CB$147="S",3,IF('Exemplaires élève'!$CB$147="B",4,IF('Exemplaires élève'!$CB$147="TB",5,"xxxx"))))))</f>
        <v/>
      </c>
      <c r="S209" s="78" t="str">
        <f>IF('Exemplaires élève'!$CB$164="","",IF('Exemplaires élève'!$CB$164="TI",1,IF('Exemplaires élève'!$CB$164="I",2,IF('Exemplaires élève'!$CB$164="S",3,IF('Exemplaires élève'!$CB$164="B",4,IF('Exemplaires élève'!$CB$164="TB",5,"xxxx"))))))</f>
        <v/>
      </c>
      <c r="T209" s="78" t="str">
        <f>IF('Exemplaires élève'!$CB$172="","",IF('Exemplaires élève'!$CB$172="TI",1,IF('Exemplaires élève'!$CB$172="I",2,IF('Exemplaires élève'!$CB$172="S",3,IF('Exemplaires élève'!$CB$172="B",4,IF('Exemplaires élève'!$CB$172="TB",5,"xxxx"))))))</f>
        <v/>
      </c>
      <c r="U209" s="78" t="str">
        <f>IF('Exemplaires élève'!$CB$180="","",IF('Exemplaires élève'!$CB$180="TI",1,IF('Exemplaires élève'!$CB$180="I",2,IF('Exemplaires élève'!$CB$180="S",3,IF('Exemplaires élève'!$CB$180="B",4,IF('Exemplaires élève'!$CB$180="TB",5,"xxxx"))))))</f>
        <v/>
      </c>
      <c r="V209" s="78" t="str">
        <f>IF('Exemplaires élève'!$CB$188="","",IF('Exemplaires élève'!$CB$188="TI",1,IF('Exemplaires élève'!$CB$188="I",2,IF('Exemplaires élève'!$CB$188="S",3,IF('Exemplaires élève'!$CB$188="B",4,IF('Exemplaires élève'!$CB$188="TB",5,"xxxx"))))))</f>
        <v/>
      </c>
      <c r="W209" s="78" t="str">
        <f>IF('Exemplaires élève'!$CB$196="","",IF('Exemplaires élève'!$CB$196="TI",1,IF('Exemplaires élève'!$CB$196="I",2,IF('Exemplaires élève'!$CB$196="S",3,IF('Exemplaires élève'!$CB$196="B",4,IF('Exemplaires élève'!$CB$196="TB",5,"xxxx"))))))</f>
        <v/>
      </c>
    </row>
    <row r="210" spans="1:23">
      <c r="A210" s="112"/>
      <c r="D210" s="78" t="str">
        <f>IF('Exemplaires élève'!$CB$18="","",IF('Exemplaires élève'!$CB$18="TI",1,IF('Exemplaires élève'!$CB$18="I",2,IF('Exemplaires élève'!$CB$18="S",3,IF('Exemplaires élève'!$CB$18="B",4,IF('Exemplaires élève'!$CB$18="TB",5,"xxxx"))))))</f>
        <v/>
      </c>
      <c r="E210" s="78" t="str">
        <f>IF('Exemplaires élève'!$CB$26="","",IF('Exemplaires élève'!$CB$26="TI",1,IF('Exemplaires élève'!$CB$26="I",2,IF('Exemplaires élève'!$CB$26="S",3,IF('Exemplaires élève'!$CB$26="B",4,IF('Exemplaires élève'!$CB$26="TB",5,"xxxx"))))))</f>
        <v/>
      </c>
      <c r="F210" s="78" t="str">
        <f>IF('Exemplaires élève'!$CB$34="","",IF('Exemplaires élève'!$CB$34="TI",1,IF('Exemplaires élève'!$CB$34="I",2,IF('Exemplaires élève'!$CB$34="S",3,IF('Exemplaires élève'!$CB$34="B",4,IF('Exemplaires élève'!$CB$34="TB",5,"xxxx"))))))</f>
        <v/>
      </c>
      <c r="G210" s="78" t="str">
        <f>IF('Exemplaires élève'!$CB$42="","",IF('Exemplaires élève'!$CB$42="TI",1,IF('Exemplaires élève'!$CB$42="I",2,IF('Exemplaires élève'!$CB$42="S",3,IF('Exemplaires élève'!$CB$42="B",4,IF('Exemplaires élève'!$CB$42="TB",5,"xxxx"))))))</f>
        <v/>
      </c>
      <c r="H210" s="78" t="str">
        <f>IF('Exemplaires élève'!$CB$50="","",IF('Exemplaires élève'!$CB$50="TI",1,IF('Exemplaires élève'!$CB$50="I",2,IF('Exemplaires élève'!$CB$50="S",3,IF('Exemplaires élève'!$CB$50="B",4,IF('Exemplaires élève'!$CB$50="TB",5,"xxxx"))))))</f>
        <v/>
      </c>
      <c r="I210" s="78" t="str">
        <f>IF('Exemplaires élève'!$CB$67="","",IF('Exemplaires élève'!$CB$67="TI",1,IF('Exemplaires élève'!$CB$67="I",2,IF('Exemplaires élève'!$CB$67="S",3,IF('Exemplaires élève'!$CB$67="B",4,IF('Exemplaires élève'!$CB$67="TB",5,"xxxx"))))))</f>
        <v/>
      </c>
      <c r="J210" s="78" t="str">
        <f>IF('Exemplaires élève'!$CB$75="","",IF('Exemplaires élève'!$CB$75="TI",1,IF('Exemplaires élève'!$CB$75="I",2,IF('Exemplaires élève'!$CB$75="S",3,IF('Exemplaires élève'!$CB$75="B",4,IF('Exemplaires élève'!$CB$75="TB",5,"xxxx"))))))</f>
        <v/>
      </c>
      <c r="K210" s="78" t="str">
        <f>IF('Exemplaires élève'!$CB$83="","",IF('Exemplaires élève'!$CB$83="TI",1,IF('Exemplaires élève'!$CB$83="I",2,IF('Exemplaires élève'!$CB$83="S",3,IF('Exemplaires élève'!$CB$83="B",4,IF('Exemplaires élève'!$CB$83="TB",5,"xxxx"))))))</f>
        <v/>
      </c>
      <c r="L210" s="78" t="str">
        <f>IF('Exemplaires élève'!$CB$91="","",IF('Exemplaires élève'!$CB$91="TI",1,IF('Exemplaires élève'!$CB$91="I",2,IF('Exemplaires élève'!$CB$91="S",3,IF('Exemplaires élève'!$CB$91="B",4,IF('Exemplaires élève'!$CB$91="TB",5,"xxxx"))))))</f>
        <v/>
      </c>
      <c r="M210" s="78" t="str">
        <f>IF('Exemplaires élève'!$CB$99="","",IF('Exemplaires élève'!$CB$99="TI",1,IF('Exemplaires élève'!$CB$99="I",2,IF('Exemplaires élève'!$CB$99="S",3,IF('Exemplaires élève'!$CB$99="B",4,IF('Exemplaires élève'!$CB$99="TB",5,"xxxx"))))))</f>
        <v/>
      </c>
      <c r="N210" s="78" t="str">
        <f>IF('Exemplaires élève'!$CB$116="","",IF('Exemplaires élève'!$CB$116="TI",1,IF('Exemplaires élève'!$CB$116="I",2,IF('Exemplaires élève'!$CB$116="S",3,IF('Exemplaires élève'!$CB$116="B",4,IF('Exemplaires élève'!$CB$116="TB",5,"xxxx"))))))</f>
        <v/>
      </c>
      <c r="O210" s="78" t="str">
        <f>IF('Exemplaires élève'!$CB$124="","",IF('Exemplaires élève'!$CB$124="TI",1,IF('Exemplaires élève'!$CB$124="I",2,IF('Exemplaires élève'!$CB$124="S",3,IF('Exemplaires élève'!$CB$124="B",4,IF('Exemplaires élève'!$CB$124="TB",5,"xxxx"))))))</f>
        <v/>
      </c>
      <c r="P210" s="78" t="str">
        <f>IF('Exemplaires élève'!$CB$132="","",IF('Exemplaires élève'!$CB$132="TI",1,IF('Exemplaires élève'!$CB$132="I",2,IF('Exemplaires élève'!$CB$132="S",3,IF('Exemplaires élève'!$CB$132="B",4,IF('Exemplaires élève'!$CB$132="TB",5,"xxxx"))))))</f>
        <v/>
      </c>
      <c r="Q210" s="78" t="str">
        <f>IF('Exemplaires élève'!$CB$140="","",IF('Exemplaires élève'!$CB$140="TI",1,IF('Exemplaires élève'!$CB$140="I",2,IF('Exemplaires élève'!$CB$140="S",3,IF('Exemplaires élève'!$CB$140="B",4,IF('Exemplaires élève'!$CB$140="TB",5,"xxxx"))))))</f>
        <v/>
      </c>
      <c r="R210" s="78" t="str">
        <f>IF('Exemplaires élève'!$CB$148="","",IF('Exemplaires élève'!$CB$148="TI",1,IF('Exemplaires élève'!$CB$148="I",2,IF('Exemplaires élève'!$CB$148="S",3,IF('Exemplaires élève'!$CB$148="B",4,IF('Exemplaires élève'!$CB$148="TB",5,"xxxx"))))))</f>
        <v/>
      </c>
      <c r="S210" s="78" t="str">
        <f>IF('Exemplaires élève'!$CB$165="","",IF('Exemplaires élève'!$CB$165="TI",1,IF('Exemplaires élève'!$CB$165="I",2,IF('Exemplaires élève'!$CB$165="S",3,IF('Exemplaires élève'!$CB$165="B",4,IF('Exemplaires élève'!$CB$165="TB",5,"xxxx"))))))</f>
        <v/>
      </c>
      <c r="T210" s="78" t="str">
        <f>IF('Exemplaires élève'!$CB$173="","",IF('Exemplaires élève'!$CB$173="TI",1,IF('Exemplaires élève'!$CB$173="I",2,IF('Exemplaires élève'!$CB$173="S",3,IF('Exemplaires élève'!$CB$173="B",4,IF('Exemplaires élève'!$CB$173="TB",5,"xxxx"))))))</f>
        <v/>
      </c>
      <c r="U210" s="78" t="str">
        <f>IF('Exemplaires élève'!$CB$181="","",IF('Exemplaires élève'!$CB$181="TI",1,IF('Exemplaires élève'!$CB$181="I",2,IF('Exemplaires élève'!$CB$181="S",3,IF('Exemplaires élève'!$CB$181="B",4,IF('Exemplaires élève'!$CB$181="TB",5,"xxxx"))))))</f>
        <v/>
      </c>
      <c r="V210" s="78" t="str">
        <f>IF('Exemplaires élève'!$CB$189="","",IF('Exemplaires élève'!$CB$189="TI",1,IF('Exemplaires élève'!$CB$189="I",2,IF('Exemplaires élève'!$CB$189="S",3,IF('Exemplaires élève'!$CB$189="B",4,IF('Exemplaires élève'!$CB$189="TB",5,"xxxx"))))))</f>
        <v/>
      </c>
      <c r="W210" s="78" t="str">
        <f>IF('Exemplaires élève'!$CB$197="","",IF('Exemplaires élève'!$CB$197="TI",1,IF('Exemplaires élève'!$CB$197="I",2,IF('Exemplaires élève'!$CB$197="S",3,IF('Exemplaires élève'!$CB$197="B",4,IF('Exemplaires élève'!$CB$197="TB",5,"xxxx"))))))</f>
        <v/>
      </c>
    </row>
    <row r="211" spans="1:23">
      <c r="A211" s="112"/>
      <c r="D211" s="78" t="str">
        <f>IF('Exemplaires élève'!$CB$19="","",IF('Exemplaires élève'!$CB$19="TI",1,IF('Exemplaires élève'!$CB$19="I",2,IF('Exemplaires élève'!$CB$19="S",3,IF('Exemplaires élève'!$CB$19="B",4,IF('Exemplaires élève'!$CB$19="TB",5,"xxxx"))))))</f>
        <v/>
      </c>
      <c r="E211" s="78" t="str">
        <f>IF('Exemplaires élève'!$CB$27="","",IF('Exemplaires élève'!$CB$27="TI",1,IF('Exemplaires élève'!$CB$27="I",2,IF('Exemplaires élève'!$CB$27="S",3,IF('Exemplaires élève'!$CB$27="B",4,IF('Exemplaires élève'!$CB$27="TB",5,"xxxx"))))))</f>
        <v/>
      </c>
      <c r="F211" s="78" t="str">
        <f>IF('Exemplaires élève'!$CB$35="","",IF('Exemplaires élève'!$CB$35="TI",1,IF('Exemplaires élève'!$CB$35="I",2,IF('Exemplaires élève'!$CB$35="S",3,IF('Exemplaires élève'!$CB$35="B",4,IF('Exemplaires élève'!$CB$35="TB",5,"xxxx"))))))</f>
        <v/>
      </c>
      <c r="G211" s="78" t="str">
        <f>IF('Exemplaires élève'!$CB$43="","",IF('Exemplaires élève'!$CB$43="TI",1,IF('Exemplaires élève'!$CB$43="I",2,IF('Exemplaires élève'!$CB$43="S",3,IF('Exemplaires élève'!$CB$43="B",4,IF('Exemplaires élève'!$CB$43="TB",5,"xxxx"))))))</f>
        <v/>
      </c>
      <c r="H211" s="78" t="str">
        <f>IF('Exemplaires élève'!$CB$51="","",IF('Exemplaires élève'!$CB$51="TI",1,IF('Exemplaires élève'!$CB$51="I",2,IF('Exemplaires élève'!$CB$51="S",3,IF('Exemplaires élève'!$CB$51="B",4,IF('Exemplaires élève'!$CB$51="TB",5,"xxxx"))))))</f>
        <v/>
      </c>
      <c r="I211" s="78" t="str">
        <f>IF('Exemplaires élève'!$CB$68="","",IF('Exemplaires élève'!$CB$68="TI",1,IF('Exemplaires élève'!$CB$68="I",2,IF('Exemplaires élève'!$CB$68="S",3,IF('Exemplaires élève'!$CB$68="B",4,IF('Exemplaires élève'!$CB$68="TB",5,"xxxx"))))))</f>
        <v/>
      </c>
      <c r="J211" s="78" t="str">
        <f>IF('Exemplaires élève'!$CB$76="","",IF('Exemplaires élève'!$CB$76="TI",1,IF('Exemplaires élève'!$CB$76="I",2,IF('Exemplaires élève'!$CB$76="S",3,IF('Exemplaires élève'!$CB$76="B",4,IF('Exemplaires élève'!$CB$76="TB",5,"xxxx"))))))</f>
        <v/>
      </c>
      <c r="K211" s="78" t="str">
        <f>IF('Exemplaires élève'!$CB$84="","",IF('Exemplaires élève'!$CB$84="TI",1,IF('Exemplaires élève'!$CB$84="I",2,IF('Exemplaires élève'!$CB$84="S",3,IF('Exemplaires élève'!$CB$84="B",4,IF('Exemplaires élève'!$CB$84="TB",5,"xxxx"))))))</f>
        <v/>
      </c>
      <c r="L211" s="78" t="str">
        <f>IF('Exemplaires élève'!$CB$92="","",IF('Exemplaires élève'!$CB$92="TI",1,IF('Exemplaires élève'!$CB$92="I",2,IF('Exemplaires élève'!$CB$92="S",3,IF('Exemplaires élève'!$CB$92="B",4,IF('Exemplaires élève'!$CB$92="TB",5,"xxxx"))))))</f>
        <v/>
      </c>
      <c r="M211" s="78" t="str">
        <f>IF('Exemplaires élève'!$CB$100="","",IF('Exemplaires élève'!$CB$100="TI",1,IF('Exemplaires élève'!$CB$100="I",2,IF('Exemplaires élève'!$CB$100="S",3,IF('Exemplaires élève'!$CB$100="B",4,IF('Exemplaires élève'!$CB$100="TB",5,"xxxx"))))))</f>
        <v/>
      </c>
      <c r="N211" s="78" t="str">
        <f>IF('Exemplaires élève'!$CB$117="","",IF('Exemplaires élève'!$CB$117="TI",1,IF('Exemplaires élève'!$CB$117="I",2,IF('Exemplaires élève'!$CB$117="S",3,IF('Exemplaires élève'!$CB$117="B",4,IF('Exemplaires élève'!$CB$117="TB",5,"xxxx"))))))</f>
        <v/>
      </c>
      <c r="O211" s="78" t="str">
        <f>IF('Exemplaires élève'!$CB$125="","",IF('Exemplaires élève'!$CB$125="TI",1,IF('Exemplaires élève'!$CB$125="I",2,IF('Exemplaires élève'!$CB$125="S",3,IF('Exemplaires élève'!$CB$125="B",4,IF('Exemplaires élève'!$CB$125="TB",5,"xxxx"))))))</f>
        <v/>
      </c>
      <c r="P211" s="78" t="str">
        <f>IF('Exemplaires élève'!$CB$133="","",IF('Exemplaires élève'!$CB$133="TI",1,IF('Exemplaires élève'!$CB$133="I",2,IF('Exemplaires élève'!$CB$133="S",3,IF('Exemplaires élève'!$CB$133="B",4,IF('Exemplaires élève'!$CB$133="TB",5,"xxxx"))))))</f>
        <v/>
      </c>
      <c r="Q211" s="78" t="str">
        <f>IF('Exemplaires élève'!$CB$141="","",IF('Exemplaires élève'!$CB$141="TI",1,IF('Exemplaires élève'!$CB$141="I",2,IF('Exemplaires élève'!$CB$141="S",3,IF('Exemplaires élève'!$CB$141="B",4,IF('Exemplaires élève'!$CB$141="TB",5,"xxxx"))))))</f>
        <v/>
      </c>
      <c r="R211" s="78" t="str">
        <f>IF('Exemplaires élève'!$CB$149="","",IF('Exemplaires élève'!$CB$149="TI",1,IF('Exemplaires élève'!$CB$149="I",2,IF('Exemplaires élève'!$CB$149="S",3,IF('Exemplaires élève'!$CB$149="B",4,IF('Exemplaires élève'!$CB$149="TB",5,"xxxx"))))))</f>
        <v/>
      </c>
      <c r="S211" s="78" t="str">
        <f>IF('Exemplaires élève'!$CB$166="","",IF('Exemplaires élève'!$CB$166="TI",1,IF('Exemplaires élève'!$CB$166="I",2,IF('Exemplaires élève'!$CB$166="S",3,IF('Exemplaires élève'!$CB$166="B",4,IF('Exemplaires élève'!$CB$166="TB",5,"xxxx"))))))</f>
        <v/>
      </c>
      <c r="T211" s="78" t="str">
        <f>IF('Exemplaires élève'!$CB$174="","",IF('Exemplaires élève'!$CB$174="TI",1,IF('Exemplaires élève'!$CB$174="I",2,IF('Exemplaires élève'!$CB$174="S",3,IF('Exemplaires élève'!$CB$174="B",4,IF('Exemplaires élève'!$CB$174="TB",5,"xxxx"))))))</f>
        <v/>
      </c>
      <c r="U211" s="78" t="str">
        <f>IF('Exemplaires élève'!$CB$182="","",IF('Exemplaires élève'!$CB$182="TI",1,IF('Exemplaires élève'!$CB$182="I",2,IF('Exemplaires élève'!$CB$182="S",3,IF('Exemplaires élève'!$CB$182="B",4,IF('Exemplaires élève'!$CB$182="TB",5,"xxxx"))))))</f>
        <v/>
      </c>
      <c r="V211" s="78" t="str">
        <f>IF('Exemplaires élève'!$CB$190="","",IF('Exemplaires élève'!$CB$190="TI",1,IF('Exemplaires élève'!$CB$190="I",2,IF('Exemplaires élève'!$CB$190="S",3,IF('Exemplaires élève'!$CB$190="B",4,IF('Exemplaires élève'!$CB$190="TB",5,"xxxx"))))))</f>
        <v/>
      </c>
      <c r="W211" s="78" t="str">
        <f>IF('Exemplaires élève'!$CB$198="","",IF('Exemplaires élève'!$CB$198="TI",1,IF('Exemplaires élève'!$CB$198="I",2,IF('Exemplaires élève'!$CB$198="S",3,IF('Exemplaires élève'!$CB$198="B",4,IF('Exemplaires élève'!$CB$198="TB",5,"xxxx"))))))</f>
        <v/>
      </c>
    </row>
    <row r="212" spans="1:23">
      <c r="A212" s="112"/>
      <c r="D212" s="78" t="str">
        <f>IF('Exemplaires élève'!$CB$20="","",IF('Exemplaires élève'!$CB$20="TI",1,IF('Exemplaires élève'!$CB$20="I",2,IF('Exemplaires élève'!$CB$20="S",3,IF('Exemplaires élève'!$CB$20="B",4,IF('Exemplaires élève'!$CB$20="TB",5,"xxxx"))))))</f>
        <v/>
      </c>
      <c r="E212" s="78" t="str">
        <f>IF('Exemplaires élève'!$CB$28="","",IF('Exemplaires élève'!$CB$28="TI",1,IF('Exemplaires élève'!$CB$28="I",2,IF('Exemplaires élève'!$CB$28="S",3,IF('Exemplaires élève'!$CB$28="B",4,IF('Exemplaires élève'!$CB$28="TB",5,"xxxx"))))))</f>
        <v/>
      </c>
      <c r="F212" s="78" t="str">
        <f>IF('Exemplaires élève'!$CB$36="","",IF('Exemplaires élève'!$CB$36="TI",1,IF('Exemplaires élève'!$CB$36="I",2,IF('Exemplaires élève'!$CB$36="S",3,IF('Exemplaires élève'!$CB$36="B",4,IF('Exemplaires élève'!$CB$36="TB",5,"xxxx"))))))</f>
        <v/>
      </c>
      <c r="G212" s="78" t="str">
        <f>IF('Exemplaires élève'!$CB$44="","",IF('Exemplaires élève'!$CB$44="TI",1,IF('Exemplaires élève'!$CB$44="I",2,IF('Exemplaires élève'!$CB$44="S",3,IF('Exemplaires élève'!$CB$44="B",4,IF('Exemplaires élève'!$CB$44="TB",5,"xxxx"))))))</f>
        <v/>
      </c>
      <c r="H212" s="78" t="str">
        <f>IF('Exemplaires élève'!$CB$52="","",IF('Exemplaires élève'!$CB$52="TI",1,IF('Exemplaires élève'!$CB$52="I",2,IF('Exemplaires élève'!$CB$52="S",3,IF('Exemplaires élève'!$CB$52="B",4,IF('Exemplaires élève'!$CB$52="TB",5,"xxxx"))))))</f>
        <v/>
      </c>
      <c r="I212" s="78" t="str">
        <f>IF('Exemplaires élève'!$CB$69="","",IF('Exemplaires élève'!$CB$69="TI",1,IF('Exemplaires élève'!$CB$69="I",2,IF('Exemplaires élève'!$CB$69="S",3,IF('Exemplaires élève'!$CB$69="B",4,IF('Exemplaires élève'!$CB$69="TB",5,"xxxx"))))))</f>
        <v/>
      </c>
      <c r="J212" s="78" t="str">
        <f>IF('Exemplaires élève'!$CB$77="","",IF('Exemplaires élève'!$CB$77="TI",1,IF('Exemplaires élève'!$CB$77="I",2,IF('Exemplaires élève'!$CB$77="S",3,IF('Exemplaires élève'!$CB$77="B",4,IF('Exemplaires élève'!$CB$77="TB",5,"xxxx"))))))</f>
        <v/>
      </c>
      <c r="K212" s="78" t="str">
        <f>IF('Exemplaires élève'!$CB$85="","",IF('Exemplaires élève'!$CB$85="TI",1,IF('Exemplaires élève'!$CB$85="I",2,IF('Exemplaires élève'!$CB$85="S",3,IF('Exemplaires élève'!$CB$85="B",4,IF('Exemplaires élève'!$CB$85="TB",5,"xxxx"))))))</f>
        <v/>
      </c>
      <c r="L212" s="78" t="str">
        <f>IF('Exemplaires élève'!$CB$93="","",IF('Exemplaires élève'!$CB$93="TI",1,IF('Exemplaires élève'!$CB$93="I",2,IF('Exemplaires élève'!$CB$93="S",3,IF('Exemplaires élève'!$CB$93="B",4,IF('Exemplaires élève'!$CB$93="TB",5,"xxxx"))))))</f>
        <v/>
      </c>
      <c r="M212" s="78" t="str">
        <f>IF('Exemplaires élève'!$CB$101="","",IF('Exemplaires élève'!$CB$101="TI",1,IF('Exemplaires élève'!$CB$101="I",2,IF('Exemplaires élève'!$CB$101="S",3,IF('Exemplaires élève'!$CB$101="B",4,IF('Exemplaires élève'!$CB$101="TB",5,"xxxx"))))))</f>
        <v/>
      </c>
      <c r="N212" s="78" t="str">
        <f>IF('Exemplaires élève'!$CB$118="","",IF('Exemplaires élève'!$CB$118="TI",1,IF('Exemplaires élève'!$CB$118="I",2,IF('Exemplaires élève'!$CB$118="S",3,IF('Exemplaires élève'!$CB$118="B",4,IF('Exemplaires élève'!$CB$118="TB",5,"xxxx"))))))</f>
        <v/>
      </c>
      <c r="O212" s="78" t="str">
        <f>IF('Exemplaires élève'!$CB$126="","",IF('Exemplaires élève'!$CB$126="TI",1,IF('Exemplaires élève'!$CB$126="I",2,IF('Exemplaires élève'!$CB$126="S",3,IF('Exemplaires élève'!$CB$126="B",4,IF('Exemplaires élève'!$CB$126="TB",5,"xxxx"))))))</f>
        <v/>
      </c>
      <c r="P212" s="78" t="str">
        <f>IF('Exemplaires élève'!$CB$134="","",IF('Exemplaires élève'!$CB$134="TI",1,IF('Exemplaires élève'!$CB$134="I",2,IF('Exemplaires élève'!$CB$134="S",3,IF('Exemplaires élève'!$CB$134="B",4,IF('Exemplaires élève'!$CB$134="TB",5,"xxxx"))))))</f>
        <v/>
      </c>
      <c r="Q212" s="78" t="str">
        <f>IF('Exemplaires élève'!$CB$142="","",IF('Exemplaires élève'!$CB$142="TI",1,IF('Exemplaires élève'!$CB$142="I",2,IF('Exemplaires élève'!$CB$142="S",3,IF('Exemplaires élève'!$CB$142="B",4,IF('Exemplaires élève'!$CB$142="TB",5,"xxxx"))))))</f>
        <v/>
      </c>
      <c r="R212" s="78" t="str">
        <f>IF('Exemplaires élève'!$CB$150="","",IF('Exemplaires élève'!$CB$150="TI",1,IF('Exemplaires élève'!$CB$150="I",2,IF('Exemplaires élève'!$CB$150="S",3,IF('Exemplaires élève'!$CB$150="B",4,IF('Exemplaires élève'!$CB$150="TB",5,"xxxx"))))))</f>
        <v/>
      </c>
      <c r="S212" s="78" t="str">
        <f>IF('Exemplaires élève'!$CB$167="","",IF('Exemplaires élève'!$CB$167="TI",1,IF('Exemplaires élève'!$CB$167="I",2,IF('Exemplaires élève'!$CB$167="S",3,IF('Exemplaires élève'!$CB$167="B",4,IF('Exemplaires élève'!$CB$167="TB",5,"xxxx"))))))</f>
        <v/>
      </c>
      <c r="T212" s="78" t="str">
        <f>IF('Exemplaires élève'!$CB$175="","",IF('Exemplaires élève'!$CB$175="TI",1,IF('Exemplaires élève'!$CB$175="I",2,IF('Exemplaires élève'!$CB$175="S",3,IF('Exemplaires élève'!$CB$175="B",4,IF('Exemplaires élève'!$CB$175="TB",5,"xxxx"))))))</f>
        <v/>
      </c>
      <c r="U212" s="78" t="str">
        <f>IF('Exemplaires élève'!$CB$183="","",IF('Exemplaires élève'!$CB$183="TI",1,IF('Exemplaires élève'!$CB$183="I",2,IF('Exemplaires élève'!$CB$183="S",3,IF('Exemplaires élève'!$CB$183="B",4,IF('Exemplaires élève'!$CB$183="TB",5,"xxxx"))))))</f>
        <v/>
      </c>
      <c r="V212" s="78" t="str">
        <f>IF('Exemplaires élève'!$CB$191="","",IF('Exemplaires élève'!$CB$191="TI",1,IF('Exemplaires élève'!$CB$191="I",2,IF('Exemplaires élève'!$CB$191="S",3,IF('Exemplaires élève'!$CB$191="B",4,IF('Exemplaires élève'!$CB$191="TB",5,"xxxx"))))))</f>
        <v/>
      </c>
      <c r="W212" s="78" t="str">
        <f>IF('Exemplaires élève'!$CB$199="","",IF('Exemplaires élève'!$CB$199="TI",1,IF('Exemplaires élève'!$CB$199="I",2,IF('Exemplaires élève'!$CB$199="S",3,IF('Exemplaires élève'!$CB$199="B",4,IF('Exemplaires élève'!$CB$199="TB",5,"xxxx"))))))</f>
        <v/>
      </c>
    </row>
    <row r="213" spans="1:23" ht="13.5" thickBot="1">
      <c r="A213" s="112"/>
      <c r="D213" s="78" t="str">
        <f>IF('Exemplaires élève'!$CB$21="","",IF('Exemplaires élève'!$CB$21="TI",1,IF('Exemplaires élève'!$CB$21="I",2,IF('Exemplaires élève'!$CB$21="S",3,IF('Exemplaires élève'!$CB$21="B",4,IF('Exemplaires élève'!$CB$21="TB",5,"xxxx"))))))</f>
        <v/>
      </c>
      <c r="E213" s="78" t="str">
        <f>IF('Exemplaires élève'!$CB$29="","",IF('Exemplaires élève'!$CB$29="TI",1,IF('Exemplaires élève'!$CB$29="I",2,IF('Exemplaires élève'!$CB$29="S",3,IF('Exemplaires élève'!$CB$29="B",4,IF('Exemplaires élève'!$CB$29="TB",5,"xxxx"))))))</f>
        <v/>
      </c>
      <c r="F213" s="78" t="str">
        <f>IF('Exemplaires élève'!$CB$37="","",IF('Exemplaires élève'!$CB$37="TI",1,IF('Exemplaires élève'!$CB$37="I",2,IF('Exemplaires élève'!$CB$37="S",3,IF('Exemplaires élève'!$CB$37="B",4,IF('Exemplaires élève'!$CB$37="TB",5,"xxxx"))))))</f>
        <v/>
      </c>
      <c r="G213" s="78" t="str">
        <f>IF('Exemplaires élève'!$CB$45="","",IF('Exemplaires élève'!$CB$45="TI",1,IF('Exemplaires élève'!$CB$45="I",2,IF('Exemplaires élève'!$CB$45="S",3,IF('Exemplaires élève'!$CB$45="B",4,IF('Exemplaires élève'!$CB$45="TB",5,"xxxx"))))))</f>
        <v/>
      </c>
      <c r="H213" s="78" t="str">
        <f>IF('Exemplaires élève'!$CB$53="","",IF('Exemplaires élève'!$CB$53="TI",1,IF('Exemplaires élève'!$CB$53="I",2,IF('Exemplaires élève'!$CB$53="S",3,IF('Exemplaires élève'!$CB$53="B",4,IF('Exemplaires élève'!$CB$53="TB",5,"xxxx"))))))</f>
        <v/>
      </c>
      <c r="I213" s="78" t="str">
        <f>IF('Exemplaires élève'!$CB$70="","",IF('Exemplaires élève'!$CB$70="TI",1,IF('Exemplaires élève'!$CB$70="I",2,IF('Exemplaires élève'!$CB$70="S",3,IF('Exemplaires élève'!$CB$70="B",4,IF('Exemplaires élève'!$CB$70="TB",5,"xxxx"))))))</f>
        <v/>
      </c>
      <c r="J213" s="78" t="str">
        <f>IF('Exemplaires élève'!$CB$78="","",IF('Exemplaires élève'!$CB$78="TI",1,IF('Exemplaires élève'!$CB$78="I",2,IF('Exemplaires élève'!$CB$78="S",3,IF('Exemplaires élève'!$CB$78="B",4,IF('Exemplaires élève'!$CB$78="TB",5,"xxxx"))))))</f>
        <v/>
      </c>
      <c r="K213" s="78" t="str">
        <f>IF('Exemplaires élève'!$CB$86="","",IF('Exemplaires élève'!$CB$86="TI",1,IF('Exemplaires élève'!$CB$86="I",2,IF('Exemplaires élève'!$CB$86="S",3,IF('Exemplaires élève'!$CB$86="B",4,IF('Exemplaires élève'!$CB$86="TB",5,"xxxx"))))))</f>
        <v/>
      </c>
      <c r="L213" s="78" t="str">
        <f>IF('Exemplaires élève'!$CB$94="","",IF('Exemplaires élève'!$CB$94="TI",1,IF('Exemplaires élève'!$CB$94="I",2,IF('Exemplaires élève'!$CB$94="S",3,IF('Exemplaires élève'!$CB$94="B",4,IF('Exemplaires élève'!$CB$94="TB",5,"xxxx"))))))</f>
        <v/>
      </c>
      <c r="M213" s="78" t="str">
        <f>IF('Exemplaires élève'!$CB$102="","",IF('Exemplaires élève'!$CB$102="TI",1,IF('Exemplaires élève'!$CB$102="I",2,IF('Exemplaires élève'!$CB$102="S",3,IF('Exemplaires élève'!$CB$102="B",4,IF('Exemplaires élève'!$CB$102="TB",5,"xxxx"))))))</f>
        <v/>
      </c>
      <c r="N213" s="78" t="str">
        <f>IF('Exemplaires élève'!$CB$119="","",IF('Exemplaires élève'!$CB$119="TI",1,IF('Exemplaires élève'!$CB$119="I",2,IF('Exemplaires élève'!$CB$119="S",3,IF('Exemplaires élève'!$CB$119="B",4,IF('Exemplaires élève'!$CB$119="TB",5,"xxxx"))))))</f>
        <v/>
      </c>
      <c r="O213" s="78" t="str">
        <f>IF('Exemplaires élève'!$CB$127="","",IF('Exemplaires élève'!$CB$127="TI",1,IF('Exemplaires élève'!$CB$127="I",2,IF('Exemplaires élève'!$CB$127="S",3,IF('Exemplaires élève'!$CB$127="B",4,IF('Exemplaires élève'!$CB$127="TB",5,"xxxx"))))))</f>
        <v/>
      </c>
      <c r="P213" s="78" t="str">
        <f>IF('Exemplaires élève'!$CB$135="","",IF('Exemplaires élève'!$CB$135="TI",1,IF('Exemplaires élève'!$CB$135="I",2,IF('Exemplaires élève'!$CB$135="S",3,IF('Exemplaires élève'!$CB$135="B",4,IF('Exemplaires élève'!$CB$135="TB",5,"xxxx"))))))</f>
        <v/>
      </c>
      <c r="Q213" s="78" t="str">
        <f>IF('Exemplaires élève'!$CB$143="","",IF('Exemplaires élève'!$CB$143="TI",1,IF('Exemplaires élève'!$CB$143="I",2,IF('Exemplaires élève'!$CB$143="S",3,IF('Exemplaires élève'!$CB$143="B",4,IF('Exemplaires élève'!$CB$143="TB",5,"xxxx"))))))</f>
        <v/>
      </c>
      <c r="R213" s="78" t="str">
        <f>IF('Exemplaires élève'!$CB$151="","",IF('Exemplaires élève'!$CB$151="TI",1,IF('Exemplaires élève'!$CB$151="I",2,IF('Exemplaires élève'!$CB$151="S",3,IF('Exemplaires élève'!$CB$151="B",4,IF('Exemplaires élève'!$CB$151="TB",5,"xxxx"))))))</f>
        <v/>
      </c>
      <c r="S213" s="78" t="str">
        <f>IF('Exemplaires élève'!$CB$168="","",IF('Exemplaires élève'!$CB$168="TI",1,IF('Exemplaires élève'!$CB$168="I",2,IF('Exemplaires élève'!$CB$168="S",3,IF('Exemplaires élève'!$CB$168="B",4,IF('Exemplaires élève'!$CB$168="TB",5,"xxxx"))))))</f>
        <v/>
      </c>
      <c r="T213" s="78" t="str">
        <f>IF('Exemplaires élève'!$CB$176="","",IF('Exemplaires élève'!$CB$176="TI",1,IF('Exemplaires élève'!$CB$176="I",2,IF('Exemplaires élève'!$CB$176="S",3,IF('Exemplaires élève'!$CB$176="B",4,IF('Exemplaires élève'!$CB$176="TB",5,"xxxx"))))))</f>
        <v/>
      </c>
      <c r="U213" s="78" t="str">
        <f>IF('Exemplaires élève'!$CB$184="","",IF('Exemplaires élève'!$CB$184="TI",1,IF('Exemplaires élève'!$CB$184="I",2,IF('Exemplaires élève'!$CB$184="S",3,IF('Exemplaires élève'!$CB$184="B",4,IF('Exemplaires élève'!$CB$184="TB",5,"xxxx"))))))</f>
        <v/>
      </c>
      <c r="V213" s="78" t="str">
        <f>IF('Exemplaires élève'!$CB$192="","",IF('Exemplaires élève'!$CB$192="TI",1,IF('Exemplaires élève'!$CB$192="I",2,IF('Exemplaires élève'!$CB$192="S",3,IF('Exemplaires élève'!$CB$192="B",4,IF('Exemplaires élève'!$CB$192="TB",5,"xxxx"))))))</f>
        <v/>
      </c>
      <c r="W213" s="78" t="str">
        <f>IF('Exemplaires élève'!$CB$200="","",IF('Exemplaires élève'!$CB$200="TI",1,IF('Exemplaires élève'!$CB$200="I",2,IF('Exemplaires élève'!$CB$200="S",3,IF('Exemplaires élève'!$CB$200="B",4,IF('Exemplaires élève'!$CB$200="TB",5,"xxxx"))))))</f>
        <v/>
      </c>
    </row>
    <row r="214" spans="1:23" ht="13.5" thickBot="1">
      <c r="A214" s="112"/>
      <c r="D214" s="32" t="str">
        <f>IF(D207="Absent(e)","",IF(D207="Non pr.",2,IF(COUNTIF(D207:D213,"")=7,"",AVERAGE(D207:D213))))</f>
        <v/>
      </c>
      <c r="E214" s="33" t="str">
        <f t="shared" ref="E214:W214" si="21">IF(E207="Absent(e)","",IF(E207="Non pr.",2,IF(COUNTIF(E207:E213,"")=7,"",AVERAGE(E207:E213))))</f>
        <v/>
      </c>
      <c r="F214" s="33" t="str">
        <f t="shared" si="21"/>
        <v/>
      </c>
      <c r="G214" s="33" t="str">
        <f t="shared" si="21"/>
        <v/>
      </c>
      <c r="H214" s="33" t="str">
        <f t="shared" si="21"/>
        <v/>
      </c>
      <c r="I214" s="33" t="str">
        <f t="shared" si="21"/>
        <v/>
      </c>
      <c r="J214" s="33" t="str">
        <f t="shared" si="21"/>
        <v/>
      </c>
      <c r="K214" s="33" t="str">
        <f t="shared" si="21"/>
        <v/>
      </c>
      <c r="L214" s="33" t="str">
        <f t="shared" si="21"/>
        <v/>
      </c>
      <c r="M214" s="33" t="str">
        <f t="shared" si="21"/>
        <v/>
      </c>
      <c r="N214" s="33" t="str">
        <f t="shared" si="21"/>
        <v/>
      </c>
      <c r="O214" s="33" t="str">
        <f t="shared" si="21"/>
        <v/>
      </c>
      <c r="P214" s="33" t="str">
        <f t="shared" si="21"/>
        <v/>
      </c>
      <c r="Q214" s="33" t="str">
        <f t="shared" si="21"/>
        <v/>
      </c>
      <c r="R214" s="33" t="str">
        <f t="shared" si="21"/>
        <v/>
      </c>
      <c r="S214" s="33" t="str">
        <f t="shared" si="21"/>
        <v/>
      </c>
      <c r="T214" s="33" t="str">
        <f t="shared" si="21"/>
        <v/>
      </c>
      <c r="U214" s="33" t="str">
        <f t="shared" si="21"/>
        <v/>
      </c>
      <c r="V214" s="33" t="str">
        <f t="shared" si="21"/>
        <v/>
      </c>
      <c r="W214" s="34" t="str">
        <f t="shared" si="21"/>
        <v/>
      </c>
    </row>
    <row r="215" spans="1:23">
      <c r="A215" s="112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</row>
    <row r="216" spans="1:23">
      <c r="A216" s="112"/>
      <c r="C216" s="1" t="s">
        <v>28</v>
      </c>
      <c r="D216" s="77" t="str">
        <f>IF('Exemplaires élève'!$CB$15="np","Non pr.",IF('Exemplaires élève'!$CB$15="a","Absent(e)",IF('Exemplaires élève'!$CC$14="","",IF('Exemplaires élève'!$CC$15="TI",1,IF('Exemplaires élève'!$CC$15="I",2,IF('Exemplaires élève'!$CC$15="S",3,IF('Exemplaires élève'!$CC$15="B",4,IF('Exemplaires élève'!$CC$15="TB",5,"xxxx"))))))))</f>
        <v/>
      </c>
      <c r="E216" s="77" t="str">
        <f>IF('Exemplaires élève'!$CB$23="np","Non pr.",IF('Exemplaires élève'!$CB$23="a","Absent(e)",IF('Exemplaires élève'!$CC$23="","",IF('Exemplaires élève'!$CC$23="TI",1,IF('Exemplaires élève'!$CC$23="I",2,IF('Exemplaires élève'!$CC$23="S",3,IF('Exemplaires élève'!$CC$23="B",4,IF('Exemplaires élève'!$CC$23="TB",5,IF('Exemplaires élève'!$CC$23="np","Non pr.",IF('Exemplaires élève'!$CC$23="A","Absent(e)","xxxx"))))))))))</f>
        <v/>
      </c>
      <c r="F216" s="77" t="str">
        <f>IF('Exemplaires élève'!$CB$31="np","Non pr.",IF('Exemplaires élève'!$CB$31="a","Absent(e)",IF('Exemplaires élève'!$CC$31="","",IF('Exemplaires élève'!$CC$31="TI",1,IF('Exemplaires élève'!$CC$31="I",2,IF('Exemplaires élève'!$CC$31="S",3,IF('Exemplaires élève'!$CC$31="B",4,IF('Exemplaires élève'!$CC$31="TB",5,IF('Exemplaires élève'!$CC$31="np","Non pr.",IF('Exemplaires élève'!$CC$31="A","Absent(e)","xxxx"))))))))))</f>
        <v/>
      </c>
      <c r="G216" s="77" t="str">
        <f>IF('Exemplaires élève'!$CB$39="np","Non pr.",IF('Exemplaires élève'!$CB$39="a","Absent(e)",IF('Exemplaires élève'!$CC$39="","",IF('Exemplaires élève'!$CC$39="TI",1,IF('Exemplaires élève'!$CC$39="I",2,IF('Exemplaires élève'!$CC$39="S",3,IF('Exemplaires élève'!$CC$39="B",4,IF('Exemplaires élève'!$CC$39="TB",5,IF('Exemplaires élève'!$CC$39="np","Non pr.",IF('Exemplaires élève'!$CC$39="A","Absent(e)","xxxx"))))))))))</f>
        <v/>
      </c>
      <c r="H216" s="77" t="str">
        <f>IF('Exemplaires élève'!$CB$47="np","Non pr.",IF('Exemplaires élève'!$CB$47="a","Absent(e)",IF('Exemplaires élève'!$CC$47="","",IF('Exemplaires élève'!$CC$47="TI",1,IF('Exemplaires élève'!$CC$47="I",2,IF('Exemplaires élève'!$CC$47="S",3,IF('Exemplaires élève'!$CC$47="B",4,IF('Exemplaires élève'!$CC$47="TB",5,IF('Exemplaires élève'!$CC$47="np","Non pr.",IF('Exemplaires élève'!$CC$47="A","Absent(e)","xxxx"))))))))))</f>
        <v/>
      </c>
      <c r="I216" s="77" t="str">
        <f>IF('Exemplaires élève'!$CB$64="np","Non pr.",IF('Exemplaires élève'!$CB$64="a","Absent(e)",IF('Exemplaires élève'!$CC$64="","",IF('Exemplaires élève'!$CC$64="TI",1,IF('Exemplaires élève'!$CC$64="I",2,IF('Exemplaires élève'!$CC$64="S",3,IF('Exemplaires élève'!$CC$64="B",4,IF('Exemplaires élève'!$CC$64="TB",5,IF('Exemplaires élève'!$CC$64="np","Non pr.",IF('Exemplaires élève'!$CC$64="A","Absent(e)","xxxx"))))))))))</f>
        <v/>
      </c>
      <c r="J216" s="77" t="str">
        <f>IF('Exemplaires élève'!$CB$72="np","Non pr.",IF('Exemplaires élève'!$CB$72="a","Absent(e)",IF('Exemplaires élève'!$CC$72="","",IF('Exemplaires élève'!$CC$72="TI",1,IF('Exemplaires élève'!$CC$72="I",2,IF('Exemplaires élève'!$CC$72="S",3,IF('Exemplaires élève'!$CC$72="B",4,IF('Exemplaires élève'!$CC$72="TB",5,IF('Exemplaires élève'!$CC$72="np","Non pr.",IF('Exemplaires élève'!$CC$72="A","Absent(e)","xxxx"))))))))))</f>
        <v/>
      </c>
      <c r="K216" s="77" t="str">
        <f>IF('Exemplaires élève'!$CB$80="np","Non pr.",IF('Exemplaires élève'!$CB$80="a","Absent(e)",IF('Exemplaires élève'!$CC$80="","",IF('Exemplaires élève'!$CC$80="TI",1,IF('Exemplaires élève'!$CC$80="I",2,IF('Exemplaires élève'!$CC$80="S",3,IF('Exemplaires élève'!$CC$80="B",4,IF('Exemplaires élève'!$CC$80="TB",5,IF('Exemplaires élève'!$CC$80="np","Non pr.",IF('Exemplaires élève'!$CC$80="A","Absent(e)","xxxx"))))))))))</f>
        <v/>
      </c>
      <c r="L216" s="77" t="str">
        <f>IF('Exemplaires élève'!$CB$88="np","Non pr.",IF('Exemplaires élève'!$CB$88="a","Absent(e)",IF('Exemplaires élève'!$CC$88="","",IF('Exemplaires élève'!$CC$88="TI",1,IF('Exemplaires élève'!$CC$88="I",2,IF('Exemplaires élève'!$CC$88="S",3,IF('Exemplaires élève'!$CC$88="B",4,IF('Exemplaires élève'!$CC$88="TB",5,IF('Exemplaires élève'!$CC$88="np","Non pr.",IF('Exemplaires élève'!$CC$88="A","Absent(e)","xxxx"))))))))))</f>
        <v/>
      </c>
      <c r="M216" s="77" t="str">
        <f>IF('Exemplaires élève'!$CB$96="np","Non pr.",IF('Exemplaires élève'!$CB$96="a","Absent(e)",IF('Exemplaires élève'!$CC$96="","",IF('Exemplaires élève'!$CC$96="TI",1,IF('Exemplaires élève'!$CC$96="I",2,IF('Exemplaires élève'!$CC$96="S",3,IF('Exemplaires élève'!$CC$96="B",4,IF('Exemplaires élève'!$CC$96="TB",5,IF('Exemplaires élève'!$CC$96="np","Non pr.",IF('Exemplaires élève'!$CC$96="A","Absent(e)","xxxx"))))))))))</f>
        <v/>
      </c>
      <c r="N216" s="77" t="str">
        <f>IF('Exemplaires élève'!$CB$113="np","Non pr.",IF('Exemplaires élève'!$CB$113="a","Absent(e)",IF('Exemplaires élève'!$CC$113="","",IF('Exemplaires élève'!$CC$113="TI",1,IF('Exemplaires élève'!$CC$113="I",2,IF('Exemplaires élève'!$CC$113="S",3,IF('Exemplaires élève'!$CC$113="B",4,IF('Exemplaires élève'!$CC$113="TB",5,IF('Exemplaires élève'!$CC$113="np","Non pr.",IF('Exemplaires élève'!$CC$113="A","Absent(e)","xxxx"))))))))))</f>
        <v/>
      </c>
      <c r="O216" s="77" t="str">
        <f>IF('Exemplaires élève'!$CB$121="np","Non pr.",IF('Exemplaires élève'!$CB$121="a","Absent(e)",IF('Exemplaires élève'!$CC$121="","",IF('Exemplaires élève'!$CC$121="TI",1,IF('Exemplaires élève'!$CC$121="I",2,IF('Exemplaires élève'!$CC$121="S",3,IF('Exemplaires élève'!$CC$121="B",4,IF('Exemplaires élève'!$CC$121="TB",5,IF('Exemplaires élève'!$CC$121="np","Non pr.",IF('Exemplaires élève'!$CC$121="A","Absent(e)","xxxx"))))))))))</f>
        <v/>
      </c>
      <c r="P216" s="77" t="str">
        <f>IF('Exemplaires élève'!$CB$129="np","Non pr.",IF('Exemplaires élève'!$CB$129="a","Absent(e)",IF('Exemplaires élève'!$CC$129="","",IF('Exemplaires élève'!$CC$129="TI",1,IF('Exemplaires élève'!$CC$129="I",2,IF('Exemplaires élève'!$CC$129="S",3,IF('Exemplaires élève'!$CC$129="B",4,IF('Exemplaires élève'!$CC$129="TB",5,IF('Exemplaires élève'!$CC$129="np","Non pr.",IF('Exemplaires élève'!$CC$129="A","Absent(e)","xxxx"))))))))))</f>
        <v/>
      </c>
      <c r="Q216" s="77" t="str">
        <f>IF('Exemplaires élève'!$CB$137="np","Non pr.",IF('Exemplaires élève'!$CB$137="a","Absent(e)",IF('Exemplaires élève'!$CC$137="","",IF('Exemplaires élève'!$CC$137="TI",1,IF('Exemplaires élève'!$CC$137="I",2,IF('Exemplaires élève'!$CC$137="S",3,IF('Exemplaires élève'!$CC$137="B",4,IF('Exemplaires élève'!$CC$137="TB",5,IF('Exemplaires élève'!$CC$137="np","Non pr.",IF('Exemplaires élève'!$CC$137="A","Absent(e)","xxxx"))))))))))</f>
        <v/>
      </c>
      <c r="R216" s="77" t="str">
        <f>IF('Exemplaires élève'!$CB$145="np","Non pr.",IF('Exemplaires élève'!$CB$145="a","Absent(e)",IF('Exemplaires élève'!$CC$145="","",IF('Exemplaires élève'!$CC$145="TI",1,IF('Exemplaires élève'!$CC$145="I",2,IF('Exemplaires élève'!$CC$145="S",3,IF('Exemplaires élève'!$CC$145="B",4,IF('Exemplaires élève'!$CC$145="TB",5,IF('Exemplaires élève'!$CC$145="np","Non pr.",IF('Exemplaires élève'!$CC$145="A","Absent(e)","xxxx"))))))))))</f>
        <v/>
      </c>
      <c r="S216" s="77" t="str">
        <f>IF('Exemplaires élève'!$CB$162="np","Non pr.",IF('Exemplaires élève'!$CB$162="a","Absent(e)",IF('Exemplaires élève'!$CC$162="","",IF('Exemplaires élève'!$CC$162="TI",1,IF('Exemplaires élève'!$CC$162="I",2,IF('Exemplaires élève'!$CC$162="S",3,IF('Exemplaires élève'!$CC$162="B",4,IF('Exemplaires élève'!$CC$162="TB",5,IF('Exemplaires élève'!$CC$162="np","Non pr.",IF('Exemplaires élève'!$CC$162="A","Absent(e)","xxxx"))))))))))</f>
        <v/>
      </c>
      <c r="T216" s="77" t="str">
        <f>IF('Exemplaires élève'!$CB$170="np","Non pr.",IF('Exemplaires élève'!$CB$170="a","Absent(e)",IF('Exemplaires élève'!$CC$170="","",IF('Exemplaires élève'!$CC$170="TI",1,IF('Exemplaires élève'!$CC$170="I",2,IF('Exemplaires élève'!$CC$170="S",3,IF('Exemplaires élève'!$CC$170="B",4,IF('Exemplaires élève'!$CC$170="TB",5,IF('Exemplaires élève'!$CC$170="np","Non pr.",IF('Exemplaires élève'!$CC$170="A","Absent(e)","xxxx"))))))))))</f>
        <v/>
      </c>
      <c r="U216" s="77" t="str">
        <f>IF('Exemplaires élève'!$CB$178="np","Non pr.",IF('Exemplaires élève'!$CB$178="a","Absent(e)",IF('Exemplaires élève'!$CC$178="","",IF('Exemplaires élève'!$CC$178="TI",1,IF('Exemplaires élève'!$CC$178="I",2,IF('Exemplaires élève'!$CC$178="S",3,IF('Exemplaires élève'!$CC$178="B",4,IF('Exemplaires élève'!$CC$178="TB",5,IF('Exemplaires élève'!$CC$178="np","Non pr.",IF('Exemplaires élève'!$CC$178="A","Absent(e)","xxxx"))))))))))</f>
        <v/>
      </c>
      <c r="V216" s="77" t="str">
        <f>IF('Exemplaires élève'!$CB$186="np","Non pr.",IF('Exemplaires élève'!$CB$186="a","Absent(e)",IF('Exemplaires élève'!$CC$186="","",IF('Exemplaires élève'!$CC$186="TI",1,IF('Exemplaires élève'!$CC$186="I",2,IF('Exemplaires élève'!$CC$186="S",3,IF('Exemplaires élève'!$CC$186="B",4,IF('Exemplaires élève'!$CC$186="TB",5,IF('Exemplaires élève'!$CC$186="np","Non pr.",IF('Exemplaires élève'!$CC$186="A","Absent(e)","xxxx"))))))))))</f>
        <v/>
      </c>
      <c r="W216" s="77" t="str">
        <f>IF('Exemplaires élève'!$CB$194="np","Non pr.",IF('Exemplaires élève'!$CB$194="a","Absent(e)",IF('Exemplaires élève'!$CC$194="","",IF('Exemplaires élève'!$CC$194="TI",1,IF('Exemplaires élève'!$CC$194="I",2,IF('Exemplaires élève'!$CC$194="S",3,IF('Exemplaires élève'!$CC$194="B",4,IF('Exemplaires élève'!$CC$194="TB",5,IF('Exemplaires élève'!$CC$194="np","Non pr.",IF('Exemplaires élève'!$CC$194="A","Absent(e)","xxxx"))))))))))</f>
        <v/>
      </c>
    </row>
    <row r="217" spans="1:23">
      <c r="A217" s="112"/>
      <c r="D217" s="78" t="str">
        <f>IF('Exemplaires élève'!$CC$16="","",IF('Exemplaires élève'!$CC$16="TI",1,IF('Exemplaires élève'!$CC$16="I",2,IF('Exemplaires élève'!$CC$16="S",3,IF('Exemplaires élève'!$CC$16="B",4,IF('Exemplaires élève'!$CC$16="TB",5,"xxxx"))))))</f>
        <v/>
      </c>
      <c r="E217" s="78" t="str">
        <f>IF('Exemplaires élève'!$CC$24="","",IF('Exemplaires élève'!$CC$24="TI",1,IF('Exemplaires élève'!$CC$24="I",2,IF('Exemplaires élève'!$CC$24="S",3,IF('Exemplaires élève'!$CC$24="B",4,IF('Exemplaires élève'!$CC$24="TB",5,"xxxx"))))))</f>
        <v/>
      </c>
      <c r="F217" s="78" t="str">
        <f>IF('Exemplaires élève'!$CC$32="","",IF('Exemplaires élève'!$CC$32="TI",1,IF('Exemplaires élève'!$CC$32="I",2,IF('Exemplaires élève'!$CC$32="S",3,IF('Exemplaires élève'!$CC$32="B",4,IF('Exemplaires élève'!$CC$32="TB",5,"xxxx"))))))</f>
        <v/>
      </c>
      <c r="G217" s="78" t="str">
        <f>IF('Exemplaires élève'!$CC$40="","",IF('Exemplaires élève'!$CC$40="TI",1,IF('Exemplaires élève'!$CC$40="I",2,IF('Exemplaires élève'!$CC$40="S",3,IF('Exemplaires élève'!$CC$40="B",4,IF('Exemplaires élève'!$CC$40="TB",5,"xxxx"))))))</f>
        <v/>
      </c>
      <c r="H217" s="78" t="str">
        <f>IF('Exemplaires élève'!$CC$48="","",IF('Exemplaires élève'!$CC$48="TI",1,IF('Exemplaires élève'!$CC$48="I",2,IF('Exemplaires élève'!$CC$48="S",3,IF('Exemplaires élève'!$CC$48="B",4,IF('Exemplaires élève'!$CC$48="TB",5,"xxxx"))))))</f>
        <v/>
      </c>
      <c r="I217" s="78" t="str">
        <f>IF('Exemplaires élève'!$CC$65="","",IF('Exemplaires élève'!$CC$65="TI",1,IF('Exemplaires élève'!$CC$65="I",2,IF('Exemplaires élève'!$CC$65="S",3,IF('Exemplaires élève'!$CC$65="B",4,IF('Exemplaires élève'!$CC$65="TB",5,"xxxx"))))))</f>
        <v/>
      </c>
      <c r="J217" s="78" t="str">
        <f>IF('Exemplaires élève'!$CC$73="","",IF('Exemplaires élève'!$CC$73="TI",1,IF('Exemplaires élève'!$CC$73="I",2,IF('Exemplaires élève'!$CC$73="S",3,IF('Exemplaires élève'!$CC$73="B",4,IF('Exemplaires élève'!$CC$73="TB",5,"xxxx"))))))</f>
        <v/>
      </c>
      <c r="K217" s="78" t="str">
        <f>IF('Exemplaires élève'!$CC$81="","",IF('Exemplaires élève'!$CC$81="TI",1,IF('Exemplaires élève'!$CC$81="I",2,IF('Exemplaires élève'!$CC$81="S",3,IF('Exemplaires élève'!$CC$81="B",4,IF('Exemplaires élève'!$CC$81="TB",5,"xxxx"))))))</f>
        <v/>
      </c>
      <c r="L217" s="78" t="str">
        <f>IF('Exemplaires élève'!$CC$89="","",IF('Exemplaires élève'!$CC$89="TI",1,IF('Exemplaires élève'!$CC$89="I",2,IF('Exemplaires élève'!$CC$89="S",3,IF('Exemplaires élève'!$CC$89="B",4,IF('Exemplaires élève'!$CC$89="TB",5,"xxxx"))))))</f>
        <v/>
      </c>
      <c r="M217" s="78" t="str">
        <f>IF('Exemplaires élève'!$CC$97="","",IF('Exemplaires élève'!$CC$97="TI",1,IF('Exemplaires élève'!$CC$97="I",2,IF('Exemplaires élève'!$CC$97="S",3,IF('Exemplaires élève'!$CC$97="B",4,IF('Exemplaires élève'!$CC$97="TB",5,"xxxx"))))))</f>
        <v/>
      </c>
      <c r="N217" s="78" t="str">
        <f>IF('Exemplaires élève'!$CC$114="","",IF('Exemplaires élève'!$CC$114="TI",1,IF('Exemplaires élève'!$CC$114="I",2,IF('Exemplaires élève'!$CC$114="S",3,IF('Exemplaires élève'!$CC$114="B",4,IF('Exemplaires élève'!$CC$114="TB",5,"xxxx"))))))</f>
        <v/>
      </c>
      <c r="O217" s="78" t="str">
        <f>IF('Exemplaires élève'!$CC$122="","",IF('Exemplaires élève'!$CC$122="TI",1,IF('Exemplaires élève'!$CC$122="I",2,IF('Exemplaires élève'!$CC$122="S",3,IF('Exemplaires élève'!$CC$122="B",4,IF('Exemplaires élève'!$CC$122="TB",5,"xxxx"))))))</f>
        <v/>
      </c>
      <c r="P217" s="78" t="str">
        <f>IF('Exemplaires élève'!$CC$130="","",IF('Exemplaires élève'!$CC$130="TI",1,IF('Exemplaires élève'!$CC$130="I",2,IF('Exemplaires élève'!$CC$130="S",3,IF('Exemplaires élève'!$CC$130="B",4,IF('Exemplaires élève'!$CC$130="TB",5,"xxxx"))))))</f>
        <v/>
      </c>
      <c r="Q217" s="78" t="str">
        <f>IF('Exemplaires élève'!$CC$138="","",IF('Exemplaires élève'!$CC$138="TI",1,IF('Exemplaires élève'!$CC$138="I",2,IF('Exemplaires élève'!$CC$138="S",3,IF('Exemplaires élève'!$CC$138="B",4,IF('Exemplaires élève'!$CC$138="TB",5,"xxxx"))))))</f>
        <v/>
      </c>
      <c r="R217" s="78" t="str">
        <f>IF('Exemplaires élève'!$CC$146="","",IF('Exemplaires élève'!$CC$146="TI",1,IF('Exemplaires élève'!$CC$146="I",2,IF('Exemplaires élève'!$CC$146="S",3,IF('Exemplaires élève'!$CC$146="B",4,IF('Exemplaires élève'!$CC$146="TB",5,"xxxx"))))))</f>
        <v/>
      </c>
      <c r="S217" s="78" t="str">
        <f>IF('Exemplaires élève'!$CC$163="","",IF('Exemplaires élève'!$CC$163="TI",1,IF('Exemplaires élève'!$CC$163="I",2,IF('Exemplaires élève'!$CC$163="S",3,IF('Exemplaires élève'!$CC$163="B",4,IF('Exemplaires élève'!$CC$163="TB",5,"xxxx"))))))</f>
        <v/>
      </c>
      <c r="T217" s="78" t="str">
        <f>IF('Exemplaires élève'!$CC$171="","",IF('Exemplaires élève'!$CC$171="TI",1,IF('Exemplaires élève'!$CC$171="I",2,IF('Exemplaires élève'!$CC$171="S",3,IF('Exemplaires élève'!$CC$171="B",4,IF('Exemplaires élève'!$CC$171="TB",5,"xxxx"))))))</f>
        <v/>
      </c>
      <c r="U217" s="78" t="str">
        <f>IF('Exemplaires élève'!$CC$179="","",IF('Exemplaires élève'!$CC$179="TI",1,IF('Exemplaires élève'!$CC$179="I",2,IF('Exemplaires élève'!$CC$179="S",3,IF('Exemplaires élève'!$CC$179="B",4,IF('Exemplaires élève'!$CC$179="TB",5,"xxxx"))))))</f>
        <v/>
      </c>
      <c r="V217" s="78" t="str">
        <f>IF('Exemplaires élève'!$CC$187="","",IF('Exemplaires élève'!$CC$187="TI",1,IF('Exemplaires élève'!$CC$187="I",2,IF('Exemplaires élève'!$CC$187="S",3,IF('Exemplaires élève'!$CC$187="B",4,IF('Exemplaires élève'!$CC$187="TB",5,"xxxx"))))))</f>
        <v/>
      </c>
      <c r="W217" s="78" t="str">
        <f>IF('Exemplaires élève'!$CC$195="","",IF('Exemplaires élève'!$CC$195="TI",1,IF('Exemplaires élève'!$CC$195="I",2,IF('Exemplaires élève'!$CC$195="S",3,IF('Exemplaires élève'!$CC$195="B",4,IF('Exemplaires élève'!$CC$195="TB",5,"xxxx"))))))</f>
        <v/>
      </c>
    </row>
    <row r="218" spans="1:23">
      <c r="A218" s="112"/>
      <c r="D218" s="78" t="str">
        <f>IF('Exemplaires élève'!$CC$17="","",IF('Exemplaires élève'!$CC$17="TI",1,IF('Exemplaires élève'!$CC$17="I",2,IF('Exemplaires élève'!$CC$17="S",3,IF('Exemplaires élève'!$CC$17="B",4,IF('Exemplaires élève'!$CC$17="TB",5,"xxxx"))))))</f>
        <v/>
      </c>
      <c r="E218" s="78" t="str">
        <f>IF('Exemplaires élève'!$CC$25="","",IF('Exemplaires élève'!$CC$25="TI",1,IF('Exemplaires élève'!$CC$25="I",2,IF('Exemplaires élève'!$CC$25="S",3,IF('Exemplaires élève'!$CC$25="B",4,IF('Exemplaires élève'!$CC$25="TB",5,"xxxx"))))))</f>
        <v/>
      </c>
      <c r="F218" s="78" t="str">
        <f>IF('Exemplaires élève'!$CC$33="","",IF('Exemplaires élève'!$CC$33="TI",1,IF('Exemplaires élève'!$CC$33="I",2,IF('Exemplaires élève'!$CC$33="S",3,IF('Exemplaires élève'!$CC$33="B",4,IF('Exemplaires élève'!$CC$33="TB",5,"xxxx"))))))</f>
        <v/>
      </c>
      <c r="G218" s="78" t="str">
        <f>IF('Exemplaires élève'!$CC$41="","",IF('Exemplaires élève'!$CC$41="TI",1,IF('Exemplaires élève'!$CC$41="I",2,IF('Exemplaires élève'!$CC$41="S",3,IF('Exemplaires élève'!$CC$41="B",4,IF('Exemplaires élève'!$CC$41="TB",5,"xxxx"))))))</f>
        <v/>
      </c>
      <c r="H218" s="78" t="str">
        <f>IF('Exemplaires élève'!$CC$49="","",IF('Exemplaires élève'!$CC$49="TI",1,IF('Exemplaires élève'!$CC$49="I",2,IF('Exemplaires élève'!$CC$49="S",3,IF('Exemplaires élève'!$CC$49="B",4,IF('Exemplaires élève'!$CC$49="TB",5,"xxxx"))))))</f>
        <v/>
      </c>
      <c r="I218" s="78" t="str">
        <f>IF('Exemplaires élève'!$CC$66="","",IF('Exemplaires élève'!$CC$66="TI",1,IF('Exemplaires élève'!$CC$66="I",2,IF('Exemplaires élève'!$CC$66="S",3,IF('Exemplaires élève'!$CC$66="B",4,IF('Exemplaires élève'!$CC$66="TB",5,"xxxx"))))))</f>
        <v/>
      </c>
      <c r="J218" s="78" t="str">
        <f>IF('Exemplaires élève'!$CC$74="","",IF('Exemplaires élève'!$CC$74="TI",1,IF('Exemplaires élève'!$CC$74="I",2,IF('Exemplaires élève'!$CC$74="S",3,IF('Exemplaires élève'!$CC$74="B",4,IF('Exemplaires élève'!$CC$74="TB",5,"xxxx"))))))</f>
        <v/>
      </c>
      <c r="K218" s="78" t="str">
        <f>IF('Exemplaires élève'!$CC$82="","",IF('Exemplaires élève'!$CC$82="TI",1,IF('Exemplaires élève'!$CC$82="I",2,IF('Exemplaires élève'!$CC$82="S",3,IF('Exemplaires élève'!$CC$82="B",4,IF('Exemplaires élève'!$CC$82="TB",5,"xxxx"))))))</f>
        <v/>
      </c>
      <c r="L218" s="78" t="str">
        <f>IF('Exemplaires élève'!$CC$90="","",IF('Exemplaires élève'!$CC$90="TI",1,IF('Exemplaires élève'!$CC$90="I",2,IF('Exemplaires élève'!$CC$90="S",3,IF('Exemplaires élève'!$CC$90="B",4,IF('Exemplaires élève'!$CC$90="TB",5,"xxxx"))))))</f>
        <v/>
      </c>
      <c r="M218" s="78" t="str">
        <f>IF('Exemplaires élève'!$CC$98="","",IF('Exemplaires élève'!$CC$98="TI",1,IF('Exemplaires élève'!$CC$98="I",2,IF('Exemplaires élève'!$CC$98="S",3,IF('Exemplaires élève'!$CC$98="B",4,IF('Exemplaires élève'!$CC$98="TB",5,"xxxx"))))))</f>
        <v/>
      </c>
      <c r="N218" s="78" t="str">
        <f>IF('Exemplaires élève'!$CC$115="","",IF('Exemplaires élève'!$CC$115="TI",1,IF('Exemplaires élève'!$CC$115="I",2,IF('Exemplaires élève'!$CC$115="S",3,IF('Exemplaires élève'!$CC$115="B",4,IF('Exemplaires élève'!$CC$115="TB",5,"xxxx"))))))</f>
        <v/>
      </c>
      <c r="O218" s="78" t="str">
        <f>IF('Exemplaires élève'!$CC$123="","",IF('Exemplaires élève'!$CC$123="TI",1,IF('Exemplaires élève'!$CC$123="I",2,IF('Exemplaires élève'!$CC$123="S",3,IF('Exemplaires élève'!$CC$123="B",4,IF('Exemplaires élève'!$CC$123="TB",5,"xxxx"))))))</f>
        <v/>
      </c>
      <c r="P218" s="78" t="str">
        <f>IF('Exemplaires élève'!$CC$131="","",IF('Exemplaires élève'!$CC$131="TI",1,IF('Exemplaires élève'!$CC$131="I",2,IF('Exemplaires élève'!$CC$131="S",3,IF('Exemplaires élève'!$CC$131="B",4,IF('Exemplaires élève'!$CC$131="TB",5,"xxxx"))))))</f>
        <v/>
      </c>
      <c r="Q218" s="78" t="str">
        <f>IF('Exemplaires élève'!$CC$139="","",IF('Exemplaires élève'!$CC$139="TI",1,IF('Exemplaires élève'!$CC$139="I",2,IF('Exemplaires élève'!$CC$139="S",3,IF('Exemplaires élève'!$CC$139="B",4,IF('Exemplaires élève'!$CC$139="TB",5,"xxxx"))))))</f>
        <v/>
      </c>
      <c r="R218" s="78" t="str">
        <f>IF('Exemplaires élève'!$CC$147="","",IF('Exemplaires élève'!$CC$147="TI",1,IF('Exemplaires élève'!$CC$147="I",2,IF('Exemplaires élève'!$CC$147="S",3,IF('Exemplaires élève'!$CC$147="B",4,IF('Exemplaires élève'!$CC$147="TB",5,"xxxx"))))))</f>
        <v/>
      </c>
      <c r="S218" s="78" t="str">
        <f>IF('Exemplaires élève'!$CC$164="","",IF('Exemplaires élève'!$CC$164="TI",1,IF('Exemplaires élève'!$CC$164="I",2,IF('Exemplaires élève'!$CC$164="S",3,IF('Exemplaires élève'!$CC$164="B",4,IF('Exemplaires élève'!$CC$164="TB",5,"xxxx"))))))</f>
        <v/>
      </c>
      <c r="T218" s="78" t="str">
        <f>IF('Exemplaires élève'!$CC$172="","",IF('Exemplaires élève'!$CC$172="TI",1,IF('Exemplaires élève'!$CC$172="I",2,IF('Exemplaires élève'!$CC$172="S",3,IF('Exemplaires élève'!$CC$172="B",4,IF('Exemplaires élève'!$CC$172="TB",5,"xxxx"))))))</f>
        <v/>
      </c>
      <c r="U218" s="78" t="str">
        <f>IF('Exemplaires élève'!$CC$180="","",IF('Exemplaires élève'!$CC$180="TI",1,IF('Exemplaires élève'!$CC$180="I",2,IF('Exemplaires élève'!$CC$180="S",3,IF('Exemplaires élève'!$CC$180="B",4,IF('Exemplaires élève'!$CC$180="TB",5,"xxxx"))))))</f>
        <v/>
      </c>
      <c r="V218" s="78" t="str">
        <f>IF('Exemplaires élève'!$CC$188="","",IF('Exemplaires élève'!$CC$188="TI",1,IF('Exemplaires élève'!$CC$188="I",2,IF('Exemplaires élève'!$CC$188="S",3,IF('Exemplaires élève'!$CC$188="B",4,IF('Exemplaires élève'!$CC$188="TB",5,"xxxx"))))))</f>
        <v/>
      </c>
      <c r="W218" s="78" t="str">
        <f>IF('Exemplaires élève'!$CC$196="","",IF('Exemplaires élève'!$CC$196="TI",1,IF('Exemplaires élève'!$CC$196="I",2,IF('Exemplaires élève'!$CC$196="S",3,IF('Exemplaires élève'!$CC$196="B",4,IF('Exemplaires élève'!$CC$196="TB",5,"xxxx"))))))</f>
        <v/>
      </c>
    </row>
    <row r="219" spans="1:23">
      <c r="A219" s="112"/>
      <c r="D219" s="78" t="str">
        <f>IF('Exemplaires élève'!$CC$18="","",IF('Exemplaires élève'!$CC$18="TI",1,IF('Exemplaires élève'!$CC$18="I",2,IF('Exemplaires élève'!$CC$18="S",3,IF('Exemplaires élève'!$CC$18="B",4,IF('Exemplaires élève'!$CC$18="TB",5,"xxxx"))))))</f>
        <v/>
      </c>
      <c r="E219" s="78" t="str">
        <f>IF('Exemplaires élève'!$CC$26="","",IF('Exemplaires élève'!$CC$26="TI",1,IF('Exemplaires élève'!$CC$26="I",2,IF('Exemplaires élève'!$CC$26="S",3,IF('Exemplaires élève'!$CC$26="B",4,IF('Exemplaires élève'!$CC$26="TB",5,"xxxx"))))))</f>
        <v/>
      </c>
      <c r="F219" s="78" t="str">
        <f>IF('Exemplaires élève'!$CC$34="","",IF('Exemplaires élève'!$CC$34="TI",1,IF('Exemplaires élève'!$CC$34="I",2,IF('Exemplaires élève'!$CC$34="S",3,IF('Exemplaires élève'!$CC$34="B",4,IF('Exemplaires élève'!$CC$34="TB",5,"xxxx"))))))</f>
        <v/>
      </c>
      <c r="G219" s="78" t="str">
        <f>IF('Exemplaires élève'!$CC$42="","",IF('Exemplaires élève'!$CC$42="TI",1,IF('Exemplaires élève'!$CC$42="I",2,IF('Exemplaires élève'!$CC$42="S",3,IF('Exemplaires élève'!$CC$42="B",4,IF('Exemplaires élève'!$CC$42="TB",5,"xxxx"))))))</f>
        <v/>
      </c>
      <c r="H219" s="78" t="str">
        <f>IF('Exemplaires élève'!$CC$50="","",IF('Exemplaires élève'!$CC$50="TI",1,IF('Exemplaires élève'!$CC$50="I",2,IF('Exemplaires élève'!$CC$50="S",3,IF('Exemplaires élève'!$CC$50="B",4,IF('Exemplaires élève'!$CC$50="TB",5,"xxxx"))))))</f>
        <v/>
      </c>
      <c r="I219" s="78" t="str">
        <f>IF('Exemplaires élève'!$CC$67="","",IF('Exemplaires élève'!$CC$67="TI",1,IF('Exemplaires élève'!$CC$67="I",2,IF('Exemplaires élève'!$CC$67="S",3,IF('Exemplaires élève'!$CC$67="B",4,IF('Exemplaires élève'!$CC$67="TB",5,"xxxx"))))))</f>
        <v/>
      </c>
      <c r="J219" s="78" t="str">
        <f>IF('Exemplaires élève'!$CC$75="","",IF('Exemplaires élève'!$CC$75="TI",1,IF('Exemplaires élève'!$CC$75="I",2,IF('Exemplaires élève'!$CC$75="S",3,IF('Exemplaires élève'!$CC$75="B",4,IF('Exemplaires élève'!$CC$75="TB",5,"xxxx"))))))</f>
        <v/>
      </c>
      <c r="K219" s="78" t="str">
        <f>IF('Exemplaires élève'!$CC$83="","",IF('Exemplaires élève'!$CC$83="TI",1,IF('Exemplaires élève'!$CC$83="I",2,IF('Exemplaires élève'!$CC$83="S",3,IF('Exemplaires élève'!$CC$83="B",4,IF('Exemplaires élève'!$CC$83="TB",5,"xxxx"))))))</f>
        <v/>
      </c>
      <c r="L219" s="78" t="str">
        <f>IF('Exemplaires élève'!$CC$91="","",IF('Exemplaires élève'!$CC$91="TI",1,IF('Exemplaires élève'!$CC$91="I",2,IF('Exemplaires élève'!$CC$91="S",3,IF('Exemplaires élève'!$CC$91="B",4,IF('Exemplaires élève'!$CC$91="TB",5,"xxxx"))))))</f>
        <v/>
      </c>
      <c r="M219" s="78" t="str">
        <f>IF('Exemplaires élève'!$CC$99="","",IF('Exemplaires élève'!$CC$99="TI",1,IF('Exemplaires élève'!$CC$99="I",2,IF('Exemplaires élève'!$CC$99="S",3,IF('Exemplaires élève'!$CC$99="B",4,IF('Exemplaires élève'!$CC$99="TB",5,"xxxx"))))))</f>
        <v/>
      </c>
      <c r="N219" s="78" t="str">
        <f>IF('Exemplaires élève'!$CC$116="","",IF('Exemplaires élève'!$CC$116="TI",1,IF('Exemplaires élève'!$CC$116="I",2,IF('Exemplaires élève'!$CC$116="S",3,IF('Exemplaires élève'!$CC$116="B",4,IF('Exemplaires élève'!$CC$116="TB",5,"xxxx"))))))</f>
        <v/>
      </c>
      <c r="O219" s="78" t="str">
        <f>IF('Exemplaires élève'!$CC$124="","",IF('Exemplaires élève'!$CC$124="TI",1,IF('Exemplaires élève'!$CC$124="I",2,IF('Exemplaires élève'!$CC$124="S",3,IF('Exemplaires élève'!$CC$124="B",4,IF('Exemplaires élève'!$CC$124="TB",5,"xxxx"))))))</f>
        <v/>
      </c>
      <c r="P219" s="78" t="str">
        <f>IF('Exemplaires élève'!$CC$132="","",IF('Exemplaires élève'!$CC$132="TI",1,IF('Exemplaires élève'!$CC$132="I",2,IF('Exemplaires élève'!$CC$132="S",3,IF('Exemplaires élève'!$CC$132="B",4,IF('Exemplaires élève'!$CC$132="TB",5,"xxxx"))))))</f>
        <v/>
      </c>
      <c r="Q219" s="78" t="str">
        <f>IF('Exemplaires élève'!$CC$140="","",IF('Exemplaires élève'!$CC$140="TI",1,IF('Exemplaires élève'!$CC$140="I",2,IF('Exemplaires élève'!$CC$140="S",3,IF('Exemplaires élève'!$CC$140="B",4,IF('Exemplaires élève'!$CC$140="TB",5,"xxxx"))))))</f>
        <v/>
      </c>
      <c r="R219" s="78" t="str">
        <f>IF('Exemplaires élève'!$CC$148="","",IF('Exemplaires élève'!$CC$148="TI",1,IF('Exemplaires élève'!$CC$148="I",2,IF('Exemplaires élève'!$CC$148="S",3,IF('Exemplaires élève'!$CC$148="B",4,IF('Exemplaires élève'!$CC$148="TB",5,"xxxx"))))))</f>
        <v/>
      </c>
      <c r="S219" s="78" t="str">
        <f>IF('Exemplaires élève'!$CC$165="","",IF('Exemplaires élève'!$CC$165="TI",1,IF('Exemplaires élève'!$CC$165="I",2,IF('Exemplaires élève'!$CC$165="S",3,IF('Exemplaires élève'!$CC$165="B",4,IF('Exemplaires élève'!$CC$165="TB",5,"xxxx"))))))</f>
        <v/>
      </c>
      <c r="T219" s="78" t="str">
        <f>IF('Exemplaires élève'!$CC$173="","",IF('Exemplaires élève'!$CC$173="TI",1,IF('Exemplaires élève'!$CC$173="I",2,IF('Exemplaires élève'!$CC$173="S",3,IF('Exemplaires élève'!$CC$173="B",4,IF('Exemplaires élève'!$CC$173="TB",5,"xxxx"))))))</f>
        <v/>
      </c>
      <c r="U219" s="78" t="str">
        <f>IF('Exemplaires élève'!$CC$181="","",IF('Exemplaires élève'!$CC$181="TI",1,IF('Exemplaires élève'!$CC$181="I",2,IF('Exemplaires élève'!$CC$181="S",3,IF('Exemplaires élève'!$CC$181="B",4,IF('Exemplaires élève'!$CC$181="TB",5,"xxxx"))))))</f>
        <v/>
      </c>
      <c r="V219" s="78" t="str">
        <f>IF('Exemplaires élève'!$CC$189="","",IF('Exemplaires élève'!$CC$189="TI",1,IF('Exemplaires élève'!$CC$189="I",2,IF('Exemplaires élève'!$CC$189="S",3,IF('Exemplaires élève'!$CC$189="B",4,IF('Exemplaires élève'!$CC$189="TB",5,"xxxx"))))))</f>
        <v/>
      </c>
      <c r="W219" s="78" t="str">
        <f>IF('Exemplaires élève'!$CC$197="","",IF('Exemplaires élève'!$CC$197="TI",1,IF('Exemplaires élève'!$CC$197="I",2,IF('Exemplaires élève'!$CC$197="S",3,IF('Exemplaires élève'!$CC$197="B",4,IF('Exemplaires élève'!$CC$197="TB",5,"xxxx"))))))</f>
        <v/>
      </c>
    </row>
    <row r="220" spans="1:23">
      <c r="A220" s="112"/>
      <c r="D220" s="78" t="str">
        <f>IF('Exemplaires élève'!$CC$19="","",IF('Exemplaires élève'!$CC$19="TI",1,IF('Exemplaires élève'!$CC$19="I",2,IF('Exemplaires élève'!$CC$19="S",3,IF('Exemplaires élève'!$CC$19="B",4,IF('Exemplaires élève'!$CC$19="TB",5,"xxxx"))))))</f>
        <v/>
      </c>
      <c r="E220" s="78" t="str">
        <f>IF('Exemplaires élève'!$CC$27="","",IF('Exemplaires élève'!$CC$27="TI",1,IF('Exemplaires élève'!$CC$27="I",2,IF('Exemplaires élève'!$CC$27="S",3,IF('Exemplaires élève'!$CC$27="B",4,IF('Exemplaires élève'!$CC$27="TB",5,"xxxx"))))))</f>
        <v/>
      </c>
      <c r="F220" s="78" t="str">
        <f>IF('Exemplaires élève'!$CC$35="","",IF('Exemplaires élève'!$CC$35="TI",1,IF('Exemplaires élève'!$CC$35="I",2,IF('Exemplaires élève'!$CC$35="S",3,IF('Exemplaires élève'!$CC$35="B",4,IF('Exemplaires élève'!$CC$35="TB",5,"xxxx"))))))</f>
        <v/>
      </c>
      <c r="G220" s="78" t="str">
        <f>IF('Exemplaires élève'!$CC$43="","",IF('Exemplaires élève'!$CC$43="TI",1,IF('Exemplaires élève'!$CC$43="I",2,IF('Exemplaires élève'!$CC$43="S",3,IF('Exemplaires élève'!$CC$43="B",4,IF('Exemplaires élève'!$CC$43="TB",5,"xxxx"))))))</f>
        <v/>
      </c>
      <c r="H220" s="78" t="str">
        <f>IF('Exemplaires élève'!$CC$51="","",IF('Exemplaires élève'!$CC$51="TI",1,IF('Exemplaires élève'!$CC$51="I",2,IF('Exemplaires élève'!$CC$51="S",3,IF('Exemplaires élève'!$CC$51="B",4,IF('Exemplaires élève'!$CC$51="TB",5,"xxxx"))))))</f>
        <v/>
      </c>
      <c r="I220" s="78" t="str">
        <f>IF('Exemplaires élève'!$CC$68="","",IF('Exemplaires élève'!$CC$68="TI",1,IF('Exemplaires élève'!$CC$68="I",2,IF('Exemplaires élève'!$CC$68="S",3,IF('Exemplaires élève'!$CC$68="B",4,IF('Exemplaires élève'!$CC$68="TB",5,"xxxx"))))))</f>
        <v/>
      </c>
      <c r="J220" s="78" t="str">
        <f>IF('Exemplaires élève'!$CC$76="","",IF('Exemplaires élève'!$CC$76="TI",1,IF('Exemplaires élève'!$CC$76="I",2,IF('Exemplaires élève'!$CC$76="S",3,IF('Exemplaires élève'!$CC$76="B",4,IF('Exemplaires élève'!$CC$76="TB",5,"xxxx"))))))</f>
        <v/>
      </c>
      <c r="K220" s="78" t="str">
        <f>IF('Exemplaires élève'!$CC$84="","",IF('Exemplaires élève'!$CC$84="TI",1,IF('Exemplaires élève'!$CC$84="I",2,IF('Exemplaires élève'!$CC$84="S",3,IF('Exemplaires élève'!$CC$84="B",4,IF('Exemplaires élève'!$CC$84="TB",5,"xxxx"))))))</f>
        <v/>
      </c>
      <c r="L220" s="78" t="str">
        <f>IF('Exemplaires élève'!$CC$92="","",IF('Exemplaires élève'!$CC$92="TI",1,IF('Exemplaires élève'!$CC$92="I",2,IF('Exemplaires élève'!$CC$92="S",3,IF('Exemplaires élève'!$CC$92="B",4,IF('Exemplaires élève'!$CC$92="TB",5,"xxxx"))))))</f>
        <v/>
      </c>
      <c r="M220" s="78" t="str">
        <f>IF('Exemplaires élève'!$CC$100="","",IF('Exemplaires élève'!$CC$100="TI",1,IF('Exemplaires élève'!$CC$100="I",2,IF('Exemplaires élève'!$CC$100="S",3,IF('Exemplaires élève'!$CC$100="B",4,IF('Exemplaires élève'!$CC$100="TB",5,"xxxx"))))))</f>
        <v/>
      </c>
      <c r="N220" s="78" t="str">
        <f>IF('Exemplaires élève'!$CC$117="","",IF('Exemplaires élève'!$CC$117="TI",1,IF('Exemplaires élève'!$CC$117="I",2,IF('Exemplaires élève'!$CC$117="S",3,IF('Exemplaires élève'!$CC$117="B",4,IF('Exemplaires élève'!$CC$117="TB",5,"xxxx"))))))</f>
        <v/>
      </c>
      <c r="O220" s="78" t="str">
        <f>IF('Exemplaires élève'!$CC$125="","",IF('Exemplaires élève'!$CC$125="TI",1,IF('Exemplaires élève'!$CC$125="I",2,IF('Exemplaires élève'!$CC$125="S",3,IF('Exemplaires élève'!$CC$125="B",4,IF('Exemplaires élève'!$CC$125="TB",5,"xxxx"))))))</f>
        <v/>
      </c>
      <c r="P220" s="78" t="str">
        <f>IF('Exemplaires élève'!$CC$133="","",IF('Exemplaires élève'!$CC$133="TI",1,IF('Exemplaires élève'!$CC$133="I",2,IF('Exemplaires élève'!$CC$133="S",3,IF('Exemplaires élève'!$CC$133="B",4,IF('Exemplaires élève'!$CC$133="TB",5,"xxxx"))))))</f>
        <v/>
      </c>
      <c r="Q220" s="78" t="str">
        <f>IF('Exemplaires élève'!$CC$141="","",IF('Exemplaires élève'!$CC$141="TI",1,IF('Exemplaires élève'!$CC$141="I",2,IF('Exemplaires élève'!$CC$141="S",3,IF('Exemplaires élève'!$CC$141="B",4,IF('Exemplaires élève'!$CC$141="TB",5,"xxxx"))))))</f>
        <v/>
      </c>
      <c r="R220" s="78" t="str">
        <f>IF('Exemplaires élève'!$CC$149="","",IF('Exemplaires élève'!$CC$149="TI",1,IF('Exemplaires élève'!$CC$149="I",2,IF('Exemplaires élève'!$CC$149="S",3,IF('Exemplaires élève'!$CC$149="B",4,IF('Exemplaires élève'!$CC$149="TB",5,"xxxx"))))))</f>
        <v/>
      </c>
      <c r="S220" s="78" t="str">
        <f>IF('Exemplaires élève'!$CC$166="","",IF('Exemplaires élève'!$CC$166="TI",1,IF('Exemplaires élève'!$CC$166="I",2,IF('Exemplaires élève'!$CC$166="S",3,IF('Exemplaires élève'!$CC$166="B",4,IF('Exemplaires élève'!$CC$166="TB",5,"xxxx"))))))</f>
        <v/>
      </c>
      <c r="T220" s="78" t="str">
        <f>IF('Exemplaires élève'!$CC$174="","",IF('Exemplaires élève'!$CC$174="TI",1,IF('Exemplaires élève'!$CC$174="I",2,IF('Exemplaires élève'!$CC$174="S",3,IF('Exemplaires élève'!$CC$174="B",4,IF('Exemplaires élève'!$CC$174="TB",5,"xxxx"))))))</f>
        <v/>
      </c>
      <c r="U220" s="78" t="str">
        <f>IF('Exemplaires élève'!$CC$182="","",IF('Exemplaires élève'!$CC$182="TI",1,IF('Exemplaires élève'!$CC$182="I",2,IF('Exemplaires élève'!$CC$182="S",3,IF('Exemplaires élève'!$CC$182="B",4,IF('Exemplaires élève'!$CC$182="TB",5,"xxxx"))))))</f>
        <v/>
      </c>
      <c r="V220" s="78" t="str">
        <f>IF('Exemplaires élève'!$CC$190="","",IF('Exemplaires élève'!$CC$190="TI",1,IF('Exemplaires élève'!$CC$190="I",2,IF('Exemplaires élève'!$CC$190="S",3,IF('Exemplaires élève'!$CC$190="B",4,IF('Exemplaires élève'!$CC$190="TB",5,"xxxx"))))))</f>
        <v/>
      </c>
      <c r="W220" s="78" t="str">
        <f>IF('Exemplaires élève'!$CC$198="","",IF('Exemplaires élève'!$CC$198="TI",1,IF('Exemplaires élève'!$CC$198="I",2,IF('Exemplaires élève'!$CC$198="S",3,IF('Exemplaires élève'!$CC$198="B",4,IF('Exemplaires élève'!$CC$198="TB",5,"xxxx"))))))</f>
        <v/>
      </c>
    </row>
    <row r="221" spans="1:23">
      <c r="A221" s="112"/>
      <c r="D221" s="78" t="str">
        <f>IF('Exemplaires élève'!$CC$20="","",IF('Exemplaires élève'!$CC$20="TI",1,IF('Exemplaires élève'!$CC$20="I",2,IF('Exemplaires élève'!$CC$20="S",3,IF('Exemplaires élève'!$CC$20="B",4,IF('Exemplaires élève'!$CC$20="TB",5,"xxxx"))))))</f>
        <v/>
      </c>
      <c r="E221" s="78" t="str">
        <f>IF('Exemplaires élève'!$CC$28="","",IF('Exemplaires élève'!$CC$28="TI",1,IF('Exemplaires élève'!$CC$28="I",2,IF('Exemplaires élève'!$CC$28="S",3,IF('Exemplaires élève'!$CC$28="B",4,IF('Exemplaires élève'!$CC$28="TB",5,"xxxx"))))))</f>
        <v/>
      </c>
      <c r="F221" s="78" t="str">
        <f>IF('Exemplaires élève'!$CC$36="","",IF('Exemplaires élève'!$CC$36="TI",1,IF('Exemplaires élève'!$CC$36="I",2,IF('Exemplaires élève'!$CC$36="S",3,IF('Exemplaires élève'!$CC$36="B",4,IF('Exemplaires élève'!$CC$36="TB",5,"xxxx"))))))</f>
        <v/>
      </c>
      <c r="G221" s="78" t="str">
        <f>IF('Exemplaires élève'!$CC$44="","",IF('Exemplaires élève'!$CC$44="TI",1,IF('Exemplaires élève'!$CC$44="I",2,IF('Exemplaires élève'!$CC$44="S",3,IF('Exemplaires élève'!$CC$44="B",4,IF('Exemplaires élève'!$CC$44="TB",5,"xxxx"))))))</f>
        <v/>
      </c>
      <c r="H221" s="78" t="str">
        <f>IF('Exemplaires élève'!$CC$52="","",IF('Exemplaires élève'!$CC$52="TI",1,IF('Exemplaires élève'!$CC$52="I",2,IF('Exemplaires élève'!$CC$52="S",3,IF('Exemplaires élève'!$CC$52="B",4,IF('Exemplaires élève'!$CC$52="TB",5,"xxxx"))))))</f>
        <v/>
      </c>
      <c r="I221" s="78" t="str">
        <f>IF('Exemplaires élève'!$CC$69="","",IF('Exemplaires élève'!$CC$69="TI",1,IF('Exemplaires élève'!$CC$69="I",2,IF('Exemplaires élève'!$CC$69="S",3,IF('Exemplaires élève'!$CC$69="B",4,IF('Exemplaires élève'!$CC$69="TB",5,"xxxx"))))))</f>
        <v/>
      </c>
      <c r="J221" s="78" t="str">
        <f>IF('Exemplaires élève'!$CC$77="","",IF('Exemplaires élève'!$CC$77="TI",1,IF('Exemplaires élève'!$CC$77="I",2,IF('Exemplaires élève'!$CC$77="S",3,IF('Exemplaires élève'!$CC$77="B",4,IF('Exemplaires élève'!$CC$77="TB",5,"xxxx"))))))</f>
        <v/>
      </c>
      <c r="K221" s="78" t="str">
        <f>IF('Exemplaires élève'!$CC$85="","",IF('Exemplaires élève'!$CC$85="TI",1,IF('Exemplaires élève'!$CC$85="I",2,IF('Exemplaires élève'!$CC$85="S",3,IF('Exemplaires élève'!$CC$85="B",4,IF('Exemplaires élève'!$CC$85="TB",5,"xxxx"))))))</f>
        <v/>
      </c>
      <c r="L221" s="78" t="str">
        <f>IF('Exemplaires élève'!$CC$93="","",IF('Exemplaires élève'!$CC$93="TI",1,IF('Exemplaires élève'!$CC$93="I",2,IF('Exemplaires élève'!$CC$93="S",3,IF('Exemplaires élève'!$CC$93="B",4,IF('Exemplaires élève'!$CC$93="TB",5,"xxxx"))))))</f>
        <v/>
      </c>
      <c r="M221" s="78" t="str">
        <f>IF('Exemplaires élève'!$CC$101="","",IF('Exemplaires élève'!$CC$101="TI",1,IF('Exemplaires élève'!$CC$101="I",2,IF('Exemplaires élève'!$CC$101="S",3,IF('Exemplaires élève'!$CC$101="B",4,IF('Exemplaires élève'!$CC$101="TB",5,"xxxx"))))))</f>
        <v/>
      </c>
      <c r="N221" s="78" t="str">
        <f>IF('Exemplaires élève'!$CC$118="","",IF('Exemplaires élève'!$CC$118="TI",1,IF('Exemplaires élève'!$CC$118="I",2,IF('Exemplaires élève'!$CC$118="S",3,IF('Exemplaires élève'!$CC$118="B",4,IF('Exemplaires élève'!$CC$118="TB",5,"xxxx"))))))</f>
        <v/>
      </c>
      <c r="O221" s="78" t="str">
        <f>IF('Exemplaires élève'!$CC$126="","",IF('Exemplaires élève'!$CC$126="TI",1,IF('Exemplaires élève'!$CC$126="I",2,IF('Exemplaires élève'!$CC$126="S",3,IF('Exemplaires élève'!$CC$126="B",4,IF('Exemplaires élève'!$CC$126="TB",5,"xxxx"))))))</f>
        <v/>
      </c>
      <c r="P221" s="78" t="str">
        <f>IF('Exemplaires élève'!$CC$134="","",IF('Exemplaires élève'!$CC$134="TI",1,IF('Exemplaires élève'!$CC$134="I",2,IF('Exemplaires élève'!$CC$134="S",3,IF('Exemplaires élève'!$CC$134="B",4,IF('Exemplaires élève'!$CC$134="TB",5,"xxxx"))))))</f>
        <v/>
      </c>
      <c r="Q221" s="78" t="str">
        <f>IF('Exemplaires élève'!$CC$142="","",IF('Exemplaires élève'!$CC$142="TI",1,IF('Exemplaires élève'!$CC$142="I",2,IF('Exemplaires élève'!$CC$142="S",3,IF('Exemplaires élève'!$CC$142="B",4,IF('Exemplaires élève'!$CC$142="TB",5,"xxxx"))))))</f>
        <v/>
      </c>
      <c r="R221" s="78" t="str">
        <f>IF('Exemplaires élève'!$CC$150="","",IF('Exemplaires élève'!$CC$150="TI",1,IF('Exemplaires élève'!$CC$150="I",2,IF('Exemplaires élève'!$CC$150="S",3,IF('Exemplaires élève'!$CC$150="B",4,IF('Exemplaires élève'!$CC$150="TB",5,"xxxx"))))))</f>
        <v/>
      </c>
      <c r="S221" s="78" t="str">
        <f>IF('Exemplaires élève'!$CC$167="","",IF('Exemplaires élève'!$CC$167="TI",1,IF('Exemplaires élève'!$CC$167="I",2,IF('Exemplaires élève'!$CC$167="S",3,IF('Exemplaires élève'!$CC$167="B",4,IF('Exemplaires élève'!$CC$167="TB",5,"xxxx"))))))</f>
        <v/>
      </c>
      <c r="T221" s="78" t="str">
        <f>IF('Exemplaires élève'!$CC$175="","",IF('Exemplaires élève'!$CC$175="TI",1,IF('Exemplaires élève'!$CC$175="I",2,IF('Exemplaires élève'!$CC$175="S",3,IF('Exemplaires élève'!$CC$175="B",4,IF('Exemplaires élève'!$CC$175="TB",5,"xxxx"))))))</f>
        <v/>
      </c>
      <c r="U221" s="78" t="str">
        <f>IF('Exemplaires élève'!$CC$183="","",IF('Exemplaires élève'!$CC$183="TI",1,IF('Exemplaires élève'!$CC$183="I",2,IF('Exemplaires élève'!$CC$183="S",3,IF('Exemplaires élève'!$CC$183="B",4,IF('Exemplaires élève'!$CC$183="TB",5,"xxxx"))))))</f>
        <v/>
      </c>
      <c r="V221" s="78" t="str">
        <f>IF('Exemplaires élève'!$CC$191="","",IF('Exemplaires élève'!$CC$191="TI",1,IF('Exemplaires élève'!$CC$191="I",2,IF('Exemplaires élève'!$CC$191="S",3,IF('Exemplaires élève'!$CC$191="B",4,IF('Exemplaires élève'!$CC$191="TB",5,"xxxx"))))))</f>
        <v/>
      </c>
      <c r="W221" s="78" t="str">
        <f>IF('Exemplaires élève'!$CC$199="","",IF('Exemplaires élève'!$CC$199="TI",1,IF('Exemplaires élève'!$CC$199="I",2,IF('Exemplaires élève'!$CC$199="S",3,IF('Exemplaires élève'!$CC$199="B",4,IF('Exemplaires élève'!$CC$199="TB",5,"xxxx"))))))</f>
        <v/>
      </c>
    </row>
    <row r="222" spans="1:23" ht="13.5" thickBot="1">
      <c r="A222" s="112"/>
      <c r="D222" s="78" t="str">
        <f>IF('Exemplaires élève'!$CC$21="","",IF('Exemplaires élève'!$CC$21="TI",1,IF('Exemplaires élève'!$CC$21="I",2,IF('Exemplaires élève'!$CC$21="S",3,IF('Exemplaires élève'!$CC$21="B",4,IF('Exemplaires élève'!$CC$21="TB",5,"xxxx"))))))</f>
        <v/>
      </c>
      <c r="E222" s="78" t="str">
        <f>IF('Exemplaires élève'!$CC$29="","",IF('Exemplaires élève'!$CC$29="TI",1,IF('Exemplaires élève'!$CC$29="I",2,IF('Exemplaires élève'!$CC$29="S",3,IF('Exemplaires élève'!$CC$29="B",4,IF('Exemplaires élève'!$CC$29="TB",5,"xxxx"))))))</f>
        <v/>
      </c>
      <c r="F222" s="78" t="str">
        <f>IF('Exemplaires élève'!$CC$37="","",IF('Exemplaires élève'!$CC$37="TI",1,IF('Exemplaires élève'!$CC$37="I",2,IF('Exemplaires élève'!$CC$37="S",3,IF('Exemplaires élève'!$CC$37="B",4,IF('Exemplaires élève'!$CC$37="TB",5,"xxxx"))))))</f>
        <v/>
      </c>
      <c r="G222" s="78" t="str">
        <f>IF('Exemplaires élève'!$CC$45="","",IF('Exemplaires élève'!$CC$45="TI",1,IF('Exemplaires élève'!$CC$45="I",2,IF('Exemplaires élève'!$CC$45="S",3,IF('Exemplaires élève'!$CC$45="B",4,IF('Exemplaires élève'!$CC$45="TB",5,"xxxx"))))))</f>
        <v/>
      </c>
      <c r="H222" s="78" t="str">
        <f>IF('Exemplaires élève'!$CC$53="","",IF('Exemplaires élève'!$CC$53="TI",1,IF('Exemplaires élève'!$CC$53="I",2,IF('Exemplaires élève'!$CC$53="S",3,IF('Exemplaires élève'!$CC$53="B",4,IF('Exemplaires élève'!$CC$53="TB",5,"xxxx"))))))</f>
        <v/>
      </c>
      <c r="I222" s="78" t="str">
        <f>IF('Exemplaires élève'!$CC$70="","",IF('Exemplaires élève'!$CC$70="TI",1,IF('Exemplaires élève'!$CC$70="I",2,IF('Exemplaires élève'!$CC$70="S",3,IF('Exemplaires élève'!$CC$70="B",4,IF('Exemplaires élève'!$CC$70="TB",5,"xxxx"))))))</f>
        <v/>
      </c>
      <c r="J222" s="78" t="str">
        <f>IF('Exemplaires élève'!$CC$78="","",IF('Exemplaires élève'!$CC$78="TI",1,IF('Exemplaires élève'!$CC$78="I",2,IF('Exemplaires élève'!$CC$78="S",3,IF('Exemplaires élève'!$CC$78="B",4,IF('Exemplaires élève'!$CC$78="TB",5,"xxxx"))))))</f>
        <v/>
      </c>
      <c r="K222" s="78" t="str">
        <f>IF('Exemplaires élève'!$CC$86="","",IF('Exemplaires élève'!$CC$86="TI",1,IF('Exemplaires élève'!$CC$86="I",2,IF('Exemplaires élève'!$CC$86="S",3,IF('Exemplaires élève'!$CC$86="B",4,IF('Exemplaires élève'!$CC$86="TB",5,"xxxx"))))))</f>
        <v/>
      </c>
      <c r="L222" s="78" t="str">
        <f>IF('Exemplaires élève'!$CC$94="","",IF('Exemplaires élève'!$CC$94="TI",1,IF('Exemplaires élève'!$CC$94="I",2,IF('Exemplaires élève'!$CC$94="S",3,IF('Exemplaires élève'!$CC$94="B",4,IF('Exemplaires élève'!$CC$94="TB",5,"xxxx"))))))</f>
        <v/>
      </c>
      <c r="M222" s="78" t="str">
        <f>IF('Exemplaires élève'!$CC$102="","",IF('Exemplaires élève'!$CC$102="TI",1,IF('Exemplaires élève'!$CC$102="I",2,IF('Exemplaires élève'!$CC$102="S",3,IF('Exemplaires élève'!$CC$102="B",4,IF('Exemplaires élève'!$CC$102="TB",5,"xxxx"))))))</f>
        <v/>
      </c>
      <c r="N222" s="78" t="str">
        <f>IF('Exemplaires élève'!$CC$119="","",IF('Exemplaires élève'!$CC$119="TI",1,IF('Exemplaires élève'!$CC$119="I",2,IF('Exemplaires élève'!$CC$119="S",3,IF('Exemplaires élève'!$CC$119="B",4,IF('Exemplaires élève'!$CC$119="TB",5,"xxxx"))))))</f>
        <v/>
      </c>
      <c r="O222" s="78" t="str">
        <f>IF('Exemplaires élève'!$CC$127="","",IF('Exemplaires élève'!$CC$127="TI",1,IF('Exemplaires élève'!$CC$127="I",2,IF('Exemplaires élève'!$CC$127="S",3,IF('Exemplaires élève'!$CC$127="B",4,IF('Exemplaires élève'!$CC$127="TB",5,"xxxx"))))))</f>
        <v/>
      </c>
      <c r="P222" s="78" t="str">
        <f>IF('Exemplaires élève'!$CC$135="","",IF('Exemplaires élève'!$CC$135="TI",1,IF('Exemplaires élève'!$CC$135="I",2,IF('Exemplaires élève'!$CC$135="S",3,IF('Exemplaires élève'!$CC$135="B",4,IF('Exemplaires élève'!$CC$135="TB",5,"xxxx"))))))</f>
        <v/>
      </c>
      <c r="Q222" s="78" t="str">
        <f>IF('Exemplaires élève'!$CC$143="","",IF('Exemplaires élève'!$CC$143="TI",1,IF('Exemplaires élève'!$CC$143="I",2,IF('Exemplaires élève'!$CC$143="S",3,IF('Exemplaires élève'!$CC$143="B",4,IF('Exemplaires élève'!$CC$143="TB",5,"xxxx"))))))</f>
        <v/>
      </c>
      <c r="R222" s="78" t="str">
        <f>IF('Exemplaires élève'!$CC$151="","",IF('Exemplaires élève'!$CC$151="TI",1,IF('Exemplaires élève'!$CC$151="I",2,IF('Exemplaires élève'!$CC$151="S",3,IF('Exemplaires élève'!$CC$151="B",4,IF('Exemplaires élève'!$CC$151="TB",5,"xxxx"))))))</f>
        <v/>
      </c>
      <c r="S222" s="78" t="str">
        <f>IF('Exemplaires élève'!$CC$168="","",IF('Exemplaires élève'!$CC$168="TI",1,IF('Exemplaires élève'!$CC$168="I",2,IF('Exemplaires élève'!$CC$168="S",3,IF('Exemplaires élève'!$CC$168="B",4,IF('Exemplaires élève'!$CC$168="TB",5,"xxxx"))))))</f>
        <v/>
      </c>
      <c r="T222" s="78" t="str">
        <f>IF('Exemplaires élève'!$CC$176="","",IF('Exemplaires élève'!$CC$176="TI",1,IF('Exemplaires élève'!$CC$176="I",2,IF('Exemplaires élève'!$CC$176="S",3,IF('Exemplaires élève'!$CC$176="B",4,IF('Exemplaires élève'!$CC$176="TB",5,"xxxx"))))))</f>
        <v/>
      </c>
      <c r="U222" s="78" t="str">
        <f>IF('Exemplaires élève'!$CC$184="","",IF('Exemplaires élève'!$CC$184="TI",1,IF('Exemplaires élève'!$CC$184="I",2,IF('Exemplaires élève'!$CC$184="S",3,IF('Exemplaires élève'!$CC$184="B",4,IF('Exemplaires élève'!$CC$184="TB",5,"xxxx"))))))</f>
        <v/>
      </c>
      <c r="V222" s="78" t="str">
        <f>IF('Exemplaires élève'!$CC$192="","",IF('Exemplaires élève'!$CC$192="TI",1,IF('Exemplaires élève'!$CC$192="I",2,IF('Exemplaires élève'!$CC$192="S",3,IF('Exemplaires élève'!$CC$192="B",4,IF('Exemplaires élève'!$CC$192="TB",5,"xxxx"))))))</f>
        <v/>
      </c>
      <c r="W222" s="78" t="str">
        <f>IF('Exemplaires élève'!$CC$200="","",IF('Exemplaires élève'!$CC$200="TI",1,IF('Exemplaires élève'!$CC$200="I",2,IF('Exemplaires élève'!$CC$200="S",3,IF('Exemplaires élève'!$CC$200="B",4,IF('Exemplaires élève'!$CC$200="TB",5,"xxxx"))))))</f>
        <v/>
      </c>
    </row>
    <row r="223" spans="1:23" ht="13.5" thickBot="1">
      <c r="A223" s="112"/>
      <c r="D223" s="32" t="str">
        <f>IF(D216="Absent(e)","",IF(D216="Non pr.",2,IF(COUNTIF(D216:D222,"")=7,"",AVERAGE(D216:D222))))</f>
        <v/>
      </c>
      <c r="E223" s="33" t="str">
        <f t="shared" ref="E223:W223" si="22">IF(E216="Absent(e)","",IF(E216="Non pr.",2,IF(COUNTIF(E216:E222,"")=7,"",AVERAGE(E216:E222))))</f>
        <v/>
      </c>
      <c r="F223" s="33" t="str">
        <f t="shared" si="22"/>
        <v/>
      </c>
      <c r="G223" s="33" t="str">
        <f t="shared" si="22"/>
        <v/>
      </c>
      <c r="H223" s="33" t="str">
        <f t="shared" si="22"/>
        <v/>
      </c>
      <c r="I223" s="33" t="str">
        <f t="shared" si="22"/>
        <v/>
      </c>
      <c r="J223" s="33" t="str">
        <f t="shared" si="22"/>
        <v/>
      </c>
      <c r="K223" s="33" t="str">
        <f t="shared" si="22"/>
        <v/>
      </c>
      <c r="L223" s="33" t="str">
        <f t="shared" si="22"/>
        <v/>
      </c>
      <c r="M223" s="33" t="str">
        <f t="shared" si="22"/>
        <v/>
      </c>
      <c r="N223" s="33" t="str">
        <f t="shared" si="22"/>
        <v/>
      </c>
      <c r="O223" s="33" t="str">
        <f t="shared" si="22"/>
        <v/>
      </c>
      <c r="P223" s="33" t="str">
        <f t="shared" si="22"/>
        <v/>
      </c>
      <c r="Q223" s="33" t="str">
        <f t="shared" si="22"/>
        <v/>
      </c>
      <c r="R223" s="33" t="str">
        <f t="shared" si="22"/>
        <v/>
      </c>
      <c r="S223" s="33" t="str">
        <f t="shared" si="22"/>
        <v/>
      </c>
      <c r="T223" s="33" t="str">
        <f t="shared" si="22"/>
        <v/>
      </c>
      <c r="U223" s="33" t="str">
        <f t="shared" si="22"/>
        <v/>
      </c>
      <c r="V223" s="33" t="str">
        <f t="shared" si="22"/>
        <v/>
      </c>
      <c r="W223" s="34" t="str">
        <f t="shared" si="22"/>
        <v/>
      </c>
    </row>
    <row r="224" spans="1:23">
      <c r="A224" s="112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</row>
    <row r="225" spans="1:24">
      <c r="A225" s="112"/>
      <c r="C225" s="1" t="s">
        <v>29</v>
      </c>
      <c r="D225" s="77" t="str">
        <f>IF('Exemplaires élève'!$CB$15="np","Non pr.",IF('Exemplaires élève'!$CB$15="a","Absent(e)",IF('Exemplaires élève'!$CD$14="","",IF('Exemplaires élève'!$CD$15="TI",1,IF('Exemplaires élève'!$CD$15="I",2,IF('Exemplaires élève'!$CD$15="S",3,IF('Exemplaires élève'!$CD$15="B",4,IF('Exemplaires élève'!$CD$15="TB",5,"xxxx"))))))))</f>
        <v/>
      </c>
      <c r="E225" s="77" t="str">
        <f>IF('Exemplaires élève'!$CB$23="np","Non pr.",IF('Exemplaires élève'!$CB$23="a","Absent(e)",IF('Exemplaires élève'!$CD$23="","",IF('Exemplaires élève'!$CD$23="TI",1,IF('Exemplaires élève'!$CD$23="I",2,IF('Exemplaires élève'!$CD$23="S",3,IF('Exemplaires élève'!$CD$23="B",4,IF('Exemplaires élève'!$CD$23="TB",5,IF('Exemplaires élève'!$CD$23="np","Non pr.",IF('Exemplaires élève'!$CD$23="A","Absent(e)","xxxx"))))))))))</f>
        <v/>
      </c>
      <c r="F225" s="77" t="str">
        <f>IF('Exemplaires élève'!$CB$31="np","Non pr.",IF('Exemplaires élève'!$CB$31="a","Absent(e)",IF('Exemplaires élève'!$CD$31="","",IF('Exemplaires élève'!$CD$31="TI",1,IF('Exemplaires élève'!$CD$31="I",2,IF('Exemplaires élève'!$CD$31="S",3,IF('Exemplaires élève'!$CD$31="B",4,IF('Exemplaires élève'!$CD$31="TB",5,IF('Exemplaires élève'!$CD$31="np","Non pr.",IF('Exemplaires élève'!$CD$31="A","Absent(e)","xxxx"))))))))))</f>
        <v/>
      </c>
      <c r="G225" s="77" t="str">
        <f>IF('Exemplaires élève'!$CB$39="np","Non pr.",IF('Exemplaires élève'!$CB$39="a","Absent(e)",IF('Exemplaires élève'!$CD$39="","",IF('Exemplaires élève'!$CD$39="TI",1,IF('Exemplaires élève'!$CD$39="I",2,IF('Exemplaires élève'!$CD$39="S",3,IF('Exemplaires élève'!$CD$39="B",4,IF('Exemplaires élève'!$CD$39="TB",5,IF('Exemplaires élève'!$CD$39="np","Non pr.",IF('Exemplaires élève'!$CD$39="A","Absent(e)","xxxx"))))))))))</f>
        <v/>
      </c>
      <c r="H225" s="77" t="str">
        <f>IF('Exemplaires élève'!$CB$47="np","Non pr.",IF('Exemplaires élève'!$CB$47="a","Absent(e)",IF('Exemplaires élève'!$CD$47="","",IF('Exemplaires élève'!$CD$47="TI",1,IF('Exemplaires élève'!$CD$47="I",2,IF('Exemplaires élève'!$CD$47="S",3,IF('Exemplaires élève'!$CD$47="B",4,IF('Exemplaires élève'!$CD$47="TB",5,IF('Exemplaires élève'!$CD$47="np","Non pr.",IF('Exemplaires élève'!$CD$47="A","Absent(e)","xxxx"))))))))))</f>
        <v/>
      </c>
      <c r="I225" s="77" t="str">
        <f>IF('Exemplaires élève'!$CB$64="np","Non pr.",IF('Exemplaires élève'!$CB$64="a","Absent(e)",IF('Exemplaires élève'!$CD$64="","",IF('Exemplaires élève'!$CD$64="TI",1,IF('Exemplaires élève'!$CD$64="I",2,IF('Exemplaires élève'!$CD$64="S",3,IF('Exemplaires élève'!$CD$64="B",4,IF('Exemplaires élève'!$CD$64="TB",5,IF('Exemplaires élève'!$CD$64="np","Non pr.",IF('Exemplaires élève'!$CD$64="A","Absent(e)","xxxx"))))))))))</f>
        <v/>
      </c>
      <c r="J225" s="77" t="str">
        <f>IF('Exemplaires élève'!$CB$72="np","Non pr.",IF('Exemplaires élève'!$CB$72="a","Absent(e)",IF('Exemplaires élève'!$CD$72="","",IF('Exemplaires élève'!$CD$72="TI",1,IF('Exemplaires élève'!$CD$72="I",2,IF('Exemplaires élève'!$CD$72="S",3,IF('Exemplaires élève'!$CD$72="B",4,IF('Exemplaires élève'!$CD$72="TB",5,IF('Exemplaires élève'!$CD$72="np","Non pr.",IF('Exemplaires élève'!$CD$72="A","Absent(e)","xxxx"))))))))))</f>
        <v/>
      </c>
      <c r="K225" s="77" t="str">
        <f>IF('Exemplaires élève'!$CB$80="np","Non pr.",IF('Exemplaires élève'!$CB$80="a","Absent(e)",IF('Exemplaires élève'!$CD$80="","",IF('Exemplaires élève'!$CD$80="TI",1,IF('Exemplaires élève'!$CD$80="I",2,IF('Exemplaires élève'!$CD$80="S",3,IF('Exemplaires élève'!$CD$80="B",4,IF('Exemplaires élève'!$CD$80="TB",5,IF('Exemplaires élève'!$CD$80="np","Non pr.",IF('Exemplaires élève'!$CD$80="A","Absent(e)","xxxx"))))))))))</f>
        <v/>
      </c>
      <c r="L225" s="77" t="str">
        <f>IF('Exemplaires élève'!$CB$88="np","Non pr.",IF('Exemplaires élève'!$CB$88="a","Absent(e)",IF('Exemplaires élève'!$CD$88="","",IF('Exemplaires élève'!$CD$88="TI",1,IF('Exemplaires élève'!$CD$88="I",2,IF('Exemplaires élève'!$CD$88="S",3,IF('Exemplaires élève'!$CD$88="B",4,IF('Exemplaires élève'!$CD$88="TB",5,IF('Exemplaires élève'!$CD$88="np","Non pr.",IF('Exemplaires élève'!$CD$88="A","Absent(e)","xxxx"))))))))))</f>
        <v/>
      </c>
      <c r="M225" s="77" t="str">
        <f>IF('Exemplaires élève'!$CB$96="np","Non pr.",IF('Exemplaires élève'!$CB$96="a","Absent(e)",IF('Exemplaires élève'!$CD$96="","",IF('Exemplaires élève'!$CD$96="TI",1,IF('Exemplaires élève'!$CD$96="I",2,IF('Exemplaires élève'!$CD$96="S",3,IF('Exemplaires élève'!$CD$96="B",4,IF('Exemplaires élève'!$CD$96="TB",5,IF('Exemplaires élève'!$CD$96="np","Non pr.",IF('Exemplaires élève'!$CD$96="A","Absent(e)","xxxx"))))))))))</f>
        <v/>
      </c>
      <c r="N225" s="77" t="str">
        <f>IF('Exemplaires élève'!$CB$113="np","Non pr.",IF('Exemplaires élève'!$CB$113="a","Absent(e)",IF('Exemplaires élève'!$CD$113="","",IF('Exemplaires élève'!$CD$113="TI",1,IF('Exemplaires élève'!$CD$113="I",2,IF('Exemplaires élève'!$CD$113="S",3,IF('Exemplaires élève'!$CD$113="B",4,IF('Exemplaires élève'!$CD$113="TB",5,IF('Exemplaires élève'!$CD$113="np","Non pr.",IF('Exemplaires élève'!$CD$113="A","Absent(e)","xxxx"))))))))))</f>
        <v/>
      </c>
      <c r="O225" s="77" t="str">
        <f>IF('Exemplaires élève'!$CB$121="np","Non pr.",IF('Exemplaires élève'!$CB$121="a","Absent(e)",IF('Exemplaires élève'!$CD$121="","",IF('Exemplaires élève'!$CD$121="TI",1,IF('Exemplaires élève'!$CD$121="I",2,IF('Exemplaires élève'!$CD$121="S",3,IF('Exemplaires élève'!$CD$121="B",4,IF('Exemplaires élève'!$CD$121="TB",5,IF('Exemplaires élève'!$CD$121="np","Non pr.",IF('Exemplaires élève'!$CD$121="A","Absent(e)","xxxx"))))))))))</f>
        <v/>
      </c>
      <c r="P225" s="77" t="str">
        <f>IF('Exemplaires élève'!$CB$129="np","Non pr.",IF('Exemplaires élève'!$CB$129="a","Absent(e)",IF('Exemplaires élève'!$CD$129="","",IF('Exemplaires élève'!$CD$129="TI",1,IF('Exemplaires élève'!$CD$129="I",2,IF('Exemplaires élève'!$CD$129="S",3,IF('Exemplaires élève'!$CD$129="B",4,IF('Exemplaires élève'!$CD$129="TB",5,IF('Exemplaires élève'!$CD$129="np","Non pr.",IF('Exemplaires élève'!$CD$129="A","Absent(e)","xxxx"))))))))))</f>
        <v/>
      </c>
      <c r="Q225" s="77" t="str">
        <f>IF('Exemplaires élève'!$CB$137="np","Non pr.",IF('Exemplaires élève'!$CB$137="a","Absent(e)",IF('Exemplaires élève'!$CD$137="","",IF('Exemplaires élève'!$CD$137="TI",1,IF('Exemplaires élève'!$CD$137="I",2,IF('Exemplaires élève'!$CD$137="S",3,IF('Exemplaires élève'!$CD$137="B",4,IF('Exemplaires élève'!$CD$137="TB",5,IF('Exemplaires élève'!$CD$137="np","Non pr.",IF('Exemplaires élève'!$CD$137="A","Absent(e)","xxxx"))))))))))</f>
        <v/>
      </c>
      <c r="R225" s="77" t="str">
        <f>IF('Exemplaires élève'!$CB$145="np","Non pr.",IF('Exemplaires élève'!$CB$145="a","Absent(e)",IF('Exemplaires élève'!$CD$145="","",IF('Exemplaires élève'!$CD$145="TI",1,IF('Exemplaires élève'!$CD$145="I",2,IF('Exemplaires élève'!$CD$145="S",3,IF('Exemplaires élève'!$CD$145="B",4,IF('Exemplaires élève'!$CD$145="TB",5,IF('Exemplaires élève'!$CD$145="np","Non pr.",IF('Exemplaires élève'!$CD$145="A","Absent(e)","xxxx"))))))))))</f>
        <v/>
      </c>
      <c r="S225" s="77" t="str">
        <f>IF('Exemplaires élève'!$CB$162="np","Non pr.",IF('Exemplaires élève'!$CB$162="a","Absent(e)",IF('Exemplaires élève'!$CD$162="","",IF('Exemplaires élève'!$CD$162="TI",1,IF('Exemplaires élève'!$CD$162="I",2,IF('Exemplaires élève'!$CD$162="S",3,IF('Exemplaires élève'!$CD$162="B",4,IF('Exemplaires élève'!$CD$162="TB",5,IF('Exemplaires élève'!$CD$162="np","Non pr.",IF('Exemplaires élève'!$CD$162="A","Absent(e)","xxxx"))))))))))</f>
        <v/>
      </c>
      <c r="T225" s="77" t="str">
        <f>IF('Exemplaires élève'!$CB$170="np","Non pr.",IF('Exemplaires élève'!$CB$170="a","Absent(e)",IF('Exemplaires élève'!$CD$170="","",IF('Exemplaires élève'!$CD$170="TI",1,IF('Exemplaires élève'!$CD$170="I",2,IF('Exemplaires élève'!$CD$170="S",3,IF('Exemplaires élève'!$CD$170="B",4,IF('Exemplaires élève'!$CD$170="TB",5,IF('Exemplaires élève'!$CD$170="np","Non pr.",IF('Exemplaires élève'!$CD$170="A","Absent(e)","xxxx"))))))))))</f>
        <v/>
      </c>
      <c r="U225" s="77" t="str">
        <f>IF('Exemplaires élève'!$CB$178="np","Non pr.",IF('Exemplaires élève'!$CB$178="a","Absent(e)",IF('Exemplaires élève'!$CD$178="","",IF('Exemplaires élève'!$CD$178="TI",1,IF('Exemplaires élève'!$CD$178="I",2,IF('Exemplaires élève'!$CD$178="S",3,IF('Exemplaires élève'!$CD$178="B",4,IF('Exemplaires élève'!$CD$178="TB",5,IF('Exemplaires élève'!$CD$178="np","Non pr.",IF('Exemplaires élève'!$CD$178="A","Absent(e)","xxxx"))))))))))</f>
        <v/>
      </c>
      <c r="V225" s="77" t="str">
        <f>IF('Exemplaires élève'!$CB$186="np","Non pr.",IF('Exemplaires élève'!$CB$186="a","Absent(e)",IF('Exemplaires élève'!$CD$186="","",IF('Exemplaires élève'!$CD$186="TI",1,IF('Exemplaires élève'!$CD$186="I",2,IF('Exemplaires élève'!$CD$186="S",3,IF('Exemplaires élève'!$CD$186="B",4,IF('Exemplaires élève'!$CD$186="TB",5,IF('Exemplaires élève'!$CD$186="np","Non pr.",IF('Exemplaires élève'!$CD$186="A","Absent(e)","xxxx"))))))))))</f>
        <v/>
      </c>
      <c r="W225" s="77" t="str">
        <f>IF('Exemplaires élève'!$CB$194="np","Non pr.",IF('Exemplaires élève'!$CB$194="a","Absent(e)",IF('Exemplaires élève'!$CD$194="","",IF('Exemplaires élève'!$CD$194="TI",1,IF('Exemplaires élève'!$CD$194="I",2,IF('Exemplaires élève'!$CD$194="S",3,IF('Exemplaires élève'!$CD$194="B",4,IF('Exemplaires élève'!$CD$194="TB",5,IF('Exemplaires élève'!$CD$194="np","Non pr.",IF('Exemplaires élève'!$CD$194="A","Absent(e)","xxxx"))))))))))</f>
        <v/>
      </c>
    </row>
    <row r="226" spans="1:24">
      <c r="A226" s="112"/>
      <c r="D226" s="78" t="str">
        <f>IF('Exemplaires élève'!$CD$16="","",IF('Exemplaires élève'!$CD$16="TI",1,IF('Exemplaires élève'!$CD$16="I",2,IF('Exemplaires élève'!$CD$16="S",3,IF('Exemplaires élève'!$CD$16="B",4,IF('Exemplaires élève'!$CD$16="TB",5,"xxxx"))))))</f>
        <v/>
      </c>
      <c r="E226" s="78" t="str">
        <f>IF('Exemplaires élève'!$CD$24="","",IF('Exemplaires élève'!$CD$24="TI",1,IF('Exemplaires élève'!$CD$24="I",2,IF('Exemplaires élève'!$CD$24="S",3,IF('Exemplaires élève'!$CD$24="B",4,IF('Exemplaires élève'!$CD$24="TB",5,"xxxx"))))))</f>
        <v/>
      </c>
      <c r="F226" s="78" t="str">
        <f>IF('Exemplaires élève'!$CD$32="","",IF('Exemplaires élève'!$CD$32="TI",1,IF('Exemplaires élève'!$CD$32="I",2,IF('Exemplaires élève'!$CD$32="S",3,IF('Exemplaires élève'!$CD$32="B",4,IF('Exemplaires élève'!$CD$32="TB",5,"xxxx"))))))</f>
        <v/>
      </c>
      <c r="G226" s="78" t="str">
        <f>IF('Exemplaires élève'!$CD$40="","",IF('Exemplaires élève'!$CD$40="TI",1,IF('Exemplaires élève'!$CD$40="I",2,IF('Exemplaires élève'!$CD$40="S",3,IF('Exemplaires élève'!$CD$40="B",4,IF('Exemplaires élève'!$CD$40="TB",5,"xxxx"))))))</f>
        <v/>
      </c>
      <c r="H226" s="78" t="str">
        <f>IF('Exemplaires élève'!$CD$48="","",IF('Exemplaires élève'!$CD$48="TI",1,IF('Exemplaires élève'!$CD$48="I",2,IF('Exemplaires élève'!$CD$48="S",3,IF('Exemplaires élève'!$CD$48="B",4,IF('Exemplaires élève'!$CD$48="TB",5,"xxxx"))))))</f>
        <v/>
      </c>
      <c r="I226" s="78" t="str">
        <f>IF('Exemplaires élève'!$CD$65="","",IF('Exemplaires élève'!$CD$65="TI",1,IF('Exemplaires élève'!$CD$65="I",2,IF('Exemplaires élève'!$CD$65="S",3,IF('Exemplaires élève'!$CD$65="B",4,IF('Exemplaires élève'!$CD$65="TB",5,"xxxx"))))))</f>
        <v/>
      </c>
      <c r="J226" s="78" t="str">
        <f>IF('Exemplaires élève'!$CD$73="","",IF('Exemplaires élève'!$CD$73="TI",1,IF('Exemplaires élève'!$CD$73="I",2,IF('Exemplaires élève'!$CD$73="S",3,IF('Exemplaires élève'!$CD$73="B",4,IF('Exemplaires élève'!$CD$73="TB",5,"xxxx"))))))</f>
        <v/>
      </c>
      <c r="K226" s="78" t="str">
        <f>IF('Exemplaires élève'!$CD$81="","",IF('Exemplaires élève'!$CD$81="TI",1,IF('Exemplaires élève'!$CD$81="I",2,IF('Exemplaires élève'!$CD$81="S",3,IF('Exemplaires élève'!$CD$81="B",4,IF('Exemplaires élève'!$CD$81="TB",5,"xxxx"))))))</f>
        <v/>
      </c>
      <c r="L226" s="78" t="str">
        <f>IF('Exemplaires élève'!$CD$89="","",IF('Exemplaires élève'!$CD$89="TI",1,IF('Exemplaires élève'!$CD$89="I",2,IF('Exemplaires élève'!$CD$89="S",3,IF('Exemplaires élève'!$CD$89="B",4,IF('Exemplaires élève'!$CD$89="TB",5,"xxxx"))))))</f>
        <v/>
      </c>
      <c r="M226" s="78" t="str">
        <f>IF('Exemplaires élève'!$CD$97="","",IF('Exemplaires élève'!$CD$97="TI",1,IF('Exemplaires élève'!$CD$97="I",2,IF('Exemplaires élève'!$CD$97="S",3,IF('Exemplaires élève'!$CD$97="B",4,IF('Exemplaires élève'!$CD$97="TB",5,"xxxx"))))))</f>
        <v/>
      </c>
      <c r="N226" s="78" t="str">
        <f>IF('Exemplaires élève'!$CD$114="","",IF('Exemplaires élève'!$CD$114="TI",1,IF('Exemplaires élève'!$CD$114="I",2,IF('Exemplaires élève'!$CD$114="S",3,IF('Exemplaires élève'!$CD$114="B",4,IF('Exemplaires élève'!$CD$114="TB",5,"xxxx"))))))</f>
        <v/>
      </c>
      <c r="O226" s="78" t="str">
        <f>IF('Exemplaires élève'!$CD$122="","",IF('Exemplaires élève'!$CD$122="TI",1,IF('Exemplaires élève'!$CD$122="I",2,IF('Exemplaires élève'!$CD$122="S",3,IF('Exemplaires élève'!$CD$122="B",4,IF('Exemplaires élève'!$CD$122="TB",5,"xxxx"))))))</f>
        <v/>
      </c>
      <c r="P226" s="78" t="str">
        <f>IF('Exemplaires élève'!$CD$130="","",IF('Exemplaires élève'!$CD$130="TI",1,IF('Exemplaires élève'!$CD$130="I",2,IF('Exemplaires élève'!$CD$130="S",3,IF('Exemplaires élève'!$CD$130="B",4,IF('Exemplaires élève'!$CD$130="TB",5,"xxxx"))))))</f>
        <v/>
      </c>
      <c r="Q226" s="78" t="str">
        <f>IF('Exemplaires élève'!$CD$138="","",IF('Exemplaires élève'!$CD$138="TI",1,IF('Exemplaires élève'!$CD$138="I",2,IF('Exemplaires élève'!$CD$138="S",3,IF('Exemplaires élève'!$CD$138="B",4,IF('Exemplaires élève'!$CD$138="TB",5,"xxxx"))))))</f>
        <v/>
      </c>
      <c r="R226" s="78" t="str">
        <f>IF('Exemplaires élève'!$CD$146="","",IF('Exemplaires élève'!$CD$146="TI",1,IF('Exemplaires élève'!$CD$146="I",2,IF('Exemplaires élève'!$CD$146="S",3,IF('Exemplaires élève'!$CD$146="B",4,IF('Exemplaires élève'!$CD$146="TB",5,"xxxx"))))))</f>
        <v/>
      </c>
      <c r="S226" s="78" t="str">
        <f>IF('Exemplaires élève'!$CD$163="","",IF('Exemplaires élève'!$CD$163="TI",1,IF('Exemplaires élève'!$CD$163="I",2,IF('Exemplaires élève'!$CD$163="S",3,IF('Exemplaires élève'!$CD$163="B",4,IF('Exemplaires élève'!$CD$163="TB",5,"xxxx"))))))</f>
        <v/>
      </c>
      <c r="T226" s="78" t="str">
        <f>IF('Exemplaires élève'!$CD$171="","",IF('Exemplaires élève'!$CD$171="TI",1,IF('Exemplaires élève'!$CD$171="I",2,IF('Exemplaires élève'!$CD$171="S",3,IF('Exemplaires élève'!$CD$171="B",4,IF('Exemplaires élève'!$CD$171="TB",5,"xxxx"))))))</f>
        <v/>
      </c>
      <c r="U226" s="78" t="str">
        <f>IF('Exemplaires élève'!$CD$179="","",IF('Exemplaires élève'!$CD$179="TI",1,IF('Exemplaires élève'!$CD$179="I",2,IF('Exemplaires élève'!$CD$179="S",3,IF('Exemplaires élève'!$CD$179="B",4,IF('Exemplaires élève'!$CD$179="TB",5,"xxxx"))))))</f>
        <v/>
      </c>
      <c r="V226" s="78" t="str">
        <f>IF('Exemplaires élève'!$CD$187="","",IF('Exemplaires élève'!$CD$187="TI",1,IF('Exemplaires élève'!$CD$187="I",2,IF('Exemplaires élève'!$CD$187="S",3,IF('Exemplaires élève'!$CD$187="B",4,IF('Exemplaires élève'!$CD$187="TB",5,"xxxx"))))))</f>
        <v/>
      </c>
      <c r="W226" s="78" t="str">
        <f>IF('Exemplaires élève'!$CD$195="","",IF('Exemplaires élève'!$CD$195="TI",1,IF('Exemplaires élève'!$CD$195="I",2,IF('Exemplaires élève'!$CD$195="S",3,IF('Exemplaires élève'!$CD$195="B",4,IF('Exemplaires élève'!$CD$195="TB",5,"xxxx"))))))</f>
        <v/>
      </c>
    </row>
    <row r="227" spans="1:24">
      <c r="A227" s="112"/>
      <c r="D227" s="78" t="str">
        <f>IF('Exemplaires élève'!$CD$17="","",IF('Exemplaires élève'!$CD$17="TI",1,IF('Exemplaires élève'!$CD$17="I",2,IF('Exemplaires élève'!$CD$17="S",3,IF('Exemplaires élève'!$CD$17="B",4,IF('Exemplaires élève'!$CD$17="TB",5,"xxxx"))))))</f>
        <v/>
      </c>
      <c r="E227" s="78" t="str">
        <f>IF('Exemplaires élève'!$CD$25="","",IF('Exemplaires élève'!$CD$25="TI",1,IF('Exemplaires élève'!$CD$25="I",2,IF('Exemplaires élève'!$CD$25="S",3,IF('Exemplaires élève'!$CD$25="B",4,IF('Exemplaires élève'!$CD$25="TB",5,"xxxx"))))))</f>
        <v/>
      </c>
      <c r="F227" s="78" t="str">
        <f>IF('Exemplaires élève'!$CD$33="","",IF('Exemplaires élève'!$CD$33="TI",1,IF('Exemplaires élève'!$CD$33="I",2,IF('Exemplaires élève'!$CD$33="S",3,IF('Exemplaires élève'!$CD$33="B",4,IF('Exemplaires élève'!$CD$33="TB",5,"xxxx"))))))</f>
        <v/>
      </c>
      <c r="G227" s="78" t="str">
        <f>IF('Exemplaires élève'!$CD$41="","",IF('Exemplaires élève'!$CD$41="TI",1,IF('Exemplaires élève'!$CD$41="I",2,IF('Exemplaires élève'!$CD$41="S",3,IF('Exemplaires élève'!$CD$41="B",4,IF('Exemplaires élève'!$CD$41="TB",5,"xxxx"))))))</f>
        <v/>
      </c>
      <c r="H227" s="78" t="str">
        <f>IF('Exemplaires élève'!$CD$49="","",IF('Exemplaires élève'!$CD$49="TI",1,IF('Exemplaires élève'!$CD$49="I",2,IF('Exemplaires élève'!$CD$49="S",3,IF('Exemplaires élève'!$CD$49="B",4,IF('Exemplaires élève'!$CD$49="TB",5,"xxxx"))))))</f>
        <v/>
      </c>
      <c r="I227" s="78" t="str">
        <f>IF('Exemplaires élève'!$CD$66="","",IF('Exemplaires élève'!$CD$66="TI",1,IF('Exemplaires élève'!$CD$66="I",2,IF('Exemplaires élève'!$CD$66="S",3,IF('Exemplaires élève'!$CD$66="B",4,IF('Exemplaires élève'!$CD$66="TB",5,"xxxx"))))))</f>
        <v/>
      </c>
      <c r="J227" s="78" t="str">
        <f>IF('Exemplaires élève'!$CD$74="","",IF('Exemplaires élève'!$CD$74="TI",1,IF('Exemplaires élève'!$CD$74="I",2,IF('Exemplaires élève'!$CD$74="S",3,IF('Exemplaires élève'!$CD$74="B",4,IF('Exemplaires élève'!$CD$74="TB",5,"xxxx"))))))</f>
        <v/>
      </c>
      <c r="K227" s="78" t="str">
        <f>IF('Exemplaires élève'!$CD$82="","",IF('Exemplaires élève'!$CD$82="TI",1,IF('Exemplaires élève'!$CD$82="I",2,IF('Exemplaires élève'!$CD$82="S",3,IF('Exemplaires élève'!$CD$82="B",4,IF('Exemplaires élève'!$CD$82="TB",5,"xxxx"))))))</f>
        <v/>
      </c>
      <c r="L227" s="78" t="str">
        <f>IF('Exemplaires élève'!$CD$90="","",IF('Exemplaires élève'!$CD$90="TI",1,IF('Exemplaires élève'!$CD$90="I",2,IF('Exemplaires élève'!$CD$90="S",3,IF('Exemplaires élève'!$CD$90="B",4,IF('Exemplaires élève'!$CD$90="TB",5,"xxxx"))))))</f>
        <v/>
      </c>
      <c r="M227" s="78" t="str">
        <f>IF('Exemplaires élève'!$CD$98="","",IF('Exemplaires élève'!$CD$98="TI",1,IF('Exemplaires élève'!$CD$98="I",2,IF('Exemplaires élève'!$CD$98="S",3,IF('Exemplaires élève'!$CD$98="B",4,IF('Exemplaires élève'!$CD$98="TB",5,"xxxx"))))))</f>
        <v/>
      </c>
      <c r="N227" s="78" t="str">
        <f>IF('Exemplaires élève'!$CD$115="","",IF('Exemplaires élève'!$CD$115="TI",1,IF('Exemplaires élève'!$CD$115="I",2,IF('Exemplaires élève'!$CD$115="S",3,IF('Exemplaires élève'!$CD$115="B",4,IF('Exemplaires élève'!$CD$115="TB",5,"xxxx"))))))</f>
        <v/>
      </c>
      <c r="O227" s="78" t="str">
        <f>IF('Exemplaires élève'!$CD$123="","",IF('Exemplaires élève'!$CD$123="TI",1,IF('Exemplaires élève'!$CD$123="I",2,IF('Exemplaires élève'!$CD$123="S",3,IF('Exemplaires élève'!$CD$123="B",4,IF('Exemplaires élève'!$CD$123="TB",5,"xxxx"))))))</f>
        <v/>
      </c>
      <c r="P227" s="78" t="str">
        <f>IF('Exemplaires élève'!$CD$131="","",IF('Exemplaires élève'!$CD$131="TI",1,IF('Exemplaires élève'!$CD$131="I",2,IF('Exemplaires élève'!$CD$131="S",3,IF('Exemplaires élève'!$CD$131="B",4,IF('Exemplaires élève'!$CD$131="TB",5,"xxxx"))))))</f>
        <v/>
      </c>
      <c r="Q227" s="78" t="str">
        <f>IF('Exemplaires élève'!$CD$139="","",IF('Exemplaires élève'!$CD$139="TI",1,IF('Exemplaires élève'!$CD$139="I",2,IF('Exemplaires élève'!$CD$139="S",3,IF('Exemplaires élève'!$CD$139="B",4,IF('Exemplaires élève'!$CD$139="TB",5,"xxxx"))))))</f>
        <v/>
      </c>
      <c r="R227" s="78" t="str">
        <f>IF('Exemplaires élève'!$CD$147="","",IF('Exemplaires élève'!$CD$147="TI",1,IF('Exemplaires élève'!$CD$147="I",2,IF('Exemplaires élève'!$CD$147="S",3,IF('Exemplaires élève'!$CD$147="B",4,IF('Exemplaires élève'!$CD$147="TB",5,"xxxx"))))))</f>
        <v/>
      </c>
      <c r="S227" s="78" t="str">
        <f>IF('Exemplaires élève'!$CD$164="","",IF('Exemplaires élève'!$CD$164="TI",1,IF('Exemplaires élève'!$CD$164="I",2,IF('Exemplaires élève'!$CD$164="S",3,IF('Exemplaires élève'!$CD$164="B",4,IF('Exemplaires élève'!$CD$164="TB",5,"xxxx"))))))</f>
        <v/>
      </c>
      <c r="T227" s="78" t="str">
        <f>IF('Exemplaires élève'!$CD$172="","",IF('Exemplaires élève'!$CD$172="TI",1,IF('Exemplaires élève'!$CD$172="I",2,IF('Exemplaires élève'!$CD$172="S",3,IF('Exemplaires élève'!$CD$172="B",4,IF('Exemplaires élève'!$CD$172="TB",5,"xxxx"))))))</f>
        <v/>
      </c>
      <c r="U227" s="78" t="str">
        <f>IF('Exemplaires élève'!$CD$180="","",IF('Exemplaires élève'!$CD$180="TI",1,IF('Exemplaires élève'!$CD$180="I",2,IF('Exemplaires élève'!$CD$180="S",3,IF('Exemplaires élève'!$CD$180="B",4,IF('Exemplaires élève'!$CD$180="TB",5,"xxxx"))))))</f>
        <v/>
      </c>
      <c r="V227" s="78" t="str">
        <f>IF('Exemplaires élève'!$CD$188="","",IF('Exemplaires élève'!$CD$188="TI",1,IF('Exemplaires élève'!$CD$188="I",2,IF('Exemplaires élève'!$CD$188="S",3,IF('Exemplaires élève'!$CD$188="B",4,IF('Exemplaires élève'!$CD$188="TB",5,"xxxx"))))))</f>
        <v/>
      </c>
      <c r="W227" s="78" t="str">
        <f>IF('Exemplaires élève'!$CD$196="","",IF('Exemplaires élève'!$CD$196="TI",1,IF('Exemplaires élève'!$CD$196="I",2,IF('Exemplaires élève'!$CD$196="S",3,IF('Exemplaires élève'!$CD$196="B",4,IF('Exemplaires élève'!$CD$196="TB",5,"xxxx"))))))</f>
        <v/>
      </c>
    </row>
    <row r="228" spans="1:24">
      <c r="A228" s="112"/>
      <c r="D228" s="78" t="str">
        <f>IF('Exemplaires élève'!$CD$18="","",IF('Exemplaires élève'!$CD$18="TI",1,IF('Exemplaires élève'!$CD$18="I",2,IF('Exemplaires élève'!$CD$18="S",3,IF('Exemplaires élève'!$CD$18="B",4,IF('Exemplaires élève'!$CD$18="TB",5,"xxxx"))))))</f>
        <v/>
      </c>
      <c r="E228" s="78" t="str">
        <f>IF('Exemplaires élève'!$CD$26="","",IF('Exemplaires élève'!$CD$26="TI",1,IF('Exemplaires élève'!$CD$26="I",2,IF('Exemplaires élève'!$CD$26="S",3,IF('Exemplaires élève'!$CD$26="B",4,IF('Exemplaires élève'!$CD$26="TB",5,"xxxx"))))))</f>
        <v/>
      </c>
      <c r="F228" s="78" t="str">
        <f>IF('Exemplaires élève'!$CD$34="","",IF('Exemplaires élève'!$CD$34="TI",1,IF('Exemplaires élève'!$CD$34="I",2,IF('Exemplaires élève'!$CD$34="S",3,IF('Exemplaires élève'!$CD$34="B",4,IF('Exemplaires élève'!$CD$34="TB",5,"xxxx"))))))</f>
        <v/>
      </c>
      <c r="G228" s="78" t="str">
        <f>IF('Exemplaires élève'!$CD$42="","",IF('Exemplaires élève'!$CD$42="TI",1,IF('Exemplaires élève'!$CD$42="I",2,IF('Exemplaires élève'!$CD$42="S",3,IF('Exemplaires élève'!$CD$42="B",4,IF('Exemplaires élève'!$CD$42="TB",5,"xxxx"))))))</f>
        <v/>
      </c>
      <c r="H228" s="78" t="str">
        <f>IF('Exemplaires élève'!$CD$50="","",IF('Exemplaires élève'!$CD$50="TI",1,IF('Exemplaires élève'!$CD$50="I",2,IF('Exemplaires élève'!$CD$50="S",3,IF('Exemplaires élève'!$CD$50="B",4,IF('Exemplaires élève'!$CD$50="TB",5,"xxxx"))))))</f>
        <v/>
      </c>
      <c r="I228" s="78" t="str">
        <f>IF('Exemplaires élève'!$CD$67="","",IF('Exemplaires élève'!$CD$67="TI",1,IF('Exemplaires élève'!$CD$67="I",2,IF('Exemplaires élève'!$CD$67="S",3,IF('Exemplaires élève'!$CD$67="B",4,IF('Exemplaires élève'!$CD$67="TB",5,"xxxx"))))))</f>
        <v/>
      </c>
      <c r="J228" s="78" t="str">
        <f>IF('Exemplaires élève'!$CD$75="","",IF('Exemplaires élève'!$CD$75="TI",1,IF('Exemplaires élève'!$CD$75="I",2,IF('Exemplaires élève'!$CD$75="S",3,IF('Exemplaires élève'!$CD$75="B",4,IF('Exemplaires élève'!$CD$75="TB",5,"xxxx"))))))</f>
        <v/>
      </c>
      <c r="K228" s="78" t="str">
        <f>IF('Exemplaires élève'!$CD$83="","",IF('Exemplaires élève'!$CD$83="TI",1,IF('Exemplaires élève'!$CD$83="I",2,IF('Exemplaires élève'!$CD$83="S",3,IF('Exemplaires élève'!$CD$83="B",4,IF('Exemplaires élève'!$CD$83="TB",5,"xxxx"))))))</f>
        <v/>
      </c>
      <c r="L228" s="78" t="str">
        <f>IF('Exemplaires élève'!$CD$91="","",IF('Exemplaires élève'!$CD$91="TI",1,IF('Exemplaires élève'!$CD$91="I",2,IF('Exemplaires élève'!$CD$91="S",3,IF('Exemplaires élève'!$CD$91="B",4,IF('Exemplaires élève'!$CD$91="TB",5,"xxxx"))))))</f>
        <v/>
      </c>
      <c r="M228" s="78" t="str">
        <f>IF('Exemplaires élève'!$CD$99="","",IF('Exemplaires élève'!$CD$99="TI",1,IF('Exemplaires élève'!$CD$99="I",2,IF('Exemplaires élève'!$CD$99="S",3,IF('Exemplaires élève'!$CD$99="B",4,IF('Exemplaires élève'!$CD$99="TB",5,"xxxx"))))))</f>
        <v/>
      </c>
      <c r="N228" s="78" t="str">
        <f>IF('Exemplaires élève'!$CD$116="","",IF('Exemplaires élève'!$CD$116="TI",1,IF('Exemplaires élève'!$CD$116="I",2,IF('Exemplaires élève'!$CD$116="S",3,IF('Exemplaires élève'!$CD$116="B",4,IF('Exemplaires élève'!$CD$116="TB",5,"xxxx"))))))</f>
        <v/>
      </c>
      <c r="O228" s="78" t="str">
        <f>IF('Exemplaires élève'!$CD$124="","",IF('Exemplaires élève'!$CD$124="TI",1,IF('Exemplaires élève'!$CD$124="I",2,IF('Exemplaires élève'!$CD$124="S",3,IF('Exemplaires élève'!$CD$124="B",4,IF('Exemplaires élève'!$CD$124="TB",5,"xxxx"))))))</f>
        <v/>
      </c>
      <c r="P228" s="78" t="str">
        <f>IF('Exemplaires élève'!$CD$132="","",IF('Exemplaires élève'!$CD$132="TI",1,IF('Exemplaires élève'!$CD$132="I",2,IF('Exemplaires élève'!$CD$132="S",3,IF('Exemplaires élève'!$CD$132="B",4,IF('Exemplaires élève'!$CD$132="TB",5,"xxxx"))))))</f>
        <v/>
      </c>
      <c r="Q228" s="78" t="str">
        <f>IF('Exemplaires élève'!$CD$140="","",IF('Exemplaires élève'!$CD$140="TI",1,IF('Exemplaires élève'!$CD$140="I",2,IF('Exemplaires élève'!$CD$140="S",3,IF('Exemplaires élève'!$CD$140="B",4,IF('Exemplaires élève'!$CD$140="TB",5,"xxxx"))))))</f>
        <v/>
      </c>
      <c r="R228" s="78" t="str">
        <f>IF('Exemplaires élève'!$CD$148="","",IF('Exemplaires élève'!$CD$148="TI",1,IF('Exemplaires élève'!$CD$148="I",2,IF('Exemplaires élève'!$CD$148="S",3,IF('Exemplaires élève'!$CD$148="B",4,IF('Exemplaires élève'!$CD$148="TB",5,"xxxx"))))))</f>
        <v/>
      </c>
      <c r="S228" s="78" t="str">
        <f>IF('Exemplaires élève'!$CD$165="","",IF('Exemplaires élève'!$CD$165="TI",1,IF('Exemplaires élève'!$CD$165="I",2,IF('Exemplaires élève'!$CD$165="S",3,IF('Exemplaires élève'!$CD$165="B",4,IF('Exemplaires élève'!$CD$165="TB",5,"xxxx"))))))</f>
        <v/>
      </c>
      <c r="T228" s="78" t="str">
        <f>IF('Exemplaires élève'!$CD$173="","",IF('Exemplaires élève'!$CD$173="TI",1,IF('Exemplaires élève'!$CD$173="I",2,IF('Exemplaires élève'!$CD$173="S",3,IF('Exemplaires élève'!$CD$173="B",4,IF('Exemplaires élève'!$CD$173="TB",5,"xxxx"))))))</f>
        <v/>
      </c>
      <c r="U228" s="78" t="str">
        <f>IF('Exemplaires élève'!$CD$181="","",IF('Exemplaires élève'!$CD$181="TI",1,IF('Exemplaires élève'!$CD$181="I",2,IF('Exemplaires élève'!$CD$181="S",3,IF('Exemplaires élève'!$CD$181="B",4,IF('Exemplaires élève'!$CD$181="TB",5,"xxxx"))))))</f>
        <v/>
      </c>
      <c r="V228" s="78" t="str">
        <f>IF('Exemplaires élève'!$CD$189="","",IF('Exemplaires élève'!$CD$189="TI",1,IF('Exemplaires élève'!$CD$189="I",2,IF('Exemplaires élève'!$CD$189="S",3,IF('Exemplaires élève'!$CD$189="B",4,IF('Exemplaires élève'!$CD$189="TB",5,"xxxx"))))))</f>
        <v/>
      </c>
      <c r="W228" s="78" t="str">
        <f>IF('Exemplaires élève'!$CD$197="","",IF('Exemplaires élève'!$CD$197="TI",1,IF('Exemplaires élève'!$CD$197="I",2,IF('Exemplaires élève'!$CD$197="S",3,IF('Exemplaires élève'!$CD$197="B",4,IF('Exemplaires élève'!$CD$197="TB",5,"xxxx"))))))</f>
        <v/>
      </c>
    </row>
    <row r="229" spans="1:24">
      <c r="A229" s="112"/>
      <c r="D229" s="78" t="str">
        <f>IF('Exemplaires élève'!$CD$19="","",IF('Exemplaires élève'!$CD$19="TI",1,IF('Exemplaires élève'!$CD$19="I",2,IF('Exemplaires élève'!$CD$19="S",3,IF('Exemplaires élève'!$CD$19="B",4,IF('Exemplaires élève'!$CD$19="TB",5,"xxxx"))))))</f>
        <v/>
      </c>
      <c r="E229" s="78" t="str">
        <f>IF('Exemplaires élève'!$CD$27="","",IF('Exemplaires élève'!$CD$27="TI",1,IF('Exemplaires élève'!$CD$27="I",2,IF('Exemplaires élève'!$CD$27="S",3,IF('Exemplaires élève'!$CD$27="B",4,IF('Exemplaires élève'!$CD$27="TB",5,"xxxx"))))))</f>
        <v/>
      </c>
      <c r="F229" s="78" t="str">
        <f>IF('Exemplaires élève'!$CD$35="","",IF('Exemplaires élève'!$CD$35="TI",1,IF('Exemplaires élève'!$CD$35="I",2,IF('Exemplaires élève'!$CD$35="S",3,IF('Exemplaires élève'!$CD$35="B",4,IF('Exemplaires élève'!$CD$35="TB",5,"xxxx"))))))</f>
        <v/>
      </c>
      <c r="G229" s="78" t="str">
        <f>IF('Exemplaires élève'!$CD$43="","",IF('Exemplaires élève'!$CD$43="TI",1,IF('Exemplaires élève'!$CD$43="I",2,IF('Exemplaires élève'!$CD$43="S",3,IF('Exemplaires élève'!$CD$43="B",4,IF('Exemplaires élève'!$CD$43="TB",5,"xxxx"))))))</f>
        <v/>
      </c>
      <c r="H229" s="78" t="str">
        <f>IF('Exemplaires élève'!$CD$51="","",IF('Exemplaires élève'!$CD$51="TI",1,IF('Exemplaires élève'!$CD$51="I",2,IF('Exemplaires élève'!$CD$51="S",3,IF('Exemplaires élève'!$CD$51="B",4,IF('Exemplaires élève'!$CD$51="TB",5,"xxxx"))))))</f>
        <v/>
      </c>
      <c r="I229" s="78" t="str">
        <f>IF('Exemplaires élève'!$CD$68="","",IF('Exemplaires élève'!$CD$68="TI",1,IF('Exemplaires élève'!$CD$68="I",2,IF('Exemplaires élève'!$CD$68="S",3,IF('Exemplaires élève'!$CD$68="B",4,IF('Exemplaires élève'!$CD$68="TB",5,"xxxx"))))))</f>
        <v/>
      </c>
      <c r="J229" s="78" t="str">
        <f>IF('Exemplaires élève'!$CD$76="","",IF('Exemplaires élève'!$CD$76="TI",1,IF('Exemplaires élève'!$CD$76="I",2,IF('Exemplaires élève'!$CD$76="S",3,IF('Exemplaires élève'!$CD$76="B",4,IF('Exemplaires élève'!$CD$76="TB",5,"xxxx"))))))</f>
        <v/>
      </c>
      <c r="K229" s="78" t="str">
        <f>IF('Exemplaires élève'!$CD$84="","",IF('Exemplaires élève'!$CD$84="TI",1,IF('Exemplaires élève'!$CD$84="I",2,IF('Exemplaires élève'!$CD$84="S",3,IF('Exemplaires élève'!$CD$84="B",4,IF('Exemplaires élève'!$CD$84="TB",5,"xxxx"))))))</f>
        <v/>
      </c>
      <c r="L229" s="78" t="str">
        <f>IF('Exemplaires élève'!$CD$92="","",IF('Exemplaires élève'!$CD$92="TI",1,IF('Exemplaires élève'!$CD$92="I",2,IF('Exemplaires élève'!$CD$92="S",3,IF('Exemplaires élève'!$CD$92="B",4,IF('Exemplaires élève'!$CD$92="TB",5,"xxxx"))))))</f>
        <v/>
      </c>
      <c r="M229" s="78" t="str">
        <f>IF('Exemplaires élève'!$CD$100="","",IF('Exemplaires élève'!$CD$100="TI",1,IF('Exemplaires élève'!$CD$100="I",2,IF('Exemplaires élève'!$CD$100="S",3,IF('Exemplaires élève'!$CD$100="B",4,IF('Exemplaires élève'!$CD$100="TB",5,"xxxx"))))))</f>
        <v/>
      </c>
      <c r="N229" s="78" t="str">
        <f>IF('Exemplaires élève'!$CD$117="","",IF('Exemplaires élève'!$CD$117="TI",1,IF('Exemplaires élève'!$CD$117="I",2,IF('Exemplaires élève'!$CD$117="S",3,IF('Exemplaires élève'!$CD$117="B",4,IF('Exemplaires élève'!$CD$117="TB",5,"xxxx"))))))</f>
        <v/>
      </c>
      <c r="O229" s="78" t="str">
        <f>IF('Exemplaires élève'!$CD$125="","",IF('Exemplaires élève'!$CD$125="TI",1,IF('Exemplaires élève'!$CD$125="I",2,IF('Exemplaires élève'!$CD$125="S",3,IF('Exemplaires élève'!$CD$125="B",4,IF('Exemplaires élève'!$CD$125="TB",5,"xxxx"))))))</f>
        <v/>
      </c>
      <c r="P229" s="78" t="str">
        <f>IF('Exemplaires élève'!$CD$133="","",IF('Exemplaires élève'!$CD$133="TI",1,IF('Exemplaires élève'!$CD$133="I",2,IF('Exemplaires élève'!$CD$133="S",3,IF('Exemplaires élève'!$CD$133="B",4,IF('Exemplaires élève'!$CD$133="TB",5,"xxxx"))))))</f>
        <v/>
      </c>
      <c r="Q229" s="78" t="str">
        <f>IF('Exemplaires élève'!$CD$141="","",IF('Exemplaires élève'!$CD$141="TI",1,IF('Exemplaires élève'!$CD$141="I",2,IF('Exemplaires élève'!$CD$141="S",3,IF('Exemplaires élève'!$CD$141="B",4,IF('Exemplaires élève'!$CD$141="TB",5,"xxxx"))))))</f>
        <v/>
      </c>
      <c r="R229" s="78" t="str">
        <f>IF('Exemplaires élève'!$CD$149="","",IF('Exemplaires élève'!$CD$149="TI",1,IF('Exemplaires élève'!$CD$149="I",2,IF('Exemplaires élève'!$CD$149="S",3,IF('Exemplaires élève'!$CD$149="B",4,IF('Exemplaires élève'!$CD$149="TB",5,"xxxx"))))))</f>
        <v/>
      </c>
      <c r="S229" s="78" t="str">
        <f>IF('Exemplaires élève'!$CD$166="","",IF('Exemplaires élève'!$CD$166="TI",1,IF('Exemplaires élève'!$CD$166="I",2,IF('Exemplaires élève'!$CD$166="S",3,IF('Exemplaires élève'!$CD$166="B",4,IF('Exemplaires élève'!$CD$166="TB",5,"xxxx"))))))</f>
        <v/>
      </c>
      <c r="T229" s="78" t="str">
        <f>IF('Exemplaires élève'!$CD$174="","",IF('Exemplaires élève'!$CD$174="TI",1,IF('Exemplaires élève'!$CD$174="I",2,IF('Exemplaires élève'!$CD$174="S",3,IF('Exemplaires élève'!$CD$174="B",4,IF('Exemplaires élève'!$CD$174="TB",5,"xxxx"))))))</f>
        <v/>
      </c>
      <c r="U229" s="78" t="str">
        <f>IF('Exemplaires élève'!$CD$182="","",IF('Exemplaires élève'!$CD$182="TI",1,IF('Exemplaires élève'!$CD$182="I",2,IF('Exemplaires élève'!$CD$182="S",3,IF('Exemplaires élève'!$CD$182="B",4,IF('Exemplaires élève'!$CD$182="TB",5,"xxxx"))))))</f>
        <v/>
      </c>
      <c r="V229" s="78" t="str">
        <f>IF('Exemplaires élève'!$CD$190="","",IF('Exemplaires élève'!$CD$190="TI",1,IF('Exemplaires élève'!$CD$190="I",2,IF('Exemplaires élève'!$CD$190="S",3,IF('Exemplaires élève'!$CD$190="B",4,IF('Exemplaires élève'!$CD$190="TB",5,"xxxx"))))))</f>
        <v/>
      </c>
      <c r="W229" s="78" t="str">
        <f>IF('Exemplaires élève'!$CD$198="","",IF('Exemplaires élève'!$CD$198="TI",1,IF('Exemplaires élève'!$CD$198="I",2,IF('Exemplaires élève'!$CD$198="S",3,IF('Exemplaires élève'!$CD$198="B",4,IF('Exemplaires élève'!$CD$198="TB",5,"xxxx"))))))</f>
        <v/>
      </c>
    </row>
    <row r="230" spans="1:24">
      <c r="A230" s="112"/>
      <c r="D230" s="78" t="str">
        <f>IF('Exemplaires élève'!$CD$20="","",IF('Exemplaires élève'!$CD$20="TI",1,IF('Exemplaires élève'!$CD$20="I",2,IF('Exemplaires élève'!$CD$20="S",3,IF('Exemplaires élève'!$CD$20="B",4,IF('Exemplaires élève'!$CD$20="TB",5,"xxxx"))))))</f>
        <v/>
      </c>
      <c r="E230" s="78" t="str">
        <f>IF('Exemplaires élève'!$CD$28="","",IF('Exemplaires élève'!$CD$28="TI",1,IF('Exemplaires élève'!$CD$28="I",2,IF('Exemplaires élève'!$CD$28="S",3,IF('Exemplaires élève'!$CD$28="B",4,IF('Exemplaires élève'!$CD$28="TB",5,"xxxx"))))))</f>
        <v/>
      </c>
      <c r="F230" s="78" t="str">
        <f>IF('Exemplaires élève'!$CD$36="","",IF('Exemplaires élève'!$CD$36="TI",1,IF('Exemplaires élève'!$CD$36="I",2,IF('Exemplaires élève'!$CD$36="S",3,IF('Exemplaires élève'!$CD$36="B",4,IF('Exemplaires élève'!$CD$36="TB",5,"xxxx"))))))</f>
        <v/>
      </c>
      <c r="G230" s="78" t="str">
        <f>IF('Exemplaires élève'!$CD$44="","",IF('Exemplaires élève'!$CD$44="TI",1,IF('Exemplaires élève'!$CD$44="I",2,IF('Exemplaires élève'!$CD$44="S",3,IF('Exemplaires élève'!$CD$44="B",4,IF('Exemplaires élève'!$CD$44="TB",5,"xxxx"))))))</f>
        <v/>
      </c>
      <c r="H230" s="78" t="str">
        <f>IF('Exemplaires élève'!$CD$52="","",IF('Exemplaires élève'!$CD$52="TI",1,IF('Exemplaires élève'!$CD$52="I",2,IF('Exemplaires élève'!$CD$52="S",3,IF('Exemplaires élève'!$CD$52="B",4,IF('Exemplaires élève'!$CD$52="TB",5,"xxxx"))))))</f>
        <v/>
      </c>
      <c r="I230" s="78" t="str">
        <f>IF('Exemplaires élève'!$CD$69="","",IF('Exemplaires élève'!$CD$69="TI",1,IF('Exemplaires élève'!$CD$69="I",2,IF('Exemplaires élève'!$CD$69="S",3,IF('Exemplaires élève'!$CD$69="B",4,IF('Exemplaires élève'!$CD$69="TB",5,"xxxx"))))))</f>
        <v/>
      </c>
      <c r="J230" s="78" t="str">
        <f>IF('Exemplaires élève'!$CD$77="","",IF('Exemplaires élève'!$CD$77="TI",1,IF('Exemplaires élève'!$CD$77="I",2,IF('Exemplaires élève'!$CD$77="S",3,IF('Exemplaires élève'!$CD$77="B",4,IF('Exemplaires élève'!$CD$77="TB",5,"xxxx"))))))</f>
        <v/>
      </c>
      <c r="K230" s="78" t="str">
        <f>IF('Exemplaires élève'!$CD$85="","",IF('Exemplaires élève'!$CD$85="TI",1,IF('Exemplaires élève'!$CD$85="I",2,IF('Exemplaires élève'!$CD$85="S",3,IF('Exemplaires élève'!$CD$85="B",4,IF('Exemplaires élève'!$CD$85="TB",5,"xxxx"))))))</f>
        <v/>
      </c>
      <c r="L230" s="78" t="str">
        <f>IF('Exemplaires élève'!$CD$93="","",IF('Exemplaires élève'!$CD$93="TI",1,IF('Exemplaires élève'!$CD$93="I",2,IF('Exemplaires élève'!$CD$93="S",3,IF('Exemplaires élève'!$CD$93="B",4,IF('Exemplaires élève'!$CD$93="TB",5,"xxxx"))))))</f>
        <v/>
      </c>
      <c r="M230" s="78" t="str">
        <f>IF('Exemplaires élève'!$CD$101="","",IF('Exemplaires élève'!$CD$101="TI",1,IF('Exemplaires élève'!$CD$101="I",2,IF('Exemplaires élève'!$CD$101="S",3,IF('Exemplaires élève'!$CD$101="B",4,IF('Exemplaires élève'!$CD$101="TB",5,"xxxx"))))))</f>
        <v/>
      </c>
      <c r="N230" s="78" t="str">
        <f>IF('Exemplaires élève'!$CD$118="","",IF('Exemplaires élève'!$CD$118="TI",1,IF('Exemplaires élève'!$CD$118="I",2,IF('Exemplaires élève'!$CD$118="S",3,IF('Exemplaires élève'!$CD$118="B",4,IF('Exemplaires élève'!$CD$118="TB",5,"xxxx"))))))</f>
        <v/>
      </c>
      <c r="O230" s="78" t="str">
        <f>IF('Exemplaires élève'!$CD$126="","",IF('Exemplaires élève'!$CD$126="TI",1,IF('Exemplaires élève'!$CD$126="I",2,IF('Exemplaires élève'!$CD$126="S",3,IF('Exemplaires élève'!$CD$126="B",4,IF('Exemplaires élève'!$CD$126="TB",5,"xxxx"))))))</f>
        <v/>
      </c>
      <c r="P230" s="78" t="str">
        <f>IF('Exemplaires élève'!$CD$134="","",IF('Exemplaires élève'!$CD$134="TI",1,IF('Exemplaires élève'!$CD$134="I",2,IF('Exemplaires élève'!$CD$134="S",3,IF('Exemplaires élève'!$CD$134="B",4,IF('Exemplaires élève'!$CD$134="TB",5,"xxxx"))))))</f>
        <v/>
      </c>
      <c r="Q230" s="78" t="str">
        <f>IF('Exemplaires élève'!$CD$142="","",IF('Exemplaires élève'!$CD$142="TI",1,IF('Exemplaires élève'!$CD$142="I",2,IF('Exemplaires élève'!$CD$142="S",3,IF('Exemplaires élève'!$CD$142="B",4,IF('Exemplaires élève'!$CD$142="TB",5,"xxxx"))))))</f>
        <v/>
      </c>
      <c r="R230" s="78" t="str">
        <f>IF('Exemplaires élève'!$CD$150="","",IF('Exemplaires élève'!$CD$150="TI",1,IF('Exemplaires élève'!$CD$150="I",2,IF('Exemplaires élève'!$CD$150="S",3,IF('Exemplaires élève'!$CD$150="B",4,IF('Exemplaires élève'!$CD$150="TB",5,"xxxx"))))))</f>
        <v/>
      </c>
      <c r="S230" s="78" t="str">
        <f>IF('Exemplaires élève'!$CD$167="","",IF('Exemplaires élève'!$CD$167="TI",1,IF('Exemplaires élève'!$CD$167="I",2,IF('Exemplaires élève'!$CD$167="S",3,IF('Exemplaires élève'!$CD$167="B",4,IF('Exemplaires élève'!$CD$167="TB",5,"xxxx"))))))</f>
        <v/>
      </c>
      <c r="T230" s="78" t="str">
        <f>IF('Exemplaires élève'!$CD$175="","",IF('Exemplaires élève'!$CD$175="TI",1,IF('Exemplaires élève'!$CD$175="I",2,IF('Exemplaires élève'!$CD$175="S",3,IF('Exemplaires élève'!$CD$175="B",4,IF('Exemplaires élève'!$CD$175="TB",5,"xxxx"))))))</f>
        <v/>
      </c>
      <c r="U230" s="78" t="str">
        <f>IF('Exemplaires élève'!$CD$183="","",IF('Exemplaires élève'!$CD$183="TI",1,IF('Exemplaires élève'!$CD$183="I",2,IF('Exemplaires élève'!$CD$183="S",3,IF('Exemplaires élève'!$CD$183="B",4,IF('Exemplaires élève'!$CD$183="TB",5,"xxxx"))))))</f>
        <v/>
      </c>
      <c r="V230" s="78" t="str">
        <f>IF('Exemplaires élève'!$CD$191="","",IF('Exemplaires élève'!$CD$191="TI",1,IF('Exemplaires élève'!$CD$191="I",2,IF('Exemplaires élève'!$CD$191="S",3,IF('Exemplaires élève'!$CD$191="B",4,IF('Exemplaires élève'!$CD$191="TB",5,"xxxx"))))))</f>
        <v/>
      </c>
      <c r="W230" s="78" t="str">
        <f>IF('Exemplaires élève'!$CD$199="","",IF('Exemplaires élève'!$CD$199="TI",1,IF('Exemplaires élève'!$CD$199="I",2,IF('Exemplaires élève'!$CD$199="S",3,IF('Exemplaires élève'!$CD$199="B",4,IF('Exemplaires élève'!$CD$199="TB",5,"xxxx"))))))</f>
        <v/>
      </c>
    </row>
    <row r="231" spans="1:24" ht="13.5" thickBot="1">
      <c r="A231" s="112"/>
      <c r="D231" s="78" t="str">
        <f>IF('Exemplaires élève'!$CD$21="","",IF('Exemplaires élève'!$CD$21="TI",1,IF('Exemplaires élève'!$CD$21="I",2,IF('Exemplaires élève'!$CD$21="S",3,IF('Exemplaires élève'!$CD$21="B",4,IF('Exemplaires élève'!$CD$21="TB",5,"xxxx"))))))</f>
        <v/>
      </c>
      <c r="E231" s="78" t="str">
        <f>IF('Exemplaires élève'!$CD$29="","",IF('Exemplaires élève'!$CD$29="TI",1,IF('Exemplaires élève'!$CD$29="I",2,IF('Exemplaires élève'!$CD$29="S",3,IF('Exemplaires élève'!$CD$29="B",4,IF('Exemplaires élève'!$CD$29="TB",5,"xxxx"))))))</f>
        <v/>
      </c>
      <c r="F231" s="78" t="str">
        <f>IF('Exemplaires élève'!$CD$37="","",IF('Exemplaires élève'!$CD$37="TI",1,IF('Exemplaires élève'!$CD$37="I",2,IF('Exemplaires élève'!$CD$37="S",3,IF('Exemplaires élève'!$CD$37="B",4,IF('Exemplaires élève'!$CD$37="TB",5,"xxxx"))))))</f>
        <v/>
      </c>
      <c r="G231" s="78" t="str">
        <f>IF('Exemplaires élève'!$CD$45="","",IF('Exemplaires élève'!$CD$45="TI",1,IF('Exemplaires élève'!$CD$45="I",2,IF('Exemplaires élève'!$CD$45="S",3,IF('Exemplaires élève'!$CD$45="B",4,IF('Exemplaires élève'!$CD$45="TB",5,"xxxx"))))))</f>
        <v/>
      </c>
      <c r="H231" s="78" t="str">
        <f>IF('Exemplaires élève'!$CD$53="","",IF('Exemplaires élève'!$CD$53="TI",1,IF('Exemplaires élève'!$CD$53="I",2,IF('Exemplaires élève'!$CD$53="S",3,IF('Exemplaires élève'!$CD$53="B",4,IF('Exemplaires élève'!$CD$53="TB",5,"xxxx"))))))</f>
        <v/>
      </c>
      <c r="I231" s="78" t="str">
        <f>IF('Exemplaires élève'!$CD$70="","",IF('Exemplaires élève'!$CD$70="TI",1,IF('Exemplaires élève'!$CD$70="I",2,IF('Exemplaires élève'!$CD$70="S",3,IF('Exemplaires élève'!$CD$70="B",4,IF('Exemplaires élève'!$CD$70="TB",5,"xxxx"))))))</f>
        <v/>
      </c>
      <c r="J231" s="78" t="str">
        <f>IF('Exemplaires élève'!$CD$78="","",IF('Exemplaires élève'!$CD$78="TI",1,IF('Exemplaires élève'!$CD$78="I",2,IF('Exemplaires élève'!$CD$78="S",3,IF('Exemplaires élève'!$CD$78="B",4,IF('Exemplaires élève'!$CD$78="TB",5,"xxxx"))))))</f>
        <v/>
      </c>
      <c r="K231" s="78" t="str">
        <f>IF('Exemplaires élève'!$CD$86="","",IF('Exemplaires élève'!$CD$86="TI",1,IF('Exemplaires élève'!$CD$86="I",2,IF('Exemplaires élève'!$CD$86="S",3,IF('Exemplaires élève'!$CD$86="B",4,IF('Exemplaires élève'!$CD$86="TB",5,"xxxx"))))))</f>
        <v/>
      </c>
      <c r="L231" s="78" t="str">
        <f>IF('Exemplaires élève'!$CD$94="","",IF('Exemplaires élève'!$CD$94="TI",1,IF('Exemplaires élève'!$CD$94="I",2,IF('Exemplaires élève'!$CD$94="S",3,IF('Exemplaires élève'!$CD$94="B",4,IF('Exemplaires élève'!$CD$94="TB",5,"xxxx"))))))</f>
        <v/>
      </c>
      <c r="M231" s="78" t="str">
        <f>IF('Exemplaires élève'!$CD$102="","",IF('Exemplaires élève'!$CD$102="TI",1,IF('Exemplaires élève'!$CD$102="I",2,IF('Exemplaires élève'!$CD$102="S",3,IF('Exemplaires élève'!$CD$102="B",4,IF('Exemplaires élève'!$CD$102="TB",5,"xxxx"))))))</f>
        <v/>
      </c>
      <c r="N231" s="78" t="str">
        <f>IF('Exemplaires élève'!$CD$119="","",IF('Exemplaires élève'!$CD$119="TI",1,IF('Exemplaires élève'!$CD$119="I",2,IF('Exemplaires élève'!$CD$119="S",3,IF('Exemplaires élève'!$CD$119="B",4,IF('Exemplaires élève'!$CD$119="TB",5,"xxxx"))))))</f>
        <v/>
      </c>
      <c r="O231" s="78" t="str">
        <f>IF('Exemplaires élève'!$CD$127="","",IF('Exemplaires élève'!$CD$127="TI",1,IF('Exemplaires élève'!$CD$127="I",2,IF('Exemplaires élève'!$CD$127="S",3,IF('Exemplaires élève'!$CD$127="B",4,IF('Exemplaires élève'!$CD$127="TB",5,"xxxx"))))))</f>
        <v/>
      </c>
      <c r="P231" s="78" t="str">
        <f>IF('Exemplaires élève'!$CD$135="","",IF('Exemplaires élève'!$CD$135="TI",1,IF('Exemplaires élève'!$CD$135="I",2,IF('Exemplaires élève'!$CD$135="S",3,IF('Exemplaires élève'!$CD$135="B",4,IF('Exemplaires élève'!$CD$135="TB",5,"xxxx"))))))</f>
        <v/>
      </c>
      <c r="Q231" s="78" t="str">
        <f>IF('Exemplaires élève'!$CD$143="","",IF('Exemplaires élève'!$CD$143="TI",1,IF('Exemplaires élève'!$CD$143="I",2,IF('Exemplaires élève'!$CD$143="S",3,IF('Exemplaires élève'!$CD$143="B",4,IF('Exemplaires élève'!$CD$143="TB",5,"xxxx"))))))</f>
        <v/>
      </c>
      <c r="R231" s="78" t="str">
        <f>IF('Exemplaires élève'!$CD$151="","",IF('Exemplaires élève'!$CD$151="TI",1,IF('Exemplaires élève'!$CD$151="I",2,IF('Exemplaires élève'!$CD$151="S",3,IF('Exemplaires élève'!$CD$151="B",4,IF('Exemplaires élève'!$CD$151="TB",5,"xxxx"))))))</f>
        <v/>
      </c>
      <c r="S231" s="78" t="str">
        <f>IF('Exemplaires élève'!$CD$168="","",IF('Exemplaires élève'!$CD$168="TI",1,IF('Exemplaires élève'!$CD$168="I",2,IF('Exemplaires élève'!$CD$168="S",3,IF('Exemplaires élève'!$CD$168="B",4,IF('Exemplaires élève'!$CD$168="TB",5,"xxxx"))))))</f>
        <v/>
      </c>
      <c r="T231" s="78" t="str">
        <f>IF('Exemplaires élève'!$CD$176="","",IF('Exemplaires élève'!$CD$176="TI",1,IF('Exemplaires élève'!$CD$176="I",2,IF('Exemplaires élève'!$CD$176="S",3,IF('Exemplaires élève'!$CD$176="B",4,IF('Exemplaires élève'!$CD$176="TB",5,"xxxx"))))))</f>
        <v/>
      </c>
      <c r="U231" s="78" t="str">
        <f>IF('Exemplaires élève'!$CD$184="","",IF('Exemplaires élève'!$CD$184="TI",1,IF('Exemplaires élève'!$CD$184="I",2,IF('Exemplaires élève'!$CD$184="S",3,IF('Exemplaires élève'!$CD$184="B",4,IF('Exemplaires élève'!$CD$184="TB",5,"xxxx"))))))</f>
        <v/>
      </c>
      <c r="V231" s="78" t="str">
        <f>IF('Exemplaires élève'!$CD$192="","",IF('Exemplaires élève'!$CD$192="TI",1,IF('Exemplaires élève'!$CD$192="I",2,IF('Exemplaires élève'!$CD$192="S",3,IF('Exemplaires élève'!$CD$192="B",4,IF('Exemplaires élève'!$CD$192="TB",5,"xxxx"))))))</f>
        <v/>
      </c>
      <c r="W231" s="78" t="str">
        <f>IF('Exemplaires élève'!$CD$200="","",IF('Exemplaires élève'!$CD$200="TI",1,IF('Exemplaires élève'!$CD$200="I",2,IF('Exemplaires élève'!$CD$200="S",3,IF('Exemplaires élève'!$CD$200="B",4,IF('Exemplaires élève'!$CD$200="TB",5,"xxxx"))))))</f>
        <v/>
      </c>
    </row>
    <row r="232" spans="1:24" ht="13.5" thickBot="1">
      <c r="A232" s="112"/>
      <c r="D232" s="32" t="str">
        <f>IF(D225="Absent(e)","",IF(D225="Non pr.",2,IF(COUNTIF(D225:D231,"")=7,"",AVERAGE(D225:D231))))</f>
        <v/>
      </c>
      <c r="E232" s="33" t="str">
        <f t="shared" ref="E232:W232" si="23">IF(E225="Absent(e)","",IF(E225="Non pr.",2,IF(COUNTIF(E225:E231,"")=7,"",AVERAGE(E225:E231))))</f>
        <v/>
      </c>
      <c r="F232" s="33" t="str">
        <f t="shared" si="23"/>
        <v/>
      </c>
      <c r="G232" s="33" t="str">
        <f t="shared" si="23"/>
        <v/>
      </c>
      <c r="H232" s="33" t="str">
        <f t="shared" si="23"/>
        <v/>
      </c>
      <c r="I232" s="33" t="str">
        <f t="shared" si="23"/>
        <v/>
      </c>
      <c r="J232" s="33" t="str">
        <f t="shared" si="23"/>
        <v/>
      </c>
      <c r="K232" s="33" t="str">
        <f t="shared" si="23"/>
        <v/>
      </c>
      <c r="L232" s="33" t="str">
        <f t="shared" si="23"/>
        <v/>
      </c>
      <c r="M232" s="33" t="str">
        <f t="shared" si="23"/>
        <v/>
      </c>
      <c r="N232" s="33" t="str">
        <f t="shared" si="23"/>
        <v/>
      </c>
      <c r="O232" s="33" t="str">
        <f t="shared" si="23"/>
        <v/>
      </c>
      <c r="P232" s="33" t="str">
        <f t="shared" si="23"/>
        <v/>
      </c>
      <c r="Q232" s="33" t="str">
        <f t="shared" si="23"/>
        <v/>
      </c>
      <c r="R232" s="33" t="str">
        <f t="shared" si="23"/>
        <v/>
      </c>
      <c r="S232" s="33" t="str">
        <f t="shared" si="23"/>
        <v/>
      </c>
      <c r="T232" s="33" t="str">
        <f t="shared" si="23"/>
        <v/>
      </c>
      <c r="U232" s="33" t="str">
        <f t="shared" si="23"/>
        <v/>
      </c>
      <c r="V232" s="33" t="str">
        <f t="shared" si="23"/>
        <v/>
      </c>
      <c r="W232" s="34" t="str">
        <f t="shared" si="23"/>
        <v/>
      </c>
    </row>
    <row r="233" spans="1:24">
      <c r="A233" s="112"/>
    </row>
    <row r="234" spans="1:24" ht="25.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</row>
    <row r="235" spans="1:24" ht="12.75" customHeight="1">
      <c r="A235" s="112" t="s">
        <v>24</v>
      </c>
      <c r="D235" s="54">
        <f>IF(Paramètres!$B$228="","",Paramètres!$B$228)</f>
        <v>42858</v>
      </c>
      <c r="E235" s="54">
        <f>IF(Paramètres!$B$229="","",Paramètres!$B$229)</f>
        <v>42859</v>
      </c>
      <c r="F235" s="54">
        <f>IF(Paramètres!$B$230="","",Paramètres!$B$230)</f>
        <v>42860</v>
      </c>
      <c r="G235" s="54">
        <f>IF(Paramètres!$B$231="","",Paramètres!$B$231)</f>
        <v>42863</v>
      </c>
      <c r="H235" s="54">
        <f>IF(Paramètres!$B$232="","",Paramètres!$B$232)</f>
        <v>42864</v>
      </c>
      <c r="I235" s="54">
        <f>IF(Paramètres!$B$233="","",Paramètres!$B$233)</f>
        <v>42865</v>
      </c>
      <c r="J235" s="54">
        <f>IF(Paramètres!$B$234="","",Paramètres!$B$234)</f>
        <v>42866</v>
      </c>
      <c r="K235" s="54">
        <f>IF(Paramètres!$B$235="","",Paramètres!$B$235)</f>
        <v>42867</v>
      </c>
      <c r="L235" s="54">
        <f>IF(Paramètres!$B$236="","",Paramètres!$B$236)</f>
        <v>42870</v>
      </c>
      <c r="M235" s="54">
        <f>IF(Paramètres!$B$237="","",Paramètres!$B$237)</f>
        <v>42871</v>
      </c>
      <c r="N235" s="54">
        <f>IF(Paramètres!$B$238="","",Paramètres!$B$238)</f>
        <v>42872</v>
      </c>
      <c r="O235" s="54">
        <f>IF(Paramètres!$B$239="","",Paramètres!$B$239)</f>
        <v>42873</v>
      </c>
      <c r="P235" s="54">
        <f>IF(Paramètres!$B$240="","",Paramètres!$B$240)</f>
        <v>42874</v>
      </c>
      <c r="Q235" s="54">
        <f>IF(Paramètres!$B$241="","",Paramètres!$B$241)</f>
        <v>42877</v>
      </c>
      <c r="R235" s="54">
        <f>IF(Paramètres!$B$242="","",Paramètres!$B$242)</f>
        <v>42878</v>
      </c>
      <c r="S235" s="54">
        <f>IF(Paramètres!$B$243="","",Paramètres!$B$243)</f>
        <v>42879</v>
      </c>
      <c r="T235" s="54">
        <f>IF(Paramètres!$B$244="","",Paramètres!$B$244)</f>
        <v>42881</v>
      </c>
      <c r="U235" s="54">
        <f>IF(Paramètres!$B$245="","",Paramètres!$B$245)</f>
        <v>42884</v>
      </c>
      <c r="V235" s="54">
        <f>IF(Paramètres!$B$246="","",Paramètres!$B$246)</f>
        <v>42885</v>
      </c>
      <c r="W235" s="54">
        <f>IF(Paramètres!$B$247="","",Paramètres!$B$247)</f>
        <v>42886</v>
      </c>
      <c r="X235" s="31" t="str">
        <f>IF(Paramètres!$B$248="","",Paramètres!$B$248)</f>
        <v/>
      </c>
    </row>
    <row r="236" spans="1:24">
      <c r="A236" s="112"/>
      <c r="C236" s="1" t="s">
        <v>27</v>
      </c>
      <c r="D236" s="77" t="str">
        <f>IF('Exemplaires élève'!$CM$15="","",IF('Exemplaires élève'!$CM$15="TI",1,IF('Exemplaires élève'!$CM$15="I",2,IF('Exemplaires élève'!$CM$15="S",3,IF('Exemplaires élève'!$CM$15="B",4,IF('Exemplaires élève'!$CM$15="TB",5,IF('Exemplaires élève'!$CM$15="np","Non pr.",IF('Exemplaires élève'!$CM$15="A","Absent(e)","xxxx"))))))))</f>
        <v/>
      </c>
      <c r="E236" s="77" t="str">
        <f>IF('Exemplaires élève'!$CM$23="","",IF('Exemplaires élève'!$CM$23="TI",1,IF('Exemplaires élève'!$CM$23="I",2,IF('Exemplaires élève'!$CM$23="S",3,IF('Exemplaires élève'!$CM$23="B",4,IF('Exemplaires élève'!$CM$23="TB",5,IF('Exemplaires élève'!$CM$23="np","Non pr.",IF('Exemplaires élève'!$CM$23="A","Absent(e)","xxxx"))))))))</f>
        <v/>
      </c>
      <c r="F236" s="77" t="str">
        <f>IF('Exemplaires élève'!$CM$31="","",IF('Exemplaires élève'!$CM$31="TI",1,IF('Exemplaires élève'!$CM$31="I",2,IF('Exemplaires élève'!$CM$31="S",3,IF('Exemplaires élève'!$CM$31="B",4,IF('Exemplaires élève'!$CM$31="TB",5,IF('Exemplaires élève'!$CM$31="np","Non pr.",IF('Exemplaires élève'!$CM$31="A","Absent(e)","xxxx"))))))))</f>
        <v/>
      </c>
      <c r="G236" s="77" t="str">
        <f>IF('Exemplaires élève'!$CM$39="","",IF('Exemplaires élève'!$CM$39="TI",1,IF('Exemplaires élève'!$CM$39="I",2,IF('Exemplaires élève'!$CM$39="S",3,IF('Exemplaires élève'!$CM$39="B",4,IF('Exemplaires élève'!$CM$39="TB",5,IF('Exemplaires élève'!$CM$39="np","Non pr.",IF('Exemplaires élève'!$CM$39="A","Absent(e)","xxxx"))))))))</f>
        <v/>
      </c>
      <c r="H236" s="77" t="str">
        <f>IF('Exemplaires élève'!$CM$47="","",IF('Exemplaires élève'!$CM$47="TI",1,IF('Exemplaires élève'!$CM$47="I",2,IF('Exemplaires élève'!$CM$47="S",3,IF('Exemplaires élève'!$CM$47="B",4,IF('Exemplaires élève'!$CM$47="TB",5,IF('Exemplaires élève'!$CM$47="np","Non pr.",IF('Exemplaires élève'!$CM$47="A","Absent(e)","xxxx"))))))))</f>
        <v/>
      </c>
      <c r="I236" s="77" t="str">
        <f>IF('Exemplaires élève'!$CM$64="","",IF('Exemplaires élève'!$CM$64="TI",1,IF('Exemplaires élève'!$CM$64="I",2,IF('Exemplaires élève'!$CM$64="S",3,IF('Exemplaires élève'!$CM$64="B",4,IF('Exemplaires élève'!$CM$64="TB",5,IF('Exemplaires élève'!$CM$64="np","Non pr.",IF('Exemplaires élève'!$CM$64="A","Absent(e)","xxxx"))))))))</f>
        <v/>
      </c>
      <c r="J236" s="77" t="str">
        <f>IF('Exemplaires élève'!$CM$72="","",IF('Exemplaires élève'!$CM$72="TI",1,IF('Exemplaires élève'!$CM$72="I",2,IF('Exemplaires élève'!$CM$72="S",3,IF('Exemplaires élève'!$CM$72="B",4,IF('Exemplaires élève'!$CM$72="TB",5,IF('Exemplaires élève'!$CM$72="np","Non pr.",IF('Exemplaires élève'!$CM$72="A","Absent(e)","xxxx"))))))))</f>
        <v/>
      </c>
      <c r="K236" s="77" t="str">
        <f>IF('Exemplaires élève'!$CM$80="","",IF('Exemplaires élève'!$CM$80="TI",1,IF('Exemplaires élève'!$CM$80="I",2,IF('Exemplaires élève'!$CM$80="S",3,IF('Exemplaires élève'!$CM$80="B",4,IF('Exemplaires élève'!$CM$80="TB",5,IF('Exemplaires élève'!$CM$80="np","Non pr.",IF('Exemplaires élève'!$CM$80="A","Absent(e)","xxxx"))))))))</f>
        <v/>
      </c>
      <c r="L236" s="77" t="str">
        <f>IF('Exemplaires élève'!$CM$88="","",IF('Exemplaires élève'!$CM$88="TI",1,IF('Exemplaires élève'!$CM$88="I",2,IF('Exemplaires élève'!$CM$88="S",3,IF('Exemplaires élève'!$CM$88="B",4,IF('Exemplaires élève'!$CM$88="TB",5,IF('Exemplaires élève'!$CM$88="np","Non pr.",IF('Exemplaires élève'!$CM$88="A","Absent(e)","xxxx"))))))))</f>
        <v/>
      </c>
      <c r="M236" s="77" t="str">
        <f>IF('Exemplaires élève'!$CM$96="","",IF('Exemplaires élève'!$CM$96="TI",1,IF('Exemplaires élève'!$CM$96="I",2,IF('Exemplaires élève'!$CM$96="S",3,IF('Exemplaires élève'!$CM$96="B",4,IF('Exemplaires élève'!$CM$96="TB",5,IF('Exemplaires élève'!$CM$96="np","Non pr.",IF('Exemplaires élève'!$CM$96="A","Absent(e)","xxxx"))))))))</f>
        <v/>
      </c>
      <c r="N236" s="77" t="str">
        <f>IF('Exemplaires élève'!$CM$113="","",IF('Exemplaires élève'!$CM$113="TI",1,IF('Exemplaires élève'!$CM$113="I",2,IF('Exemplaires élève'!$CM$113="S",3,IF('Exemplaires élève'!$CM$113="B",4,IF('Exemplaires élève'!$CM$113="TB",5,IF('Exemplaires élève'!$CM$113="np","Non pr.",IF('Exemplaires élève'!$CM$113="A","Absent(e)","xxxx"))))))))</f>
        <v/>
      </c>
      <c r="O236" s="77" t="str">
        <f>IF('Exemplaires élève'!$CM$121="","",IF('Exemplaires élève'!$CM$121="TI",1,IF('Exemplaires élève'!$CM$121="I",2,IF('Exemplaires élève'!$CM$121="S",3,IF('Exemplaires élève'!$CM$121="B",4,IF('Exemplaires élève'!$CM$121="TB",5,IF('Exemplaires élève'!$CM$121="np","Non pr.",IF('Exemplaires élève'!$CM$121="A","Absent(e)","xxxx"))))))))</f>
        <v/>
      </c>
      <c r="P236" s="77" t="str">
        <f>IF('Exemplaires élève'!$CM$129="","",IF('Exemplaires élève'!$CM$129="TI",1,IF('Exemplaires élève'!$CM$129="I",2,IF('Exemplaires élève'!$CM$129="S",3,IF('Exemplaires élève'!$CM$129="B",4,IF('Exemplaires élève'!$CM$129="TB",5,IF('Exemplaires élève'!$CM$129="np","Non pr.",IF('Exemplaires élève'!$CM$129="A","Absent(e)","xxxx"))))))))</f>
        <v/>
      </c>
      <c r="Q236" s="77" t="str">
        <f>IF('Exemplaires élève'!$CM$137="","",IF('Exemplaires élève'!$CM$137="TI",1,IF('Exemplaires élève'!$CM$137="I",2,IF('Exemplaires élève'!$CM$137="S",3,IF('Exemplaires élève'!$CM$137="B",4,IF('Exemplaires élève'!$CM$137="TB",5,IF('Exemplaires élève'!$CM$137="np","Non pr.",IF('Exemplaires élève'!$CM$137="A","Absent(e)","xxxx"))))))))</f>
        <v/>
      </c>
      <c r="R236" s="77" t="str">
        <f>IF('Exemplaires élève'!$CM$145="","",IF('Exemplaires élève'!$CM$145="TI",1,IF('Exemplaires élève'!$CM$145="I",2,IF('Exemplaires élève'!$CM$145="S",3,IF('Exemplaires élève'!$CM$145="B",4,IF('Exemplaires élève'!$CM$145="TB",5,IF('Exemplaires élève'!$CM$145="np","Non pr.",IF('Exemplaires élève'!$CM$145="A","Absent(e)","xxxx"))))))))</f>
        <v/>
      </c>
      <c r="S236" s="77" t="str">
        <f>IF('Exemplaires élève'!$CM$162="","",IF('Exemplaires élève'!$CM$162="TI",1,IF('Exemplaires élève'!$CM$162="I",2,IF('Exemplaires élève'!$CM$162="S",3,IF('Exemplaires élève'!$CM$162="B",4,IF('Exemplaires élève'!$CM$162="TB",5,IF('Exemplaires élève'!$CM$162="np","Non pr.",IF('Exemplaires élève'!$CM$162="A","Absent(e)","xxxx"))))))))</f>
        <v/>
      </c>
      <c r="T236" s="77" t="str">
        <f>IF('Exemplaires élève'!$CM$170="","",IF('Exemplaires élève'!$CM$170="TI",1,IF('Exemplaires élève'!$CM$170="I",2,IF('Exemplaires élève'!$CM$170="S",3,IF('Exemplaires élève'!$CM$170="B",4,IF('Exemplaires élève'!$CM$170="TB",5,IF('Exemplaires élève'!$CM$170="np","Non pr.",IF('Exemplaires élève'!$CM$170="A","Absent(e)","xxxx"))))))))</f>
        <v/>
      </c>
      <c r="U236" s="77" t="str">
        <f>IF('Exemplaires élève'!$CM$178="","",IF('Exemplaires élève'!$CM$178="TI",1,IF('Exemplaires élève'!$CM$178="I",2,IF('Exemplaires élève'!$CM$178="S",3,IF('Exemplaires élève'!$CM$178="B",4,IF('Exemplaires élève'!$CM$178="TB",5,IF('Exemplaires élève'!$CM$178="np","Non pr.",IF('Exemplaires élève'!$CM$178="A","Absent(e)","xxxx"))))))))</f>
        <v/>
      </c>
      <c r="V236" s="77" t="str">
        <f>IF('Exemplaires élève'!$CM$186="","",IF('Exemplaires élève'!$CM$186="TI",1,IF('Exemplaires élève'!$CM$186="I",2,IF('Exemplaires élève'!$CM$186="S",3,IF('Exemplaires élève'!$CM$186="B",4,IF('Exemplaires élève'!$CM$186="TB",5,IF('Exemplaires élève'!$CM$186="np","Non pr.",IF('Exemplaires élève'!$CM$186="A","Absent(e)","xxxx"))))))))</f>
        <v/>
      </c>
      <c r="W236" s="77" t="str">
        <f>IF('Exemplaires élève'!$CM$194="","",IF('Exemplaires élève'!$CM$194="TI",1,IF('Exemplaires élève'!$CM$194="I",2,IF('Exemplaires élève'!$CM$194="S",3,IF('Exemplaires élève'!$CM$194="B",4,IF('Exemplaires élève'!$CM$194="TB",5,IF('Exemplaires élève'!$CM$194="np","Non pr.",IF('Exemplaires élève'!$CM$194="A","Absent(e)","xxxx"))))))))</f>
        <v/>
      </c>
    </row>
    <row r="237" spans="1:24">
      <c r="A237" s="112"/>
      <c r="D237" s="78" t="str">
        <f>IF('Exemplaires élève'!$CM$16="","",IF('Exemplaires élève'!$CM$16="TI",1,IF('Exemplaires élève'!$CM$16="I",2,IF('Exemplaires élève'!$CM$16="S",3,IF('Exemplaires élève'!$CM$16="B",4,IF('Exemplaires élève'!$CM$16="TB",5,"xxxx"))))))</f>
        <v/>
      </c>
      <c r="E237" s="78" t="str">
        <f>IF('Exemplaires élève'!$CM$24="","",IF('Exemplaires élève'!$CM$24="TI",1,IF('Exemplaires élève'!$CM$24="I",2,IF('Exemplaires élève'!$CM$24="S",3,IF('Exemplaires élève'!$CM$24="B",4,IF('Exemplaires élève'!$CM$24="TB",5,"xxxx"))))))</f>
        <v/>
      </c>
      <c r="F237" s="78" t="str">
        <f>IF('Exemplaires élève'!$CM$32="","",IF('Exemplaires élève'!$CM$32="TI",1,IF('Exemplaires élève'!$CM$32="I",2,IF('Exemplaires élève'!$CM$32="S",3,IF('Exemplaires élève'!$CM$32="B",4,IF('Exemplaires élève'!$CM$32="TB",5,"xxxx"))))))</f>
        <v/>
      </c>
      <c r="G237" s="78" t="str">
        <f>IF('Exemplaires élève'!$CM$40="","",IF('Exemplaires élève'!$CM$40="TI",1,IF('Exemplaires élève'!$CM$40="I",2,IF('Exemplaires élève'!$CM$40="S",3,IF('Exemplaires élève'!$CM$40="B",4,IF('Exemplaires élève'!$CM$40="TB",5,"xxxx"))))))</f>
        <v/>
      </c>
      <c r="H237" s="78" t="str">
        <f>IF('Exemplaires élève'!$CM$48="","",IF('Exemplaires élève'!$CM$48="TI",1,IF('Exemplaires élève'!$CM$48="I",2,IF('Exemplaires élève'!$CM$48="S",3,IF('Exemplaires élève'!$CM$48="B",4,IF('Exemplaires élève'!$CM$48="TB",5,"xxxx"))))))</f>
        <v/>
      </c>
      <c r="I237" s="78" t="str">
        <f>IF('Exemplaires élève'!$CM$65="","",IF('Exemplaires élève'!$CM$65="TI",1,IF('Exemplaires élève'!$CM$65="I",2,IF('Exemplaires élève'!$CM$65="S",3,IF('Exemplaires élève'!$CM$65="B",4,IF('Exemplaires élève'!$CM$65="TB",5,"xxxx"))))))</f>
        <v/>
      </c>
      <c r="J237" s="78" t="str">
        <f>IF('Exemplaires élève'!$CM$73="","",IF('Exemplaires élève'!$CM$73="TI",1,IF('Exemplaires élève'!$CM$73="I",2,IF('Exemplaires élève'!$CM$73="S",3,IF('Exemplaires élève'!$CM$73="B",4,IF('Exemplaires élève'!$CM$73="TB",5,"xxxx"))))))</f>
        <v/>
      </c>
      <c r="K237" s="78" t="str">
        <f>IF('Exemplaires élève'!$CM$81="","",IF('Exemplaires élève'!$CM$81="TI",1,IF('Exemplaires élève'!$CM$81="I",2,IF('Exemplaires élève'!$CM$81="S",3,IF('Exemplaires élève'!$CM$81="B",4,IF('Exemplaires élève'!$CM$81="TB",5,"xxxx"))))))</f>
        <v/>
      </c>
      <c r="L237" s="78" t="str">
        <f>IF('Exemplaires élève'!$CM$89="","",IF('Exemplaires élève'!$CM$89="TI",1,IF('Exemplaires élève'!$CM$89="I",2,IF('Exemplaires élève'!$CM$89="S",3,IF('Exemplaires élève'!$CM$89="B",4,IF('Exemplaires élève'!$CM$89="TB",5,"xxxx"))))))</f>
        <v/>
      </c>
      <c r="M237" s="78" t="str">
        <f>IF('Exemplaires élève'!$CM$97="","",IF('Exemplaires élève'!$CM$97="TI",1,IF('Exemplaires élève'!$CM$97="I",2,IF('Exemplaires élève'!$CM$97="S",3,IF('Exemplaires élève'!$CM$97="B",4,IF('Exemplaires élève'!$CM$97="TB",5,"xxxx"))))))</f>
        <v/>
      </c>
      <c r="N237" s="78" t="str">
        <f>IF('Exemplaires élève'!$CM$114="","",IF('Exemplaires élève'!$CM$114="TI",1,IF('Exemplaires élève'!$CM$114="I",2,IF('Exemplaires élève'!$CM$114="S",3,IF('Exemplaires élève'!$CM$114="B",4,IF('Exemplaires élève'!$CM$114="TB",5,"xxxx"))))))</f>
        <v/>
      </c>
      <c r="O237" s="78" t="str">
        <f>IF('Exemplaires élève'!$CM$122="","",IF('Exemplaires élève'!$CM$122="TI",1,IF('Exemplaires élève'!$CM$122="I",2,IF('Exemplaires élève'!$CM$122="S",3,IF('Exemplaires élève'!$CM$122="B",4,IF('Exemplaires élève'!$CM$122="TB",5,"xxxx"))))))</f>
        <v/>
      </c>
      <c r="P237" s="78" t="str">
        <f>IF('Exemplaires élève'!$CM$130="","",IF('Exemplaires élève'!$CM$130="TI",1,IF('Exemplaires élève'!$CM$130="I",2,IF('Exemplaires élève'!$CM$130="S",3,IF('Exemplaires élève'!$CM$130="B",4,IF('Exemplaires élève'!$CM$130="TB",5,"xxxx"))))))</f>
        <v/>
      </c>
      <c r="Q237" s="78" t="str">
        <f>IF('Exemplaires élève'!$CM$138="","",IF('Exemplaires élève'!$CM$138="TI",1,IF('Exemplaires élève'!$CM$138="I",2,IF('Exemplaires élève'!$CM$138="S",3,IF('Exemplaires élève'!$CM$138="B",4,IF('Exemplaires élève'!$CM$138="TB",5,"xxxx"))))))</f>
        <v/>
      </c>
      <c r="R237" s="78" t="str">
        <f>IF('Exemplaires élève'!$CM$146="","",IF('Exemplaires élève'!$CM$146="TI",1,IF('Exemplaires élève'!$CM$146="I",2,IF('Exemplaires élève'!$CM$146="S",3,IF('Exemplaires élève'!$CM$146="B",4,IF('Exemplaires élève'!$CM$146="TB",5,"xxxx"))))))</f>
        <v/>
      </c>
      <c r="S237" s="78" t="str">
        <f>IF('Exemplaires élève'!$CM$163="","",IF('Exemplaires élève'!$CM$163="TI",1,IF('Exemplaires élève'!$CM$163="I",2,IF('Exemplaires élève'!$CM$163="S",3,IF('Exemplaires élève'!$CM$163="B",4,IF('Exemplaires élève'!$CM$163="TB",5,"xxxx"))))))</f>
        <v/>
      </c>
      <c r="T237" s="78" t="str">
        <f>IF('Exemplaires élève'!$CM$171="","",IF('Exemplaires élève'!$CM$171="TI",1,IF('Exemplaires élève'!$CM$171="I",2,IF('Exemplaires élève'!$CM$171="S",3,IF('Exemplaires élève'!$CM$171="B",4,IF('Exemplaires élève'!$CM$171="TB",5,"xxxx"))))))</f>
        <v/>
      </c>
      <c r="U237" s="78" t="str">
        <f>IF('Exemplaires élève'!$CM$179="","",IF('Exemplaires élève'!$CM$179="TI",1,IF('Exemplaires élève'!$CM$179="I",2,IF('Exemplaires élève'!$CM$179="S",3,IF('Exemplaires élève'!$CM$179="B",4,IF('Exemplaires élève'!$CM$179="TB",5,"xxxx"))))))</f>
        <v/>
      </c>
      <c r="V237" s="78" t="str">
        <f>IF('Exemplaires élève'!$CM$187="","",IF('Exemplaires élève'!$CM$187="TI",1,IF('Exemplaires élève'!$CM$187="I",2,IF('Exemplaires élève'!$CM$187="S",3,IF('Exemplaires élève'!$CM$187="B",4,IF('Exemplaires élève'!$CM$187="TB",5,"xxxx"))))))</f>
        <v/>
      </c>
      <c r="W237" s="78" t="str">
        <f>IF('Exemplaires élève'!$CM$195="","",IF('Exemplaires élève'!$CM$195="TI",1,IF('Exemplaires élève'!$CM$195="I",2,IF('Exemplaires élève'!$CM$195="S",3,IF('Exemplaires élève'!$CM$195="B",4,IF('Exemplaires élève'!$CM$195="TB",5,"xxxx"))))))</f>
        <v/>
      </c>
    </row>
    <row r="238" spans="1:24">
      <c r="A238" s="112"/>
      <c r="D238" s="78" t="str">
        <f>IF('Exemplaires élève'!$CM$17="","",IF('Exemplaires élève'!$CM$17="TI",1,IF('Exemplaires élève'!$CM$17="I",2,IF('Exemplaires élève'!$CM$17="S",3,IF('Exemplaires élève'!$CM$17="B",4,IF('Exemplaires élève'!$CM$17="TB",5,"xxxx"))))))</f>
        <v/>
      </c>
      <c r="E238" s="78" t="str">
        <f>IF('Exemplaires élève'!$CM$25="","",IF('Exemplaires élève'!$CM$25="TI",1,IF('Exemplaires élève'!$CM$25="I",2,IF('Exemplaires élève'!$CM$25="S",3,IF('Exemplaires élève'!$CM$25="B",4,IF('Exemplaires élève'!$CM$25="TB",5,"xxxx"))))))</f>
        <v/>
      </c>
      <c r="F238" s="78" t="str">
        <f>IF('Exemplaires élève'!$CM$33="","",IF('Exemplaires élève'!$CM$33="TI",1,IF('Exemplaires élève'!$CM$33="I",2,IF('Exemplaires élève'!$CM$33="S",3,IF('Exemplaires élève'!$CM$33="B",4,IF('Exemplaires élève'!$CM$33="TB",5,"xxxx"))))))</f>
        <v/>
      </c>
      <c r="G238" s="78" t="str">
        <f>IF('Exemplaires élève'!$CM$41="","",IF('Exemplaires élève'!$CM$41="TI",1,IF('Exemplaires élève'!$CM$41="I",2,IF('Exemplaires élève'!$CM$41="S",3,IF('Exemplaires élève'!$CM$41="B",4,IF('Exemplaires élève'!$CM$41="TB",5,"xxxx"))))))</f>
        <v/>
      </c>
      <c r="H238" s="78" t="str">
        <f>IF('Exemplaires élève'!$CM$49="","",IF('Exemplaires élève'!$CM$49="TI",1,IF('Exemplaires élève'!$CM$49="I",2,IF('Exemplaires élève'!$CM$49="S",3,IF('Exemplaires élève'!$CM$49="B",4,IF('Exemplaires élève'!$CM$49="TB",5,"xxxx"))))))</f>
        <v/>
      </c>
      <c r="I238" s="78" t="str">
        <f>IF('Exemplaires élève'!$CM$66="","",IF('Exemplaires élève'!$CM$66="TI",1,IF('Exemplaires élève'!$CM$66="I",2,IF('Exemplaires élève'!$CM$66="S",3,IF('Exemplaires élève'!$CM$66="B",4,IF('Exemplaires élève'!$CM$66="TB",5,"xxxx"))))))</f>
        <v/>
      </c>
      <c r="J238" s="78" t="str">
        <f>IF('Exemplaires élève'!$CM$74="","",IF('Exemplaires élève'!$CM$74="TI",1,IF('Exemplaires élève'!$CM$74="I",2,IF('Exemplaires élève'!$CM$74="S",3,IF('Exemplaires élève'!$CM$74="B",4,IF('Exemplaires élève'!$CM$74="TB",5,"xxxx"))))))</f>
        <v/>
      </c>
      <c r="K238" s="78" t="str">
        <f>IF('Exemplaires élève'!$CM$82="","",IF('Exemplaires élève'!$CM$82="TI",1,IF('Exemplaires élève'!$CM$82="I",2,IF('Exemplaires élève'!$CM$82="S",3,IF('Exemplaires élève'!$CM$82="B",4,IF('Exemplaires élève'!$CM$82="TB",5,"xxxx"))))))</f>
        <v/>
      </c>
      <c r="L238" s="78" t="str">
        <f>IF('Exemplaires élève'!$CM$90="","",IF('Exemplaires élève'!$CM$90="TI",1,IF('Exemplaires élève'!$CM$90="I",2,IF('Exemplaires élève'!$CM$90="S",3,IF('Exemplaires élève'!$CM$90="B",4,IF('Exemplaires élève'!$CM$90="TB",5,"xxxx"))))))</f>
        <v/>
      </c>
      <c r="M238" s="78" t="str">
        <f>IF('Exemplaires élève'!$CM$98="","",IF('Exemplaires élève'!$CM$98="TI",1,IF('Exemplaires élève'!$CM$98="I",2,IF('Exemplaires élève'!$CM$98="S",3,IF('Exemplaires élève'!$CM$98="B",4,IF('Exemplaires élève'!$CM$98="TB",5,"xxxx"))))))</f>
        <v/>
      </c>
      <c r="N238" s="78" t="str">
        <f>IF('Exemplaires élève'!$CM$115="","",IF('Exemplaires élève'!$CM$115="TI",1,IF('Exemplaires élève'!$CM$115="I",2,IF('Exemplaires élève'!$CM$115="S",3,IF('Exemplaires élève'!$CM$115="B",4,IF('Exemplaires élève'!$CM$115="TB",5,"xxxx"))))))</f>
        <v/>
      </c>
      <c r="O238" s="78" t="str">
        <f>IF('Exemplaires élève'!$CM$123="","",IF('Exemplaires élève'!$CM$123="TI",1,IF('Exemplaires élève'!$CM$123="I",2,IF('Exemplaires élève'!$CM$123="S",3,IF('Exemplaires élève'!$CM$123="B",4,IF('Exemplaires élève'!$CM$123="TB",5,"xxxx"))))))</f>
        <v/>
      </c>
      <c r="P238" s="78" t="str">
        <f>IF('Exemplaires élève'!$CM$131="","",IF('Exemplaires élève'!$CM$131="TI",1,IF('Exemplaires élève'!$CM$131="I",2,IF('Exemplaires élève'!$CM$131="S",3,IF('Exemplaires élève'!$CM$131="B",4,IF('Exemplaires élève'!$CM$131="TB",5,"xxxx"))))))</f>
        <v/>
      </c>
      <c r="Q238" s="78" t="str">
        <f>IF('Exemplaires élève'!$CM$139="","",IF('Exemplaires élève'!$CM$139="TI",1,IF('Exemplaires élève'!$CM$139="I",2,IF('Exemplaires élève'!$CM$139="S",3,IF('Exemplaires élève'!$CM$139="B",4,IF('Exemplaires élève'!$CM$139="TB",5,"xxxx"))))))</f>
        <v/>
      </c>
      <c r="R238" s="78" t="str">
        <f>IF('Exemplaires élève'!$CM$147="","",IF('Exemplaires élève'!$CM$147="TI",1,IF('Exemplaires élève'!$CM$147="I",2,IF('Exemplaires élève'!$CM$147="S",3,IF('Exemplaires élève'!$CM$147="B",4,IF('Exemplaires élève'!$CM$147="TB",5,"xxxx"))))))</f>
        <v/>
      </c>
      <c r="S238" s="78" t="str">
        <f>IF('Exemplaires élève'!$CM$164="","",IF('Exemplaires élève'!$CM$164="TI",1,IF('Exemplaires élève'!$CM$164="I",2,IF('Exemplaires élève'!$CM$164="S",3,IF('Exemplaires élève'!$CM$164="B",4,IF('Exemplaires élève'!$CM$164="TB",5,"xxxx"))))))</f>
        <v/>
      </c>
      <c r="T238" s="78" t="str">
        <f>IF('Exemplaires élève'!$CM$172="","",IF('Exemplaires élève'!$CM$172="TI",1,IF('Exemplaires élève'!$CM$172="I",2,IF('Exemplaires élève'!$CM$172="S",3,IF('Exemplaires élève'!$CM$172="B",4,IF('Exemplaires élève'!$CM$172="TB",5,"xxxx"))))))</f>
        <v/>
      </c>
      <c r="U238" s="78" t="str">
        <f>IF('Exemplaires élève'!$CM$180="","",IF('Exemplaires élève'!$CM$180="TI",1,IF('Exemplaires élève'!$CM$180="I",2,IF('Exemplaires élève'!$CM$180="S",3,IF('Exemplaires élève'!$CM$180="B",4,IF('Exemplaires élève'!$CM$180="TB",5,"xxxx"))))))</f>
        <v/>
      </c>
      <c r="V238" s="78" t="str">
        <f>IF('Exemplaires élève'!$CM$188="","",IF('Exemplaires élève'!$CM$188="TI",1,IF('Exemplaires élève'!$CM$188="I",2,IF('Exemplaires élève'!$CM$188="S",3,IF('Exemplaires élève'!$CM$188="B",4,IF('Exemplaires élève'!$CM$188="TB",5,"xxxx"))))))</f>
        <v/>
      </c>
      <c r="W238" s="78" t="str">
        <f>IF('Exemplaires élève'!$CM$196="","",IF('Exemplaires élève'!$CM$196="TI",1,IF('Exemplaires élève'!$CM$196="I",2,IF('Exemplaires élève'!$CM$196="S",3,IF('Exemplaires élève'!$CM$196="B",4,IF('Exemplaires élève'!$CM$196="TB",5,"xxxx"))))))</f>
        <v/>
      </c>
    </row>
    <row r="239" spans="1:24">
      <c r="A239" s="112"/>
      <c r="D239" s="78" t="str">
        <f>IF('Exemplaires élève'!$CM$18="","",IF('Exemplaires élève'!$CM$18="TI",1,IF('Exemplaires élève'!$CM$18="I",2,IF('Exemplaires élève'!$CM$18="S",3,IF('Exemplaires élève'!$CM$18="B",4,IF('Exemplaires élève'!$CM$18="TB",5,"xxxx"))))))</f>
        <v/>
      </c>
      <c r="E239" s="78" t="str">
        <f>IF('Exemplaires élève'!$CM$26="","",IF('Exemplaires élève'!$CM$26="TI",1,IF('Exemplaires élève'!$CM$26="I",2,IF('Exemplaires élève'!$CM$26="S",3,IF('Exemplaires élève'!$CM$26="B",4,IF('Exemplaires élève'!$CM$26="TB",5,"xxxx"))))))</f>
        <v/>
      </c>
      <c r="F239" s="78" t="str">
        <f>IF('Exemplaires élève'!$CM$34="","",IF('Exemplaires élève'!$CM$34="TI",1,IF('Exemplaires élève'!$CM$34="I",2,IF('Exemplaires élève'!$CM$34="S",3,IF('Exemplaires élève'!$CM$34="B",4,IF('Exemplaires élève'!$CM$34="TB",5,"xxxx"))))))</f>
        <v/>
      </c>
      <c r="G239" s="78" t="str">
        <f>IF('Exemplaires élève'!$CM$42="","",IF('Exemplaires élève'!$CM$42="TI",1,IF('Exemplaires élève'!$CM$42="I",2,IF('Exemplaires élève'!$CM$42="S",3,IF('Exemplaires élève'!$CM$42="B",4,IF('Exemplaires élève'!$CM$42="TB",5,"xxxx"))))))</f>
        <v/>
      </c>
      <c r="H239" s="78" t="str">
        <f>IF('Exemplaires élève'!$CM$50="","",IF('Exemplaires élève'!$CM$50="TI",1,IF('Exemplaires élève'!$CM$50="I",2,IF('Exemplaires élève'!$CM$50="S",3,IF('Exemplaires élève'!$CM$50="B",4,IF('Exemplaires élève'!$CM$50="TB",5,"xxxx"))))))</f>
        <v/>
      </c>
      <c r="I239" s="78" t="str">
        <f>IF('Exemplaires élève'!$CM$67="","",IF('Exemplaires élève'!$CM$67="TI",1,IF('Exemplaires élève'!$CM$67="I",2,IF('Exemplaires élève'!$CM$67="S",3,IF('Exemplaires élève'!$CM$67="B",4,IF('Exemplaires élève'!$CM$67="TB",5,"xxxx"))))))</f>
        <v/>
      </c>
      <c r="J239" s="78" t="str">
        <f>IF('Exemplaires élève'!$CM$75="","",IF('Exemplaires élève'!$CM$75="TI",1,IF('Exemplaires élève'!$CM$75="I",2,IF('Exemplaires élève'!$CM$75="S",3,IF('Exemplaires élève'!$CM$75="B",4,IF('Exemplaires élève'!$CM$75="TB",5,"xxxx"))))))</f>
        <v/>
      </c>
      <c r="K239" s="78" t="str">
        <f>IF('Exemplaires élève'!$CM$83="","",IF('Exemplaires élève'!$CM$83="TI",1,IF('Exemplaires élève'!$CM$83="I",2,IF('Exemplaires élève'!$CM$83="S",3,IF('Exemplaires élève'!$CM$83="B",4,IF('Exemplaires élève'!$CM$83="TB",5,"xxxx"))))))</f>
        <v/>
      </c>
      <c r="L239" s="78" t="str">
        <f>IF('Exemplaires élève'!$CM$91="","",IF('Exemplaires élève'!$CM$91="TI",1,IF('Exemplaires élève'!$CM$91="I",2,IF('Exemplaires élève'!$CM$91="S",3,IF('Exemplaires élève'!$CM$91="B",4,IF('Exemplaires élève'!$CM$91="TB",5,"xxxx"))))))</f>
        <v/>
      </c>
      <c r="M239" s="78" t="str">
        <f>IF('Exemplaires élève'!$CM$99="","",IF('Exemplaires élève'!$CM$99="TI",1,IF('Exemplaires élève'!$CM$99="I",2,IF('Exemplaires élève'!$CM$99="S",3,IF('Exemplaires élève'!$CM$99="B",4,IF('Exemplaires élève'!$CM$99="TB",5,"xxxx"))))))</f>
        <v/>
      </c>
      <c r="N239" s="78" t="str">
        <f>IF('Exemplaires élève'!$CM$116="","",IF('Exemplaires élève'!$CM$116="TI",1,IF('Exemplaires élève'!$CM$116="I",2,IF('Exemplaires élève'!$CM$116="S",3,IF('Exemplaires élève'!$CM$116="B",4,IF('Exemplaires élève'!$CM$116="TB",5,"xxxx"))))))</f>
        <v/>
      </c>
      <c r="O239" s="78" t="str">
        <f>IF('Exemplaires élève'!$CM$124="","",IF('Exemplaires élève'!$CM$124="TI",1,IF('Exemplaires élève'!$CM$124="I",2,IF('Exemplaires élève'!$CM$124="S",3,IF('Exemplaires élève'!$CM$124="B",4,IF('Exemplaires élève'!$CM$124="TB",5,"xxxx"))))))</f>
        <v/>
      </c>
      <c r="P239" s="78" t="str">
        <f>IF('Exemplaires élève'!$CM$132="","",IF('Exemplaires élève'!$CM$132="TI",1,IF('Exemplaires élève'!$CM$132="I",2,IF('Exemplaires élève'!$CM$132="S",3,IF('Exemplaires élève'!$CM$132="B",4,IF('Exemplaires élève'!$CM$132="TB",5,"xxxx"))))))</f>
        <v/>
      </c>
      <c r="Q239" s="78" t="str">
        <f>IF('Exemplaires élève'!$CM$140="","",IF('Exemplaires élève'!$CM$140="TI",1,IF('Exemplaires élève'!$CM$140="I",2,IF('Exemplaires élève'!$CM$140="S",3,IF('Exemplaires élève'!$CM$140="B",4,IF('Exemplaires élève'!$CM$140="TB",5,"xxxx"))))))</f>
        <v/>
      </c>
      <c r="R239" s="78" t="str">
        <f>IF('Exemplaires élève'!$CM$148="","",IF('Exemplaires élève'!$CM$148="TI",1,IF('Exemplaires élève'!$CM$148="I",2,IF('Exemplaires élève'!$CM$148="S",3,IF('Exemplaires élève'!$CM$148="B",4,IF('Exemplaires élève'!$CM$148="TB",5,"xxxx"))))))</f>
        <v/>
      </c>
      <c r="S239" s="78" t="str">
        <f>IF('Exemplaires élève'!$CM$165="","",IF('Exemplaires élève'!$CM$165="TI",1,IF('Exemplaires élève'!$CM$165="I",2,IF('Exemplaires élève'!$CM$165="S",3,IF('Exemplaires élève'!$CM$165="B",4,IF('Exemplaires élève'!$CM$165="TB",5,"xxxx"))))))</f>
        <v/>
      </c>
      <c r="T239" s="78" t="str">
        <f>IF('Exemplaires élève'!$CM$173="","",IF('Exemplaires élève'!$CM$173="TI",1,IF('Exemplaires élève'!$CM$173="I",2,IF('Exemplaires élève'!$CM$173="S",3,IF('Exemplaires élève'!$CM$173="B",4,IF('Exemplaires élève'!$CM$173="TB",5,"xxxx"))))))</f>
        <v/>
      </c>
      <c r="U239" s="78" t="str">
        <f>IF('Exemplaires élève'!$CM$181="","",IF('Exemplaires élève'!$CM$181="TI",1,IF('Exemplaires élève'!$CM$181="I",2,IF('Exemplaires élève'!$CM$181="S",3,IF('Exemplaires élève'!$CM$181="B",4,IF('Exemplaires élève'!$CM$181="TB",5,"xxxx"))))))</f>
        <v/>
      </c>
      <c r="V239" s="78" t="str">
        <f>IF('Exemplaires élève'!$CM$189="","",IF('Exemplaires élève'!$CM$189="TI",1,IF('Exemplaires élève'!$CM$189="I",2,IF('Exemplaires élève'!$CM$189="S",3,IF('Exemplaires élève'!$CM$189="B",4,IF('Exemplaires élève'!$CM$189="TB",5,"xxxx"))))))</f>
        <v/>
      </c>
      <c r="W239" s="78" t="str">
        <f>IF('Exemplaires élève'!$CM$197="","",IF('Exemplaires élève'!$CM$197="TI",1,IF('Exemplaires élève'!$CM$197="I",2,IF('Exemplaires élève'!$CM$197="S",3,IF('Exemplaires élève'!$CM$197="B",4,IF('Exemplaires élève'!$CM$197="TB",5,"xxxx"))))))</f>
        <v/>
      </c>
    </row>
    <row r="240" spans="1:24">
      <c r="A240" s="112"/>
      <c r="D240" s="78" t="str">
        <f>IF('Exemplaires élève'!$CM$19="","",IF('Exemplaires élève'!$CM$19="TI",1,IF('Exemplaires élève'!$CM$19="I",2,IF('Exemplaires élève'!$CM$19="S",3,IF('Exemplaires élève'!$CM$19="B",4,IF('Exemplaires élève'!$CM$19="TB",5,"xxxx"))))))</f>
        <v/>
      </c>
      <c r="E240" s="78" t="str">
        <f>IF('Exemplaires élève'!$CM$27="","",IF('Exemplaires élève'!$CM$27="TI",1,IF('Exemplaires élève'!$CM$27="I",2,IF('Exemplaires élève'!$CM$27="S",3,IF('Exemplaires élève'!$CM$27="B",4,IF('Exemplaires élève'!$CM$27="TB",5,"xxxx"))))))</f>
        <v/>
      </c>
      <c r="F240" s="78" t="str">
        <f>IF('Exemplaires élève'!$CM$35="","",IF('Exemplaires élève'!$CM$35="TI",1,IF('Exemplaires élève'!$CM$35="I",2,IF('Exemplaires élève'!$CM$35="S",3,IF('Exemplaires élève'!$CM$35="B",4,IF('Exemplaires élève'!$CM$35="TB",5,"xxxx"))))))</f>
        <v/>
      </c>
      <c r="G240" s="78" t="str">
        <f>IF('Exemplaires élève'!$CM$43="","",IF('Exemplaires élève'!$CM$43="TI",1,IF('Exemplaires élève'!$CM$43="I",2,IF('Exemplaires élève'!$CM$43="S",3,IF('Exemplaires élève'!$CM$43="B",4,IF('Exemplaires élève'!$CM$43="TB",5,"xxxx"))))))</f>
        <v/>
      </c>
      <c r="H240" s="78" t="str">
        <f>IF('Exemplaires élève'!$CM$51="","",IF('Exemplaires élève'!$CM$51="TI",1,IF('Exemplaires élève'!$CM$51="I",2,IF('Exemplaires élève'!$CM$51="S",3,IF('Exemplaires élève'!$CM$51="B",4,IF('Exemplaires élève'!$CM$51="TB",5,"xxxx"))))))</f>
        <v/>
      </c>
      <c r="I240" s="78" t="str">
        <f>IF('Exemplaires élève'!$CM$68="","",IF('Exemplaires élève'!$CM$68="TI",1,IF('Exemplaires élève'!$CM$68="I",2,IF('Exemplaires élève'!$CM$68="S",3,IF('Exemplaires élève'!$CM$68="B",4,IF('Exemplaires élève'!$CM$68="TB",5,"xxxx"))))))</f>
        <v/>
      </c>
      <c r="J240" s="78" t="str">
        <f>IF('Exemplaires élève'!$CM$76="","",IF('Exemplaires élève'!$CM$76="TI",1,IF('Exemplaires élève'!$CM$76="I",2,IF('Exemplaires élève'!$CM$76="S",3,IF('Exemplaires élève'!$CM$76="B",4,IF('Exemplaires élève'!$CM$76="TB",5,"xxxx"))))))</f>
        <v/>
      </c>
      <c r="K240" s="78" t="str">
        <f>IF('Exemplaires élève'!$CM$84="","",IF('Exemplaires élève'!$CM$84="TI",1,IF('Exemplaires élève'!$CM$84="I",2,IF('Exemplaires élève'!$CM$84="S",3,IF('Exemplaires élève'!$CM$84="B",4,IF('Exemplaires élève'!$CM$84="TB",5,"xxxx"))))))</f>
        <v/>
      </c>
      <c r="L240" s="78" t="str">
        <f>IF('Exemplaires élève'!$CM$92="","",IF('Exemplaires élève'!$CM$92="TI",1,IF('Exemplaires élève'!$CM$92="I",2,IF('Exemplaires élève'!$CM$92="S",3,IF('Exemplaires élève'!$CM$92="B",4,IF('Exemplaires élève'!$CM$92="TB",5,"xxxx"))))))</f>
        <v/>
      </c>
      <c r="M240" s="78" t="str">
        <f>IF('Exemplaires élève'!$CM$100="","",IF('Exemplaires élève'!$CM$100="TI",1,IF('Exemplaires élève'!$CM$100="I",2,IF('Exemplaires élève'!$CM$100="S",3,IF('Exemplaires élève'!$CM$100="B",4,IF('Exemplaires élève'!$CM$100="TB",5,"xxxx"))))))</f>
        <v/>
      </c>
      <c r="N240" s="78" t="str">
        <f>IF('Exemplaires élève'!$CM$117="","",IF('Exemplaires élève'!$CM$117="TI",1,IF('Exemplaires élève'!$CM$117="I",2,IF('Exemplaires élève'!$CM$117="S",3,IF('Exemplaires élève'!$CM$117="B",4,IF('Exemplaires élève'!$CM$117="TB",5,"xxxx"))))))</f>
        <v/>
      </c>
      <c r="O240" s="78" t="str">
        <f>IF('Exemplaires élève'!$CM$125="","",IF('Exemplaires élève'!$CM$125="TI",1,IF('Exemplaires élève'!$CM$125="I",2,IF('Exemplaires élève'!$CM$125="S",3,IF('Exemplaires élève'!$CM$125="B",4,IF('Exemplaires élève'!$CM$125="TB",5,"xxxx"))))))</f>
        <v/>
      </c>
      <c r="P240" s="78" t="str">
        <f>IF('Exemplaires élève'!$CM$133="","",IF('Exemplaires élève'!$CM$133="TI",1,IF('Exemplaires élève'!$CM$133="I",2,IF('Exemplaires élève'!$CM$133="S",3,IF('Exemplaires élève'!$CM$133="B",4,IF('Exemplaires élève'!$CM$133="TB",5,"xxxx"))))))</f>
        <v/>
      </c>
      <c r="Q240" s="78" t="str">
        <f>IF('Exemplaires élève'!$CM$141="","",IF('Exemplaires élève'!$CM$141="TI",1,IF('Exemplaires élève'!$CM$141="I",2,IF('Exemplaires élève'!$CM$141="S",3,IF('Exemplaires élève'!$CM$141="B",4,IF('Exemplaires élève'!$CM$141="TB",5,"xxxx"))))))</f>
        <v/>
      </c>
      <c r="R240" s="78" t="str">
        <f>IF('Exemplaires élève'!$CM$149="","",IF('Exemplaires élève'!$CM$149="TI",1,IF('Exemplaires élève'!$CM$149="I",2,IF('Exemplaires élève'!$CM$149="S",3,IF('Exemplaires élève'!$CM$149="B",4,IF('Exemplaires élève'!$CM$149="TB",5,"xxxx"))))))</f>
        <v/>
      </c>
      <c r="S240" s="78" t="str">
        <f>IF('Exemplaires élève'!$CM$166="","",IF('Exemplaires élève'!$CM$166="TI",1,IF('Exemplaires élève'!$CM$166="I",2,IF('Exemplaires élève'!$CM$166="S",3,IF('Exemplaires élève'!$CM$166="B",4,IF('Exemplaires élève'!$CM$166="TB",5,"xxxx"))))))</f>
        <v/>
      </c>
      <c r="T240" s="78" t="str">
        <f>IF('Exemplaires élève'!$CM$174="","",IF('Exemplaires élève'!$CM$174="TI",1,IF('Exemplaires élève'!$CM$174="I",2,IF('Exemplaires élève'!$CM$174="S",3,IF('Exemplaires élève'!$CM$174="B",4,IF('Exemplaires élève'!$CM$174="TB",5,"xxxx"))))))</f>
        <v/>
      </c>
      <c r="U240" s="78" t="str">
        <f>IF('Exemplaires élève'!$CM$182="","",IF('Exemplaires élève'!$CM$182="TI",1,IF('Exemplaires élève'!$CM$182="I",2,IF('Exemplaires élève'!$CM$182="S",3,IF('Exemplaires élève'!$CM$182="B",4,IF('Exemplaires élève'!$CM$182="TB",5,"xxxx"))))))</f>
        <v/>
      </c>
      <c r="V240" s="78" t="str">
        <f>IF('Exemplaires élève'!$CM$190="","",IF('Exemplaires élève'!$CM$190="TI",1,IF('Exemplaires élève'!$CM$190="I",2,IF('Exemplaires élève'!$CM$190="S",3,IF('Exemplaires élève'!$CM$190="B",4,IF('Exemplaires élève'!$CM$190="TB",5,"xxxx"))))))</f>
        <v/>
      </c>
      <c r="W240" s="78" t="str">
        <f>IF('Exemplaires élève'!$CM$198="","",IF('Exemplaires élève'!$CM$198="TI",1,IF('Exemplaires élève'!$CM$198="I",2,IF('Exemplaires élève'!$CM$198="S",3,IF('Exemplaires élève'!$CM$198="B",4,IF('Exemplaires élève'!$CM$198="TB",5,"xxxx"))))))</f>
        <v/>
      </c>
    </row>
    <row r="241" spans="1:23">
      <c r="A241" s="112"/>
      <c r="D241" s="78" t="str">
        <f>IF('Exemplaires élève'!$CM$20="","",IF('Exemplaires élève'!$CM$20="TI",1,IF('Exemplaires élève'!$CM$20="I",2,IF('Exemplaires élève'!$CM$20="S",3,IF('Exemplaires élève'!$CM$20="B",4,IF('Exemplaires élève'!$CM$20="TB",5,"xxxx"))))))</f>
        <v/>
      </c>
      <c r="E241" s="78" t="str">
        <f>IF('Exemplaires élève'!$CM$28="","",IF('Exemplaires élève'!$CM$28="TI",1,IF('Exemplaires élève'!$CM$28="I",2,IF('Exemplaires élève'!$CM$28="S",3,IF('Exemplaires élève'!$CM$28="B",4,IF('Exemplaires élève'!$CM$28="TB",5,"xxxx"))))))</f>
        <v/>
      </c>
      <c r="F241" s="78" t="str">
        <f>IF('Exemplaires élève'!$CM$36="","",IF('Exemplaires élève'!$CM$36="TI",1,IF('Exemplaires élève'!$CM$36="I",2,IF('Exemplaires élève'!$CM$36="S",3,IF('Exemplaires élève'!$CM$36="B",4,IF('Exemplaires élève'!$CM$36="TB",5,"xxxx"))))))</f>
        <v/>
      </c>
      <c r="G241" s="78" t="str">
        <f>IF('Exemplaires élève'!$CM$44="","",IF('Exemplaires élève'!$CM$44="TI",1,IF('Exemplaires élève'!$CM$44="I",2,IF('Exemplaires élève'!$CM$44="S",3,IF('Exemplaires élève'!$CM$44="B",4,IF('Exemplaires élève'!$CM$44="TB",5,"xxxx"))))))</f>
        <v/>
      </c>
      <c r="H241" s="78" t="str">
        <f>IF('Exemplaires élève'!$CM$52="","",IF('Exemplaires élève'!$CM$52="TI",1,IF('Exemplaires élève'!$CM$52="I",2,IF('Exemplaires élève'!$CM$52="S",3,IF('Exemplaires élève'!$CM$52="B",4,IF('Exemplaires élève'!$CM$52="TB",5,"xxxx"))))))</f>
        <v/>
      </c>
      <c r="I241" s="78" t="str">
        <f>IF('Exemplaires élève'!$CM$69="","",IF('Exemplaires élève'!$CM$69="TI",1,IF('Exemplaires élève'!$CM$69="I",2,IF('Exemplaires élève'!$CM$69="S",3,IF('Exemplaires élève'!$CM$69="B",4,IF('Exemplaires élève'!$CM$69="TB",5,"xxxx"))))))</f>
        <v/>
      </c>
      <c r="J241" s="78" t="str">
        <f>IF('Exemplaires élève'!$CM$77="","",IF('Exemplaires élève'!$CM$77="TI",1,IF('Exemplaires élève'!$CM$77="I",2,IF('Exemplaires élève'!$CM$77="S",3,IF('Exemplaires élève'!$CM$77="B",4,IF('Exemplaires élève'!$CM$77="TB",5,"xxxx"))))))</f>
        <v/>
      </c>
      <c r="K241" s="78" t="str">
        <f>IF('Exemplaires élève'!$CM$85="","",IF('Exemplaires élève'!$CM$85="TI",1,IF('Exemplaires élève'!$CM$85="I",2,IF('Exemplaires élève'!$CM$85="S",3,IF('Exemplaires élève'!$CM$85="B",4,IF('Exemplaires élève'!$CM$85="TB",5,"xxxx"))))))</f>
        <v/>
      </c>
      <c r="L241" s="78" t="str">
        <f>IF('Exemplaires élève'!$CM$93="","",IF('Exemplaires élève'!$CM$93="TI",1,IF('Exemplaires élève'!$CM$93="I",2,IF('Exemplaires élève'!$CM$93="S",3,IF('Exemplaires élève'!$CM$93="B",4,IF('Exemplaires élève'!$CM$93="TB",5,"xxxx"))))))</f>
        <v/>
      </c>
      <c r="M241" s="78" t="str">
        <f>IF('Exemplaires élève'!$CM$101="","",IF('Exemplaires élève'!$CM$101="TI",1,IF('Exemplaires élève'!$CM$101="I",2,IF('Exemplaires élève'!$CM$101="S",3,IF('Exemplaires élève'!$CM$101="B",4,IF('Exemplaires élève'!$CM$101="TB",5,"xxxx"))))))</f>
        <v/>
      </c>
      <c r="N241" s="78" t="str">
        <f>IF('Exemplaires élève'!$CM$118="","",IF('Exemplaires élève'!$CM$118="TI",1,IF('Exemplaires élève'!$CM$118="I",2,IF('Exemplaires élève'!$CM$118="S",3,IF('Exemplaires élève'!$CM$118="B",4,IF('Exemplaires élève'!$CM$118="TB",5,"xxxx"))))))</f>
        <v/>
      </c>
      <c r="O241" s="78" t="str">
        <f>IF('Exemplaires élève'!$CM$126="","",IF('Exemplaires élève'!$CM$126="TI",1,IF('Exemplaires élève'!$CM$126="I",2,IF('Exemplaires élève'!$CM$126="S",3,IF('Exemplaires élève'!$CM$126="B",4,IF('Exemplaires élève'!$CM$126="TB",5,"xxxx"))))))</f>
        <v/>
      </c>
      <c r="P241" s="78" t="str">
        <f>IF('Exemplaires élève'!$CM$134="","",IF('Exemplaires élève'!$CM$134="TI",1,IF('Exemplaires élève'!$CM$134="I",2,IF('Exemplaires élève'!$CM$134="S",3,IF('Exemplaires élève'!$CM$134="B",4,IF('Exemplaires élève'!$CM$134="TB",5,"xxxx"))))))</f>
        <v/>
      </c>
      <c r="Q241" s="78" t="str">
        <f>IF('Exemplaires élève'!$CM$142="","",IF('Exemplaires élève'!$CM$142="TI",1,IF('Exemplaires élève'!$CM$142="I",2,IF('Exemplaires élève'!$CM$142="S",3,IF('Exemplaires élève'!$CM$142="B",4,IF('Exemplaires élève'!$CM$142="TB",5,"xxxx"))))))</f>
        <v/>
      </c>
      <c r="R241" s="78" t="str">
        <f>IF('Exemplaires élève'!$CM$150="","",IF('Exemplaires élève'!$CM$150="TI",1,IF('Exemplaires élève'!$CM$150="I",2,IF('Exemplaires élève'!$CM$150="S",3,IF('Exemplaires élève'!$CM$150="B",4,IF('Exemplaires élève'!$CM$150="TB",5,"xxxx"))))))</f>
        <v/>
      </c>
      <c r="S241" s="78" t="str">
        <f>IF('Exemplaires élève'!$CM$167="","",IF('Exemplaires élève'!$CM$167="TI",1,IF('Exemplaires élève'!$CM$167="I",2,IF('Exemplaires élève'!$CM$167="S",3,IF('Exemplaires élève'!$CM$167="B",4,IF('Exemplaires élève'!$CM$167="TB",5,"xxxx"))))))</f>
        <v/>
      </c>
      <c r="T241" s="78" t="str">
        <f>IF('Exemplaires élève'!$CM$175="","",IF('Exemplaires élève'!$CM$175="TI",1,IF('Exemplaires élève'!$CM$175="I",2,IF('Exemplaires élève'!$CM$175="S",3,IF('Exemplaires élève'!$CM$175="B",4,IF('Exemplaires élève'!$CM$175="TB",5,"xxxx"))))))</f>
        <v/>
      </c>
      <c r="U241" s="78" t="str">
        <f>IF('Exemplaires élève'!$CM$183="","",IF('Exemplaires élève'!$CM$183="TI",1,IF('Exemplaires élève'!$CM$183="I",2,IF('Exemplaires élève'!$CM$183="S",3,IF('Exemplaires élève'!$CM$183="B",4,IF('Exemplaires élève'!$CM$183="TB",5,"xxxx"))))))</f>
        <v/>
      </c>
      <c r="V241" s="78" t="str">
        <f>IF('Exemplaires élève'!$CM$191="","",IF('Exemplaires élève'!$CM$191="TI",1,IF('Exemplaires élève'!$CM$191="I",2,IF('Exemplaires élève'!$CM$191="S",3,IF('Exemplaires élève'!$CM$191="B",4,IF('Exemplaires élève'!$CM$191="TB",5,"xxxx"))))))</f>
        <v/>
      </c>
      <c r="W241" s="78" t="str">
        <f>IF('Exemplaires élève'!$CM$199="","",IF('Exemplaires élève'!$CM$199="TI",1,IF('Exemplaires élève'!$CM$199="I",2,IF('Exemplaires élève'!$CM$199="S",3,IF('Exemplaires élève'!$CM$199="B",4,IF('Exemplaires élève'!$CM$199="TB",5,"xxxx"))))))</f>
        <v/>
      </c>
    </row>
    <row r="242" spans="1:23" ht="13.5" thickBot="1">
      <c r="A242" s="112"/>
      <c r="D242" s="78" t="str">
        <f>IF('Exemplaires élève'!$CM$21="","",IF('Exemplaires élève'!$CM$21="TI",1,IF('Exemplaires élève'!$CM$21="I",2,IF('Exemplaires élève'!$CM$21="S",3,IF('Exemplaires élève'!$CM$21="B",4,IF('Exemplaires élève'!$CM$21="TB",5,"xxxx"))))))</f>
        <v/>
      </c>
      <c r="E242" s="78" t="str">
        <f>IF('Exemplaires élève'!$CM$29="","",IF('Exemplaires élève'!$CM$29="TI",1,IF('Exemplaires élève'!$CM$29="I",2,IF('Exemplaires élève'!$CM$29="S",3,IF('Exemplaires élève'!$CM$29="B",4,IF('Exemplaires élève'!$CM$29="TB",5,"xxxx"))))))</f>
        <v/>
      </c>
      <c r="F242" s="78" t="str">
        <f>IF('Exemplaires élève'!$CM$37="","",IF('Exemplaires élève'!$CM$37="TI",1,IF('Exemplaires élève'!$CM$37="I",2,IF('Exemplaires élève'!$CM$37="S",3,IF('Exemplaires élève'!$CM$37="B",4,IF('Exemplaires élève'!$CM$37="TB",5,"xxxx"))))))</f>
        <v/>
      </c>
      <c r="G242" s="78" t="str">
        <f>IF('Exemplaires élève'!$CM$45="","",IF('Exemplaires élève'!$CM$45="TI",1,IF('Exemplaires élève'!$CM$45="I",2,IF('Exemplaires élève'!$CM$45="S",3,IF('Exemplaires élève'!$CM$45="B",4,IF('Exemplaires élève'!$CM$45="TB",5,"xxxx"))))))</f>
        <v/>
      </c>
      <c r="H242" s="78" t="str">
        <f>IF('Exemplaires élève'!$CM$53="","",IF('Exemplaires élève'!$CM$53="TI",1,IF('Exemplaires élève'!$CM$53="I",2,IF('Exemplaires élève'!$CM$53="S",3,IF('Exemplaires élève'!$CM$53="B",4,IF('Exemplaires élève'!$CM$53="TB",5,"xxxx"))))))</f>
        <v/>
      </c>
      <c r="I242" s="78" t="str">
        <f>IF('Exemplaires élève'!$CM$70="","",IF('Exemplaires élève'!$CM$70="TI",1,IF('Exemplaires élève'!$CM$70="I",2,IF('Exemplaires élève'!$CM$70="S",3,IF('Exemplaires élève'!$CM$70="B",4,IF('Exemplaires élève'!$CM$70="TB",5,"xxxx"))))))</f>
        <v/>
      </c>
      <c r="J242" s="78" t="str">
        <f>IF('Exemplaires élève'!$CM$78="","",IF('Exemplaires élève'!$CM$78="TI",1,IF('Exemplaires élève'!$CM$78="I",2,IF('Exemplaires élève'!$CM$78="S",3,IF('Exemplaires élève'!$CM$78="B",4,IF('Exemplaires élève'!$CM$78="TB",5,"xxxx"))))))</f>
        <v/>
      </c>
      <c r="K242" s="78" t="str">
        <f>IF('Exemplaires élève'!$CM$86="","",IF('Exemplaires élève'!$CM$86="TI",1,IF('Exemplaires élève'!$CM$86="I",2,IF('Exemplaires élève'!$CM$86="S",3,IF('Exemplaires élève'!$CM$86="B",4,IF('Exemplaires élève'!$CM$86="TB",5,"xxxx"))))))</f>
        <v/>
      </c>
      <c r="L242" s="78" t="str">
        <f>IF('Exemplaires élève'!$CM$94="","",IF('Exemplaires élève'!$CM$94="TI",1,IF('Exemplaires élève'!$CM$94="I",2,IF('Exemplaires élève'!$CM$94="S",3,IF('Exemplaires élève'!$CM$94="B",4,IF('Exemplaires élève'!$CM$94="TB",5,"xxxx"))))))</f>
        <v/>
      </c>
      <c r="M242" s="78" t="str">
        <f>IF('Exemplaires élève'!$CM$102="","",IF('Exemplaires élève'!$CM$102="TI",1,IF('Exemplaires élève'!$CM$102="I",2,IF('Exemplaires élève'!$CM$102="S",3,IF('Exemplaires élève'!$CM$102="B",4,IF('Exemplaires élève'!$CM$102="TB",5,"xxxx"))))))</f>
        <v/>
      </c>
      <c r="N242" s="78" t="str">
        <f>IF('Exemplaires élève'!$CM$119="","",IF('Exemplaires élève'!$CM$119="TI",1,IF('Exemplaires élève'!$CM$119="I",2,IF('Exemplaires élève'!$CM$119="S",3,IF('Exemplaires élève'!$CM$119="B",4,IF('Exemplaires élève'!$CM$119="TB",5,"xxxx"))))))</f>
        <v/>
      </c>
      <c r="O242" s="78" t="str">
        <f>IF('Exemplaires élève'!$CM$127="","",IF('Exemplaires élève'!$CM$127="TI",1,IF('Exemplaires élève'!$CM$127="I",2,IF('Exemplaires élève'!$CM$127="S",3,IF('Exemplaires élève'!$CM$127="B",4,IF('Exemplaires élève'!$CM$127="TB",5,"xxxx"))))))</f>
        <v/>
      </c>
      <c r="P242" s="78" t="str">
        <f>IF('Exemplaires élève'!$CM$135="","",IF('Exemplaires élève'!$CM$135="TI",1,IF('Exemplaires élève'!$CM$135="I",2,IF('Exemplaires élève'!$CM$135="S",3,IF('Exemplaires élève'!$CM$135="B",4,IF('Exemplaires élève'!$CM$135="TB",5,"xxxx"))))))</f>
        <v/>
      </c>
      <c r="Q242" s="78" t="str">
        <f>IF('Exemplaires élève'!$CM$143="","",IF('Exemplaires élève'!$CM$143="TI",1,IF('Exemplaires élève'!$CM$143="I",2,IF('Exemplaires élève'!$CM$143="S",3,IF('Exemplaires élève'!$CM$143="B",4,IF('Exemplaires élève'!$CM$143="TB",5,"xxxx"))))))</f>
        <v/>
      </c>
      <c r="R242" s="78" t="str">
        <f>IF('Exemplaires élève'!$CM$151="","",IF('Exemplaires élève'!$CM$151="TI",1,IF('Exemplaires élève'!$CM$151="I",2,IF('Exemplaires élève'!$CM$151="S",3,IF('Exemplaires élève'!$CM$151="B",4,IF('Exemplaires élève'!$CM$151="TB",5,"xxxx"))))))</f>
        <v/>
      </c>
      <c r="S242" s="78" t="str">
        <f>IF('Exemplaires élève'!$CM$168="","",IF('Exemplaires élève'!$CM$168="TI",1,IF('Exemplaires élève'!$CM$168="I",2,IF('Exemplaires élève'!$CM$168="S",3,IF('Exemplaires élève'!$CM$168="B",4,IF('Exemplaires élève'!$CM$168="TB",5,"xxxx"))))))</f>
        <v/>
      </c>
      <c r="T242" s="78" t="str">
        <f>IF('Exemplaires élève'!$CM$176="","",IF('Exemplaires élève'!$CM$176="TI",1,IF('Exemplaires élève'!$CM$176="I",2,IF('Exemplaires élève'!$CM$176="S",3,IF('Exemplaires élève'!$CM$176="B",4,IF('Exemplaires élève'!$CM$176="TB",5,"xxxx"))))))</f>
        <v/>
      </c>
      <c r="U242" s="78" t="str">
        <f>IF('Exemplaires élève'!$CM$184="","",IF('Exemplaires élève'!$CM$184="TI",1,IF('Exemplaires élève'!$CM$184="I",2,IF('Exemplaires élève'!$CM$184="S",3,IF('Exemplaires élève'!$CM$184="B",4,IF('Exemplaires élève'!$CM$184="TB",5,"xxxx"))))))</f>
        <v/>
      </c>
      <c r="V242" s="78" t="str">
        <f>IF('Exemplaires élève'!$CM$192="","",IF('Exemplaires élève'!$CM$192="TI",1,IF('Exemplaires élève'!$CM$192="I",2,IF('Exemplaires élève'!$CM$192="S",3,IF('Exemplaires élève'!$CM$192="B",4,IF('Exemplaires élève'!$CM$192="TB",5,"xxxx"))))))</f>
        <v/>
      </c>
      <c r="W242" s="78" t="str">
        <f>IF('Exemplaires élève'!$CM$200="","",IF('Exemplaires élève'!$CM$200="TI",1,IF('Exemplaires élève'!$CM$200="I",2,IF('Exemplaires élève'!$CM$200="S",3,IF('Exemplaires élève'!$CM$200="B",4,IF('Exemplaires élève'!$CM$200="TB",5,"xxxx"))))))</f>
        <v/>
      </c>
    </row>
    <row r="243" spans="1:23" ht="13.5" thickBot="1">
      <c r="A243" s="112"/>
      <c r="D243" s="32" t="str">
        <f>IF(D236="Absent(e)","",IF(D236="Non pr.",2,IF(COUNTIF(D236:D242,"")=7,"",AVERAGE(D236:D242))))</f>
        <v/>
      </c>
      <c r="E243" s="33" t="str">
        <f t="shared" ref="E243:W243" si="24">IF(E236="Absent(e)","",IF(E236="Non pr.",2,IF(COUNTIF(E236:E242,"")=7,"",AVERAGE(E236:E242))))</f>
        <v/>
      </c>
      <c r="F243" s="33" t="str">
        <f t="shared" si="24"/>
        <v/>
      </c>
      <c r="G243" s="33" t="str">
        <f t="shared" si="24"/>
        <v/>
      </c>
      <c r="H243" s="33" t="str">
        <f t="shared" si="24"/>
        <v/>
      </c>
      <c r="I243" s="33" t="str">
        <f t="shared" si="24"/>
        <v/>
      </c>
      <c r="J243" s="33" t="str">
        <f t="shared" si="24"/>
        <v/>
      </c>
      <c r="K243" s="33" t="str">
        <f t="shared" si="24"/>
        <v/>
      </c>
      <c r="L243" s="33" t="str">
        <f t="shared" si="24"/>
        <v/>
      </c>
      <c r="M243" s="33" t="str">
        <f t="shared" si="24"/>
        <v/>
      </c>
      <c r="N243" s="33" t="str">
        <f t="shared" si="24"/>
        <v/>
      </c>
      <c r="O243" s="33" t="str">
        <f t="shared" si="24"/>
        <v/>
      </c>
      <c r="P243" s="33" t="str">
        <f t="shared" si="24"/>
        <v/>
      </c>
      <c r="Q243" s="33" t="str">
        <f t="shared" si="24"/>
        <v/>
      </c>
      <c r="R243" s="33" t="str">
        <f t="shared" si="24"/>
        <v/>
      </c>
      <c r="S243" s="33" t="str">
        <f t="shared" si="24"/>
        <v/>
      </c>
      <c r="T243" s="33" t="str">
        <f t="shared" si="24"/>
        <v/>
      </c>
      <c r="U243" s="33" t="str">
        <f t="shared" si="24"/>
        <v/>
      </c>
      <c r="V243" s="33" t="str">
        <f t="shared" si="24"/>
        <v/>
      </c>
      <c r="W243" s="34" t="str">
        <f t="shared" si="24"/>
        <v/>
      </c>
    </row>
    <row r="244" spans="1:23">
      <c r="A244" s="112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</row>
    <row r="245" spans="1:23">
      <c r="A245" s="112"/>
      <c r="C245" s="1" t="s">
        <v>28</v>
      </c>
      <c r="D245" s="77" t="str">
        <f>IF('Exemplaires élève'!$CM$15="np","Non pr.",IF('Exemplaires élève'!$CM$15="a","Absent(e)",IF('Exemplaires élève'!$CN$14="","",IF('Exemplaires élève'!$CN$15="TI",1,IF('Exemplaires élève'!$CN$15="I",2,IF('Exemplaires élève'!$CN$15="S",3,IF('Exemplaires élève'!$CN$15="B",4,IF('Exemplaires élève'!$CN$15="TB",5,"xxxx"))))))))</f>
        <v/>
      </c>
      <c r="E245" s="77" t="str">
        <f>IF('Exemplaires élève'!$CM$23="np","Non pr.",IF('Exemplaires élève'!$CM$23="a","Absent(e)",IF('Exemplaires élève'!$CN$23="","",IF('Exemplaires élève'!$CN$23="TI",1,IF('Exemplaires élève'!$CN$23="I",2,IF('Exemplaires élève'!$CN$23="S",3,IF('Exemplaires élève'!$CN$23="B",4,IF('Exemplaires élève'!$CN$23="TB",5,IF('Exemplaires élève'!$CN$23="np","Non pr.",IF('Exemplaires élève'!$CN$23="A","Absent(e)","xxxx"))))))))))</f>
        <v/>
      </c>
      <c r="F245" s="77" t="str">
        <f>IF('Exemplaires élève'!$CM$31="np","Non pr.",IF('Exemplaires élève'!$CM$31="a","Absent(e)",IF('Exemplaires élève'!$CN$31="","",IF('Exemplaires élève'!$CN$31="TI",1,IF('Exemplaires élève'!$CN$31="I",2,IF('Exemplaires élève'!$CN$31="S",3,IF('Exemplaires élève'!$CN$31="B",4,IF('Exemplaires élève'!$CN$31="TB",5,IF('Exemplaires élève'!$CN$31="np","Non pr.",IF('Exemplaires élève'!$CN$31="A","Absent(e)","xxxx"))))))))))</f>
        <v/>
      </c>
      <c r="G245" s="77" t="str">
        <f>IF('Exemplaires élève'!$CM$39="np","Non pr.",IF('Exemplaires élève'!$CM$39="a","Absent(e)",IF('Exemplaires élève'!$CN$39="","",IF('Exemplaires élève'!$CN$39="TI",1,IF('Exemplaires élève'!$CN$39="I",2,IF('Exemplaires élève'!$CN$39="S",3,IF('Exemplaires élève'!$CN$39="B",4,IF('Exemplaires élève'!$CN$39="TB",5,IF('Exemplaires élève'!$CN$39="np","Non pr.",IF('Exemplaires élève'!$CN$39="A","Absent(e)","xxxx"))))))))))</f>
        <v/>
      </c>
      <c r="H245" s="77" t="str">
        <f>IF('Exemplaires élève'!$CM$47="np","Non pr.",IF('Exemplaires élève'!$CM$47="a","Absent(e)",IF('Exemplaires élève'!$CN$47="","",IF('Exemplaires élève'!$CN$47="TI",1,IF('Exemplaires élève'!$CN$47="I",2,IF('Exemplaires élève'!$CN$47="S",3,IF('Exemplaires élève'!$CN$47="B",4,IF('Exemplaires élève'!$CN$47="TB",5,IF('Exemplaires élève'!$CN$47="np","Non pr.",IF('Exemplaires élève'!$CN$47="A","Absent(e)","xxxx"))))))))))</f>
        <v/>
      </c>
      <c r="I245" s="77" t="str">
        <f>IF('Exemplaires élève'!$CM$64="np","Non pr.",IF('Exemplaires élève'!$CM$64="a","Absent(e)",IF('Exemplaires élève'!$CN$64="","",IF('Exemplaires élève'!$CN$64="TI",1,IF('Exemplaires élève'!$CN$64="I",2,IF('Exemplaires élève'!$CN$64="S",3,IF('Exemplaires élève'!$CN$64="B",4,IF('Exemplaires élève'!$CN$64="TB",5,IF('Exemplaires élève'!$CN$64="np","Non pr.",IF('Exemplaires élève'!$CN$64="A","Absent(e)","xxxx"))))))))))</f>
        <v/>
      </c>
      <c r="J245" s="77" t="str">
        <f>IF('Exemplaires élève'!$CM$72="np","Non pr.",IF('Exemplaires élève'!$CM$72="a","Absent(e)",IF('Exemplaires élève'!$CN$72="","",IF('Exemplaires élève'!$CN$72="TI",1,IF('Exemplaires élève'!$CN$72="I",2,IF('Exemplaires élève'!$CN$72="S",3,IF('Exemplaires élève'!$CN$72="B",4,IF('Exemplaires élève'!$CN$72="TB",5,IF('Exemplaires élève'!$CN$72="np","Non pr.",IF('Exemplaires élève'!$CN$72="A","Absent(e)","xxxx"))))))))))</f>
        <v/>
      </c>
      <c r="K245" s="77" t="str">
        <f>IF('Exemplaires élève'!$CM$80="np","Non pr.",IF('Exemplaires élève'!$CM$80="a","Absent(e)",IF('Exemplaires élève'!$CN$80="","",IF('Exemplaires élève'!$CN$80="TI",1,IF('Exemplaires élève'!$CN$80="I",2,IF('Exemplaires élève'!$CN$80="S",3,IF('Exemplaires élève'!$CN$80="B",4,IF('Exemplaires élève'!$CN$80="TB",5,IF('Exemplaires élève'!$CN$80="np","Non pr.",IF('Exemplaires élève'!$CN$80="A","Absent(e)","xxxx"))))))))))</f>
        <v/>
      </c>
      <c r="L245" s="77" t="str">
        <f>IF('Exemplaires élève'!$CM$88="np","Non pr.",IF('Exemplaires élève'!$CM$88="a","Absent(e)",IF('Exemplaires élève'!$CN$88="","",IF('Exemplaires élève'!$CN$88="TI",1,IF('Exemplaires élève'!$CN$88="I",2,IF('Exemplaires élève'!$CN$88="S",3,IF('Exemplaires élève'!$CN$88="B",4,IF('Exemplaires élève'!$CN$88="TB",5,IF('Exemplaires élève'!$CN$88="np","Non pr.",IF('Exemplaires élève'!$CN$88="A","Absent(e)","xxxx"))))))))))</f>
        <v/>
      </c>
      <c r="M245" s="77" t="str">
        <f>IF('Exemplaires élève'!$CM$96="np","Non pr.",IF('Exemplaires élève'!$CM$96="a","Absent(e)",IF('Exemplaires élève'!$CN$96="","",IF('Exemplaires élève'!$CN$96="TI",1,IF('Exemplaires élève'!$CN$96="I",2,IF('Exemplaires élève'!$CN$96="S",3,IF('Exemplaires élève'!$CN$96="B",4,IF('Exemplaires élève'!$CN$96="TB",5,IF('Exemplaires élève'!$CN$96="np","Non pr.",IF('Exemplaires élève'!$CN$96="A","Absent(e)","xxxx"))))))))))</f>
        <v/>
      </c>
      <c r="N245" s="77" t="str">
        <f>IF('Exemplaires élève'!$CM$113="np","Non pr.",IF('Exemplaires élève'!$CM$113="a","Absent(e)",IF('Exemplaires élève'!$CN$113="","",IF('Exemplaires élève'!$CN$113="TI",1,IF('Exemplaires élève'!$CN$113="I",2,IF('Exemplaires élève'!$CN$113="S",3,IF('Exemplaires élève'!$CN$113="B",4,IF('Exemplaires élève'!$CN$113="TB",5,IF('Exemplaires élève'!$CN$113="np","Non pr.",IF('Exemplaires élève'!$CN$113="A","Absent(e)","xxxx"))))))))))</f>
        <v/>
      </c>
      <c r="O245" s="77" t="str">
        <f>IF('Exemplaires élève'!$CM$121="np","Non pr.",IF('Exemplaires élève'!$CM$121="a","Absent(e)",IF('Exemplaires élève'!$CN$121="","",IF('Exemplaires élève'!$CN$121="TI",1,IF('Exemplaires élève'!$CN$121="I",2,IF('Exemplaires élève'!$CN$121="S",3,IF('Exemplaires élève'!$CN$121="B",4,IF('Exemplaires élève'!$CN$121="TB",5,IF('Exemplaires élève'!$CN$121="np","Non pr.",IF('Exemplaires élève'!$CN$121="A","Absent(e)","xxxx"))))))))))</f>
        <v/>
      </c>
      <c r="P245" s="77" t="str">
        <f>IF('Exemplaires élève'!$CM$129="np","Non pr.",IF('Exemplaires élève'!$CM$129="a","Absent(e)",IF('Exemplaires élève'!$CN$129="","",IF('Exemplaires élève'!$CN$129="TI",1,IF('Exemplaires élève'!$CN$129="I",2,IF('Exemplaires élève'!$CN$129="S",3,IF('Exemplaires élève'!$CN$129="B",4,IF('Exemplaires élève'!$CN$129="TB",5,IF('Exemplaires élève'!$CN$129="np","Non pr.",IF('Exemplaires élève'!$CN$129="A","Absent(e)","xxxx"))))))))))</f>
        <v/>
      </c>
      <c r="Q245" s="77" t="str">
        <f>IF('Exemplaires élève'!$CM$137="np","Non pr.",IF('Exemplaires élève'!$CM$137="a","Absent(e)",IF('Exemplaires élève'!$CN$137="","",IF('Exemplaires élève'!$CN$137="TI",1,IF('Exemplaires élève'!$CN$137="I",2,IF('Exemplaires élève'!$CN$137="S",3,IF('Exemplaires élève'!$CN$137="B",4,IF('Exemplaires élève'!$CN$137="TB",5,IF('Exemplaires élève'!$CN$137="np","Non pr.",IF('Exemplaires élève'!$CN$137="A","Absent(e)","xxxx"))))))))))</f>
        <v/>
      </c>
      <c r="R245" s="77" t="str">
        <f>IF('Exemplaires élève'!$CM$145="np","Non pr.",IF('Exemplaires élève'!$CM$145="a","Absent(e)",IF('Exemplaires élève'!$CN$145="","",IF('Exemplaires élève'!$CN$145="TI",1,IF('Exemplaires élève'!$CN$145="I",2,IF('Exemplaires élève'!$CN$145="S",3,IF('Exemplaires élève'!$CN$145="B",4,IF('Exemplaires élève'!$CN$145="TB",5,IF('Exemplaires élève'!$CN$145="np","Non pr.",IF('Exemplaires élève'!$CN$145="A","Absent(e)","xxxx"))))))))))</f>
        <v/>
      </c>
      <c r="S245" s="77" t="str">
        <f>IF('Exemplaires élève'!$CM$162="np","Non pr.",IF('Exemplaires élève'!$CM$162="a","Absent(e)",IF('Exemplaires élève'!$CN$162="","",IF('Exemplaires élève'!$CN$162="TI",1,IF('Exemplaires élève'!$CN$162="I",2,IF('Exemplaires élève'!$CN$162="S",3,IF('Exemplaires élève'!$CN$162="B",4,IF('Exemplaires élève'!$CN$162="TB",5,IF('Exemplaires élève'!$CN$162="np","Non pr.",IF('Exemplaires élève'!$CN$162="A","Absent(e)","xxxx"))))))))))</f>
        <v/>
      </c>
      <c r="T245" s="77" t="str">
        <f>IF('Exemplaires élève'!$CM$170="np","Non pr.",IF('Exemplaires élève'!$CM$170="a","Absent(e)",IF('Exemplaires élève'!$CN$170="","",IF('Exemplaires élève'!$CN$170="TI",1,IF('Exemplaires élève'!$CN$170="I",2,IF('Exemplaires élève'!$CN$170="S",3,IF('Exemplaires élève'!$CN$170="B",4,IF('Exemplaires élève'!$CN$170="TB",5,IF('Exemplaires élève'!$CN$170="np","Non pr.",IF('Exemplaires élève'!$CN$170="A","Absent(e)","xxxx"))))))))))</f>
        <v/>
      </c>
      <c r="U245" s="77" t="str">
        <f>IF('Exemplaires élève'!$CM$178="np","Non pr.",IF('Exemplaires élève'!$CM$178="a","Absent(e)",IF('Exemplaires élève'!$CN$178="","",IF('Exemplaires élève'!$CN$178="TI",1,IF('Exemplaires élève'!$CN$178="I",2,IF('Exemplaires élève'!$CN$178="S",3,IF('Exemplaires élève'!$CN$178="B",4,IF('Exemplaires élève'!$CN$178="TB",5,IF('Exemplaires élève'!$CN$178="np","Non pr.",IF('Exemplaires élève'!$CN$178="A","Absent(e)","xxxx"))))))))))</f>
        <v/>
      </c>
      <c r="V245" s="77" t="str">
        <f>IF('Exemplaires élève'!$CM$186="np","Non pr.",IF('Exemplaires élève'!$CM$186="a","Absent(e)",IF('Exemplaires élève'!$CN$186="","",IF('Exemplaires élève'!$CN$186="TI",1,IF('Exemplaires élève'!$CN$186="I",2,IF('Exemplaires élève'!$CN$186="S",3,IF('Exemplaires élève'!$CN$186="B",4,IF('Exemplaires élève'!$CN$186="TB",5,IF('Exemplaires élève'!$CN$186="np","Non pr.",IF('Exemplaires élève'!$CN$186="A","Absent(e)","xxxx"))))))))))</f>
        <v/>
      </c>
      <c r="W245" s="77" t="str">
        <f>IF('Exemplaires élève'!$CM$194="np","Non pr.",IF('Exemplaires élève'!$CM$194="a","Absent(e)",IF('Exemplaires élève'!$CN$194="","",IF('Exemplaires élève'!$CN$194="TI",1,IF('Exemplaires élève'!$CN$194="I",2,IF('Exemplaires élève'!$CN$194="S",3,IF('Exemplaires élève'!$CN$194="B",4,IF('Exemplaires élève'!$CN$194="TB",5,IF('Exemplaires élève'!$CN$194="np","Non pr.",IF('Exemplaires élève'!$CN$194="A","Absent(e)","xxxx"))))))))))</f>
        <v/>
      </c>
    </row>
    <row r="246" spans="1:23">
      <c r="A246" s="112"/>
      <c r="D246" s="78" t="str">
        <f>IF('Exemplaires élève'!$CN$16="","",IF('Exemplaires élève'!$CN$16="TI",1,IF('Exemplaires élève'!$CN$16="I",2,IF('Exemplaires élève'!$CN$16="S",3,IF('Exemplaires élève'!$CN$16="B",4,IF('Exemplaires élève'!$CN$16="TB",5,"xxxx"))))))</f>
        <v/>
      </c>
      <c r="E246" s="78" t="str">
        <f>IF('Exemplaires élève'!$CN$24="","",IF('Exemplaires élève'!$CN$24="TI",1,IF('Exemplaires élève'!$CN$24="I",2,IF('Exemplaires élève'!$CN$24="S",3,IF('Exemplaires élève'!$CN$24="B",4,IF('Exemplaires élève'!$CN$24="TB",5,"xxxx"))))))</f>
        <v/>
      </c>
      <c r="F246" s="78" t="str">
        <f>IF('Exemplaires élève'!$CN$32="","",IF('Exemplaires élève'!$CN$32="TI",1,IF('Exemplaires élève'!$CN$32="I",2,IF('Exemplaires élève'!$CN$32="S",3,IF('Exemplaires élève'!$CN$32="B",4,IF('Exemplaires élève'!$CN$32="TB",5,"xxxx"))))))</f>
        <v/>
      </c>
      <c r="G246" s="78" t="str">
        <f>IF('Exemplaires élève'!$CN$40="","",IF('Exemplaires élève'!$CN$40="TI",1,IF('Exemplaires élève'!$CN$40="I",2,IF('Exemplaires élève'!$CN$40="S",3,IF('Exemplaires élève'!$CN$40="B",4,IF('Exemplaires élève'!$CN$40="TB",5,"xxxx"))))))</f>
        <v/>
      </c>
      <c r="H246" s="78" t="str">
        <f>IF('Exemplaires élève'!$CN$48="","",IF('Exemplaires élève'!$CN$48="TI",1,IF('Exemplaires élève'!$CN$48="I",2,IF('Exemplaires élève'!$CN$48="S",3,IF('Exemplaires élève'!$CN$48="B",4,IF('Exemplaires élève'!$CN$48="TB",5,"xxxx"))))))</f>
        <v/>
      </c>
      <c r="I246" s="78" t="str">
        <f>IF('Exemplaires élève'!$CN$65="","",IF('Exemplaires élève'!$CN$65="TI",1,IF('Exemplaires élève'!$CN$65="I",2,IF('Exemplaires élève'!$CN$65="S",3,IF('Exemplaires élève'!$CN$65="B",4,IF('Exemplaires élève'!$CN$65="TB",5,"xxxx"))))))</f>
        <v/>
      </c>
      <c r="J246" s="78" t="str">
        <f>IF('Exemplaires élève'!$CN$73="","",IF('Exemplaires élève'!$CN$73="TI",1,IF('Exemplaires élève'!$CN$73="I",2,IF('Exemplaires élève'!$CN$73="S",3,IF('Exemplaires élève'!$CN$73="B",4,IF('Exemplaires élève'!$CN$73="TB",5,"xxxx"))))))</f>
        <v/>
      </c>
      <c r="K246" s="78" t="str">
        <f>IF('Exemplaires élève'!$CN$81="","",IF('Exemplaires élève'!$CN$81="TI",1,IF('Exemplaires élève'!$CN$81="I",2,IF('Exemplaires élève'!$CN$81="S",3,IF('Exemplaires élève'!$CN$81="B",4,IF('Exemplaires élève'!$CN$81="TB",5,"xxxx"))))))</f>
        <v/>
      </c>
      <c r="L246" s="78" t="str">
        <f>IF('Exemplaires élève'!$CN$89="","",IF('Exemplaires élève'!$CN$89="TI",1,IF('Exemplaires élève'!$CN$89="I",2,IF('Exemplaires élève'!$CN$89="S",3,IF('Exemplaires élève'!$CN$89="B",4,IF('Exemplaires élève'!$CN$89="TB",5,"xxxx"))))))</f>
        <v/>
      </c>
      <c r="M246" s="78" t="str">
        <f>IF('Exemplaires élève'!$CN$97="","",IF('Exemplaires élève'!$CN$97="TI",1,IF('Exemplaires élève'!$CN$97="I",2,IF('Exemplaires élève'!$CN$97="S",3,IF('Exemplaires élève'!$CN$97="B",4,IF('Exemplaires élève'!$CN$97="TB",5,"xxxx"))))))</f>
        <v/>
      </c>
      <c r="N246" s="78" t="str">
        <f>IF('Exemplaires élève'!$CN$114="","",IF('Exemplaires élève'!$CN$114="TI",1,IF('Exemplaires élève'!$CN$114="I",2,IF('Exemplaires élève'!$CN$114="S",3,IF('Exemplaires élève'!$CN$114="B",4,IF('Exemplaires élève'!$CN$114="TB",5,"xxxx"))))))</f>
        <v/>
      </c>
      <c r="O246" s="78" t="str">
        <f>IF('Exemplaires élève'!$CN$122="","",IF('Exemplaires élève'!$CN$122="TI",1,IF('Exemplaires élève'!$CN$122="I",2,IF('Exemplaires élève'!$CN$122="S",3,IF('Exemplaires élève'!$CN$122="B",4,IF('Exemplaires élève'!$CN$122="TB",5,"xxxx"))))))</f>
        <v/>
      </c>
      <c r="P246" s="78" t="str">
        <f>IF('Exemplaires élève'!$CN$130="","",IF('Exemplaires élève'!$CN$130="TI",1,IF('Exemplaires élève'!$CN$130="I",2,IF('Exemplaires élève'!$CN$130="S",3,IF('Exemplaires élève'!$CN$130="B",4,IF('Exemplaires élève'!$CN$130="TB",5,"xxxx"))))))</f>
        <v/>
      </c>
      <c r="Q246" s="78" t="str">
        <f>IF('Exemplaires élève'!$CN$138="","",IF('Exemplaires élève'!$CN$138="TI",1,IF('Exemplaires élève'!$CN$138="I",2,IF('Exemplaires élève'!$CN$138="S",3,IF('Exemplaires élève'!$CN$138="B",4,IF('Exemplaires élève'!$CN$138="TB",5,"xxxx"))))))</f>
        <v/>
      </c>
      <c r="R246" s="78" t="str">
        <f>IF('Exemplaires élève'!$CN$146="","",IF('Exemplaires élève'!$CN$146="TI",1,IF('Exemplaires élève'!$CN$146="I",2,IF('Exemplaires élève'!$CN$146="S",3,IF('Exemplaires élève'!$CN$146="B",4,IF('Exemplaires élève'!$CN$146="TB",5,"xxxx"))))))</f>
        <v/>
      </c>
      <c r="S246" s="78" t="str">
        <f>IF('Exemplaires élève'!$CN$163="","",IF('Exemplaires élève'!$CN$163="TI",1,IF('Exemplaires élève'!$CN$163="I",2,IF('Exemplaires élève'!$CN$163="S",3,IF('Exemplaires élève'!$CN$163="B",4,IF('Exemplaires élève'!$CN$163="TB",5,"xxxx"))))))</f>
        <v/>
      </c>
      <c r="T246" s="78" t="str">
        <f>IF('Exemplaires élève'!$CN$171="","",IF('Exemplaires élève'!$CN$171="TI",1,IF('Exemplaires élève'!$CN$171="I",2,IF('Exemplaires élève'!$CN$171="S",3,IF('Exemplaires élève'!$CN$171="B",4,IF('Exemplaires élève'!$CN$171="TB",5,"xxxx"))))))</f>
        <v/>
      </c>
      <c r="U246" s="78" t="str">
        <f>IF('Exemplaires élève'!$CN$179="","",IF('Exemplaires élève'!$CN$179="TI",1,IF('Exemplaires élève'!$CN$179="I",2,IF('Exemplaires élève'!$CN$179="S",3,IF('Exemplaires élève'!$CN$179="B",4,IF('Exemplaires élève'!$CN$179="TB",5,"xxxx"))))))</f>
        <v/>
      </c>
      <c r="V246" s="78" t="str">
        <f>IF('Exemplaires élève'!$CN$187="","",IF('Exemplaires élève'!$CN$187="TI",1,IF('Exemplaires élève'!$CN$187="I",2,IF('Exemplaires élève'!$CN$187="S",3,IF('Exemplaires élève'!$CN$187="B",4,IF('Exemplaires élève'!$CN$187="TB",5,"xxxx"))))))</f>
        <v/>
      </c>
      <c r="W246" s="78" t="str">
        <f>IF('Exemplaires élève'!$CN$195="","",IF('Exemplaires élève'!$CN$195="TI",1,IF('Exemplaires élève'!$CN$195="I",2,IF('Exemplaires élève'!$CN$195="S",3,IF('Exemplaires élève'!$CN$195="B",4,IF('Exemplaires élève'!$CN$195="TB",5,"xxxx"))))))</f>
        <v/>
      </c>
    </row>
    <row r="247" spans="1:23">
      <c r="A247" s="112"/>
      <c r="D247" s="78" t="str">
        <f>IF('Exemplaires élève'!$CN$17="","",IF('Exemplaires élève'!$CN$17="TI",1,IF('Exemplaires élève'!$CN$17="I",2,IF('Exemplaires élève'!$CN$17="S",3,IF('Exemplaires élève'!$CN$17="B",4,IF('Exemplaires élève'!$CN$17="TB",5,"xxxx"))))))</f>
        <v/>
      </c>
      <c r="E247" s="78" t="str">
        <f>IF('Exemplaires élève'!$CN$25="","",IF('Exemplaires élève'!$CN$25="TI",1,IF('Exemplaires élève'!$CN$25="I",2,IF('Exemplaires élève'!$CN$25="S",3,IF('Exemplaires élève'!$CN$25="B",4,IF('Exemplaires élève'!$CN$25="TB",5,"xxxx"))))))</f>
        <v/>
      </c>
      <c r="F247" s="78" t="str">
        <f>IF('Exemplaires élève'!$CN$33="","",IF('Exemplaires élève'!$CN$33="TI",1,IF('Exemplaires élève'!$CN$33="I",2,IF('Exemplaires élève'!$CN$33="S",3,IF('Exemplaires élève'!$CN$33="B",4,IF('Exemplaires élève'!$CN$33="TB",5,"xxxx"))))))</f>
        <v/>
      </c>
      <c r="G247" s="78" t="str">
        <f>IF('Exemplaires élève'!$CN$41="","",IF('Exemplaires élève'!$CN$41="TI",1,IF('Exemplaires élève'!$CN$41="I",2,IF('Exemplaires élève'!$CN$41="S",3,IF('Exemplaires élève'!$CN$41="B",4,IF('Exemplaires élève'!$CN$41="TB",5,"xxxx"))))))</f>
        <v/>
      </c>
      <c r="H247" s="78" t="str">
        <f>IF('Exemplaires élève'!$CN$49="","",IF('Exemplaires élève'!$CN$49="TI",1,IF('Exemplaires élève'!$CN$49="I",2,IF('Exemplaires élève'!$CN$49="S",3,IF('Exemplaires élève'!$CN$49="B",4,IF('Exemplaires élève'!$CN$49="TB",5,"xxxx"))))))</f>
        <v/>
      </c>
      <c r="I247" s="78" t="str">
        <f>IF('Exemplaires élève'!$CN$66="","",IF('Exemplaires élève'!$CN$66="TI",1,IF('Exemplaires élève'!$CN$66="I",2,IF('Exemplaires élève'!$CN$66="S",3,IF('Exemplaires élève'!$CN$66="B",4,IF('Exemplaires élève'!$CN$66="TB",5,"xxxx"))))))</f>
        <v/>
      </c>
      <c r="J247" s="78" t="str">
        <f>IF('Exemplaires élève'!$CN$74="","",IF('Exemplaires élève'!$CN$74="TI",1,IF('Exemplaires élève'!$CN$74="I",2,IF('Exemplaires élève'!$CN$74="S",3,IF('Exemplaires élève'!$CN$74="B",4,IF('Exemplaires élève'!$CN$74="TB",5,"xxxx"))))))</f>
        <v/>
      </c>
      <c r="K247" s="78" t="str">
        <f>IF('Exemplaires élève'!$CN$82="","",IF('Exemplaires élève'!$CN$82="TI",1,IF('Exemplaires élève'!$CN$82="I",2,IF('Exemplaires élève'!$CN$82="S",3,IF('Exemplaires élève'!$CN$82="B",4,IF('Exemplaires élève'!$CN$82="TB",5,"xxxx"))))))</f>
        <v/>
      </c>
      <c r="L247" s="78" t="str">
        <f>IF('Exemplaires élève'!$CN$90="","",IF('Exemplaires élève'!$CN$90="TI",1,IF('Exemplaires élève'!$CN$90="I",2,IF('Exemplaires élève'!$CN$90="S",3,IF('Exemplaires élève'!$CN$90="B",4,IF('Exemplaires élève'!$CN$90="TB",5,"xxxx"))))))</f>
        <v/>
      </c>
      <c r="M247" s="78" t="str">
        <f>IF('Exemplaires élève'!$CN$98="","",IF('Exemplaires élève'!$CN$98="TI",1,IF('Exemplaires élève'!$CN$98="I",2,IF('Exemplaires élève'!$CN$98="S",3,IF('Exemplaires élève'!$CN$98="B",4,IF('Exemplaires élève'!$CN$98="TB",5,"xxxx"))))))</f>
        <v/>
      </c>
      <c r="N247" s="78" t="str">
        <f>IF('Exemplaires élève'!$CN$115="","",IF('Exemplaires élève'!$CN$115="TI",1,IF('Exemplaires élève'!$CN$115="I",2,IF('Exemplaires élève'!$CN$115="S",3,IF('Exemplaires élève'!$CN$115="B",4,IF('Exemplaires élève'!$CN$115="TB",5,"xxxx"))))))</f>
        <v/>
      </c>
      <c r="O247" s="78" t="str">
        <f>IF('Exemplaires élève'!$CN$123="","",IF('Exemplaires élève'!$CN$123="TI",1,IF('Exemplaires élève'!$CN$123="I",2,IF('Exemplaires élève'!$CN$123="S",3,IF('Exemplaires élève'!$CN$123="B",4,IF('Exemplaires élève'!$CN$123="TB",5,"xxxx"))))))</f>
        <v/>
      </c>
      <c r="P247" s="78" t="str">
        <f>IF('Exemplaires élève'!$CN$131="","",IF('Exemplaires élève'!$CN$131="TI",1,IF('Exemplaires élève'!$CN$131="I",2,IF('Exemplaires élève'!$CN$131="S",3,IF('Exemplaires élève'!$CN$131="B",4,IF('Exemplaires élève'!$CN$131="TB",5,"xxxx"))))))</f>
        <v/>
      </c>
      <c r="Q247" s="78" t="str">
        <f>IF('Exemplaires élève'!$CN$139="","",IF('Exemplaires élève'!$CN$139="TI",1,IF('Exemplaires élève'!$CN$139="I",2,IF('Exemplaires élève'!$CN$139="S",3,IF('Exemplaires élève'!$CN$139="B",4,IF('Exemplaires élève'!$CN$139="TB",5,"xxxx"))))))</f>
        <v/>
      </c>
      <c r="R247" s="78" t="str">
        <f>IF('Exemplaires élève'!$CN$147="","",IF('Exemplaires élève'!$CN$147="TI",1,IF('Exemplaires élève'!$CN$147="I",2,IF('Exemplaires élève'!$CN$147="S",3,IF('Exemplaires élève'!$CN$147="B",4,IF('Exemplaires élève'!$CN$147="TB",5,"xxxx"))))))</f>
        <v/>
      </c>
      <c r="S247" s="78" t="str">
        <f>IF('Exemplaires élève'!$CN$164="","",IF('Exemplaires élève'!$CN$164="TI",1,IF('Exemplaires élève'!$CN$164="I",2,IF('Exemplaires élève'!$CN$164="S",3,IF('Exemplaires élève'!$CN$164="B",4,IF('Exemplaires élève'!$CN$164="TB",5,"xxxx"))))))</f>
        <v/>
      </c>
      <c r="T247" s="78" t="str">
        <f>IF('Exemplaires élève'!$CN$172="","",IF('Exemplaires élève'!$CN$172="TI",1,IF('Exemplaires élève'!$CN$172="I",2,IF('Exemplaires élève'!$CN$172="S",3,IF('Exemplaires élève'!$CN$172="B",4,IF('Exemplaires élève'!$CN$172="TB",5,"xxxx"))))))</f>
        <v/>
      </c>
      <c r="U247" s="78" t="str">
        <f>IF('Exemplaires élève'!$CN$180="","",IF('Exemplaires élève'!$CN$180="TI",1,IF('Exemplaires élève'!$CN$180="I",2,IF('Exemplaires élève'!$CN$180="S",3,IF('Exemplaires élève'!$CN$180="B",4,IF('Exemplaires élève'!$CN$180="TB",5,"xxxx"))))))</f>
        <v/>
      </c>
      <c r="V247" s="78" t="str">
        <f>IF('Exemplaires élève'!$CN$188="","",IF('Exemplaires élève'!$CN$188="TI",1,IF('Exemplaires élève'!$CN$188="I",2,IF('Exemplaires élève'!$CN$188="S",3,IF('Exemplaires élève'!$CN$188="B",4,IF('Exemplaires élève'!$CN$188="TB",5,"xxxx"))))))</f>
        <v/>
      </c>
      <c r="W247" s="78" t="str">
        <f>IF('Exemplaires élève'!$CN$196="","",IF('Exemplaires élève'!$CN$196="TI",1,IF('Exemplaires élève'!$CN$196="I",2,IF('Exemplaires élève'!$CN$196="S",3,IF('Exemplaires élève'!$CN$196="B",4,IF('Exemplaires élève'!$CN$196="TB",5,"xxxx"))))))</f>
        <v/>
      </c>
    </row>
    <row r="248" spans="1:23">
      <c r="A248" s="112"/>
      <c r="D248" s="78" t="str">
        <f>IF('Exemplaires élève'!$CN$18="","",IF('Exemplaires élève'!$CN$18="TI",1,IF('Exemplaires élève'!$CN$18="I",2,IF('Exemplaires élève'!$CN$18="S",3,IF('Exemplaires élève'!$CN$18="B",4,IF('Exemplaires élève'!$CN$18="TB",5,"xxxx"))))))</f>
        <v/>
      </c>
      <c r="E248" s="78" t="str">
        <f>IF('Exemplaires élève'!$CN$26="","",IF('Exemplaires élève'!$CN$26="TI",1,IF('Exemplaires élève'!$CN$26="I",2,IF('Exemplaires élève'!$CN$26="S",3,IF('Exemplaires élève'!$CN$26="B",4,IF('Exemplaires élève'!$CN$26="TB",5,"xxxx"))))))</f>
        <v/>
      </c>
      <c r="F248" s="78" t="str">
        <f>IF('Exemplaires élève'!$CN$34="","",IF('Exemplaires élève'!$CN$34="TI",1,IF('Exemplaires élève'!$CN$34="I",2,IF('Exemplaires élève'!$CN$34="S",3,IF('Exemplaires élève'!$CN$34="B",4,IF('Exemplaires élève'!$CN$34="TB",5,"xxxx"))))))</f>
        <v/>
      </c>
      <c r="G248" s="78" t="str">
        <f>IF('Exemplaires élève'!$CN$42="","",IF('Exemplaires élève'!$CN$42="TI",1,IF('Exemplaires élève'!$CN$42="I",2,IF('Exemplaires élève'!$CN$42="S",3,IF('Exemplaires élève'!$CN$42="B",4,IF('Exemplaires élève'!$CN$42="TB",5,"xxxx"))))))</f>
        <v/>
      </c>
      <c r="H248" s="78" t="str">
        <f>IF('Exemplaires élève'!$CN$50="","",IF('Exemplaires élève'!$CN$50="TI",1,IF('Exemplaires élève'!$CN$50="I",2,IF('Exemplaires élève'!$CN$50="S",3,IF('Exemplaires élève'!$CN$50="B",4,IF('Exemplaires élève'!$CN$50="TB",5,"xxxx"))))))</f>
        <v/>
      </c>
      <c r="I248" s="78" t="str">
        <f>IF('Exemplaires élève'!$CN$67="","",IF('Exemplaires élève'!$CN$67="TI",1,IF('Exemplaires élève'!$CN$67="I",2,IF('Exemplaires élève'!$CN$67="S",3,IF('Exemplaires élève'!$CN$67="B",4,IF('Exemplaires élève'!$CN$67="TB",5,"xxxx"))))))</f>
        <v/>
      </c>
      <c r="J248" s="78" t="str">
        <f>IF('Exemplaires élève'!$CN$75="","",IF('Exemplaires élève'!$CN$75="TI",1,IF('Exemplaires élève'!$CN$75="I",2,IF('Exemplaires élève'!$CN$75="S",3,IF('Exemplaires élève'!$CN$75="B",4,IF('Exemplaires élève'!$CN$75="TB",5,"xxxx"))))))</f>
        <v/>
      </c>
      <c r="K248" s="78" t="str">
        <f>IF('Exemplaires élève'!$CN$83="","",IF('Exemplaires élève'!$CN$83="TI",1,IF('Exemplaires élève'!$CN$83="I",2,IF('Exemplaires élève'!$CN$83="S",3,IF('Exemplaires élève'!$CN$83="B",4,IF('Exemplaires élève'!$CN$83="TB",5,"xxxx"))))))</f>
        <v/>
      </c>
      <c r="L248" s="78" t="str">
        <f>IF('Exemplaires élève'!$CN$91="","",IF('Exemplaires élève'!$CN$91="TI",1,IF('Exemplaires élève'!$CN$91="I",2,IF('Exemplaires élève'!$CN$91="S",3,IF('Exemplaires élève'!$CN$91="B",4,IF('Exemplaires élève'!$CN$91="TB",5,"xxxx"))))))</f>
        <v/>
      </c>
      <c r="M248" s="78" t="str">
        <f>IF('Exemplaires élève'!$CN$99="","",IF('Exemplaires élève'!$CN$99="TI",1,IF('Exemplaires élève'!$CN$99="I",2,IF('Exemplaires élève'!$CN$99="S",3,IF('Exemplaires élève'!$CN$99="B",4,IF('Exemplaires élève'!$CN$99="TB",5,"xxxx"))))))</f>
        <v/>
      </c>
      <c r="N248" s="78" t="str">
        <f>IF('Exemplaires élève'!$CN$116="","",IF('Exemplaires élève'!$CN$116="TI",1,IF('Exemplaires élève'!$CN$116="I",2,IF('Exemplaires élève'!$CN$116="S",3,IF('Exemplaires élève'!$CN$116="B",4,IF('Exemplaires élève'!$CN$116="TB",5,"xxxx"))))))</f>
        <v/>
      </c>
      <c r="O248" s="78" t="str">
        <f>IF('Exemplaires élève'!$CN$124="","",IF('Exemplaires élève'!$CN$124="TI",1,IF('Exemplaires élève'!$CN$124="I",2,IF('Exemplaires élève'!$CN$124="S",3,IF('Exemplaires élève'!$CN$124="B",4,IF('Exemplaires élève'!$CN$124="TB",5,"xxxx"))))))</f>
        <v/>
      </c>
      <c r="P248" s="78" t="str">
        <f>IF('Exemplaires élève'!$CN$132="","",IF('Exemplaires élève'!$CN$132="TI",1,IF('Exemplaires élève'!$CN$132="I",2,IF('Exemplaires élève'!$CN$132="S",3,IF('Exemplaires élève'!$CN$132="B",4,IF('Exemplaires élève'!$CN$132="TB",5,"xxxx"))))))</f>
        <v/>
      </c>
      <c r="Q248" s="78" t="str">
        <f>IF('Exemplaires élève'!$CN$140="","",IF('Exemplaires élève'!$CN$140="TI",1,IF('Exemplaires élève'!$CN$140="I",2,IF('Exemplaires élève'!$CN$140="S",3,IF('Exemplaires élève'!$CN$140="B",4,IF('Exemplaires élève'!$CN$140="TB",5,"xxxx"))))))</f>
        <v/>
      </c>
      <c r="R248" s="78" t="str">
        <f>IF('Exemplaires élève'!$CN$148="","",IF('Exemplaires élève'!$CN$148="TI",1,IF('Exemplaires élève'!$CN$148="I",2,IF('Exemplaires élève'!$CN$148="S",3,IF('Exemplaires élève'!$CN$148="B",4,IF('Exemplaires élève'!$CN$148="TB",5,"xxxx"))))))</f>
        <v/>
      </c>
      <c r="S248" s="78" t="str">
        <f>IF('Exemplaires élève'!$CN$165="","",IF('Exemplaires élève'!$CN$165="TI",1,IF('Exemplaires élève'!$CN$165="I",2,IF('Exemplaires élève'!$CN$165="S",3,IF('Exemplaires élève'!$CN$165="B",4,IF('Exemplaires élève'!$CN$165="TB",5,"xxxx"))))))</f>
        <v/>
      </c>
      <c r="T248" s="78" t="str">
        <f>IF('Exemplaires élève'!$CN$173="","",IF('Exemplaires élève'!$CN$173="TI",1,IF('Exemplaires élève'!$CN$173="I",2,IF('Exemplaires élève'!$CN$173="S",3,IF('Exemplaires élève'!$CN$173="B",4,IF('Exemplaires élève'!$CN$173="TB",5,"xxxx"))))))</f>
        <v/>
      </c>
      <c r="U248" s="78" t="str">
        <f>IF('Exemplaires élève'!$CN$181="","",IF('Exemplaires élève'!$CN$181="TI",1,IF('Exemplaires élève'!$CN$181="I",2,IF('Exemplaires élève'!$CN$181="S",3,IF('Exemplaires élève'!$CN$181="B",4,IF('Exemplaires élève'!$CN$181="TB",5,"xxxx"))))))</f>
        <v/>
      </c>
      <c r="V248" s="78" t="str">
        <f>IF('Exemplaires élève'!$CN$189="","",IF('Exemplaires élève'!$CN$189="TI",1,IF('Exemplaires élève'!$CN$189="I",2,IF('Exemplaires élève'!$CN$189="S",3,IF('Exemplaires élève'!$CN$189="B",4,IF('Exemplaires élève'!$CN$189="TB",5,"xxxx"))))))</f>
        <v/>
      </c>
      <c r="W248" s="78" t="str">
        <f>IF('Exemplaires élève'!$CN$197="","",IF('Exemplaires élève'!$CN$197="TI",1,IF('Exemplaires élève'!$CN$197="I",2,IF('Exemplaires élève'!$CN$197="S",3,IF('Exemplaires élève'!$CN$197="B",4,IF('Exemplaires élève'!$CN$197="TB",5,"xxxx"))))))</f>
        <v/>
      </c>
    </row>
    <row r="249" spans="1:23">
      <c r="A249" s="112"/>
      <c r="D249" s="78" t="str">
        <f>IF('Exemplaires élève'!$CN$19="","",IF('Exemplaires élève'!$CN$19="TI",1,IF('Exemplaires élève'!$CN$19="I",2,IF('Exemplaires élève'!$CN$19="S",3,IF('Exemplaires élève'!$CN$19="B",4,IF('Exemplaires élève'!$CN$19="TB",5,"xxxx"))))))</f>
        <v/>
      </c>
      <c r="E249" s="78" t="str">
        <f>IF('Exemplaires élève'!$CN$27="","",IF('Exemplaires élève'!$CN$27="TI",1,IF('Exemplaires élève'!$CN$27="I",2,IF('Exemplaires élève'!$CN$27="S",3,IF('Exemplaires élève'!$CN$27="B",4,IF('Exemplaires élève'!$CN$27="TB",5,"xxxx"))))))</f>
        <v/>
      </c>
      <c r="F249" s="78" t="str">
        <f>IF('Exemplaires élève'!$CN$35="","",IF('Exemplaires élève'!$CN$35="TI",1,IF('Exemplaires élève'!$CN$35="I",2,IF('Exemplaires élève'!$CN$35="S",3,IF('Exemplaires élève'!$CN$35="B",4,IF('Exemplaires élève'!$CN$35="TB",5,"xxxx"))))))</f>
        <v/>
      </c>
      <c r="G249" s="78" t="str">
        <f>IF('Exemplaires élève'!$CN$43="","",IF('Exemplaires élève'!$CN$43="TI",1,IF('Exemplaires élève'!$CN$43="I",2,IF('Exemplaires élève'!$CN$43="S",3,IF('Exemplaires élève'!$CN$43="B",4,IF('Exemplaires élève'!$CN$43="TB",5,"xxxx"))))))</f>
        <v/>
      </c>
      <c r="H249" s="78" t="str">
        <f>IF('Exemplaires élève'!$CN$51="","",IF('Exemplaires élève'!$CN$51="TI",1,IF('Exemplaires élève'!$CN$51="I",2,IF('Exemplaires élève'!$CN$51="S",3,IF('Exemplaires élève'!$CN$51="B",4,IF('Exemplaires élève'!$CN$51="TB",5,"xxxx"))))))</f>
        <v/>
      </c>
      <c r="I249" s="78" t="str">
        <f>IF('Exemplaires élève'!$CN$68="","",IF('Exemplaires élève'!$CN$68="TI",1,IF('Exemplaires élève'!$CN$68="I",2,IF('Exemplaires élève'!$CN$68="S",3,IF('Exemplaires élève'!$CN$68="B",4,IF('Exemplaires élève'!$CN$68="TB",5,"xxxx"))))))</f>
        <v/>
      </c>
      <c r="J249" s="78" t="str">
        <f>IF('Exemplaires élève'!$CN$76="","",IF('Exemplaires élève'!$CN$76="TI",1,IF('Exemplaires élève'!$CN$76="I",2,IF('Exemplaires élève'!$CN$76="S",3,IF('Exemplaires élève'!$CN$76="B",4,IF('Exemplaires élève'!$CN$76="TB",5,"xxxx"))))))</f>
        <v/>
      </c>
      <c r="K249" s="78" t="str">
        <f>IF('Exemplaires élève'!$CN$84="","",IF('Exemplaires élève'!$CN$84="TI",1,IF('Exemplaires élève'!$CN$84="I",2,IF('Exemplaires élève'!$CN$84="S",3,IF('Exemplaires élève'!$CN$84="B",4,IF('Exemplaires élève'!$CN$84="TB",5,"xxxx"))))))</f>
        <v/>
      </c>
      <c r="L249" s="78" t="str">
        <f>IF('Exemplaires élève'!$CN$92="","",IF('Exemplaires élève'!$CN$92="TI",1,IF('Exemplaires élève'!$CN$92="I",2,IF('Exemplaires élève'!$CN$92="S",3,IF('Exemplaires élève'!$CN$92="B",4,IF('Exemplaires élève'!$CN$92="TB",5,"xxxx"))))))</f>
        <v/>
      </c>
      <c r="M249" s="78" t="str">
        <f>IF('Exemplaires élève'!$CN$100="","",IF('Exemplaires élève'!$CN$100="TI",1,IF('Exemplaires élève'!$CN$100="I",2,IF('Exemplaires élève'!$CN$100="S",3,IF('Exemplaires élève'!$CN$100="B",4,IF('Exemplaires élève'!$CN$100="TB",5,"xxxx"))))))</f>
        <v/>
      </c>
      <c r="N249" s="78" t="str">
        <f>IF('Exemplaires élève'!$CN$117="","",IF('Exemplaires élève'!$CN$117="TI",1,IF('Exemplaires élève'!$CN$117="I",2,IF('Exemplaires élève'!$CN$117="S",3,IF('Exemplaires élève'!$CN$117="B",4,IF('Exemplaires élève'!$CN$117="TB",5,"xxxx"))))))</f>
        <v/>
      </c>
      <c r="O249" s="78" t="str">
        <f>IF('Exemplaires élève'!$CN$125="","",IF('Exemplaires élève'!$CN$125="TI",1,IF('Exemplaires élève'!$CN$125="I",2,IF('Exemplaires élève'!$CN$125="S",3,IF('Exemplaires élève'!$CN$125="B",4,IF('Exemplaires élève'!$CN$125="TB",5,"xxxx"))))))</f>
        <v/>
      </c>
      <c r="P249" s="78" t="str">
        <f>IF('Exemplaires élève'!$CN$133="","",IF('Exemplaires élève'!$CN$133="TI",1,IF('Exemplaires élève'!$CN$133="I",2,IF('Exemplaires élève'!$CN$133="S",3,IF('Exemplaires élève'!$CN$133="B",4,IF('Exemplaires élève'!$CN$133="TB",5,"xxxx"))))))</f>
        <v/>
      </c>
      <c r="Q249" s="78" t="str">
        <f>IF('Exemplaires élève'!$CN$141="","",IF('Exemplaires élève'!$CN$141="TI",1,IF('Exemplaires élève'!$CN$141="I",2,IF('Exemplaires élève'!$CN$141="S",3,IF('Exemplaires élève'!$CN$141="B",4,IF('Exemplaires élève'!$CN$141="TB",5,"xxxx"))))))</f>
        <v/>
      </c>
      <c r="R249" s="78" t="str">
        <f>IF('Exemplaires élève'!$CN$149="","",IF('Exemplaires élève'!$CN$149="TI",1,IF('Exemplaires élève'!$CN$149="I",2,IF('Exemplaires élève'!$CN$149="S",3,IF('Exemplaires élève'!$CN$149="B",4,IF('Exemplaires élève'!$CN$149="TB",5,"xxxx"))))))</f>
        <v/>
      </c>
      <c r="S249" s="78" t="str">
        <f>IF('Exemplaires élève'!$CN$166="","",IF('Exemplaires élève'!$CN$166="TI",1,IF('Exemplaires élève'!$CN$166="I",2,IF('Exemplaires élève'!$CN$166="S",3,IF('Exemplaires élève'!$CN$166="B",4,IF('Exemplaires élève'!$CN$166="TB",5,"xxxx"))))))</f>
        <v/>
      </c>
      <c r="T249" s="78" t="str">
        <f>IF('Exemplaires élève'!$CN$174="","",IF('Exemplaires élève'!$CN$174="TI",1,IF('Exemplaires élève'!$CN$174="I",2,IF('Exemplaires élève'!$CN$174="S",3,IF('Exemplaires élève'!$CN$174="B",4,IF('Exemplaires élève'!$CN$174="TB",5,"xxxx"))))))</f>
        <v/>
      </c>
      <c r="U249" s="78" t="str">
        <f>IF('Exemplaires élève'!$CN$182="","",IF('Exemplaires élève'!$CN$182="TI",1,IF('Exemplaires élève'!$CN$182="I",2,IF('Exemplaires élève'!$CN$182="S",3,IF('Exemplaires élève'!$CN$182="B",4,IF('Exemplaires élève'!$CN$182="TB",5,"xxxx"))))))</f>
        <v/>
      </c>
      <c r="V249" s="78" t="str">
        <f>IF('Exemplaires élève'!$CN$190="","",IF('Exemplaires élève'!$CN$190="TI",1,IF('Exemplaires élève'!$CN$190="I",2,IF('Exemplaires élève'!$CN$190="S",3,IF('Exemplaires élève'!$CN$190="B",4,IF('Exemplaires élève'!$CN$190="TB",5,"xxxx"))))))</f>
        <v/>
      </c>
      <c r="W249" s="78" t="str">
        <f>IF('Exemplaires élève'!$CN$198="","",IF('Exemplaires élève'!$CN$198="TI",1,IF('Exemplaires élève'!$CN$198="I",2,IF('Exemplaires élève'!$CN$198="S",3,IF('Exemplaires élève'!$CN$198="B",4,IF('Exemplaires élève'!$CN$198="TB",5,"xxxx"))))))</f>
        <v/>
      </c>
    </row>
    <row r="250" spans="1:23">
      <c r="A250" s="112"/>
      <c r="D250" s="78" t="str">
        <f>IF('Exemplaires élève'!$CN$20="","",IF('Exemplaires élève'!$CN$20="TI",1,IF('Exemplaires élève'!$CN$20="I",2,IF('Exemplaires élève'!$CN$20="S",3,IF('Exemplaires élève'!$CN$20="B",4,IF('Exemplaires élève'!$CN$20="TB",5,"xxxx"))))))</f>
        <v/>
      </c>
      <c r="E250" s="78" t="str">
        <f>IF('Exemplaires élève'!$CN$28="","",IF('Exemplaires élève'!$CN$28="TI",1,IF('Exemplaires élève'!$CN$28="I",2,IF('Exemplaires élève'!$CN$28="S",3,IF('Exemplaires élève'!$CN$28="B",4,IF('Exemplaires élève'!$CN$28="TB",5,"xxxx"))))))</f>
        <v/>
      </c>
      <c r="F250" s="78" t="str">
        <f>IF('Exemplaires élève'!$CN$36="","",IF('Exemplaires élève'!$CN$36="TI",1,IF('Exemplaires élève'!$CN$36="I",2,IF('Exemplaires élève'!$CN$36="S",3,IF('Exemplaires élève'!$CN$36="B",4,IF('Exemplaires élève'!$CN$36="TB",5,"xxxx"))))))</f>
        <v/>
      </c>
      <c r="G250" s="78" t="str">
        <f>IF('Exemplaires élève'!$CN$44="","",IF('Exemplaires élève'!$CN$44="TI",1,IF('Exemplaires élève'!$CN$44="I",2,IF('Exemplaires élève'!$CN$44="S",3,IF('Exemplaires élève'!$CN$44="B",4,IF('Exemplaires élève'!$CN$44="TB",5,"xxxx"))))))</f>
        <v/>
      </c>
      <c r="H250" s="78" t="str">
        <f>IF('Exemplaires élève'!$CN$52="","",IF('Exemplaires élève'!$CN$52="TI",1,IF('Exemplaires élève'!$CN$52="I",2,IF('Exemplaires élève'!$CN$52="S",3,IF('Exemplaires élève'!$CN$52="B",4,IF('Exemplaires élève'!$CN$52="TB",5,"xxxx"))))))</f>
        <v/>
      </c>
      <c r="I250" s="78" t="str">
        <f>IF('Exemplaires élève'!$CN$69="","",IF('Exemplaires élève'!$CN$69="TI",1,IF('Exemplaires élève'!$CN$69="I",2,IF('Exemplaires élève'!$CN$69="S",3,IF('Exemplaires élève'!$CN$69="B",4,IF('Exemplaires élève'!$CN$69="TB",5,"xxxx"))))))</f>
        <v/>
      </c>
      <c r="J250" s="78" t="str">
        <f>IF('Exemplaires élève'!$CN$77="","",IF('Exemplaires élève'!$CN$77="TI",1,IF('Exemplaires élève'!$CN$77="I",2,IF('Exemplaires élève'!$CN$77="S",3,IF('Exemplaires élève'!$CN$77="B",4,IF('Exemplaires élève'!$CN$77="TB",5,"xxxx"))))))</f>
        <v/>
      </c>
      <c r="K250" s="78" t="str">
        <f>IF('Exemplaires élève'!$CN$85="","",IF('Exemplaires élève'!$CN$85="TI",1,IF('Exemplaires élève'!$CN$85="I",2,IF('Exemplaires élève'!$CN$85="S",3,IF('Exemplaires élève'!$CN$85="B",4,IF('Exemplaires élève'!$CN$85="TB",5,"xxxx"))))))</f>
        <v/>
      </c>
      <c r="L250" s="78" t="str">
        <f>IF('Exemplaires élève'!$CN$93="","",IF('Exemplaires élève'!$CN$93="TI",1,IF('Exemplaires élève'!$CN$93="I",2,IF('Exemplaires élève'!$CN$93="S",3,IF('Exemplaires élève'!$CN$93="B",4,IF('Exemplaires élève'!$CN$93="TB",5,"xxxx"))))))</f>
        <v/>
      </c>
      <c r="M250" s="78" t="str">
        <f>IF('Exemplaires élève'!$CN$101="","",IF('Exemplaires élève'!$CN$101="TI",1,IF('Exemplaires élève'!$CN$101="I",2,IF('Exemplaires élève'!$CN$101="S",3,IF('Exemplaires élève'!$CN$101="B",4,IF('Exemplaires élève'!$CN$101="TB",5,"xxxx"))))))</f>
        <v/>
      </c>
      <c r="N250" s="78" t="str">
        <f>IF('Exemplaires élève'!$CN$118="","",IF('Exemplaires élève'!$CN$118="TI",1,IF('Exemplaires élève'!$CN$118="I",2,IF('Exemplaires élève'!$CN$118="S",3,IF('Exemplaires élève'!$CN$118="B",4,IF('Exemplaires élève'!$CN$118="TB",5,"xxxx"))))))</f>
        <v/>
      </c>
      <c r="O250" s="78" t="str">
        <f>IF('Exemplaires élève'!$CN$126="","",IF('Exemplaires élève'!$CN$126="TI",1,IF('Exemplaires élève'!$CN$126="I",2,IF('Exemplaires élève'!$CN$126="S",3,IF('Exemplaires élève'!$CN$126="B",4,IF('Exemplaires élève'!$CN$126="TB",5,"xxxx"))))))</f>
        <v/>
      </c>
      <c r="P250" s="78" t="str">
        <f>IF('Exemplaires élève'!$CN$134="","",IF('Exemplaires élève'!$CN$134="TI",1,IF('Exemplaires élève'!$CN$134="I",2,IF('Exemplaires élève'!$CN$134="S",3,IF('Exemplaires élève'!$CN$134="B",4,IF('Exemplaires élève'!$CN$134="TB",5,"xxxx"))))))</f>
        <v/>
      </c>
      <c r="Q250" s="78" t="str">
        <f>IF('Exemplaires élève'!$CN$142="","",IF('Exemplaires élève'!$CN$142="TI",1,IF('Exemplaires élève'!$CN$142="I",2,IF('Exemplaires élève'!$CN$142="S",3,IF('Exemplaires élève'!$CN$142="B",4,IF('Exemplaires élève'!$CN$142="TB",5,"xxxx"))))))</f>
        <v/>
      </c>
      <c r="R250" s="78" t="str">
        <f>IF('Exemplaires élève'!$CN$150="","",IF('Exemplaires élève'!$CN$150="TI",1,IF('Exemplaires élève'!$CN$150="I",2,IF('Exemplaires élève'!$CN$150="S",3,IF('Exemplaires élève'!$CN$150="B",4,IF('Exemplaires élève'!$CN$150="TB",5,"xxxx"))))))</f>
        <v/>
      </c>
      <c r="S250" s="78" t="str">
        <f>IF('Exemplaires élève'!$CN$167="","",IF('Exemplaires élève'!$CN$167="TI",1,IF('Exemplaires élève'!$CN$167="I",2,IF('Exemplaires élève'!$CN$167="S",3,IF('Exemplaires élève'!$CN$167="B",4,IF('Exemplaires élève'!$CN$167="TB",5,"xxxx"))))))</f>
        <v/>
      </c>
      <c r="T250" s="78" t="str">
        <f>IF('Exemplaires élève'!$CN$175="","",IF('Exemplaires élève'!$CN$175="TI",1,IF('Exemplaires élève'!$CN$175="I",2,IF('Exemplaires élève'!$CN$175="S",3,IF('Exemplaires élève'!$CN$175="B",4,IF('Exemplaires élève'!$CN$175="TB",5,"xxxx"))))))</f>
        <v/>
      </c>
      <c r="U250" s="78" t="str">
        <f>IF('Exemplaires élève'!$CN$183="","",IF('Exemplaires élève'!$CN$183="TI",1,IF('Exemplaires élève'!$CN$183="I",2,IF('Exemplaires élève'!$CN$183="S",3,IF('Exemplaires élève'!$CN$183="B",4,IF('Exemplaires élève'!$CN$183="TB",5,"xxxx"))))))</f>
        <v/>
      </c>
      <c r="V250" s="78" t="str">
        <f>IF('Exemplaires élève'!$CN$191="","",IF('Exemplaires élève'!$CN$191="TI",1,IF('Exemplaires élève'!$CN$191="I",2,IF('Exemplaires élève'!$CN$191="S",3,IF('Exemplaires élève'!$CN$191="B",4,IF('Exemplaires élève'!$CN$191="TB",5,"xxxx"))))))</f>
        <v/>
      </c>
      <c r="W250" s="78" t="str">
        <f>IF('Exemplaires élève'!$CN$199="","",IF('Exemplaires élève'!$CN$199="TI",1,IF('Exemplaires élève'!$CN$199="I",2,IF('Exemplaires élève'!$CN$199="S",3,IF('Exemplaires élève'!$CN$199="B",4,IF('Exemplaires élève'!$CN$199="TB",5,"xxxx"))))))</f>
        <v/>
      </c>
    </row>
    <row r="251" spans="1:23" ht="13.5" thickBot="1">
      <c r="A251" s="112"/>
      <c r="D251" s="78" t="str">
        <f>IF('Exemplaires élève'!$CN$21="","",IF('Exemplaires élève'!$CN$21="TI",1,IF('Exemplaires élève'!$CN$21="I",2,IF('Exemplaires élève'!$CN$21="S",3,IF('Exemplaires élève'!$CN$21="B",4,IF('Exemplaires élève'!$CN$21="TB",5,"xxxx"))))))</f>
        <v/>
      </c>
      <c r="E251" s="78" t="str">
        <f>IF('Exemplaires élève'!$CN$29="","",IF('Exemplaires élève'!$CN$29="TI",1,IF('Exemplaires élève'!$CN$29="I",2,IF('Exemplaires élève'!$CN$29="S",3,IF('Exemplaires élève'!$CN$29="B",4,IF('Exemplaires élève'!$CN$29="TB",5,"xxxx"))))))</f>
        <v/>
      </c>
      <c r="F251" s="78" t="str">
        <f>IF('Exemplaires élève'!$CN$37="","",IF('Exemplaires élève'!$CN$37="TI",1,IF('Exemplaires élève'!$CN$37="I",2,IF('Exemplaires élève'!$CN$37="S",3,IF('Exemplaires élève'!$CN$37="B",4,IF('Exemplaires élève'!$CN$37="TB",5,"xxxx"))))))</f>
        <v/>
      </c>
      <c r="G251" s="78" t="str">
        <f>IF('Exemplaires élève'!$CN$45="","",IF('Exemplaires élève'!$CN$45="TI",1,IF('Exemplaires élève'!$CN$45="I",2,IF('Exemplaires élève'!$CN$45="S",3,IF('Exemplaires élève'!$CN$45="B",4,IF('Exemplaires élève'!$CN$45="TB",5,"xxxx"))))))</f>
        <v/>
      </c>
      <c r="H251" s="78" t="str">
        <f>IF('Exemplaires élève'!$CN$53="","",IF('Exemplaires élève'!$CN$53="TI",1,IF('Exemplaires élève'!$CN$53="I",2,IF('Exemplaires élève'!$CN$53="S",3,IF('Exemplaires élève'!$CN$53="B",4,IF('Exemplaires élève'!$CN$53="TB",5,"xxxx"))))))</f>
        <v/>
      </c>
      <c r="I251" s="78" t="str">
        <f>IF('Exemplaires élève'!$CN$70="","",IF('Exemplaires élève'!$CN$70="TI",1,IF('Exemplaires élève'!$CN$70="I",2,IF('Exemplaires élève'!$CN$70="S",3,IF('Exemplaires élève'!$CN$70="B",4,IF('Exemplaires élève'!$CN$70="TB",5,"xxxx"))))))</f>
        <v/>
      </c>
      <c r="J251" s="78" t="str">
        <f>IF('Exemplaires élève'!$CN$78="","",IF('Exemplaires élève'!$CN$78="TI",1,IF('Exemplaires élève'!$CN$78="I",2,IF('Exemplaires élève'!$CN$78="S",3,IF('Exemplaires élève'!$CN$78="B",4,IF('Exemplaires élève'!$CN$78="TB",5,"xxxx"))))))</f>
        <v/>
      </c>
      <c r="K251" s="78" t="str">
        <f>IF('Exemplaires élève'!$CN$86="","",IF('Exemplaires élève'!$CN$86="TI",1,IF('Exemplaires élève'!$CN$86="I",2,IF('Exemplaires élève'!$CN$86="S",3,IF('Exemplaires élève'!$CN$86="B",4,IF('Exemplaires élève'!$CN$86="TB",5,"xxxx"))))))</f>
        <v/>
      </c>
      <c r="L251" s="78" t="str">
        <f>IF('Exemplaires élève'!$CN$94="","",IF('Exemplaires élève'!$CN$94="TI",1,IF('Exemplaires élève'!$CN$94="I",2,IF('Exemplaires élève'!$CN$94="S",3,IF('Exemplaires élève'!$CN$94="B",4,IF('Exemplaires élève'!$CN$94="TB",5,"xxxx"))))))</f>
        <v/>
      </c>
      <c r="M251" s="78" t="str">
        <f>IF('Exemplaires élève'!$CN$102="","",IF('Exemplaires élève'!$CN$102="TI",1,IF('Exemplaires élève'!$CN$102="I",2,IF('Exemplaires élève'!$CN$102="S",3,IF('Exemplaires élève'!$CN$102="B",4,IF('Exemplaires élève'!$CN$102="TB",5,"xxxx"))))))</f>
        <v/>
      </c>
      <c r="N251" s="78" t="str">
        <f>IF('Exemplaires élève'!$CN$119="","",IF('Exemplaires élève'!$CN$119="TI",1,IF('Exemplaires élève'!$CN$119="I",2,IF('Exemplaires élève'!$CN$119="S",3,IF('Exemplaires élève'!$CN$119="B",4,IF('Exemplaires élève'!$CN$119="TB",5,"xxxx"))))))</f>
        <v/>
      </c>
      <c r="O251" s="78" t="str">
        <f>IF('Exemplaires élève'!$CN$127="","",IF('Exemplaires élève'!$CN$127="TI",1,IF('Exemplaires élève'!$CN$127="I",2,IF('Exemplaires élève'!$CN$127="S",3,IF('Exemplaires élève'!$CN$127="B",4,IF('Exemplaires élève'!$CN$127="TB",5,"xxxx"))))))</f>
        <v/>
      </c>
      <c r="P251" s="78" t="str">
        <f>IF('Exemplaires élève'!$CN$135="","",IF('Exemplaires élève'!$CN$135="TI",1,IF('Exemplaires élève'!$CN$135="I",2,IF('Exemplaires élève'!$CN$135="S",3,IF('Exemplaires élève'!$CN$135="B",4,IF('Exemplaires élève'!$CN$135="TB",5,"xxxx"))))))</f>
        <v/>
      </c>
      <c r="Q251" s="78" t="str">
        <f>IF('Exemplaires élève'!$CN$143="","",IF('Exemplaires élève'!$CN$143="TI",1,IF('Exemplaires élève'!$CN$143="I",2,IF('Exemplaires élève'!$CN$143="S",3,IF('Exemplaires élève'!$CN$143="B",4,IF('Exemplaires élève'!$CN$143="TB",5,"xxxx"))))))</f>
        <v/>
      </c>
      <c r="R251" s="78" t="str">
        <f>IF('Exemplaires élève'!$CN$151="","",IF('Exemplaires élève'!$CN$151="TI",1,IF('Exemplaires élève'!$CN$151="I",2,IF('Exemplaires élève'!$CN$151="S",3,IF('Exemplaires élève'!$CN$151="B",4,IF('Exemplaires élève'!$CN$151="TB",5,"xxxx"))))))</f>
        <v/>
      </c>
      <c r="S251" s="78" t="str">
        <f>IF('Exemplaires élève'!$CN$168="","",IF('Exemplaires élève'!$CN$168="TI",1,IF('Exemplaires élève'!$CN$168="I",2,IF('Exemplaires élève'!$CN$168="S",3,IF('Exemplaires élève'!$CN$168="B",4,IF('Exemplaires élève'!$CN$168="TB",5,"xxxx"))))))</f>
        <v/>
      </c>
      <c r="T251" s="78" t="str">
        <f>IF('Exemplaires élève'!$CN$176="","",IF('Exemplaires élève'!$CN$176="TI",1,IF('Exemplaires élève'!$CN$176="I",2,IF('Exemplaires élève'!$CN$176="S",3,IF('Exemplaires élève'!$CN$176="B",4,IF('Exemplaires élève'!$CN$176="TB",5,"xxxx"))))))</f>
        <v/>
      </c>
      <c r="U251" s="78" t="str">
        <f>IF('Exemplaires élève'!$CN$184="","",IF('Exemplaires élève'!$CN$184="TI",1,IF('Exemplaires élève'!$CN$184="I",2,IF('Exemplaires élève'!$CN$184="S",3,IF('Exemplaires élève'!$CN$184="B",4,IF('Exemplaires élève'!$CN$184="TB",5,"xxxx"))))))</f>
        <v/>
      </c>
      <c r="V251" s="78" t="str">
        <f>IF('Exemplaires élève'!$CN$192="","",IF('Exemplaires élève'!$CN$192="TI",1,IF('Exemplaires élève'!$CN$192="I",2,IF('Exemplaires élève'!$CN$192="S",3,IF('Exemplaires élève'!$CN$192="B",4,IF('Exemplaires élève'!$CN$192="TB",5,"xxxx"))))))</f>
        <v/>
      </c>
      <c r="W251" s="78" t="str">
        <f>IF('Exemplaires élève'!$CN$200="","",IF('Exemplaires élève'!$CN$200="TI",1,IF('Exemplaires élève'!$CN$200="I",2,IF('Exemplaires élève'!$CN$200="S",3,IF('Exemplaires élève'!$CN$200="B",4,IF('Exemplaires élève'!$CN$200="TB",5,"xxxx"))))))</f>
        <v/>
      </c>
    </row>
    <row r="252" spans="1:23" ht="13.5" thickBot="1">
      <c r="A252" s="112"/>
      <c r="D252" s="32" t="str">
        <f>IF(D245="Absent(e)","",IF(D245="Non pr.",2,IF(COUNTIF(D245:D251,"")=7,"",AVERAGE(D245:D251))))</f>
        <v/>
      </c>
      <c r="E252" s="33" t="str">
        <f t="shared" ref="E252:W252" si="25">IF(E245="Absent(e)","",IF(E245="Non pr.",2,IF(COUNTIF(E245:E251,"")=7,"",AVERAGE(E245:E251))))</f>
        <v/>
      </c>
      <c r="F252" s="33" t="str">
        <f t="shared" si="25"/>
        <v/>
      </c>
      <c r="G252" s="33" t="str">
        <f t="shared" si="25"/>
        <v/>
      </c>
      <c r="H252" s="33" t="str">
        <f t="shared" si="25"/>
        <v/>
      </c>
      <c r="I252" s="33" t="str">
        <f t="shared" si="25"/>
        <v/>
      </c>
      <c r="J252" s="33" t="str">
        <f t="shared" si="25"/>
        <v/>
      </c>
      <c r="K252" s="33" t="str">
        <f t="shared" si="25"/>
        <v/>
      </c>
      <c r="L252" s="33" t="str">
        <f t="shared" si="25"/>
        <v/>
      </c>
      <c r="M252" s="33" t="str">
        <f t="shared" si="25"/>
        <v/>
      </c>
      <c r="N252" s="33" t="str">
        <f t="shared" si="25"/>
        <v/>
      </c>
      <c r="O252" s="33" t="str">
        <f t="shared" si="25"/>
        <v/>
      </c>
      <c r="P252" s="33" t="str">
        <f t="shared" si="25"/>
        <v/>
      </c>
      <c r="Q252" s="33" t="str">
        <f t="shared" si="25"/>
        <v/>
      </c>
      <c r="R252" s="33" t="str">
        <f t="shared" si="25"/>
        <v/>
      </c>
      <c r="S252" s="33" t="str">
        <f t="shared" si="25"/>
        <v/>
      </c>
      <c r="T252" s="33" t="str">
        <f t="shared" si="25"/>
        <v/>
      </c>
      <c r="U252" s="33" t="str">
        <f t="shared" si="25"/>
        <v/>
      </c>
      <c r="V252" s="33" t="str">
        <f t="shared" si="25"/>
        <v/>
      </c>
      <c r="W252" s="34" t="str">
        <f t="shared" si="25"/>
        <v/>
      </c>
    </row>
    <row r="253" spans="1:23">
      <c r="A253" s="112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</row>
    <row r="254" spans="1:23">
      <c r="A254" s="112"/>
      <c r="C254" s="1" t="s">
        <v>29</v>
      </c>
      <c r="D254" s="77" t="str">
        <f>IF('Exemplaires élève'!$CM$15="np","Non pr.",IF('Exemplaires élève'!$CM$15="a","Absent(e)",IF('Exemplaires élève'!$CO$14="","",IF('Exemplaires élève'!$CO$15="TI",1,IF('Exemplaires élève'!$CO$15="I",2,IF('Exemplaires élève'!$CO$15="S",3,IF('Exemplaires élève'!$CO$15="B",4,IF('Exemplaires élève'!$CO$15="TB",5,"xxxx"))))))))</f>
        <v/>
      </c>
      <c r="E254" s="77" t="str">
        <f>IF('Exemplaires élève'!$CM$23="np","Non pr.",IF('Exemplaires élève'!$CM$23="a","Absent(e)",IF('Exemplaires élève'!$CO$23="","",IF('Exemplaires élève'!$CO$23="TI",1,IF('Exemplaires élève'!$CO$23="I",2,IF('Exemplaires élève'!$CO$23="S",3,IF('Exemplaires élève'!$CO$23="B",4,IF('Exemplaires élève'!$CO$23="TB",5,IF('Exemplaires élève'!$CO$23="np","Non pr.",IF('Exemplaires élève'!$CO$23="A","Absent(e)","xxxx"))))))))))</f>
        <v/>
      </c>
      <c r="F254" s="77" t="str">
        <f>IF('Exemplaires élève'!$CM$31="np","Non pr.",IF('Exemplaires élève'!$CM$31="a","Absent(e)",IF('Exemplaires élève'!$CO$31="","",IF('Exemplaires élève'!$CO$31="TI",1,IF('Exemplaires élève'!$CO$31="I",2,IF('Exemplaires élève'!$CO$31="S",3,IF('Exemplaires élève'!$CO$31="B",4,IF('Exemplaires élève'!$CO$31="TB",5,IF('Exemplaires élève'!$CO$31="np","Non pr.",IF('Exemplaires élève'!$CO$31="A","Absent(e)","xxxx"))))))))))</f>
        <v/>
      </c>
      <c r="G254" s="77" t="str">
        <f>IF('Exemplaires élève'!$CM$39="np","Non pr.",IF('Exemplaires élève'!$CM$39="a","Absent(e)",IF('Exemplaires élève'!$CO$39="","",IF('Exemplaires élève'!$CO$39="TI",1,IF('Exemplaires élève'!$CO$39="I",2,IF('Exemplaires élève'!$CO$39="S",3,IF('Exemplaires élève'!$CO$39="B",4,IF('Exemplaires élève'!$CO$39="TB",5,IF('Exemplaires élève'!$CO$39="np","Non pr.",IF('Exemplaires élève'!$CO$39="A","Absent(e)","xxxx"))))))))))</f>
        <v/>
      </c>
      <c r="H254" s="77" t="str">
        <f>IF('Exemplaires élève'!$CM$47="np","Non pr.",IF('Exemplaires élève'!$CM$47="a","Absent(e)",IF('Exemplaires élève'!$CO$47="","",IF('Exemplaires élève'!$CO$47="TI",1,IF('Exemplaires élève'!$CO$47="I",2,IF('Exemplaires élève'!$CO$47="S",3,IF('Exemplaires élève'!$CO$47="B",4,IF('Exemplaires élève'!$CO$47="TB",5,IF('Exemplaires élève'!$CO$47="np","Non pr.",IF('Exemplaires élève'!$CO$47="A","Absent(e)","xxxx"))))))))))</f>
        <v/>
      </c>
      <c r="I254" s="77" t="str">
        <f>IF('Exemplaires élève'!$CM$64="np","Non pr.",IF('Exemplaires élève'!$CM$64="a","Absent(e)",IF('Exemplaires élève'!$CO$64="","",IF('Exemplaires élève'!$CO$64="TI",1,IF('Exemplaires élève'!$CO$64="I",2,IF('Exemplaires élève'!$CO$64="S",3,IF('Exemplaires élève'!$CO$64="B",4,IF('Exemplaires élève'!$CO$64="TB",5,IF('Exemplaires élève'!$CO$64="np","Non pr.",IF('Exemplaires élève'!$CO$64="A","Absent(e)","xxxx"))))))))))</f>
        <v/>
      </c>
      <c r="J254" s="77" t="str">
        <f>IF('Exemplaires élève'!$CM$72="np","Non pr.",IF('Exemplaires élève'!$CM$72="a","Absent(e)",IF('Exemplaires élève'!$CO$72="","",IF('Exemplaires élève'!$CO$72="TI",1,IF('Exemplaires élève'!$CO$72="I",2,IF('Exemplaires élève'!$CO$72="S",3,IF('Exemplaires élève'!$CO$72="B",4,IF('Exemplaires élève'!$CO$72="TB",5,IF('Exemplaires élève'!$CO$72="np","Non pr.",IF('Exemplaires élève'!$CO$72="A","Absent(e)","xxxx"))))))))))</f>
        <v/>
      </c>
      <c r="K254" s="77" t="str">
        <f>IF('Exemplaires élève'!$CM$80="np","Non pr.",IF('Exemplaires élève'!$CM$80="a","Absent(e)",IF('Exemplaires élève'!$CO$80="","",IF('Exemplaires élève'!$CO$80="TI",1,IF('Exemplaires élève'!$CO$80="I",2,IF('Exemplaires élève'!$CO$80="S",3,IF('Exemplaires élève'!$CO$80="B",4,IF('Exemplaires élève'!$CO$80="TB",5,IF('Exemplaires élève'!$CO$80="np","Non pr.",IF('Exemplaires élève'!$CO$80="A","Absent(e)","xxxx"))))))))))</f>
        <v/>
      </c>
      <c r="L254" s="77" t="str">
        <f>IF('Exemplaires élève'!$CM$88="np","Non pr.",IF('Exemplaires élève'!$CM$88="a","Absent(e)",IF('Exemplaires élève'!$CO$88="","",IF('Exemplaires élève'!$CO$88="TI",1,IF('Exemplaires élève'!$CO$88="I",2,IF('Exemplaires élève'!$CO$88="S",3,IF('Exemplaires élève'!$CO$88="B",4,IF('Exemplaires élève'!$CO$88="TB",5,IF('Exemplaires élève'!$CO$88="np","Non pr.",IF('Exemplaires élève'!$CO$88="A","Absent(e)","xxxx"))))))))))</f>
        <v/>
      </c>
      <c r="M254" s="77" t="str">
        <f>IF('Exemplaires élève'!$CM$96="np","Non pr.",IF('Exemplaires élève'!$CM$96="a","Absent(e)",IF('Exemplaires élève'!$CO$96="","",IF('Exemplaires élève'!$CO$96="TI",1,IF('Exemplaires élève'!$CO$96="I",2,IF('Exemplaires élève'!$CO$96="S",3,IF('Exemplaires élève'!$CO$96="B",4,IF('Exemplaires élève'!$CO$96="TB",5,IF('Exemplaires élève'!$CO$96="np","Non pr.",IF('Exemplaires élève'!$CO$96="A","Absent(e)","xxxx"))))))))))</f>
        <v/>
      </c>
      <c r="N254" s="77" t="str">
        <f>IF('Exemplaires élève'!$CM$113="np","Non pr.",IF('Exemplaires élève'!$CM$113="a","Absent(e)",IF('Exemplaires élève'!$CO$113="","",IF('Exemplaires élève'!$CO$113="TI",1,IF('Exemplaires élève'!$CO$113="I",2,IF('Exemplaires élève'!$CO$113="S",3,IF('Exemplaires élève'!$CO$113="B",4,IF('Exemplaires élève'!$CO$113="TB",5,IF('Exemplaires élève'!$CO$113="np","Non pr.",IF('Exemplaires élève'!$CO$113="A","Absent(e)","xxxx"))))))))))</f>
        <v/>
      </c>
      <c r="O254" s="77" t="str">
        <f>IF('Exemplaires élève'!$CM$121="np","Non pr.",IF('Exemplaires élève'!$CM$121="a","Absent(e)",IF('Exemplaires élève'!$CO$121="","",IF('Exemplaires élève'!$CO$121="TI",1,IF('Exemplaires élève'!$CO$121="I",2,IF('Exemplaires élève'!$CO$121="S",3,IF('Exemplaires élève'!$CO$121="B",4,IF('Exemplaires élève'!$CO$121="TB",5,IF('Exemplaires élève'!$CO$121="np","Non pr.",IF('Exemplaires élève'!$CO$121="A","Absent(e)","xxxx"))))))))))</f>
        <v/>
      </c>
      <c r="P254" s="77" t="str">
        <f>IF('Exemplaires élève'!$CM$129="np","Non pr.",IF('Exemplaires élève'!$CM$129="a","Absent(e)",IF('Exemplaires élève'!$CO$129="","",IF('Exemplaires élève'!$CO$129="TI",1,IF('Exemplaires élève'!$CO$129="I",2,IF('Exemplaires élève'!$CO$129="S",3,IF('Exemplaires élève'!$CO$129="B",4,IF('Exemplaires élève'!$CO$129="TB",5,IF('Exemplaires élève'!$CO$129="np","Non pr.",IF('Exemplaires élève'!$CO$129="A","Absent(e)","xxxx"))))))))))</f>
        <v/>
      </c>
      <c r="Q254" s="77" t="str">
        <f>IF('Exemplaires élève'!$CM$137="np","Non pr.",IF('Exemplaires élève'!$CM$137="a","Absent(e)",IF('Exemplaires élève'!$CO$137="","",IF('Exemplaires élève'!$CO$137="TI",1,IF('Exemplaires élève'!$CO$137="I",2,IF('Exemplaires élève'!$CO$137="S",3,IF('Exemplaires élève'!$CO$137="B",4,IF('Exemplaires élève'!$CO$137="TB",5,IF('Exemplaires élève'!$CO$137="np","Non pr.",IF('Exemplaires élève'!$CO$137="A","Absent(e)","xxxx"))))))))))</f>
        <v/>
      </c>
      <c r="R254" s="77" t="str">
        <f>IF('Exemplaires élève'!$CM$145="np","Non pr.",IF('Exemplaires élève'!$CM$145="a","Absent(e)",IF('Exemplaires élève'!$CO$145="","",IF('Exemplaires élève'!$CO$145="TI",1,IF('Exemplaires élève'!$CO$145="I",2,IF('Exemplaires élève'!$CO$145="S",3,IF('Exemplaires élève'!$CO$145="B",4,IF('Exemplaires élève'!$CO$145="TB",5,IF('Exemplaires élève'!$CO$145="np","Non pr.",IF('Exemplaires élève'!$CO$145="A","Absent(e)","xxxx"))))))))))</f>
        <v/>
      </c>
      <c r="S254" s="77" t="str">
        <f>IF('Exemplaires élève'!$CM$162="np","Non pr.",IF('Exemplaires élève'!$CM$162="a","Absent(e)",IF('Exemplaires élève'!$CO$162="","",IF('Exemplaires élève'!$CO$162="TI",1,IF('Exemplaires élève'!$CO$162="I",2,IF('Exemplaires élève'!$CO$162="S",3,IF('Exemplaires élève'!$CO$162="B",4,IF('Exemplaires élève'!$CO$162="TB",5,IF('Exemplaires élève'!$CO$162="np","Non pr.",IF('Exemplaires élève'!$CO$162="A","Absent(e)","xxxx"))))))))))</f>
        <v/>
      </c>
      <c r="T254" s="77" t="str">
        <f>IF('Exemplaires élève'!$CM$170="np","Non pr.",IF('Exemplaires élève'!$CM$170="a","Absent(e)",IF('Exemplaires élève'!$CO$170="","",IF('Exemplaires élève'!$CO$170="TI",1,IF('Exemplaires élève'!$CO$170="I",2,IF('Exemplaires élève'!$CO$170="S",3,IF('Exemplaires élève'!$CO$170="B",4,IF('Exemplaires élève'!$CO$170="TB",5,IF('Exemplaires élève'!$CO$170="np","Non pr.",IF('Exemplaires élève'!$CO$170="A","Absent(e)","xxxx"))))))))))</f>
        <v/>
      </c>
      <c r="U254" s="77" t="str">
        <f>IF('Exemplaires élève'!$CM$178="np","Non pr.",IF('Exemplaires élève'!$CM$178="a","Absent(e)",IF('Exemplaires élève'!$CO$178="","",IF('Exemplaires élève'!$CO$178="TI",1,IF('Exemplaires élève'!$CO$178="I",2,IF('Exemplaires élève'!$CO$178="S",3,IF('Exemplaires élève'!$CO$178="B",4,IF('Exemplaires élève'!$CO$178="TB",5,IF('Exemplaires élève'!$CO$178="np","Non pr.",IF('Exemplaires élève'!$CO$178="A","Absent(e)","xxxx"))))))))))</f>
        <v/>
      </c>
      <c r="V254" s="77" t="str">
        <f>IF('Exemplaires élève'!$CM$186="np","Non pr.",IF('Exemplaires élève'!$CM$186="a","Absent(e)",IF('Exemplaires élève'!$CO$186="","",IF('Exemplaires élève'!$CO$186="TI",1,IF('Exemplaires élève'!$CO$186="I",2,IF('Exemplaires élève'!$CO$186="S",3,IF('Exemplaires élève'!$CO$186="B",4,IF('Exemplaires élève'!$CO$186="TB",5,IF('Exemplaires élève'!$CO$186="np","Non pr.",IF('Exemplaires élève'!$CO$186="A","Absent(e)","xxxx"))))))))))</f>
        <v/>
      </c>
      <c r="W254" s="77" t="str">
        <f>IF('Exemplaires élève'!$CM$194="np","Non pr.",IF('Exemplaires élève'!$CM$194="a","Absent(e)",IF('Exemplaires élève'!$CO$194="","",IF('Exemplaires élève'!$CO$194="TI",1,IF('Exemplaires élève'!$CO$194="I",2,IF('Exemplaires élève'!$CO$194="S",3,IF('Exemplaires élève'!$CO$194="B",4,IF('Exemplaires élève'!$CO$194="TB",5,IF('Exemplaires élève'!$CO$194="np","Non pr.",IF('Exemplaires élève'!$CO$194="A","Absent(e)","xxxx"))))))))))</f>
        <v/>
      </c>
    </row>
    <row r="255" spans="1:23">
      <c r="A255" s="112"/>
      <c r="D255" s="78" t="str">
        <f>IF('Exemplaires élève'!$CO$16="","",IF('Exemplaires élève'!$CO$16="TI",1,IF('Exemplaires élève'!$CO$16="I",2,IF('Exemplaires élève'!$CO$16="S",3,IF('Exemplaires élève'!$CO$16="B",4,IF('Exemplaires élève'!$CO$16="TB",5,"xxxx"))))))</f>
        <v/>
      </c>
      <c r="E255" s="78" t="str">
        <f>IF('Exemplaires élève'!$CO$24="","",IF('Exemplaires élève'!$CO$24="TI",1,IF('Exemplaires élève'!$CO$24="I",2,IF('Exemplaires élève'!$CO$24="S",3,IF('Exemplaires élève'!$CO$24="B",4,IF('Exemplaires élève'!$CO$24="TB",5,"xxxx"))))))</f>
        <v/>
      </c>
      <c r="F255" s="78" t="str">
        <f>IF('Exemplaires élève'!$CO$32="","",IF('Exemplaires élève'!$CO$32="TI",1,IF('Exemplaires élève'!$CO$32="I",2,IF('Exemplaires élève'!$CO$32="S",3,IF('Exemplaires élève'!$CO$32="B",4,IF('Exemplaires élève'!$CO$32="TB",5,"xxxx"))))))</f>
        <v/>
      </c>
      <c r="G255" s="78" t="str">
        <f>IF('Exemplaires élève'!$CO$40="","",IF('Exemplaires élève'!$CO$40="TI",1,IF('Exemplaires élève'!$CO$40="I",2,IF('Exemplaires élève'!$CO$40="S",3,IF('Exemplaires élève'!$CO$40="B",4,IF('Exemplaires élève'!$CO$40="TB",5,"xxxx"))))))</f>
        <v/>
      </c>
      <c r="H255" s="78" t="str">
        <f>IF('Exemplaires élève'!$CO$48="","",IF('Exemplaires élève'!$CO$48="TI",1,IF('Exemplaires élève'!$CO$48="I",2,IF('Exemplaires élève'!$CO$48="S",3,IF('Exemplaires élève'!$CO$48="B",4,IF('Exemplaires élève'!$CO$48="TB",5,"xxxx"))))))</f>
        <v/>
      </c>
      <c r="I255" s="78" t="str">
        <f>IF('Exemplaires élève'!$CO$65="","",IF('Exemplaires élève'!$CO$65="TI",1,IF('Exemplaires élève'!$CO$65="I",2,IF('Exemplaires élève'!$CO$65="S",3,IF('Exemplaires élève'!$CO$65="B",4,IF('Exemplaires élève'!$CO$65="TB",5,"xxxx"))))))</f>
        <v/>
      </c>
      <c r="J255" s="78" t="str">
        <f>IF('Exemplaires élève'!$CO$73="","",IF('Exemplaires élève'!$CO$73="TI",1,IF('Exemplaires élève'!$CO$73="I",2,IF('Exemplaires élève'!$CO$73="S",3,IF('Exemplaires élève'!$CO$73="B",4,IF('Exemplaires élève'!$CO$73="TB",5,"xxxx"))))))</f>
        <v/>
      </c>
      <c r="K255" s="78" t="str">
        <f>IF('Exemplaires élève'!$CO$81="","",IF('Exemplaires élève'!$CO$81="TI",1,IF('Exemplaires élève'!$CO$81="I",2,IF('Exemplaires élève'!$CO$81="S",3,IF('Exemplaires élève'!$CO$81="B",4,IF('Exemplaires élève'!$CO$81="TB",5,"xxxx"))))))</f>
        <v/>
      </c>
      <c r="L255" s="78" t="str">
        <f>IF('Exemplaires élève'!$CO$89="","",IF('Exemplaires élève'!$CO$89="TI",1,IF('Exemplaires élève'!$CO$89="I",2,IF('Exemplaires élève'!$CO$89="S",3,IF('Exemplaires élève'!$CO$89="B",4,IF('Exemplaires élève'!$CO$89="TB",5,"xxxx"))))))</f>
        <v/>
      </c>
      <c r="M255" s="78" t="str">
        <f>IF('Exemplaires élève'!$CO$97="","",IF('Exemplaires élève'!$CO$97="TI",1,IF('Exemplaires élève'!$CO$97="I",2,IF('Exemplaires élève'!$CO$97="S",3,IF('Exemplaires élève'!$CO$97="B",4,IF('Exemplaires élève'!$CO$97="TB",5,"xxxx"))))))</f>
        <v/>
      </c>
      <c r="N255" s="78" t="str">
        <f>IF('Exemplaires élève'!$CO$114="","",IF('Exemplaires élève'!$CO$114="TI",1,IF('Exemplaires élève'!$CO$114="I",2,IF('Exemplaires élève'!$CO$114="S",3,IF('Exemplaires élève'!$CO$114="B",4,IF('Exemplaires élève'!$CO$114="TB",5,"xxxx"))))))</f>
        <v/>
      </c>
      <c r="O255" s="78" t="str">
        <f>IF('Exemplaires élève'!$CO$122="","",IF('Exemplaires élève'!$CO$122="TI",1,IF('Exemplaires élève'!$CO$122="I",2,IF('Exemplaires élève'!$CO$122="S",3,IF('Exemplaires élève'!$CO$122="B",4,IF('Exemplaires élève'!$CO$122="TB",5,"xxxx"))))))</f>
        <v/>
      </c>
      <c r="P255" s="78" t="str">
        <f>IF('Exemplaires élève'!$CO$130="","",IF('Exemplaires élève'!$CO$130="TI",1,IF('Exemplaires élève'!$CO$130="I",2,IF('Exemplaires élève'!$CO$130="S",3,IF('Exemplaires élève'!$CO$130="B",4,IF('Exemplaires élève'!$CO$130="TB",5,"xxxx"))))))</f>
        <v/>
      </c>
      <c r="Q255" s="78" t="str">
        <f>IF('Exemplaires élève'!$CO$138="","",IF('Exemplaires élève'!$CO$138="TI",1,IF('Exemplaires élève'!$CO$138="I",2,IF('Exemplaires élève'!$CO$138="S",3,IF('Exemplaires élève'!$CO$138="B",4,IF('Exemplaires élève'!$CO$138="TB",5,"xxxx"))))))</f>
        <v/>
      </c>
      <c r="R255" s="78" t="str">
        <f>IF('Exemplaires élève'!$CO$146="","",IF('Exemplaires élève'!$CO$146="TI",1,IF('Exemplaires élève'!$CO$146="I",2,IF('Exemplaires élève'!$CO$146="S",3,IF('Exemplaires élève'!$CO$146="B",4,IF('Exemplaires élève'!$CO$146="TB",5,"xxxx"))))))</f>
        <v/>
      </c>
      <c r="S255" s="78" t="str">
        <f>IF('Exemplaires élève'!$CO$163="","",IF('Exemplaires élève'!$CO$163="TI",1,IF('Exemplaires élève'!$CO$163="I",2,IF('Exemplaires élève'!$CO$163="S",3,IF('Exemplaires élève'!$CO$163="B",4,IF('Exemplaires élève'!$CO$163="TB",5,"xxxx"))))))</f>
        <v/>
      </c>
      <c r="T255" s="78" t="str">
        <f>IF('Exemplaires élève'!$CO$171="","",IF('Exemplaires élève'!$CO$171="TI",1,IF('Exemplaires élève'!$CO$171="I",2,IF('Exemplaires élève'!$CO$171="S",3,IF('Exemplaires élève'!$CO$171="B",4,IF('Exemplaires élève'!$CO$171="TB",5,"xxxx"))))))</f>
        <v/>
      </c>
      <c r="U255" s="78" t="str">
        <f>IF('Exemplaires élève'!$CO$179="","",IF('Exemplaires élève'!$CO$179="TI",1,IF('Exemplaires élève'!$CO$179="I",2,IF('Exemplaires élève'!$CO$179="S",3,IF('Exemplaires élève'!$CO$179="B",4,IF('Exemplaires élève'!$CO$179="TB",5,"xxxx"))))))</f>
        <v/>
      </c>
      <c r="V255" s="78" t="str">
        <f>IF('Exemplaires élève'!$CO$187="","",IF('Exemplaires élève'!$CO$187="TI",1,IF('Exemplaires élève'!$CO$187="I",2,IF('Exemplaires élève'!$CO$187="S",3,IF('Exemplaires élève'!$CO$187="B",4,IF('Exemplaires élève'!$CO$187="TB",5,"xxxx"))))))</f>
        <v/>
      </c>
      <c r="W255" s="78" t="str">
        <f>IF('Exemplaires élève'!$CO$195="","",IF('Exemplaires élève'!$CO$195="TI",1,IF('Exemplaires élève'!$CO$195="I",2,IF('Exemplaires élève'!$CO$195="S",3,IF('Exemplaires élève'!$CO$195="B",4,IF('Exemplaires élève'!$CO$195="TB",5,"xxxx"))))))</f>
        <v/>
      </c>
    </row>
    <row r="256" spans="1:23">
      <c r="A256" s="112"/>
      <c r="D256" s="78" t="str">
        <f>IF('Exemplaires élève'!$CO$17="","",IF('Exemplaires élève'!$CO$17="TI",1,IF('Exemplaires élève'!$CO$17="I",2,IF('Exemplaires élève'!$CO$17="S",3,IF('Exemplaires élève'!$CO$17="B",4,IF('Exemplaires élève'!$CO$17="TB",5,"xxxx"))))))</f>
        <v/>
      </c>
      <c r="E256" s="78" t="str">
        <f>IF('Exemplaires élève'!$CO$25="","",IF('Exemplaires élève'!$CO$25="TI",1,IF('Exemplaires élève'!$CO$25="I",2,IF('Exemplaires élève'!$CO$25="S",3,IF('Exemplaires élève'!$CO$25="B",4,IF('Exemplaires élève'!$CO$25="TB",5,"xxxx"))))))</f>
        <v/>
      </c>
      <c r="F256" s="78" t="str">
        <f>IF('Exemplaires élève'!$CO$33="","",IF('Exemplaires élève'!$CO$33="TI",1,IF('Exemplaires élève'!$CO$33="I",2,IF('Exemplaires élève'!$CO$33="S",3,IF('Exemplaires élève'!$CO$33="B",4,IF('Exemplaires élève'!$CO$33="TB",5,"xxxx"))))))</f>
        <v/>
      </c>
      <c r="G256" s="78" t="str">
        <f>IF('Exemplaires élève'!$CO$41="","",IF('Exemplaires élève'!$CO$41="TI",1,IF('Exemplaires élève'!$CO$41="I",2,IF('Exemplaires élève'!$CO$41="S",3,IF('Exemplaires élève'!$CO$41="B",4,IF('Exemplaires élève'!$CO$41="TB",5,"xxxx"))))))</f>
        <v/>
      </c>
      <c r="H256" s="78" t="str">
        <f>IF('Exemplaires élève'!$CO$49="","",IF('Exemplaires élève'!$CO$49="TI",1,IF('Exemplaires élève'!$CO$49="I",2,IF('Exemplaires élève'!$CO$49="S",3,IF('Exemplaires élève'!$CO$49="B",4,IF('Exemplaires élève'!$CO$49="TB",5,"xxxx"))))))</f>
        <v/>
      </c>
      <c r="I256" s="78" t="str">
        <f>IF('Exemplaires élève'!$CO$66="","",IF('Exemplaires élève'!$CO$66="TI",1,IF('Exemplaires élève'!$CO$66="I",2,IF('Exemplaires élève'!$CO$66="S",3,IF('Exemplaires élève'!$CO$66="B",4,IF('Exemplaires élève'!$CO$66="TB",5,"xxxx"))))))</f>
        <v/>
      </c>
      <c r="J256" s="78" t="str">
        <f>IF('Exemplaires élève'!$CO$74="","",IF('Exemplaires élève'!$CO$74="TI",1,IF('Exemplaires élève'!$CO$74="I",2,IF('Exemplaires élève'!$CO$74="S",3,IF('Exemplaires élève'!$CO$74="B",4,IF('Exemplaires élève'!$CO$74="TB",5,"xxxx"))))))</f>
        <v/>
      </c>
      <c r="K256" s="78" t="str">
        <f>IF('Exemplaires élève'!$CO$82="","",IF('Exemplaires élève'!$CO$82="TI",1,IF('Exemplaires élève'!$CO$82="I",2,IF('Exemplaires élève'!$CO$82="S",3,IF('Exemplaires élève'!$CO$82="B",4,IF('Exemplaires élève'!$CO$82="TB",5,"xxxx"))))))</f>
        <v/>
      </c>
      <c r="L256" s="78" t="str">
        <f>IF('Exemplaires élève'!$CO$90="","",IF('Exemplaires élève'!$CO$90="TI",1,IF('Exemplaires élève'!$CO$90="I",2,IF('Exemplaires élève'!$CO$90="S",3,IF('Exemplaires élève'!$CO$90="B",4,IF('Exemplaires élève'!$CO$90="TB",5,"xxxx"))))))</f>
        <v/>
      </c>
      <c r="M256" s="78" t="str">
        <f>IF('Exemplaires élève'!$CO$98="","",IF('Exemplaires élève'!$CO$98="TI",1,IF('Exemplaires élève'!$CO$98="I",2,IF('Exemplaires élève'!$CO$98="S",3,IF('Exemplaires élève'!$CO$98="B",4,IF('Exemplaires élève'!$CO$98="TB",5,"xxxx"))))))</f>
        <v/>
      </c>
      <c r="N256" s="78" t="str">
        <f>IF('Exemplaires élève'!$CO$115="","",IF('Exemplaires élève'!$CO$115="TI",1,IF('Exemplaires élève'!$CO$115="I",2,IF('Exemplaires élève'!$CO$115="S",3,IF('Exemplaires élève'!$CO$115="B",4,IF('Exemplaires élève'!$CO$115="TB",5,"xxxx"))))))</f>
        <v/>
      </c>
      <c r="O256" s="78" t="str">
        <f>IF('Exemplaires élève'!$CO$123="","",IF('Exemplaires élève'!$CO$123="TI",1,IF('Exemplaires élève'!$CO$123="I",2,IF('Exemplaires élève'!$CO$123="S",3,IF('Exemplaires élève'!$CO$123="B",4,IF('Exemplaires élève'!$CO$123="TB",5,"xxxx"))))))</f>
        <v/>
      </c>
      <c r="P256" s="78" t="str">
        <f>IF('Exemplaires élève'!$CO$131="","",IF('Exemplaires élève'!$CO$131="TI",1,IF('Exemplaires élève'!$CO$131="I",2,IF('Exemplaires élève'!$CO$131="S",3,IF('Exemplaires élève'!$CO$131="B",4,IF('Exemplaires élève'!$CO$131="TB",5,"xxxx"))))))</f>
        <v/>
      </c>
      <c r="Q256" s="78" t="str">
        <f>IF('Exemplaires élève'!$CO$139="","",IF('Exemplaires élève'!$CO$139="TI",1,IF('Exemplaires élève'!$CO$139="I",2,IF('Exemplaires élève'!$CO$139="S",3,IF('Exemplaires élève'!$CO$139="B",4,IF('Exemplaires élève'!$CO$139="TB",5,"xxxx"))))))</f>
        <v/>
      </c>
      <c r="R256" s="78" t="str">
        <f>IF('Exemplaires élève'!$CO$147="","",IF('Exemplaires élève'!$CO$147="TI",1,IF('Exemplaires élève'!$CO$147="I",2,IF('Exemplaires élève'!$CO$147="S",3,IF('Exemplaires élève'!$CO$147="B",4,IF('Exemplaires élève'!$CO$147="TB",5,"xxxx"))))))</f>
        <v/>
      </c>
      <c r="S256" s="78" t="str">
        <f>IF('Exemplaires élève'!$CO$164="","",IF('Exemplaires élève'!$CO$164="TI",1,IF('Exemplaires élève'!$CO$164="I",2,IF('Exemplaires élève'!$CO$164="S",3,IF('Exemplaires élève'!$CO$164="B",4,IF('Exemplaires élève'!$CO$164="TB",5,"xxxx"))))))</f>
        <v/>
      </c>
      <c r="T256" s="78" t="str">
        <f>IF('Exemplaires élève'!$CO$172="","",IF('Exemplaires élève'!$CO$172="TI",1,IF('Exemplaires élève'!$CO$172="I",2,IF('Exemplaires élève'!$CO$172="S",3,IF('Exemplaires élève'!$CO$172="B",4,IF('Exemplaires élève'!$CO$172="TB",5,"xxxx"))))))</f>
        <v/>
      </c>
      <c r="U256" s="78" t="str">
        <f>IF('Exemplaires élève'!$CO$180="","",IF('Exemplaires élève'!$CO$180="TI",1,IF('Exemplaires élève'!$CO$180="I",2,IF('Exemplaires élève'!$CO$180="S",3,IF('Exemplaires élève'!$CO$180="B",4,IF('Exemplaires élève'!$CO$180="TB",5,"xxxx"))))))</f>
        <v/>
      </c>
      <c r="V256" s="78" t="str">
        <f>IF('Exemplaires élève'!$CO$188="","",IF('Exemplaires élève'!$CO$188="TI",1,IF('Exemplaires élève'!$CO$188="I",2,IF('Exemplaires élève'!$CO$188="S",3,IF('Exemplaires élève'!$CO$188="B",4,IF('Exemplaires élève'!$CO$188="TB",5,"xxxx"))))))</f>
        <v/>
      </c>
      <c r="W256" s="78" t="str">
        <f>IF('Exemplaires élève'!$CO$196="","",IF('Exemplaires élève'!$CO$196="TI",1,IF('Exemplaires élève'!$CO$196="I",2,IF('Exemplaires élève'!$CO$196="S",3,IF('Exemplaires élève'!$CO$196="B",4,IF('Exemplaires élève'!$CO$196="TB",5,"xxxx"))))))</f>
        <v/>
      </c>
    </row>
    <row r="257" spans="1:24">
      <c r="A257" s="112"/>
      <c r="D257" s="78" t="str">
        <f>IF('Exemplaires élève'!$CO$18="","",IF('Exemplaires élève'!$CO$18="TI",1,IF('Exemplaires élève'!$CO$18="I",2,IF('Exemplaires élève'!$CO$18="S",3,IF('Exemplaires élève'!$CO$18="B",4,IF('Exemplaires élève'!$CO$18="TB",5,"xxxx"))))))</f>
        <v/>
      </c>
      <c r="E257" s="78" t="str">
        <f>IF('Exemplaires élève'!$CO$26="","",IF('Exemplaires élève'!$CO$26="TI",1,IF('Exemplaires élève'!$CO$26="I",2,IF('Exemplaires élève'!$CO$26="S",3,IF('Exemplaires élève'!$CO$26="B",4,IF('Exemplaires élève'!$CO$26="TB",5,"xxxx"))))))</f>
        <v/>
      </c>
      <c r="F257" s="78" t="str">
        <f>IF('Exemplaires élève'!$CO$34="","",IF('Exemplaires élève'!$CO$34="TI",1,IF('Exemplaires élève'!$CO$34="I",2,IF('Exemplaires élève'!$CO$34="S",3,IF('Exemplaires élève'!$CO$34="B",4,IF('Exemplaires élève'!$CO$34="TB",5,"xxxx"))))))</f>
        <v/>
      </c>
      <c r="G257" s="78" t="str">
        <f>IF('Exemplaires élève'!$CO$42="","",IF('Exemplaires élève'!$CO$42="TI",1,IF('Exemplaires élève'!$CO$42="I",2,IF('Exemplaires élève'!$CO$42="S",3,IF('Exemplaires élève'!$CO$42="B",4,IF('Exemplaires élève'!$CO$42="TB",5,"xxxx"))))))</f>
        <v/>
      </c>
      <c r="H257" s="78" t="str">
        <f>IF('Exemplaires élève'!$CO$50="","",IF('Exemplaires élève'!$CO$50="TI",1,IF('Exemplaires élève'!$CO$50="I",2,IF('Exemplaires élève'!$CO$50="S",3,IF('Exemplaires élève'!$CO$50="B",4,IF('Exemplaires élève'!$CO$50="TB",5,"xxxx"))))))</f>
        <v/>
      </c>
      <c r="I257" s="78" t="str">
        <f>IF('Exemplaires élève'!$CO$67="","",IF('Exemplaires élève'!$CO$67="TI",1,IF('Exemplaires élève'!$CO$67="I",2,IF('Exemplaires élève'!$CO$67="S",3,IF('Exemplaires élève'!$CO$67="B",4,IF('Exemplaires élève'!$CO$67="TB",5,"xxxx"))))))</f>
        <v/>
      </c>
      <c r="J257" s="78" t="str">
        <f>IF('Exemplaires élève'!$CO$75="","",IF('Exemplaires élève'!$CO$75="TI",1,IF('Exemplaires élève'!$CO$75="I",2,IF('Exemplaires élève'!$CO$75="S",3,IF('Exemplaires élève'!$CO$75="B",4,IF('Exemplaires élève'!$CO$75="TB",5,"xxxx"))))))</f>
        <v/>
      </c>
      <c r="K257" s="78" t="str">
        <f>IF('Exemplaires élève'!$CO$83="","",IF('Exemplaires élève'!$CO$83="TI",1,IF('Exemplaires élève'!$CO$83="I",2,IF('Exemplaires élève'!$CO$83="S",3,IF('Exemplaires élève'!$CO$83="B",4,IF('Exemplaires élève'!$CO$83="TB",5,"xxxx"))))))</f>
        <v/>
      </c>
      <c r="L257" s="78" t="str">
        <f>IF('Exemplaires élève'!$CO$91="","",IF('Exemplaires élève'!$CO$91="TI",1,IF('Exemplaires élève'!$CO$91="I",2,IF('Exemplaires élève'!$CO$91="S",3,IF('Exemplaires élève'!$CO$91="B",4,IF('Exemplaires élève'!$CO$91="TB",5,"xxxx"))))))</f>
        <v/>
      </c>
      <c r="M257" s="78" t="str">
        <f>IF('Exemplaires élève'!$CO$99="","",IF('Exemplaires élève'!$CO$99="TI",1,IF('Exemplaires élève'!$CO$99="I",2,IF('Exemplaires élève'!$CO$99="S",3,IF('Exemplaires élève'!$CO$99="B",4,IF('Exemplaires élève'!$CO$99="TB",5,"xxxx"))))))</f>
        <v/>
      </c>
      <c r="N257" s="78" t="str">
        <f>IF('Exemplaires élève'!$CO$116="","",IF('Exemplaires élève'!$CO$116="TI",1,IF('Exemplaires élève'!$CO$116="I",2,IF('Exemplaires élève'!$CO$116="S",3,IF('Exemplaires élève'!$CO$116="B",4,IF('Exemplaires élève'!$CO$116="TB",5,"xxxx"))))))</f>
        <v/>
      </c>
      <c r="O257" s="78" t="str">
        <f>IF('Exemplaires élève'!$CO$124="","",IF('Exemplaires élève'!$CO$124="TI",1,IF('Exemplaires élève'!$CO$124="I",2,IF('Exemplaires élève'!$CO$124="S",3,IF('Exemplaires élève'!$CO$124="B",4,IF('Exemplaires élève'!$CO$124="TB",5,"xxxx"))))))</f>
        <v/>
      </c>
      <c r="P257" s="78" t="str">
        <f>IF('Exemplaires élève'!$CO$132="","",IF('Exemplaires élève'!$CO$132="TI",1,IF('Exemplaires élève'!$CO$132="I",2,IF('Exemplaires élève'!$CO$132="S",3,IF('Exemplaires élève'!$CO$132="B",4,IF('Exemplaires élève'!$CO$132="TB",5,"xxxx"))))))</f>
        <v/>
      </c>
      <c r="Q257" s="78" t="str">
        <f>IF('Exemplaires élève'!$CO$140="","",IF('Exemplaires élève'!$CO$140="TI",1,IF('Exemplaires élève'!$CO$140="I",2,IF('Exemplaires élève'!$CO$140="S",3,IF('Exemplaires élève'!$CO$140="B",4,IF('Exemplaires élève'!$CO$140="TB",5,"xxxx"))))))</f>
        <v/>
      </c>
      <c r="R257" s="78" t="str">
        <f>IF('Exemplaires élève'!$CO$148="","",IF('Exemplaires élève'!$CO$148="TI",1,IF('Exemplaires élève'!$CO$148="I",2,IF('Exemplaires élève'!$CO$148="S",3,IF('Exemplaires élève'!$CO$148="B",4,IF('Exemplaires élève'!$CO$148="TB",5,"xxxx"))))))</f>
        <v/>
      </c>
      <c r="S257" s="78" t="str">
        <f>IF('Exemplaires élève'!$CO$165="","",IF('Exemplaires élève'!$CO$165="TI",1,IF('Exemplaires élève'!$CO$165="I",2,IF('Exemplaires élève'!$CO$165="S",3,IF('Exemplaires élève'!$CO$165="B",4,IF('Exemplaires élève'!$CO$165="TB",5,"xxxx"))))))</f>
        <v/>
      </c>
      <c r="T257" s="78" t="str">
        <f>IF('Exemplaires élève'!$CO$173="","",IF('Exemplaires élève'!$CO$173="TI",1,IF('Exemplaires élève'!$CO$173="I",2,IF('Exemplaires élève'!$CO$173="S",3,IF('Exemplaires élève'!$CO$173="B",4,IF('Exemplaires élève'!$CO$173="TB",5,"xxxx"))))))</f>
        <v/>
      </c>
      <c r="U257" s="78" t="str">
        <f>IF('Exemplaires élève'!$CO$181="","",IF('Exemplaires élève'!$CO$181="TI",1,IF('Exemplaires élève'!$CO$181="I",2,IF('Exemplaires élève'!$CO$181="S",3,IF('Exemplaires élève'!$CO$181="B",4,IF('Exemplaires élève'!$CO$181="TB",5,"xxxx"))))))</f>
        <v/>
      </c>
      <c r="V257" s="78" t="str">
        <f>IF('Exemplaires élève'!$CO$189="","",IF('Exemplaires élève'!$CO$189="TI",1,IF('Exemplaires élève'!$CO$189="I",2,IF('Exemplaires élève'!$CO$189="S",3,IF('Exemplaires élève'!$CO$189="B",4,IF('Exemplaires élève'!$CO$189="TB",5,"xxxx"))))))</f>
        <v/>
      </c>
      <c r="W257" s="78" t="str">
        <f>IF('Exemplaires élève'!$CO$197="","",IF('Exemplaires élève'!$CO$197="TI",1,IF('Exemplaires élève'!$CO$197="I",2,IF('Exemplaires élève'!$CO$197="S",3,IF('Exemplaires élève'!$CO$197="B",4,IF('Exemplaires élève'!$CO$197="TB",5,"xxxx"))))))</f>
        <v/>
      </c>
    </row>
    <row r="258" spans="1:24">
      <c r="A258" s="112"/>
      <c r="D258" s="78" t="str">
        <f>IF('Exemplaires élève'!$CO$19="","",IF('Exemplaires élève'!$CO$19="TI",1,IF('Exemplaires élève'!$CO$19="I",2,IF('Exemplaires élève'!$CO$19="S",3,IF('Exemplaires élève'!$CO$19="B",4,IF('Exemplaires élève'!$CO$19="TB",5,"xxxx"))))))</f>
        <v/>
      </c>
      <c r="E258" s="78" t="str">
        <f>IF('Exemplaires élève'!$CO$27="","",IF('Exemplaires élève'!$CO$27="TI",1,IF('Exemplaires élève'!$CO$27="I",2,IF('Exemplaires élève'!$CO$27="S",3,IF('Exemplaires élève'!$CO$27="B",4,IF('Exemplaires élève'!$CO$27="TB",5,"xxxx"))))))</f>
        <v/>
      </c>
      <c r="F258" s="78" t="str">
        <f>IF('Exemplaires élève'!$CO$35="","",IF('Exemplaires élève'!$CO$35="TI",1,IF('Exemplaires élève'!$CO$35="I",2,IF('Exemplaires élève'!$CO$35="S",3,IF('Exemplaires élève'!$CO$35="B",4,IF('Exemplaires élève'!$CO$35="TB",5,"xxxx"))))))</f>
        <v/>
      </c>
      <c r="G258" s="78" t="str">
        <f>IF('Exemplaires élève'!$CO$43="","",IF('Exemplaires élève'!$CO$43="TI",1,IF('Exemplaires élève'!$CO$43="I",2,IF('Exemplaires élève'!$CO$43="S",3,IF('Exemplaires élève'!$CO$43="B",4,IF('Exemplaires élève'!$CO$43="TB",5,"xxxx"))))))</f>
        <v/>
      </c>
      <c r="H258" s="78" t="str">
        <f>IF('Exemplaires élève'!$CO$51="","",IF('Exemplaires élève'!$CO$51="TI",1,IF('Exemplaires élève'!$CO$51="I",2,IF('Exemplaires élève'!$CO$51="S",3,IF('Exemplaires élève'!$CO$51="B",4,IF('Exemplaires élève'!$CO$51="TB",5,"xxxx"))))))</f>
        <v/>
      </c>
      <c r="I258" s="78" t="str">
        <f>IF('Exemplaires élève'!$CO$68="","",IF('Exemplaires élève'!$CO$68="TI",1,IF('Exemplaires élève'!$CO$68="I",2,IF('Exemplaires élève'!$CO$68="S",3,IF('Exemplaires élève'!$CO$68="B",4,IF('Exemplaires élève'!$CO$68="TB",5,"xxxx"))))))</f>
        <v/>
      </c>
      <c r="J258" s="78" t="str">
        <f>IF('Exemplaires élève'!$CO$76="","",IF('Exemplaires élève'!$CO$76="TI",1,IF('Exemplaires élève'!$CO$76="I",2,IF('Exemplaires élève'!$CO$76="S",3,IF('Exemplaires élève'!$CO$76="B",4,IF('Exemplaires élève'!$CO$76="TB",5,"xxxx"))))))</f>
        <v/>
      </c>
      <c r="K258" s="78" t="str">
        <f>IF('Exemplaires élève'!$CO$84="","",IF('Exemplaires élève'!$CO$84="TI",1,IF('Exemplaires élève'!$CO$84="I",2,IF('Exemplaires élève'!$CO$84="S",3,IF('Exemplaires élève'!$CO$84="B",4,IF('Exemplaires élève'!$CO$84="TB",5,"xxxx"))))))</f>
        <v/>
      </c>
      <c r="L258" s="78" t="str">
        <f>IF('Exemplaires élève'!$CO$92="","",IF('Exemplaires élève'!$CO$92="TI",1,IF('Exemplaires élève'!$CO$92="I",2,IF('Exemplaires élève'!$CO$92="S",3,IF('Exemplaires élève'!$CO$92="B",4,IF('Exemplaires élève'!$CO$92="TB",5,"xxxx"))))))</f>
        <v/>
      </c>
      <c r="M258" s="78" t="str">
        <f>IF('Exemplaires élève'!$CO$100="","",IF('Exemplaires élève'!$CO$100="TI",1,IF('Exemplaires élève'!$CO$100="I",2,IF('Exemplaires élève'!$CO$100="S",3,IF('Exemplaires élève'!$CO$100="B",4,IF('Exemplaires élève'!$CO$100="TB",5,"xxxx"))))))</f>
        <v/>
      </c>
      <c r="N258" s="78" t="str">
        <f>IF('Exemplaires élève'!$CO$117="","",IF('Exemplaires élève'!$CO$117="TI",1,IF('Exemplaires élève'!$CO$117="I",2,IF('Exemplaires élève'!$CO$117="S",3,IF('Exemplaires élève'!$CO$117="B",4,IF('Exemplaires élève'!$CO$117="TB",5,"xxxx"))))))</f>
        <v/>
      </c>
      <c r="O258" s="78" t="str">
        <f>IF('Exemplaires élève'!$CO$125="","",IF('Exemplaires élève'!$CO$125="TI",1,IF('Exemplaires élève'!$CO$125="I",2,IF('Exemplaires élève'!$CO$125="S",3,IF('Exemplaires élève'!$CO$125="B",4,IF('Exemplaires élève'!$CO$125="TB",5,"xxxx"))))))</f>
        <v/>
      </c>
      <c r="P258" s="78" t="str">
        <f>IF('Exemplaires élève'!$CO$133="","",IF('Exemplaires élève'!$CO$133="TI",1,IF('Exemplaires élève'!$CO$133="I",2,IF('Exemplaires élève'!$CO$133="S",3,IF('Exemplaires élève'!$CO$133="B",4,IF('Exemplaires élève'!$CO$133="TB",5,"xxxx"))))))</f>
        <v/>
      </c>
      <c r="Q258" s="78" t="str">
        <f>IF('Exemplaires élève'!$CO$141="","",IF('Exemplaires élève'!$CO$141="TI",1,IF('Exemplaires élève'!$CO$141="I",2,IF('Exemplaires élève'!$CO$141="S",3,IF('Exemplaires élève'!$CO$141="B",4,IF('Exemplaires élève'!$CO$141="TB",5,"xxxx"))))))</f>
        <v/>
      </c>
      <c r="R258" s="78" t="str">
        <f>IF('Exemplaires élève'!$CO$149="","",IF('Exemplaires élève'!$CO$149="TI",1,IF('Exemplaires élève'!$CO$149="I",2,IF('Exemplaires élève'!$CO$149="S",3,IF('Exemplaires élève'!$CO$149="B",4,IF('Exemplaires élève'!$CO$149="TB",5,"xxxx"))))))</f>
        <v/>
      </c>
      <c r="S258" s="78" t="str">
        <f>IF('Exemplaires élève'!$CO$166="","",IF('Exemplaires élève'!$CO$166="TI",1,IF('Exemplaires élève'!$CO$166="I",2,IF('Exemplaires élève'!$CO$166="S",3,IF('Exemplaires élève'!$CO$166="B",4,IF('Exemplaires élève'!$CO$166="TB",5,"xxxx"))))))</f>
        <v/>
      </c>
      <c r="T258" s="78" t="str">
        <f>IF('Exemplaires élève'!$CO$174="","",IF('Exemplaires élève'!$CO$174="TI",1,IF('Exemplaires élève'!$CO$174="I",2,IF('Exemplaires élève'!$CO$174="S",3,IF('Exemplaires élève'!$CO$174="B",4,IF('Exemplaires élève'!$CO$174="TB",5,"xxxx"))))))</f>
        <v/>
      </c>
      <c r="U258" s="78" t="str">
        <f>IF('Exemplaires élève'!$CO$182="","",IF('Exemplaires élève'!$CO$182="TI",1,IF('Exemplaires élève'!$CO$182="I",2,IF('Exemplaires élève'!$CO$182="S",3,IF('Exemplaires élève'!$CO$182="B",4,IF('Exemplaires élève'!$CO$182="TB",5,"xxxx"))))))</f>
        <v/>
      </c>
      <c r="V258" s="78" t="str">
        <f>IF('Exemplaires élève'!$CO$190="","",IF('Exemplaires élève'!$CO$190="TI",1,IF('Exemplaires élève'!$CO$190="I",2,IF('Exemplaires élève'!$CO$190="S",3,IF('Exemplaires élève'!$CO$190="B",4,IF('Exemplaires élève'!$CO$190="TB",5,"xxxx"))))))</f>
        <v/>
      </c>
      <c r="W258" s="78" t="str">
        <f>IF('Exemplaires élève'!$CO$198="","",IF('Exemplaires élève'!$CO$198="TI",1,IF('Exemplaires élève'!$CO$198="I",2,IF('Exemplaires élève'!$CO$198="S",3,IF('Exemplaires élève'!$CO$198="B",4,IF('Exemplaires élève'!$CO$198="TB",5,"xxxx"))))))</f>
        <v/>
      </c>
    </row>
    <row r="259" spans="1:24">
      <c r="A259" s="112"/>
      <c r="D259" s="78" t="str">
        <f>IF('Exemplaires élève'!$CO$20="","",IF('Exemplaires élève'!$CO$20="TI",1,IF('Exemplaires élève'!$CO$20="I",2,IF('Exemplaires élève'!$CO$20="S",3,IF('Exemplaires élève'!$CO$20="B",4,IF('Exemplaires élève'!$CO$20="TB",5,"xxxx"))))))</f>
        <v/>
      </c>
      <c r="E259" s="78" t="str">
        <f>IF('Exemplaires élève'!$CO$28="","",IF('Exemplaires élève'!$CO$28="TI",1,IF('Exemplaires élève'!$CO$28="I",2,IF('Exemplaires élève'!$CO$28="S",3,IF('Exemplaires élève'!$CO$28="B",4,IF('Exemplaires élève'!$CO$28="TB",5,"xxxx"))))))</f>
        <v/>
      </c>
      <c r="F259" s="78" t="str">
        <f>IF('Exemplaires élève'!$CO$36="","",IF('Exemplaires élève'!$CO$36="TI",1,IF('Exemplaires élève'!$CO$36="I",2,IF('Exemplaires élève'!$CO$36="S",3,IF('Exemplaires élève'!$CO$36="B",4,IF('Exemplaires élève'!$CO$36="TB",5,"xxxx"))))))</f>
        <v/>
      </c>
      <c r="G259" s="78" t="str">
        <f>IF('Exemplaires élève'!$CO$44="","",IF('Exemplaires élève'!$CO$44="TI",1,IF('Exemplaires élève'!$CO$44="I",2,IF('Exemplaires élève'!$CO$44="S",3,IF('Exemplaires élève'!$CO$44="B",4,IF('Exemplaires élève'!$CO$44="TB",5,"xxxx"))))))</f>
        <v/>
      </c>
      <c r="H259" s="78" t="str">
        <f>IF('Exemplaires élève'!$CO$52="","",IF('Exemplaires élève'!$CO$52="TI",1,IF('Exemplaires élève'!$CO$52="I",2,IF('Exemplaires élève'!$CO$52="S",3,IF('Exemplaires élève'!$CO$52="B",4,IF('Exemplaires élève'!$CO$52="TB",5,"xxxx"))))))</f>
        <v/>
      </c>
      <c r="I259" s="78" t="str">
        <f>IF('Exemplaires élève'!$CO$69="","",IF('Exemplaires élève'!$CO$69="TI",1,IF('Exemplaires élève'!$CO$69="I",2,IF('Exemplaires élève'!$CO$69="S",3,IF('Exemplaires élève'!$CO$69="B",4,IF('Exemplaires élève'!$CO$69="TB",5,"xxxx"))))))</f>
        <v/>
      </c>
      <c r="J259" s="78" t="str">
        <f>IF('Exemplaires élève'!$CO$77="","",IF('Exemplaires élève'!$CO$77="TI",1,IF('Exemplaires élève'!$CO$77="I",2,IF('Exemplaires élève'!$CO$77="S",3,IF('Exemplaires élève'!$CO$77="B",4,IF('Exemplaires élève'!$CO$77="TB",5,"xxxx"))))))</f>
        <v/>
      </c>
      <c r="K259" s="78" t="str">
        <f>IF('Exemplaires élève'!$CO$85="","",IF('Exemplaires élève'!$CO$85="TI",1,IF('Exemplaires élève'!$CO$85="I",2,IF('Exemplaires élève'!$CO$85="S",3,IF('Exemplaires élève'!$CO$85="B",4,IF('Exemplaires élève'!$CO$85="TB",5,"xxxx"))))))</f>
        <v/>
      </c>
      <c r="L259" s="78" t="str">
        <f>IF('Exemplaires élève'!$CO$93="","",IF('Exemplaires élève'!$CO$93="TI",1,IF('Exemplaires élève'!$CO$93="I",2,IF('Exemplaires élève'!$CO$93="S",3,IF('Exemplaires élève'!$CO$93="B",4,IF('Exemplaires élève'!$CO$93="TB",5,"xxxx"))))))</f>
        <v/>
      </c>
      <c r="M259" s="78" t="str">
        <f>IF('Exemplaires élève'!$CO$101="","",IF('Exemplaires élève'!$CO$101="TI",1,IF('Exemplaires élève'!$CO$101="I",2,IF('Exemplaires élève'!$CO$101="S",3,IF('Exemplaires élève'!$CO$101="B",4,IF('Exemplaires élève'!$CO$101="TB",5,"xxxx"))))))</f>
        <v/>
      </c>
      <c r="N259" s="78" t="str">
        <f>IF('Exemplaires élève'!$CO$118="","",IF('Exemplaires élève'!$CO$118="TI",1,IF('Exemplaires élève'!$CO$118="I",2,IF('Exemplaires élève'!$CO$118="S",3,IF('Exemplaires élève'!$CO$118="B",4,IF('Exemplaires élève'!$CO$118="TB",5,"xxxx"))))))</f>
        <v/>
      </c>
      <c r="O259" s="78" t="str">
        <f>IF('Exemplaires élève'!$CO$126="","",IF('Exemplaires élève'!$CO$126="TI",1,IF('Exemplaires élève'!$CO$126="I",2,IF('Exemplaires élève'!$CO$126="S",3,IF('Exemplaires élève'!$CO$126="B",4,IF('Exemplaires élève'!$CO$126="TB",5,"xxxx"))))))</f>
        <v/>
      </c>
      <c r="P259" s="78" t="str">
        <f>IF('Exemplaires élève'!$CO$134="","",IF('Exemplaires élève'!$CO$134="TI",1,IF('Exemplaires élève'!$CO$134="I",2,IF('Exemplaires élève'!$CO$134="S",3,IF('Exemplaires élève'!$CO$134="B",4,IF('Exemplaires élève'!$CO$134="TB",5,"xxxx"))))))</f>
        <v/>
      </c>
      <c r="Q259" s="78" t="str">
        <f>IF('Exemplaires élève'!$CO$142="","",IF('Exemplaires élève'!$CO$142="TI",1,IF('Exemplaires élève'!$CO$142="I",2,IF('Exemplaires élève'!$CO$142="S",3,IF('Exemplaires élève'!$CO$142="B",4,IF('Exemplaires élève'!$CO$142="TB",5,"xxxx"))))))</f>
        <v/>
      </c>
      <c r="R259" s="78" t="str">
        <f>IF('Exemplaires élève'!$CO$150="","",IF('Exemplaires élève'!$CO$150="TI",1,IF('Exemplaires élève'!$CO$150="I",2,IF('Exemplaires élève'!$CO$150="S",3,IF('Exemplaires élève'!$CO$150="B",4,IF('Exemplaires élève'!$CO$150="TB",5,"xxxx"))))))</f>
        <v/>
      </c>
      <c r="S259" s="78" t="str">
        <f>IF('Exemplaires élève'!$CO$167="","",IF('Exemplaires élève'!$CO$167="TI",1,IF('Exemplaires élève'!$CO$167="I",2,IF('Exemplaires élève'!$CO$167="S",3,IF('Exemplaires élève'!$CO$167="B",4,IF('Exemplaires élève'!$CO$167="TB",5,"xxxx"))))))</f>
        <v/>
      </c>
      <c r="T259" s="78" t="str">
        <f>IF('Exemplaires élève'!$CO$175="","",IF('Exemplaires élève'!$CO$175="TI",1,IF('Exemplaires élève'!$CO$175="I",2,IF('Exemplaires élève'!$CO$175="S",3,IF('Exemplaires élève'!$CO$175="B",4,IF('Exemplaires élève'!$CO$175="TB",5,"xxxx"))))))</f>
        <v/>
      </c>
      <c r="U259" s="78" t="str">
        <f>IF('Exemplaires élève'!$CO$183="","",IF('Exemplaires élève'!$CO$183="TI",1,IF('Exemplaires élève'!$CO$183="I",2,IF('Exemplaires élève'!$CO$183="S",3,IF('Exemplaires élève'!$CO$183="B",4,IF('Exemplaires élève'!$CO$183="TB",5,"xxxx"))))))</f>
        <v/>
      </c>
      <c r="V259" s="78" t="str">
        <f>IF('Exemplaires élève'!$CO$191="","",IF('Exemplaires élève'!$CO$191="TI",1,IF('Exemplaires élève'!$CO$191="I",2,IF('Exemplaires élève'!$CO$191="S",3,IF('Exemplaires élève'!$CO$191="B",4,IF('Exemplaires élève'!$CO$191="TB",5,"xxxx"))))))</f>
        <v/>
      </c>
      <c r="W259" s="78" t="str">
        <f>IF('Exemplaires élève'!$CO$199="","",IF('Exemplaires élève'!$CO$199="TI",1,IF('Exemplaires élève'!$CO$199="I",2,IF('Exemplaires élève'!$CO$199="S",3,IF('Exemplaires élève'!$CO$199="B",4,IF('Exemplaires élève'!$CO$199="TB",5,"xxxx"))))))</f>
        <v/>
      </c>
    </row>
    <row r="260" spans="1:24" ht="13.5" thickBot="1">
      <c r="A260" s="112"/>
      <c r="D260" s="78" t="str">
        <f>IF('Exemplaires élève'!$CO$21="","",IF('Exemplaires élève'!$CO$21="TI",1,IF('Exemplaires élève'!$CO$21="I",2,IF('Exemplaires élève'!$CO$21="S",3,IF('Exemplaires élève'!$CO$21="B",4,IF('Exemplaires élève'!$CO$21="TB",5,"xxxx"))))))</f>
        <v/>
      </c>
      <c r="E260" s="78" t="str">
        <f>IF('Exemplaires élève'!$CO$29="","",IF('Exemplaires élève'!$CO$29="TI",1,IF('Exemplaires élève'!$CO$29="I",2,IF('Exemplaires élève'!$CO$29="S",3,IF('Exemplaires élève'!$CO$29="B",4,IF('Exemplaires élève'!$CO$29="TB",5,"xxxx"))))))</f>
        <v/>
      </c>
      <c r="F260" s="78" t="str">
        <f>IF('Exemplaires élève'!$CO$37="","",IF('Exemplaires élève'!$CO$37="TI",1,IF('Exemplaires élève'!$CO$37="I",2,IF('Exemplaires élève'!$CO$37="S",3,IF('Exemplaires élève'!$CO$37="B",4,IF('Exemplaires élève'!$CO$37="TB",5,"xxxx"))))))</f>
        <v/>
      </c>
      <c r="G260" s="78" t="str">
        <f>IF('Exemplaires élève'!$CO$45="","",IF('Exemplaires élève'!$CO$45="TI",1,IF('Exemplaires élève'!$CO$45="I",2,IF('Exemplaires élève'!$CO$45="S",3,IF('Exemplaires élève'!$CO$45="B",4,IF('Exemplaires élève'!$CO$45="TB",5,"xxxx"))))))</f>
        <v/>
      </c>
      <c r="H260" s="78" t="str">
        <f>IF('Exemplaires élève'!$CO$53="","",IF('Exemplaires élève'!$CO$53="TI",1,IF('Exemplaires élève'!$CO$53="I",2,IF('Exemplaires élève'!$CO$53="S",3,IF('Exemplaires élève'!$CO$53="B",4,IF('Exemplaires élève'!$CO$53="TB",5,"xxxx"))))))</f>
        <v/>
      </c>
      <c r="I260" s="78" t="str">
        <f>IF('Exemplaires élève'!$CO$70="","",IF('Exemplaires élève'!$CO$70="TI",1,IF('Exemplaires élève'!$CO$70="I",2,IF('Exemplaires élève'!$CO$70="S",3,IF('Exemplaires élève'!$CO$70="B",4,IF('Exemplaires élève'!$CO$70="TB",5,"xxxx"))))))</f>
        <v/>
      </c>
      <c r="J260" s="78" t="str">
        <f>IF('Exemplaires élève'!$CO$78="","",IF('Exemplaires élève'!$CO$78="TI",1,IF('Exemplaires élève'!$CO$78="I",2,IF('Exemplaires élève'!$CO$78="S",3,IF('Exemplaires élève'!$CO$78="B",4,IF('Exemplaires élève'!$CO$78="TB",5,"xxxx"))))))</f>
        <v/>
      </c>
      <c r="K260" s="78" t="str">
        <f>IF('Exemplaires élève'!$CO$86="","",IF('Exemplaires élève'!$CO$86="TI",1,IF('Exemplaires élève'!$CO$86="I",2,IF('Exemplaires élève'!$CO$86="S",3,IF('Exemplaires élève'!$CO$86="B",4,IF('Exemplaires élève'!$CO$86="TB",5,"xxxx"))))))</f>
        <v/>
      </c>
      <c r="L260" s="78" t="str">
        <f>IF('Exemplaires élève'!$CO$94="","",IF('Exemplaires élève'!$CO$94="TI",1,IF('Exemplaires élève'!$CO$94="I",2,IF('Exemplaires élève'!$CO$94="S",3,IF('Exemplaires élève'!$CO$94="B",4,IF('Exemplaires élève'!$CO$94="TB",5,"xxxx"))))))</f>
        <v/>
      </c>
      <c r="M260" s="78" t="str">
        <f>IF('Exemplaires élève'!$CO$102="","",IF('Exemplaires élève'!$CO$102="TI",1,IF('Exemplaires élève'!$CO$102="I",2,IF('Exemplaires élève'!$CO$102="S",3,IF('Exemplaires élève'!$CO$102="B",4,IF('Exemplaires élève'!$CO$102="TB",5,"xxxx"))))))</f>
        <v/>
      </c>
      <c r="N260" s="78" t="str">
        <f>IF('Exemplaires élève'!$CO$119="","",IF('Exemplaires élève'!$CO$119="TI",1,IF('Exemplaires élève'!$CO$119="I",2,IF('Exemplaires élève'!$CO$119="S",3,IF('Exemplaires élève'!$CO$119="B",4,IF('Exemplaires élève'!$CO$119="TB",5,"xxxx"))))))</f>
        <v/>
      </c>
      <c r="O260" s="78" t="str">
        <f>IF('Exemplaires élève'!$CO$127="","",IF('Exemplaires élève'!$CO$127="TI",1,IF('Exemplaires élève'!$CO$127="I",2,IF('Exemplaires élève'!$CO$127="S",3,IF('Exemplaires élève'!$CO$127="B",4,IF('Exemplaires élève'!$CO$127="TB",5,"xxxx"))))))</f>
        <v/>
      </c>
      <c r="P260" s="78" t="str">
        <f>IF('Exemplaires élève'!$CO$135="","",IF('Exemplaires élève'!$CO$135="TI",1,IF('Exemplaires élève'!$CO$135="I",2,IF('Exemplaires élève'!$CO$135="S",3,IF('Exemplaires élève'!$CO$135="B",4,IF('Exemplaires élève'!$CO$135="TB",5,"xxxx"))))))</f>
        <v/>
      </c>
      <c r="Q260" s="78" t="str">
        <f>IF('Exemplaires élève'!$CO$143="","",IF('Exemplaires élève'!$CO$143="TI",1,IF('Exemplaires élève'!$CO$143="I",2,IF('Exemplaires élève'!$CO$143="S",3,IF('Exemplaires élève'!$CO$143="B",4,IF('Exemplaires élève'!$CO$143="TB",5,"xxxx"))))))</f>
        <v/>
      </c>
      <c r="R260" s="78" t="str">
        <f>IF('Exemplaires élève'!$CO$151="","",IF('Exemplaires élève'!$CO$151="TI",1,IF('Exemplaires élève'!$CO$151="I",2,IF('Exemplaires élève'!$CO$151="S",3,IF('Exemplaires élève'!$CO$151="B",4,IF('Exemplaires élève'!$CO$151="TB",5,"xxxx"))))))</f>
        <v/>
      </c>
      <c r="S260" s="78" t="str">
        <f>IF('Exemplaires élève'!$CO$168="","",IF('Exemplaires élève'!$CO$168="TI",1,IF('Exemplaires élève'!$CO$168="I",2,IF('Exemplaires élève'!$CO$168="S",3,IF('Exemplaires élève'!$CO$168="B",4,IF('Exemplaires élève'!$CO$168="TB",5,"xxxx"))))))</f>
        <v/>
      </c>
      <c r="T260" s="78" t="str">
        <f>IF('Exemplaires élève'!$CO$176="","",IF('Exemplaires élève'!$CO$176="TI",1,IF('Exemplaires élève'!$CO$176="I",2,IF('Exemplaires élève'!$CO$176="S",3,IF('Exemplaires élève'!$CO$176="B",4,IF('Exemplaires élève'!$CO$176="TB",5,"xxxx"))))))</f>
        <v/>
      </c>
      <c r="U260" s="78" t="str">
        <f>IF('Exemplaires élève'!$CO$184="","",IF('Exemplaires élève'!$CO$184="TI",1,IF('Exemplaires élève'!$CO$184="I",2,IF('Exemplaires élève'!$CO$184="S",3,IF('Exemplaires élève'!$CO$184="B",4,IF('Exemplaires élève'!$CO$184="TB",5,"xxxx"))))))</f>
        <v/>
      </c>
      <c r="V260" s="78" t="str">
        <f>IF('Exemplaires élève'!$CO$192="","",IF('Exemplaires élève'!$CO$192="TI",1,IF('Exemplaires élève'!$CO$192="I",2,IF('Exemplaires élève'!$CO$192="S",3,IF('Exemplaires élève'!$CO$192="B",4,IF('Exemplaires élève'!$CO$192="TB",5,"xxxx"))))))</f>
        <v/>
      </c>
      <c r="W260" s="78" t="str">
        <f>IF('Exemplaires élève'!$CO$200="","",IF('Exemplaires élève'!$CO$200="TI",1,IF('Exemplaires élève'!$CO$200="I",2,IF('Exemplaires élève'!$CO$200="S",3,IF('Exemplaires élève'!$CO$200="B",4,IF('Exemplaires élève'!$CO$200="TB",5,"xxxx"))))))</f>
        <v/>
      </c>
    </row>
    <row r="261" spans="1:24" ht="13.5" thickBot="1">
      <c r="A261" s="112"/>
      <c r="D261" s="32" t="str">
        <f>IF(D254="Absent(e)","",IF(D254="Non pr.",2,IF(COUNTIF(D254:D260,"")=7,"",AVERAGE(D254:D260))))</f>
        <v/>
      </c>
      <c r="E261" s="33" t="str">
        <f t="shared" ref="E261:W261" si="26">IF(E254="Absent(e)","",IF(E254="Non pr.",2,IF(COUNTIF(E254:E260,"")=7,"",AVERAGE(E254:E260))))</f>
        <v/>
      </c>
      <c r="F261" s="33" t="str">
        <f t="shared" si="26"/>
        <v/>
      </c>
      <c r="G261" s="33" t="str">
        <f t="shared" si="26"/>
        <v/>
      </c>
      <c r="H261" s="33" t="str">
        <f t="shared" si="26"/>
        <v/>
      </c>
      <c r="I261" s="33" t="str">
        <f t="shared" si="26"/>
        <v/>
      </c>
      <c r="J261" s="33" t="str">
        <f t="shared" si="26"/>
        <v/>
      </c>
      <c r="K261" s="33" t="str">
        <f t="shared" si="26"/>
        <v/>
      </c>
      <c r="L261" s="33" t="str">
        <f t="shared" si="26"/>
        <v/>
      </c>
      <c r="M261" s="33" t="str">
        <f t="shared" si="26"/>
        <v/>
      </c>
      <c r="N261" s="33" t="str">
        <f t="shared" si="26"/>
        <v/>
      </c>
      <c r="O261" s="33" t="str">
        <f t="shared" si="26"/>
        <v/>
      </c>
      <c r="P261" s="33" t="str">
        <f t="shared" si="26"/>
        <v/>
      </c>
      <c r="Q261" s="33" t="str">
        <f t="shared" si="26"/>
        <v/>
      </c>
      <c r="R261" s="33" t="str">
        <f t="shared" si="26"/>
        <v/>
      </c>
      <c r="S261" s="33" t="str">
        <f t="shared" si="26"/>
        <v/>
      </c>
      <c r="T261" s="33" t="str">
        <f t="shared" si="26"/>
        <v/>
      </c>
      <c r="U261" s="33" t="str">
        <f t="shared" si="26"/>
        <v/>
      </c>
      <c r="V261" s="33" t="str">
        <f t="shared" si="26"/>
        <v/>
      </c>
      <c r="W261" s="34" t="str">
        <f t="shared" si="26"/>
        <v/>
      </c>
    </row>
    <row r="262" spans="1:24">
      <c r="A262" s="112"/>
    </row>
    <row r="263" spans="1:24" ht="25.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</row>
    <row r="264" spans="1:24" ht="12.75" customHeight="1">
      <c r="A264" s="112" t="s">
        <v>25</v>
      </c>
      <c r="D264" s="54">
        <f>IF(Paramètres!$B$256="","",Paramètres!$B$256)</f>
        <v>42887</v>
      </c>
      <c r="E264" s="54">
        <f>IF(Paramètres!$B$257="","",Paramètres!$B$257)</f>
        <v>42888</v>
      </c>
      <c r="F264" s="54">
        <f>IF(Paramètres!$B$258="","",Paramètres!$B$258)</f>
        <v>42892</v>
      </c>
      <c r="G264" s="54">
        <f>IF(Paramètres!$B$259="","",Paramètres!$B$259)</f>
        <v>42893</v>
      </c>
      <c r="H264" s="54">
        <f>IF(Paramètres!$B$260="","",Paramètres!$B$260)</f>
        <v>42894</v>
      </c>
      <c r="I264" s="54">
        <f>IF(Paramètres!$B$261="","",Paramètres!$B$261)</f>
        <v>42895</v>
      </c>
      <c r="J264" s="54">
        <f>IF(Paramètres!$B$262="","",Paramètres!$B$262)</f>
        <v>42898</v>
      </c>
      <c r="K264" s="54">
        <f>IF(Paramètres!$B$263="","",Paramètres!$B$263)</f>
        <v>42899</v>
      </c>
      <c r="L264" s="54">
        <f>IF(Paramètres!$B$264="","",Paramètres!$B$264)</f>
        <v>42900</v>
      </c>
      <c r="M264" s="54">
        <f>IF(Paramètres!$B$265="","",Paramètres!$B$265)</f>
        <v>42901</v>
      </c>
      <c r="N264" s="54">
        <f>IF(Paramètres!$B$266="","",Paramètres!$B$266)</f>
        <v>42902</v>
      </c>
      <c r="O264" s="54">
        <f>IF(Paramètres!$B$267="","",Paramètres!$B$267)</f>
        <v>42905</v>
      </c>
      <c r="P264" s="54">
        <f>IF(Paramètres!$B$268="","",Paramètres!$B$268)</f>
        <v>42906</v>
      </c>
      <c r="Q264" s="54">
        <f>IF(Paramètres!$B$269="","",Paramètres!$B$269)</f>
        <v>42907</v>
      </c>
      <c r="R264" s="54">
        <f>IF(Paramètres!$B$270="","",Paramètres!$B$270)</f>
        <v>42908</v>
      </c>
      <c r="S264" s="54" t="str">
        <f>IF(Paramètres!$B$271="","",Paramètres!$B$271)</f>
        <v/>
      </c>
      <c r="T264" s="54" t="str">
        <f>IF(Paramètres!$B$272="","",Paramètres!$B$272)</f>
        <v/>
      </c>
      <c r="U264" s="54" t="str">
        <f>IF(Paramètres!$B$273="","",Paramètres!$B$273)</f>
        <v/>
      </c>
      <c r="V264" s="54" t="str">
        <f>IF(Paramètres!$B$274="","",Paramètres!$B$274)</f>
        <v/>
      </c>
      <c r="W264" s="54" t="str">
        <f>IF(Paramètres!$B$275="","",Paramètres!$B$275)</f>
        <v/>
      </c>
      <c r="X264" s="31" t="str">
        <f>IF(Paramètres!$B$276="","",Paramètres!$B$276)</f>
        <v/>
      </c>
    </row>
    <row r="265" spans="1:24">
      <c r="A265" s="112"/>
      <c r="C265" s="1" t="s">
        <v>27</v>
      </c>
      <c r="D265" s="77" t="str">
        <f>IF('Exemplaires élève'!$CX$15="","",IF('Exemplaires élève'!$CX$15="TI",1,IF('Exemplaires élève'!$CX$15="I",2,IF('Exemplaires élève'!$CX$15="S",3,IF('Exemplaires élève'!$CX$15="B",4,IF('Exemplaires élève'!$CX$15="TB",5,IF('Exemplaires élève'!$CX$15="np","Non pr.",IF('Exemplaires élève'!$CX$15="A","Absent(e)","xxxx"))))))))</f>
        <v>Absent(e)</v>
      </c>
      <c r="E265" s="77" t="str">
        <f>IF('Exemplaires élève'!$CX$23="","",IF('Exemplaires élève'!$CX$23="TI",1,IF('Exemplaires élève'!$CX$23="I",2,IF('Exemplaires élève'!$CX$23="S",3,IF('Exemplaires élève'!$CX$23="B",4,IF('Exemplaires élève'!$CX$23="TB",5,IF('Exemplaires élève'!$CX$23="np","Non pr.",IF('Exemplaires élève'!$CX$23="A","Absent(e)","xxxx"))))))))</f>
        <v>Non pr.</v>
      </c>
      <c r="F265" s="77" t="str">
        <f>IF('Exemplaires élève'!$CX$31="","",IF('Exemplaires élève'!$CX$31="TI",1,IF('Exemplaires élève'!$CX$31="I",2,IF('Exemplaires élève'!$CX$31="S",3,IF('Exemplaires élève'!$CX$31="B",4,IF('Exemplaires élève'!$CX$31="TB",5,IF('Exemplaires élève'!$CX$31="np","Non pr.",IF('Exemplaires élève'!$CX$31="A","Absent(e)","xxxx"))))))))</f>
        <v/>
      </c>
      <c r="G265" s="77" t="str">
        <f>IF('Exemplaires élève'!$CX$39="","",IF('Exemplaires élève'!$CX$39="TI",1,IF('Exemplaires élève'!$CX$39="I",2,IF('Exemplaires élève'!$CX$39="S",3,IF('Exemplaires élève'!$CX$39="B",4,IF('Exemplaires élève'!$CX$39="TB",5,IF('Exemplaires élève'!$CX$39="np","Non pr.",IF('Exemplaires élève'!$CX$39="A","Absent(e)","xxxx"))))))))</f>
        <v/>
      </c>
      <c r="H265" s="77" t="str">
        <f>IF('Exemplaires élève'!$CX$47="","",IF('Exemplaires élève'!$CX$47="TI",1,IF('Exemplaires élève'!$CX$47="I",2,IF('Exemplaires élève'!$CX$47="S",3,IF('Exemplaires élève'!$CX$47="B",4,IF('Exemplaires élève'!$CX$47="TB",5,IF('Exemplaires élève'!$CX$47="np","Non pr.",IF('Exemplaires élève'!$CX$47="A","Absent(e)","xxxx"))))))))</f>
        <v/>
      </c>
      <c r="I265" s="77" t="str">
        <f>IF('Exemplaires élève'!$CX$64="","",IF('Exemplaires élève'!$CX$64="TI",1,IF('Exemplaires élève'!$CX$64="I",2,IF('Exemplaires élève'!$CX$64="S",3,IF('Exemplaires élève'!$CX$64="B",4,IF('Exemplaires élève'!$CX$64="TB",5,IF('Exemplaires élève'!$CX$64="np","Non pr.",IF('Exemplaires élève'!$CX$64="A","Absent(e)","xxxx"))))))))</f>
        <v/>
      </c>
      <c r="J265" s="77" t="str">
        <f>IF('Exemplaires élève'!$CX$72="","",IF('Exemplaires élève'!$CX$72="TI",1,IF('Exemplaires élève'!$CX$72="I",2,IF('Exemplaires élève'!$CX$72="S",3,IF('Exemplaires élève'!$CX$72="B",4,IF('Exemplaires élève'!$CX$72="TB",5,IF('Exemplaires élève'!$CX$72="np","Non pr.",IF('Exemplaires élève'!$CX$72="A","Absent(e)","xxxx"))))))))</f>
        <v/>
      </c>
      <c r="K265" s="77" t="str">
        <f>IF('Exemplaires élève'!$CX$80="","",IF('Exemplaires élève'!$CX$80="TI",1,IF('Exemplaires élève'!$CX$80="I",2,IF('Exemplaires élève'!$CX$80="S",3,IF('Exemplaires élève'!$CX$80="B",4,IF('Exemplaires élève'!$CX$80="TB",5,IF('Exemplaires élève'!$CX$80="np","Non pr.",IF('Exemplaires élève'!$CX$80="A","Absent(e)","xxxx"))))))))</f>
        <v/>
      </c>
      <c r="L265" s="77" t="str">
        <f>IF('Exemplaires élève'!$CX$88="","",IF('Exemplaires élève'!$CX$88="TI",1,IF('Exemplaires élève'!$CX$88="I",2,IF('Exemplaires élève'!$CX$88="S",3,IF('Exemplaires élève'!$CX$88="B",4,IF('Exemplaires élève'!$CX$88="TB",5,IF('Exemplaires élève'!$CX$88="np","Non pr.",IF('Exemplaires élève'!$CX$88="A","Absent(e)","xxxx"))))))))</f>
        <v/>
      </c>
      <c r="M265" s="77" t="str">
        <f>IF('Exemplaires élève'!$CX$96="","",IF('Exemplaires élève'!$CX$96="TI",1,IF('Exemplaires élève'!$CX$96="I",2,IF('Exemplaires élève'!$CX$96="S",3,IF('Exemplaires élève'!$CX$96="B",4,IF('Exemplaires élève'!$CX$96="TB",5,IF('Exemplaires élève'!$CX$96="np","Non pr.",IF('Exemplaires élève'!$CX$96="A","Absent(e)","xxxx"))))))))</f>
        <v/>
      </c>
      <c r="N265" s="77" t="str">
        <f>IF('Exemplaires élève'!$CX$113="","",IF('Exemplaires élève'!$CX$113="TI",1,IF('Exemplaires élève'!$CX$113="I",2,IF('Exemplaires élève'!$CX$113="S",3,IF('Exemplaires élève'!$CX$113="B",4,IF('Exemplaires élève'!$CX$113="TB",5,IF('Exemplaires élève'!$CX$113="np","Non pr.",IF('Exemplaires élève'!$CX$113="A","Absent(e)","xxxx"))))))))</f>
        <v/>
      </c>
      <c r="O265" s="77" t="str">
        <f>IF('Exemplaires élève'!$CX$121="","",IF('Exemplaires élève'!$CX$121="TI",1,IF('Exemplaires élève'!$CX$121="I",2,IF('Exemplaires élève'!$CX$121="S",3,IF('Exemplaires élève'!$CX$121="B",4,IF('Exemplaires élève'!$CX$121="TB",5,IF('Exemplaires élève'!$CX$121="np","Non pr.",IF('Exemplaires élève'!$CX$121="A","Absent(e)","xxxx"))))))))</f>
        <v/>
      </c>
      <c r="P265" s="77" t="str">
        <f>IF('Exemplaires élève'!$CX$129="","",IF('Exemplaires élève'!$CX$129="TI",1,IF('Exemplaires élève'!$CX$129="I",2,IF('Exemplaires élève'!$CX$129="S",3,IF('Exemplaires élève'!$CX$129="B",4,IF('Exemplaires élève'!$CX$129="TB",5,IF('Exemplaires élève'!$CX$129="np","Non pr.",IF('Exemplaires élève'!$CX$129="A","Absent(e)","xxxx"))))))))</f>
        <v/>
      </c>
      <c r="Q265" s="77" t="str">
        <f>IF('Exemplaires élève'!$CX$137="","",IF('Exemplaires élève'!$CX$137="TI",1,IF('Exemplaires élève'!$CX$137="I",2,IF('Exemplaires élève'!$CX$137="S",3,IF('Exemplaires élève'!$CX$137="B",4,IF('Exemplaires élève'!$CX$137="TB",5,IF('Exemplaires élève'!$CX$137="np","Non pr.",IF('Exemplaires élève'!$CX$137="A","Absent(e)","xxxx"))))))))</f>
        <v/>
      </c>
      <c r="R265" s="77" t="str">
        <f>IF('Exemplaires élève'!$CX$145="","",IF('Exemplaires élève'!$CX$145="TI",1,IF('Exemplaires élève'!$CX$145="I",2,IF('Exemplaires élève'!$CX$145="S",3,IF('Exemplaires élève'!$CX$145="B",4,IF('Exemplaires élève'!$CX$145="TB",5,IF('Exemplaires élève'!$CX$145="np","Non pr.",IF('Exemplaires élève'!$CX$145="A","Absent(e)","xxxx"))))))))</f>
        <v/>
      </c>
      <c r="S265" s="77" t="str">
        <f>IF('Exemplaires élève'!$CX$162="","",IF('Exemplaires élève'!$CX$162="TI",1,IF('Exemplaires élève'!$CX$162="I",2,IF('Exemplaires élève'!$CX$162="S",3,IF('Exemplaires élève'!$CX$162="B",4,IF('Exemplaires élève'!$CX$162="TB",5,IF('Exemplaires élève'!$CX$162="np","Non pr.",IF('Exemplaires élève'!$CX$162="A","Absent(e)","xxxx"))))))))</f>
        <v/>
      </c>
      <c r="T265" s="77" t="str">
        <f>IF('Exemplaires élève'!$CX$170="","",IF('Exemplaires élève'!$CX$170="TI",1,IF('Exemplaires élève'!$CX$170="I",2,IF('Exemplaires élève'!$CX$170="S",3,IF('Exemplaires élève'!$CX$170="B",4,IF('Exemplaires élève'!$CX$170="TB",5,IF('Exemplaires élève'!$CX$170="np","Non pr.",IF('Exemplaires élève'!$CX$170="A","Absent(e)","xxxx"))))))))</f>
        <v/>
      </c>
      <c r="U265" s="77" t="str">
        <f>IF('Exemplaires élève'!$CX$178="","",IF('Exemplaires élève'!$CX$178="TI",1,IF('Exemplaires élève'!$CX$178="I",2,IF('Exemplaires élève'!$CX$178="S",3,IF('Exemplaires élève'!$CX$178="B",4,IF('Exemplaires élève'!$CX$178="TB",5,IF('Exemplaires élève'!$CX$178="np","Non pr.",IF('Exemplaires élève'!$CX$178="A","Absent(e)","xxxx"))))))))</f>
        <v/>
      </c>
      <c r="V265" s="77" t="str">
        <f>IF('Exemplaires élève'!$CX$186="","",IF('Exemplaires élève'!$CX$186="TI",1,IF('Exemplaires élève'!$CX$186="I",2,IF('Exemplaires élève'!$CX$186="S",3,IF('Exemplaires élève'!$CX$186="B",4,IF('Exemplaires élève'!$CX$186="TB",5,IF('Exemplaires élève'!$CX$186="np","Non pr.",IF('Exemplaires élève'!$CX$186="A","Absent(e)","xxxx"))))))))</f>
        <v/>
      </c>
      <c r="W265" s="77" t="str">
        <f>IF('Exemplaires élève'!$CX$194="","",IF('Exemplaires élève'!$CX$194="TI",1,IF('Exemplaires élève'!$CX$194="I",2,IF('Exemplaires élève'!$CX$194="S",3,IF('Exemplaires élève'!$CX$194="B",4,IF('Exemplaires élève'!$CX$194="TB",5,IF('Exemplaires élève'!$CX$194="np","Non pr.",IF('Exemplaires élève'!$CX$194="A","Absent(e)","xxxx"))))))))</f>
        <v/>
      </c>
    </row>
    <row r="266" spans="1:24">
      <c r="A266" s="112"/>
      <c r="D266" s="78" t="str">
        <f>IF('Exemplaires élève'!$CX$16="","",IF('Exemplaires élève'!$CX$16="TI",1,IF('Exemplaires élève'!$CX$16="I",2,IF('Exemplaires élève'!$CX$16="S",3,IF('Exemplaires élève'!$CX$16="B",4,IF('Exemplaires élève'!$CX$16="TB",5,"xxxx"))))))</f>
        <v/>
      </c>
      <c r="E266" s="78" t="str">
        <f>IF('Exemplaires élève'!$CX$24="","",IF('Exemplaires élève'!$CX$24="TI",1,IF('Exemplaires élève'!$CX$24="I",2,IF('Exemplaires élève'!$CX$24="S",3,IF('Exemplaires élève'!$CX$24="B",4,IF('Exemplaires élève'!$CX$24="TB",5,"xxxx"))))))</f>
        <v/>
      </c>
      <c r="F266" s="78" t="str">
        <f>IF('Exemplaires élève'!$CX$32="","",IF('Exemplaires élève'!$CX$32="TI",1,IF('Exemplaires élève'!$CX$32="I",2,IF('Exemplaires élève'!$CX$32="S",3,IF('Exemplaires élève'!$CX$32="B",4,IF('Exemplaires élève'!$CX$32="TB",5,"xxxx"))))))</f>
        <v/>
      </c>
      <c r="G266" s="78" t="str">
        <f>IF('Exemplaires élève'!$CX$40="","",IF('Exemplaires élève'!$CX$40="TI",1,IF('Exemplaires élève'!$CX$40="I",2,IF('Exemplaires élève'!$CX$40="S",3,IF('Exemplaires élève'!$CX$40="B",4,IF('Exemplaires élève'!$CX$40="TB",5,"xxxx"))))))</f>
        <v/>
      </c>
      <c r="H266" s="78" t="str">
        <f>IF('Exemplaires élève'!$CX$48="","",IF('Exemplaires élève'!$CX$48="TI",1,IF('Exemplaires élève'!$CX$48="I",2,IF('Exemplaires élève'!$CX$48="S",3,IF('Exemplaires élève'!$CX$48="B",4,IF('Exemplaires élève'!$CX$48="TB",5,"xxxx"))))))</f>
        <v/>
      </c>
      <c r="I266" s="78" t="str">
        <f>IF('Exemplaires élève'!$CX$65="","",IF('Exemplaires élève'!$CX$65="TI",1,IF('Exemplaires élève'!$CX$65="I",2,IF('Exemplaires élève'!$CX$65="S",3,IF('Exemplaires élève'!$CX$65="B",4,IF('Exemplaires élève'!$CX$65="TB",5,"xxxx"))))))</f>
        <v/>
      </c>
      <c r="J266" s="78" t="str">
        <f>IF('Exemplaires élève'!$CX$73="","",IF('Exemplaires élève'!$CX$73="TI",1,IF('Exemplaires élève'!$CX$73="I",2,IF('Exemplaires élève'!$CX$73="S",3,IF('Exemplaires élève'!$CX$73="B",4,IF('Exemplaires élève'!$CX$73="TB",5,"xxxx"))))))</f>
        <v/>
      </c>
      <c r="K266" s="78" t="str">
        <f>IF('Exemplaires élève'!$CX$81="","",IF('Exemplaires élève'!$CX$81="TI",1,IF('Exemplaires élève'!$CX$81="I",2,IF('Exemplaires élève'!$CX$81="S",3,IF('Exemplaires élève'!$CX$81="B",4,IF('Exemplaires élève'!$CX$81="TB",5,"xxxx"))))))</f>
        <v/>
      </c>
      <c r="L266" s="78" t="str">
        <f>IF('Exemplaires élève'!$CX$89="","",IF('Exemplaires élève'!$CX$89="TI",1,IF('Exemplaires élève'!$CX$89="I",2,IF('Exemplaires élève'!$CX$89="S",3,IF('Exemplaires élève'!$CX$89="B",4,IF('Exemplaires élève'!$CX$89="TB",5,"xxxx"))))))</f>
        <v/>
      </c>
      <c r="M266" s="78" t="str">
        <f>IF('Exemplaires élève'!$CX$97="","",IF('Exemplaires élève'!$CX$97="TI",1,IF('Exemplaires élève'!$CX$97="I",2,IF('Exemplaires élève'!$CX$97="S",3,IF('Exemplaires élève'!$CX$97="B",4,IF('Exemplaires élève'!$CX$97="TB",5,"xxxx"))))))</f>
        <v/>
      </c>
      <c r="N266" s="78" t="str">
        <f>IF('Exemplaires élève'!$CX$114="","",IF('Exemplaires élève'!$CX$114="TI",1,IF('Exemplaires élève'!$CX$114="I",2,IF('Exemplaires élève'!$CX$114="S",3,IF('Exemplaires élève'!$CX$114="B",4,IF('Exemplaires élève'!$CX$114="TB",5,"xxxx"))))))</f>
        <v/>
      </c>
      <c r="O266" s="78" t="str">
        <f>IF('Exemplaires élève'!$CX$122="","",IF('Exemplaires élève'!$CX$122="TI",1,IF('Exemplaires élève'!$CX$122="I",2,IF('Exemplaires élève'!$CX$122="S",3,IF('Exemplaires élève'!$CX$122="B",4,IF('Exemplaires élève'!$CX$122="TB",5,"xxxx"))))))</f>
        <v/>
      </c>
      <c r="P266" s="78" t="str">
        <f>IF('Exemplaires élève'!$CX$130="","",IF('Exemplaires élève'!$CX$130="TI",1,IF('Exemplaires élève'!$CX$130="I",2,IF('Exemplaires élève'!$CX$130="S",3,IF('Exemplaires élève'!$CX$130="B",4,IF('Exemplaires élève'!$CX$130="TB",5,"xxxx"))))))</f>
        <v/>
      </c>
      <c r="Q266" s="78" t="str">
        <f>IF('Exemplaires élève'!$CX$138="","",IF('Exemplaires élève'!$CX$138="TI",1,IF('Exemplaires élève'!$CX$138="I",2,IF('Exemplaires élève'!$CX$138="S",3,IF('Exemplaires élève'!$CX$138="B",4,IF('Exemplaires élève'!$CX$138="TB",5,"xxxx"))))))</f>
        <v/>
      </c>
      <c r="R266" s="78" t="str">
        <f>IF('Exemplaires élève'!$CX$146="","",IF('Exemplaires élève'!$CX$146="TI",1,IF('Exemplaires élève'!$CX$146="I",2,IF('Exemplaires élève'!$CX$146="S",3,IF('Exemplaires élève'!$CX$146="B",4,IF('Exemplaires élève'!$CX$146="TB",5,"xxxx"))))))</f>
        <v/>
      </c>
      <c r="S266" s="78" t="str">
        <f>IF('Exemplaires élève'!$CX$163="","",IF('Exemplaires élève'!$CX$163="TI",1,IF('Exemplaires élève'!$CX$163="I",2,IF('Exemplaires élève'!$CX$163="S",3,IF('Exemplaires élève'!$CX$163="B",4,IF('Exemplaires élève'!$CX$163="TB",5,"xxxx"))))))</f>
        <v/>
      </c>
      <c r="T266" s="78" t="str">
        <f>IF('Exemplaires élève'!$CX$171="","",IF('Exemplaires élève'!$CX$171="TI",1,IF('Exemplaires élève'!$CX$171="I",2,IF('Exemplaires élève'!$CX$171="S",3,IF('Exemplaires élève'!$CX$171="B",4,IF('Exemplaires élève'!$CX$171="TB",5,"xxxx"))))))</f>
        <v/>
      </c>
      <c r="U266" s="78" t="str">
        <f>IF('Exemplaires élève'!$CX$179="","",IF('Exemplaires élève'!$CX$179="TI",1,IF('Exemplaires élève'!$CX$179="I",2,IF('Exemplaires élève'!$CX$179="S",3,IF('Exemplaires élève'!$CX$179="B",4,IF('Exemplaires élève'!$CX$179="TB",5,"xxxx"))))))</f>
        <v/>
      </c>
      <c r="V266" s="78" t="str">
        <f>IF('Exemplaires élève'!$CX$187="","",IF('Exemplaires élève'!$CX$187="TI",1,IF('Exemplaires élève'!$CX$187="I",2,IF('Exemplaires élève'!$CX$187="S",3,IF('Exemplaires élève'!$CX$187="B",4,IF('Exemplaires élève'!$CX$187="TB",5,"xxxx"))))))</f>
        <v/>
      </c>
      <c r="W266" s="78" t="str">
        <f>IF('Exemplaires élève'!$CX$195="","",IF('Exemplaires élève'!$CX$195="TI",1,IF('Exemplaires élève'!$CX$195="I",2,IF('Exemplaires élève'!$CX$195="S",3,IF('Exemplaires élève'!$CX$195="B",4,IF('Exemplaires élève'!$CX$195="TB",5,"xxxx"))))))</f>
        <v/>
      </c>
    </row>
    <row r="267" spans="1:24">
      <c r="A267" s="112"/>
      <c r="D267" s="78" t="str">
        <f>IF('Exemplaires élève'!$CX$17="","",IF('Exemplaires élève'!$CX$17="TI",1,IF('Exemplaires élève'!$CX$17="I",2,IF('Exemplaires élève'!$CX$17="S",3,IF('Exemplaires élève'!$CX$17="B",4,IF('Exemplaires élève'!$CX$17="TB",5,"xxxx"))))))</f>
        <v/>
      </c>
      <c r="E267" s="78" t="str">
        <f>IF('Exemplaires élève'!$CX$25="","",IF('Exemplaires élève'!$CX$25="TI",1,IF('Exemplaires élève'!$CX$25="I",2,IF('Exemplaires élève'!$CX$25="S",3,IF('Exemplaires élève'!$CX$25="B",4,IF('Exemplaires élève'!$CX$25="TB",5,"xxxx"))))))</f>
        <v/>
      </c>
      <c r="F267" s="78" t="str">
        <f>IF('Exemplaires élève'!$CX$33="","",IF('Exemplaires élève'!$CX$33="TI",1,IF('Exemplaires élève'!$CX$33="I",2,IF('Exemplaires élève'!$CX$33="S",3,IF('Exemplaires élève'!$CX$33="B",4,IF('Exemplaires élève'!$CX$33="TB",5,"xxxx"))))))</f>
        <v/>
      </c>
      <c r="G267" s="78" t="str">
        <f>IF('Exemplaires élève'!$CX$41="","",IF('Exemplaires élève'!$CX$41="TI",1,IF('Exemplaires élève'!$CX$41="I",2,IF('Exemplaires élève'!$CX$41="S",3,IF('Exemplaires élève'!$CX$41="B",4,IF('Exemplaires élève'!$CX$41="TB",5,"xxxx"))))))</f>
        <v/>
      </c>
      <c r="H267" s="78" t="str">
        <f>IF('Exemplaires élève'!$CX$49="","",IF('Exemplaires élève'!$CX$49="TI",1,IF('Exemplaires élève'!$CX$49="I",2,IF('Exemplaires élève'!$CX$49="S",3,IF('Exemplaires élève'!$CX$49="B",4,IF('Exemplaires élève'!$CX$49="TB",5,"xxxx"))))))</f>
        <v/>
      </c>
      <c r="I267" s="78" t="str">
        <f>IF('Exemplaires élève'!$CX$66="","",IF('Exemplaires élève'!$CX$66="TI",1,IF('Exemplaires élève'!$CX$66="I",2,IF('Exemplaires élève'!$CX$66="S",3,IF('Exemplaires élève'!$CX$66="B",4,IF('Exemplaires élève'!$CX$66="TB",5,"xxxx"))))))</f>
        <v/>
      </c>
      <c r="J267" s="78" t="str">
        <f>IF('Exemplaires élève'!$CX$74="","",IF('Exemplaires élève'!$CX$74="TI",1,IF('Exemplaires élève'!$CX$74="I",2,IF('Exemplaires élève'!$CX$74="S",3,IF('Exemplaires élève'!$CX$74="B",4,IF('Exemplaires élève'!$CX$74="TB",5,"xxxx"))))))</f>
        <v/>
      </c>
      <c r="K267" s="78" t="str">
        <f>IF('Exemplaires élève'!$CX$82="","",IF('Exemplaires élève'!$CX$82="TI",1,IF('Exemplaires élève'!$CX$82="I",2,IF('Exemplaires élève'!$CX$82="S",3,IF('Exemplaires élève'!$CX$82="B",4,IF('Exemplaires élève'!$CX$82="TB",5,"xxxx"))))))</f>
        <v/>
      </c>
      <c r="L267" s="78" t="str">
        <f>IF('Exemplaires élève'!$CX$90="","",IF('Exemplaires élève'!$CX$90="TI",1,IF('Exemplaires élève'!$CX$90="I",2,IF('Exemplaires élève'!$CX$90="S",3,IF('Exemplaires élève'!$CX$90="B",4,IF('Exemplaires élève'!$CX$90="TB",5,"xxxx"))))))</f>
        <v/>
      </c>
      <c r="M267" s="78" t="str">
        <f>IF('Exemplaires élève'!$CX$98="","",IF('Exemplaires élève'!$CX$98="TI",1,IF('Exemplaires élève'!$CX$98="I",2,IF('Exemplaires élève'!$CX$98="S",3,IF('Exemplaires élève'!$CX$98="B",4,IF('Exemplaires élève'!$CX$98="TB",5,"xxxx"))))))</f>
        <v/>
      </c>
      <c r="N267" s="78" t="str">
        <f>IF('Exemplaires élève'!$CX$115="","",IF('Exemplaires élève'!$CX$115="TI",1,IF('Exemplaires élève'!$CX$115="I",2,IF('Exemplaires élève'!$CX$115="S",3,IF('Exemplaires élève'!$CX$115="B",4,IF('Exemplaires élève'!$CX$115="TB",5,"xxxx"))))))</f>
        <v/>
      </c>
      <c r="O267" s="78" t="str">
        <f>IF('Exemplaires élève'!$CX$123="","",IF('Exemplaires élève'!$CX$123="TI",1,IF('Exemplaires élève'!$CX$123="I",2,IF('Exemplaires élève'!$CX$123="S",3,IF('Exemplaires élève'!$CX$123="B",4,IF('Exemplaires élève'!$CX$123="TB",5,"xxxx"))))))</f>
        <v/>
      </c>
      <c r="P267" s="78" t="str">
        <f>IF('Exemplaires élève'!$CX$131="","",IF('Exemplaires élève'!$CX$131="TI",1,IF('Exemplaires élève'!$CX$131="I",2,IF('Exemplaires élève'!$CX$131="S",3,IF('Exemplaires élève'!$CX$131="B",4,IF('Exemplaires élève'!$CX$131="TB",5,"xxxx"))))))</f>
        <v/>
      </c>
      <c r="Q267" s="78" t="str">
        <f>IF('Exemplaires élève'!$CX$139="","",IF('Exemplaires élève'!$CX$139="TI",1,IF('Exemplaires élève'!$CX$139="I",2,IF('Exemplaires élève'!$CX$139="S",3,IF('Exemplaires élève'!$CX$139="B",4,IF('Exemplaires élève'!$CX$139="TB",5,"xxxx"))))))</f>
        <v/>
      </c>
      <c r="R267" s="78" t="str">
        <f>IF('Exemplaires élève'!$CX$147="","",IF('Exemplaires élève'!$CX$147="TI",1,IF('Exemplaires élève'!$CX$147="I",2,IF('Exemplaires élève'!$CX$147="S",3,IF('Exemplaires élève'!$CX$147="B",4,IF('Exemplaires élève'!$CX$147="TB",5,"xxxx"))))))</f>
        <v/>
      </c>
      <c r="S267" s="78" t="str">
        <f>IF('Exemplaires élève'!$CX$164="","",IF('Exemplaires élève'!$CX$164="TI",1,IF('Exemplaires élève'!$CX$164="I",2,IF('Exemplaires élève'!$CX$164="S",3,IF('Exemplaires élève'!$CX$164="B",4,IF('Exemplaires élève'!$CX$164="TB",5,"xxxx"))))))</f>
        <v/>
      </c>
      <c r="T267" s="78" t="str">
        <f>IF('Exemplaires élève'!$CX$172="","",IF('Exemplaires élève'!$CX$172="TI",1,IF('Exemplaires élève'!$CX$172="I",2,IF('Exemplaires élève'!$CX$172="S",3,IF('Exemplaires élève'!$CX$172="B",4,IF('Exemplaires élève'!$CX$172="TB",5,"xxxx"))))))</f>
        <v/>
      </c>
      <c r="U267" s="78" t="str">
        <f>IF('Exemplaires élève'!$CX$180="","",IF('Exemplaires élève'!$CX$180="TI",1,IF('Exemplaires élève'!$CX$180="I",2,IF('Exemplaires élève'!$CX$180="S",3,IF('Exemplaires élève'!$CX$180="B",4,IF('Exemplaires élève'!$CX$180="TB",5,"xxxx"))))))</f>
        <v/>
      </c>
      <c r="V267" s="78" t="str">
        <f>IF('Exemplaires élève'!$CX$188="","",IF('Exemplaires élève'!$CX$188="TI",1,IF('Exemplaires élève'!$CX$188="I",2,IF('Exemplaires élève'!$CX$188="S",3,IF('Exemplaires élève'!$CX$188="B",4,IF('Exemplaires élève'!$CX$188="TB",5,"xxxx"))))))</f>
        <v/>
      </c>
      <c r="W267" s="78" t="str">
        <f>IF('Exemplaires élève'!$CX$196="","",IF('Exemplaires élève'!$CX$196="TI",1,IF('Exemplaires élève'!$CX$196="I",2,IF('Exemplaires élève'!$CX$196="S",3,IF('Exemplaires élève'!$CX$196="B",4,IF('Exemplaires élève'!$CX$196="TB",5,"xxxx"))))))</f>
        <v/>
      </c>
    </row>
    <row r="268" spans="1:24">
      <c r="A268" s="112"/>
      <c r="D268" s="78" t="str">
        <f>IF('Exemplaires élève'!$CX$18="","",IF('Exemplaires élève'!$CX$18="TI",1,IF('Exemplaires élève'!$CX$18="I",2,IF('Exemplaires élève'!$CX$18="S",3,IF('Exemplaires élève'!$CX$18="B",4,IF('Exemplaires élève'!$CX$18="TB",5,"xxxx"))))))</f>
        <v/>
      </c>
      <c r="E268" s="78" t="str">
        <f>IF('Exemplaires élève'!$CX$26="","",IF('Exemplaires élève'!$CX$26="TI",1,IF('Exemplaires élève'!$CX$26="I",2,IF('Exemplaires élève'!$CX$26="S",3,IF('Exemplaires élève'!$CX$26="B",4,IF('Exemplaires élève'!$CX$26="TB",5,"xxxx"))))))</f>
        <v/>
      </c>
      <c r="F268" s="78" t="str">
        <f>IF('Exemplaires élève'!$CX$34="","",IF('Exemplaires élève'!$CX$34="TI",1,IF('Exemplaires élève'!$CX$34="I",2,IF('Exemplaires élève'!$CX$34="S",3,IF('Exemplaires élève'!$CX$34="B",4,IF('Exemplaires élève'!$CX$34="TB",5,"xxxx"))))))</f>
        <v/>
      </c>
      <c r="G268" s="78" t="str">
        <f>IF('Exemplaires élève'!$CX$42="","",IF('Exemplaires élève'!$CX$42="TI",1,IF('Exemplaires élève'!$CX$42="I",2,IF('Exemplaires élève'!$CX$42="S",3,IF('Exemplaires élève'!$CX$42="B",4,IF('Exemplaires élève'!$CX$42="TB",5,"xxxx"))))))</f>
        <v/>
      </c>
      <c r="H268" s="78" t="str">
        <f>IF('Exemplaires élève'!$CX$50="","",IF('Exemplaires élève'!$CX$50="TI",1,IF('Exemplaires élève'!$CX$50="I",2,IF('Exemplaires élève'!$CX$50="S",3,IF('Exemplaires élève'!$CX$50="B",4,IF('Exemplaires élève'!$CX$50="TB",5,"xxxx"))))))</f>
        <v/>
      </c>
      <c r="I268" s="78" t="str">
        <f>IF('Exemplaires élève'!$CX$67="","",IF('Exemplaires élève'!$CX$67="TI",1,IF('Exemplaires élève'!$CX$67="I",2,IF('Exemplaires élève'!$CX$67="S",3,IF('Exemplaires élève'!$CX$67="B",4,IF('Exemplaires élève'!$CX$67="TB",5,"xxxx"))))))</f>
        <v/>
      </c>
      <c r="J268" s="78" t="str">
        <f>IF('Exemplaires élève'!$CX$75="","",IF('Exemplaires élève'!$CX$75="TI",1,IF('Exemplaires élève'!$CX$75="I",2,IF('Exemplaires élève'!$CX$75="S",3,IF('Exemplaires élève'!$CX$75="B",4,IF('Exemplaires élève'!$CX$75="TB",5,"xxxx"))))))</f>
        <v/>
      </c>
      <c r="K268" s="78" t="str">
        <f>IF('Exemplaires élève'!$CX$83="","",IF('Exemplaires élève'!$CX$83="TI",1,IF('Exemplaires élève'!$CX$83="I",2,IF('Exemplaires élève'!$CX$83="S",3,IF('Exemplaires élève'!$CX$83="B",4,IF('Exemplaires élève'!$CX$83="TB",5,"xxxx"))))))</f>
        <v/>
      </c>
      <c r="L268" s="78" t="str">
        <f>IF('Exemplaires élève'!$CX$91="","",IF('Exemplaires élève'!$CX$91="TI",1,IF('Exemplaires élève'!$CX$91="I",2,IF('Exemplaires élève'!$CX$91="S",3,IF('Exemplaires élève'!$CX$91="B",4,IF('Exemplaires élève'!$CX$91="TB",5,"xxxx"))))))</f>
        <v/>
      </c>
      <c r="M268" s="78" t="str">
        <f>IF('Exemplaires élève'!$CX$99="","",IF('Exemplaires élève'!$CX$99="TI",1,IF('Exemplaires élève'!$CX$99="I",2,IF('Exemplaires élève'!$CX$99="S",3,IF('Exemplaires élève'!$CX$99="B",4,IF('Exemplaires élève'!$CX$99="TB",5,"xxxx"))))))</f>
        <v/>
      </c>
      <c r="N268" s="78" t="str">
        <f>IF('Exemplaires élève'!$CX$116="","",IF('Exemplaires élève'!$CX$116="TI",1,IF('Exemplaires élève'!$CX$116="I",2,IF('Exemplaires élève'!$CX$116="S",3,IF('Exemplaires élève'!$CX$116="B",4,IF('Exemplaires élève'!$CX$116="TB",5,"xxxx"))))))</f>
        <v/>
      </c>
      <c r="O268" s="78" t="str">
        <f>IF('Exemplaires élève'!$CX$124="","",IF('Exemplaires élève'!$CX$124="TI",1,IF('Exemplaires élève'!$CX$124="I",2,IF('Exemplaires élève'!$CX$124="S",3,IF('Exemplaires élève'!$CX$124="B",4,IF('Exemplaires élève'!$CX$124="TB",5,"xxxx"))))))</f>
        <v/>
      </c>
      <c r="P268" s="78" t="str">
        <f>IF('Exemplaires élève'!$CX$132="","",IF('Exemplaires élève'!$CX$132="TI",1,IF('Exemplaires élève'!$CX$132="I",2,IF('Exemplaires élève'!$CX$132="S",3,IF('Exemplaires élève'!$CX$132="B",4,IF('Exemplaires élève'!$CX$132="TB",5,"xxxx"))))))</f>
        <v/>
      </c>
      <c r="Q268" s="78" t="str">
        <f>IF('Exemplaires élève'!$CX$140="","",IF('Exemplaires élève'!$CX$140="TI",1,IF('Exemplaires élève'!$CX$140="I",2,IF('Exemplaires élève'!$CX$140="S",3,IF('Exemplaires élève'!$CX$140="B",4,IF('Exemplaires élève'!$CX$140="TB",5,"xxxx"))))))</f>
        <v/>
      </c>
      <c r="R268" s="78" t="str">
        <f>IF('Exemplaires élève'!$CX$148="","",IF('Exemplaires élève'!$CX$148="TI",1,IF('Exemplaires élève'!$CX$148="I",2,IF('Exemplaires élève'!$CX$148="S",3,IF('Exemplaires élève'!$CX$148="B",4,IF('Exemplaires élève'!$CX$148="TB",5,"xxxx"))))))</f>
        <v/>
      </c>
      <c r="S268" s="78" t="str">
        <f>IF('Exemplaires élève'!$CX$165="","",IF('Exemplaires élève'!$CX$165="TI",1,IF('Exemplaires élève'!$CX$165="I",2,IF('Exemplaires élève'!$CX$165="S",3,IF('Exemplaires élève'!$CX$165="B",4,IF('Exemplaires élève'!$CX$165="TB",5,"xxxx"))))))</f>
        <v/>
      </c>
      <c r="T268" s="78" t="str">
        <f>IF('Exemplaires élève'!$CX$173="","",IF('Exemplaires élève'!$CX$173="TI",1,IF('Exemplaires élève'!$CX$173="I",2,IF('Exemplaires élève'!$CX$173="S",3,IF('Exemplaires élève'!$CX$173="B",4,IF('Exemplaires élève'!$CX$173="TB",5,"xxxx"))))))</f>
        <v/>
      </c>
      <c r="U268" s="78" t="str">
        <f>IF('Exemplaires élève'!$CX$181="","",IF('Exemplaires élève'!$CX$181="TI",1,IF('Exemplaires élève'!$CX$181="I",2,IF('Exemplaires élève'!$CX$181="S",3,IF('Exemplaires élève'!$CX$181="B",4,IF('Exemplaires élève'!$CX$181="TB",5,"xxxx"))))))</f>
        <v/>
      </c>
      <c r="V268" s="78" t="str">
        <f>IF('Exemplaires élève'!$CX$189="","",IF('Exemplaires élève'!$CX$189="TI",1,IF('Exemplaires élève'!$CX$189="I",2,IF('Exemplaires élève'!$CX$189="S",3,IF('Exemplaires élève'!$CX$189="B",4,IF('Exemplaires élève'!$CX$189="TB",5,"xxxx"))))))</f>
        <v/>
      </c>
      <c r="W268" s="78" t="str">
        <f>IF('Exemplaires élève'!$CX$197="","",IF('Exemplaires élève'!$CX$197="TI",1,IF('Exemplaires élève'!$CX$197="I",2,IF('Exemplaires élève'!$CX$197="S",3,IF('Exemplaires élève'!$CX$197="B",4,IF('Exemplaires élève'!$CX$197="TB",5,"xxxx"))))))</f>
        <v/>
      </c>
    </row>
    <row r="269" spans="1:24">
      <c r="A269" s="112"/>
      <c r="D269" s="78" t="str">
        <f>IF('Exemplaires élève'!$CX$19="","",IF('Exemplaires élève'!$CX$19="TI",1,IF('Exemplaires élève'!$CX$19="I",2,IF('Exemplaires élève'!$CX$19="S",3,IF('Exemplaires élève'!$CX$19="B",4,IF('Exemplaires élève'!$CX$19="TB",5,"xxxx"))))))</f>
        <v/>
      </c>
      <c r="E269" s="78" t="str">
        <f>IF('Exemplaires élève'!$CX$27="","",IF('Exemplaires élève'!$CX$27="TI",1,IF('Exemplaires élève'!$CX$27="I",2,IF('Exemplaires élève'!$CX$27="S",3,IF('Exemplaires élève'!$CX$27="B",4,IF('Exemplaires élève'!$CX$27="TB",5,"xxxx"))))))</f>
        <v/>
      </c>
      <c r="F269" s="78" t="str">
        <f>IF('Exemplaires élève'!$CX$35="","",IF('Exemplaires élève'!$CX$35="TI",1,IF('Exemplaires élève'!$CX$35="I",2,IF('Exemplaires élève'!$CX$35="S",3,IF('Exemplaires élève'!$CX$35="B",4,IF('Exemplaires élève'!$CX$35="TB",5,"xxxx"))))))</f>
        <v/>
      </c>
      <c r="G269" s="78" t="str">
        <f>IF('Exemplaires élève'!$CX$43="","",IF('Exemplaires élève'!$CX$43="TI",1,IF('Exemplaires élève'!$CX$43="I",2,IF('Exemplaires élève'!$CX$43="S",3,IF('Exemplaires élève'!$CX$43="B",4,IF('Exemplaires élève'!$CX$43="TB",5,"xxxx"))))))</f>
        <v/>
      </c>
      <c r="H269" s="78" t="str">
        <f>IF('Exemplaires élève'!$CX$51="","",IF('Exemplaires élève'!$CX$51="TI",1,IF('Exemplaires élève'!$CX$51="I",2,IF('Exemplaires élève'!$CX$51="S",3,IF('Exemplaires élève'!$CX$51="B",4,IF('Exemplaires élève'!$CX$51="TB",5,"xxxx"))))))</f>
        <v/>
      </c>
      <c r="I269" s="78" t="str">
        <f>IF('Exemplaires élève'!$CX$68="","",IF('Exemplaires élève'!$CX$68="TI",1,IF('Exemplaires élève'!$CX$68="I",2,IF('Exemplaires élève'!$CX$68="S",3,IF('Exemplaires élève'!$CX$68="B",4,IF('Exemplaires élève'!$CX$68="TB",5,"xxxx"))))))</f>
        <v/>
      </c>
      <c r="J269" s="78" t="str">
        <f>IF('Exemplaires élève'!$CX$76="","",IF('Exemplaires élève'!$CX$76="TI",1,IF('Exemplaires élève'!$CX$76="I",2,IF('Exemplaires élève'!$CX$76="S",3,IF('Exemplaires élève'!$CX$76="B",4,IF('Exemplaires élève'!$CX$76="TB",5,"xxxx"))))))</f>
        <v/>
      </c>
      <c r="K269" s="78" t="str">
        <f>IF('Exemplaires élève'!$CX$84="","",IF('Exemplaires élève'!$CX$84="TI",1,IF('Exemplaires élève'!$CX$84="I",2,IF('Exemplaires élève'!$CX$84="S",3,IF('Exemplaires élève'!$CX$84="B",4,IF('Exemplaires élève'!$CX$84="TB",5,"xxxx"))))))</f>
        <v/>
      </c>
      <c r="L269" s="78" t="str">
        <f>IF('Exemplaires élève'!$CX$92="","",IF('Exemplaires élève'!$CX$92="TI",1,IF('Exemplaires élève'!$CX$92="I",2,IF('Exemplaires élève'!$CX$92="S",3,IF('Exemplaires élève'!$CX$92="B",4,IF('Exemplaires élève'!$CX$92="TB",5,"xxxx"))))))</f>
        <v/>
      </c>
      <c r="M269" s="78" t="str">
        <f>IF('Exemplaires élève'!$CX$100="","",IF('Exemplaires élève'!$CX$100="TI",1,IF('Exemplaires élève'!$CX$100="I",2,IF('Exemplaires élève'!$CX$100="S",3,IF('Exemplaires élève'!$CX$100="B",4,IF('Exemplaires élève'!$CX$100="TB",5,"xxxx"))))))</f>
        <v/>
      </c>
      <c r="N269" s="78" t="str">
        <f>IF('Exemplaires élève'!$CX$117="","",IF('Exemplaires élève'!$CX$117="TI",1,IF('Exemplaires élève'!$CX$117="I",2,IF('Exemplaires élève'!$CX$117="S",3,IF('Exemplaires élève'!$CX$117="B",4,IF('Exemplaires élève'!$CX$117="TB",5,"xxxx"))))))</f>
        <v/>
      </c>
      <c r="O269" s="78" t="str">
        <f>IF('Exemplaires élève'!$CX$125="","",IF('Exemplaires élève'!$CX$125="TI",1,IF('Exemplaires élève'!$CX$125="I",2,IF('Exemplaires élève'!$CX$125="S",3,IF('Exemplaires élève'!$CX$125="B",4,IF('Exemplaires élève'!$CX$125="TB",5,"xxxx"))))))</f>
        <v/>
      </c>
      <c r="P269" s="78" t="str">
        <f>IF('Exemplaires élève'!$CX$133="","",IF('Exemplaires élève'!$CX$133="TI",1,IF('Exemplaires élève'!$CX$133="I",2,IF('Exemplaires élève'!$CX$133="S",3,IF('Exemplaires élève'!$CX$133="B",4,IF('Exemplaires élève'!$CX$133="TB",5,"xxxx"))))))</f>
        <v/>
      </c>
      <c r="Q269" s="78" t="str">
        <f>IF('Exemplaires élève'!$CX$141="","",IF('Exemplaires élève'!$CX$141="TI",1,IF('Exemplaires élève'!$CX$141="I",2,IF('Exemplaires élève'!$CX$141="S",3,IF('Exemplaires élève'!$CX$141="B",4,IF('Exemplaires élève'!$CX$141="TB",5,"xxxx"))))))</f>
        <v/>
      </c>
      <c r="R269" s="78" t="str">
        <f>IF('Exemplaires élève'!$CX$149="","",IF('Exemplaires élève'!$CX$149="TI",1,IF('Exemplaires élève'!$CX$149="I",2,IF('Exemplaires élève'!$CX$149="S",3,IF('Exemplaires élève'!$CX$149="B",4,IF('Exemplaires élève'!$CX$149="TB",5,"xxxx"))))))</f>
        <v/>
      </c>
      <c r="S269" s="78" t="str">
        <f>IF('Exemplaires élève'!$CX$166="","",IF('Exemplaires élève'!$CX$166="TI",1,IF('Exemplaires élève'!$CX$166="I",2,IF('Exemplaires élève'!$CX$166="S",3,IF('Exemplaires élève'!$CX$166="B",4,IF('Exemplaires élève'!$CX$166="TB",5,"xxxx"))))))</f>
        <v/>
      </c>
      <c r="T269" s="78" t="str">
        <f>IF('Exemplaires élève'!$CX$174="","",IF('Exemplaires élève'!$CX$174="TI",1,IF('Exemplaires élève'!$CX$174="I",2,IF('Exemplaires élève'!$CX$174="S",3,IF('Exemplaires élève'!$CX$174="B",4,IF('Exemplaires élève'!$CX$174="TB",5,"xxxx"))))))</f>
        <v/>
      </c>
      <c r="U269" s="78" t="str">
        <f>IF('Exemplaires élève'!$CX$182="","",IF('Exemplaires élève'!$CX$182="TI",1,IF('Exemplaires élève'!$CX$182="I",2,IF('Exemplaires élève'!$CX$182="S",3,IF('Exemplaires élève'!$CX$182="B",4,IF('Exemplaires élève'!$CX$182="TB",5,"xxxx"))))))</f>
        <v/>
      </c>
      <c r="V269" s="78" t="str">
        <f>IF('Exemplaires élève'!$CX$190="","",IF('Exemplaires élève'!$CX$190="TI",1,IF('Exemplaires élève'!$CX$190="I",2,IF('Exemplaires élève'!$CX$190="S",3,IF('Exemplaires élève'!$CX$190="B",4,IF('Exemplaires élève'!$CX$190="TB",5,"xxxx"))))))</f>
        <v/>
      </c>
      <c r="W269" s="78" t="str">
        <f>IF('Exemplaires élève'!$CX$198="","",IF('Exemplaires élève'!$CX$198="TI",1,IF('Exemplaires élève'!$CX$198="I",2,IF('Exemplaires élève'!$CX$198="S",3,IF('Exemplaires élève'!$CX$198="B",4,IF('Exemplaires élève'!$CX$198="TB",5,"xxxx"))))))</f>
        <v/>
      </c>
    </row>
    <row r="270" spans="1:24">
      <c r="A270" s="112"/>
      <c r="D270" s="78" t="str">
        <f>IF('Exemplaires élève'!$CX$20="","",IF('Exemplaires élève'!$CX$20="TI",1,IF('Exemplaires élève'!$CX$20="I",2,IF('Exemplaires élève'!$CX$20="S",3,IF('Exemplaires élève'!$CX$20="B",4,IF('Exemplaires élève'!$CX$20="TB",5,"xxxx"))))))</f>
        <v/>
      </c>
      <c r="E270" s="78" t="str">
        <f>IF('Exemplaires élève'!$CX$28="","",IF('Exemplaires élève'!$CX$28="TI",1,IF('Exemplaires élève'!$CX$28="I",2,IF('Exemplaires élève'!$CX$28="S",3,IF('Exemplaires élève'!$CX$28="B",4,IF('Exemplaires élève'!$CX$28="TB",5,"xxxx"))))))</f>
        <v/>
      </c>
      <c r="F270" s="78" t="str">
        <f>IF('Exemplaires élève'!$CX$36="","",IF('Exemplaires élève'!$CX$36="TI",1,IF('Exemplaires élève'!$CX$36="I",2,IF('Exemplaires élève'!$CX$36="S",3,IF('Exemplaires élève'!$CX$36="B",4,IF('Exemplaires élève'!$CX$36="TB",5,"xxxx"))))))</f>
        <v/>
      </c>
      <c r="G270" s="78" t="str">
        <f>IF('Exemplaires élève'!$CX$44="","",IF('Exemplaires élève'!$CX$44="TI",1,IF('Exemplaires élève'!$CX$44="I",2,IF('Exemplaires élève'!$CX$44="S",3,IF('Exemplaires élève'!$CX$44="B",4,IF('Exemplaires élève'!$CX$44="TB",5,"xxxx"))))))</f>
        <v/>
      </c>
      <c r="H270" s="78" t="str">
        <f>IF('Exemplaires élève'!$CX$52="","",IF('Exemplaires élève'!$CX$52="TI",1,IF('Exemplaires élève'!$CX$52="I",2,IF('Exemplaires élève'!$CX$52="S",3,IF('Exemplaires élève'!$CX$52="B",4,IF('Exemplaires élève'!$CX$52="TB",5,"xxxx"))))))</f>
        <v/>
      </c>
      <c r="I270" s="78" t="str">
        <f>IF('Exemplaires élève'!$CX$69="","",IF('Exemplaires élève'!$CX$69="TI",1,IF('Exemplaires élève'!$CX$69="I",2,IF('Exemplaires élève'!$CX$69="S",3,IF('Exemplaires élève'!$CX$69="B",4,IF('Exemplaires élève'!$CX$69="TB",5,"xxxx"))))))</f>
        <v/>
      </c>
      <c r="J270" s="78" t="str">
        <f>IF('Exemplaires élève'!$CX$77="","",IF('Exemplaires élève'!$CX$77="TI",1,IF('Exemplaires élève'!$CX$77="I",2,IF('Exemplaires élève'!$CX$77="S",3,IF('Exemplaires élève'!$CX$77="B",4,IF('Exemplaires élève'!$CX$77="TB",5,"xxxx"))))))</f>
        <v/>
      </c>
      <c r="K270" s="78" t="str">
        <f>IF('Exemplaires élève'!$CX$85="","",IF('Exemplaires élève'!$CX$85="TI",1,IF('Exemplaires élève'!$CX$85="I",2,IF('Exemplaires élève'!$CX$85="S",3,IF('Exemplaires élève'!$CX$85="B",4,IF('Exemplaires élève'!$CX$85="TB",5,"xxxx"))))))</f>
        <v/>
      </c>
      <c r="L270" s="78" t="str">
        <f>IF('Exemplaires élève'!$CX$93="","",IF('Exemplaires élève'!$CX$93="TI",1,IF('Exemplaires élève'!$CX$93="I",2,IF('Exemplaires élève'!$CX$93="S",3,IF('Exemplaires élève'!$CX$93="B",4,IF('Exemplaires élève'!$CX$93="TB",5,"xxxx"))))))</f>
        <v/>
      </c>
      <c r="M270" s="78" t="str">
        <f>IF('Exemplaires élève'!$CX$101="","",IF('Exemplaires élève'!$CX$101="TI",1,IF('Exemplaires élève'!$CX$101="I",2,IF('Exemplaires élève'!$CX$101="S",3,IF('Exemplaires élève'!$CX$101="B",4,IF('Exemplaires élève'!$CX$101="TB",5,"xxxx"))))))</f>
        <v/>
      </c>
      <c r="N270" s="78" t="str">
        <f>IF('Exemplaires élève'!$CX$118="","",IF('Exemplaires élève'!$CX$118="TI",1,IF('Exemplaires élève'!$CX$118="I",2,IF('Exemplaires élève'!$CX$118="S",3,IF('Exemplaires élève'!$CX$118="B",4,IF('Exemplaires élève'!$CX$118="TB",5,"xxxx"))))))</f>
        <v/>
      </c>
      <c r="O270" s="78" t="str">
        <f>IF('Exemplaires élève'!$CX$126="","",IF('Exemplaires élève'!$CX$126="TI",1,IF('Exemplaires élève'!$CX$126="I",2,IF('Exemplaires élève'!$CX$126="S",3,IF('Exemplaires élève'!$CX$126="B",4,IF('Exemplaires élève'!$CX$126="TB",5,"xxxx"))))))</f>
        <v/>
      </c>
      <c r="P270" s="78" t="str">
        <f>IF('Exemplaires élève'!$CX$134="","",IF('Exemplaires élève'!$CX$134="TI",1,IF('Exemplaires élève'!$CX$134="I",2,IF('Exemplaires élève'!$CX$134="S",3,IF('Exemplaires élève'!$CX$134="B",4,IF('Exemplaires élève'!$CX$134="TB",5,"xxxx"))))))</f>
        <v/>
      </c>
      <c r="Q270" s="78" t="str">
        <f>IF('Exemplaires élève'!$CX$142="","",IF('Exemplaires élève'!$CX$142="TI",1,IF('Exemplaires élève'!$CX$142="I",2,IF('Exemplaires élève'!$CX$142="S",3,IF('Exemplaires élève'!$CX$142="B",4,IF('Exemplaires élève'!$CX$142="TB",5,"xxxx"))))))</f>
        <v/>
      </c>
      <c r="R270" s="78" t="str">
        <f>IF('Exemplaires élève'!$CX$150="","",IF('Exemplaires élève'!$CX$150="TI",1,IF('Exemplaires élève'!$CX$150="I",2,IF('Exemplaires élève'!$CX$150="S",3,IF('Exemplaires élève'!$CX$150="B",4,IF('Exemplaires élève'!$CX$150="TB",5,"xxxx"))))))</f>
        <v/>
      </c>
      <c r="S270" s="78" t="str">
        <f>IF('Exemplaires élève'!$CX$167="","",IF('Exemplaires élève'!$CX$167="TI",1,IF('Exemplaires élève'!$CX$167="I",2,IF('Exemplaires élève'!$CX$167="S",3,IF('Exemplaires élève'!$CX$167="B",4,IF('Exemplaires élève'!$CX$167="TB",5,"xxxx"))))))</f>
        <v/>
      </c>
      <c r="T270" s="78" t="str">
        <f>IF('Exemplaires élève'!$CX$175="","",IF('Exemplaires élève'!$CX$175="TI",1,IF('Exemplaires élève'!$CX$175="I",2,IF('Exemplaires élève'!$CX$175="S",3,IF('Exemplaires élève'!$CX$175="B",4,IF('Exemplaires élève'!$CX$175="TB",5,"xxxx"))))))</f>
        <v/>
      </c>
      <c r="U270" s="78" t="str">
        <f>IF('Exemplaires élève'!$CX$183="","",IF('Exemplaires élève'!$CX$183="TI",1,IF('Exemplaires élève'!$CX$183="I",2,IF('Exemplaires élève'!$CX$183="S",3,IF('Exemplaires élève'!$CX$183="B",4,IF('Exemplaires élève'!$CX$183="TB",5,"xxxx"))))))</f>
        <v/>
      </c>
      <c r="V270" s="78" t="str">
        <f>IF('Exemplaires élève'!$CX$191="","",IF('Exemplaires élève'!$CX$191="TI",1,IF('Exemplaires élève'!$CX$191="I",2,IF('Exemplaires élève'!$CX$191="S",3,IF('Exemplaires élève'!$CX$191="B",4,IF('Exemplaires élève'!$CX$191="TB",5,"xxxx"))))))</f>
        <v/>
      </c>
      <c r="W270" s="78" t="str">
        <f>IF('Exemplaires élève'!$CX$199="","",IF('Exemplaires élève'!$CX$199="TI",1,IF('Exemplaires élève'!$CX$199="I",2,IF('Exemplaires élève'!$CX$199="S",3,IF('Exemplaires élève'!$CX$199="B",4,IF('Exemplaires élève'!$CX$199="TB",5,"xxxx"))))))</f>
        <v/>
      </c>
    </row>
    <row r="271" spans="1:24" ht="13.5" thickBot="1">
      <c r="A271" s="112"/>
      <c r="D271" s="78" t="str">
        <f>IF('Exemplaires élève'!$CX$21="","",IF('Exemplaires élève'!$CX$21="TI",1,IF('Exemplaires élève'!$CX$21="I",2,IF('Exemplaires élève'!$CX$21="S",3,IF('Exemplaires élève'!$CX$21="B",4,IF('Exemplaires élève'!$CX$21="TB",5,"xxxx"))))))</f>
        <v/>
      </c>
      <c r="E271" s="78" t="str">
        <f>IF('Exemplaires élève'!$CX$29="","",IF('Exemplaires élève'!$CX$29="TI",1,IF('Exemplaires élève'!$CX$29="I",2,IF('Exemplaires élève'!$CX$29="S",3,IF('Exemplaires élève'!$CX$29="B",4,IF('Exemplaires élève'!$CX$29="TB",5,"xxxx"))))))</f>
        <v/>
      </c>
      <c r="F271" s="78" t="str">
        <f>IF('Exemplaires élève'!$CX$37="","",IF('Exemplaires élève'!$CX$37="TI",1,IF('Exemplaires élève'!$CX$37="I",2,IF('Exemplaires élève'!$CX$37="S",3,IF('Exemplaires élève'!$CX$37="B",4,IF('Exemplaires élève'!$CX$37="TB",5,"xxxx"))))))</f>
        <v/>
      </c>
      <c r="G271" s="78" t="str">
        <f>IF('Exemplaires élève'!$CX$45="","",IF('Exemplaires élève'!$CX$45="TI",1,IF('Exemplaires élève'!$CX$45="I",2,IF('Exemplaires élève'!$CX$45="S",3,IF('Exemplaires élève'!$CX$45="B",4,IF('Exemplaires élève'!$CX$45="TB",5,"xxxx"))))))</f>
        <v/>
      </c>
      <c r="H271" s="78" t="str">
        <f>IF('Exemplaires élève'!$CX$53="","",IF('Exemplaires élève'!$CX$53="TI",1,IF('Exemplaires élève'!$CX$53="I",2,IF('Exemplaires élève'!$CX$53="S",3,IF('Exemplaires élève'!$CX$53="B",4,IF('Exemplaires élève'!$CX$53="TB",5,"xxxx"))))))</f>
        <v/>
      </c>
      <c r="I271" s="78" t="str">
        <f>IF('Exemplaires élève'!$CX$70="","",IF('Exemplaires élève'!$CX$70="TI",1,IF('Exemplaires élève'!$CX$70="I",2,IF('Exemplaires élève'!$CX$70="S",3,IF('Exemplaires élève'!$CX$70="B",4,IF('Exemplaires élève'!$CX$70="TB",5,"xxxx"))))))</f>
        <v/>
      </c>
      <c r="J271" s="78" t="str">
        <f>IF('Exemplaires élève'!$CX$78="","",IF('Exemplaires élève'!$CX$78="TI",1,IF('Exemplaires élève'!$CX$78="I",2,IF('Exemplaires élève'!$CX$78="S",3,IF('Exemplaires élève'!$CX$78="B",4,IF('Exemplaires élève'!$CX$78="TB",5,"xxxx"))))))</f>
        <v/>
      </c>
      <c r="K271" s="78" t="str">
        <f>IF('Exemplaires élève'!$CX$86="","",IF('Exemplaires élève'!$CX$86="TI",1,IF('Exemplaires élève'!$CX$86="I",2,IF('Exemplaires élève'!$CX$86="S",3,IF('Exemplaires élève'!$CX$86="B",4,IF('Exemplaires élève'!$CX$86="TB",5,"xxxx"))))))</f>
        <v/>
      </c>
      <c r="L271" s="78" t="str">
        <f>IF('Exemplaires élève'!$CX$94="","",IF('Exemplaires élève'!$CX$94="TI",1,IF('Exemplaires élève'!$CX$94="I",2,IF('Exemplaires élève'!$CX$94="S",3,IF('Exemplaires élève'!$CX$94="B",4,IF('Exemplaires élève'!$CX$94="TB",5,"xxxx"))))))</f>
        <v/>
      </c>
      <c r="M271" s="78" t="str">
        <f>IF('Exemplaires élève'!$CX$102="","",IF('Exemplaires élève'!$CX$102="TI",1,IF('Exemplaires élève'!$CX$102="I",2,IF('Exemplaires élève'!$CX$102="S",3,IF('Exemplaires élève'!$CX$102="B",4,IF('Exemplaires élève'!$CX$102="TB",5,"xxxx"))))))</f>
        <v/>
      </c>
      <c r="N271" s="78" t="str">
        <f>IF('Exemplaires élève'!$CX$119="","",IF('Exemplaires élève'!$CX$119="TI",1,IF('Exemplaires élève'!$CX$119="I",2,IF('Exemplaires élève'!$CX$119="S",3,IF('Exemplaires élève'!$CX$119="B",4,IF('Exemplaires élève'!$CX$119="TB",5,"xxxx"))))))</f>
        <v/>
      </c>
      <c r="O271" s="78" t="str">
        <f>IF('Exemplaires élève'!$CX$127="","",IF('Exemplaires élève'!$CX$127="TI",1,IF('Exemplaires élève'!$CX$127="I",2,IF('Exemplaires élève'!$CX$127="S",3,IF('Exemplaires élève'!$CX$127="B",4,IF('Exemplaires élève'!$CX$127="TB",5,"xxxx"))))))</f>
        <v/>
      </c>
      <c r="P271" s="78" t="str">
        <f>IF('Exemplaires élève'!$CX$135="","",IF('Exemplaires élève'!$CX$135="TI",1,IF('Exemplaires élève'!$CX$135="I",2,IF('Exemplaires élève'!$CX$135="S",3,IF('Exemplaires élève'!$CX$135="B",4,IF('Exemplaires élève'!$CX$135="TB",5,"xxxx"))))))</f>
        <v/>
      </c>
      <c r="Q271" s="78" t="str">
        <f>IF('Exemplaires élève'!$CX$143="","",IF('Exemplaires élève'!$CX$143="TI",1,IF('Exemplaires élève'!$CX$143="I",2,IF('Exemplaires élève'!$CX$143="S",3,IF('Exemplaires élève'!$CX$143="B",4,IF('Exemplaires élève'!$CX$143="TB",5,"xxxx"))))))</f>
        <v/>
      </c>
      <c r="R271" s="78" t="str">
        <f>IF('Exemplaires élève'!$CX$151="","",IF('Exemplaires élève'!$CX$151="TI",1,IF('Exemplaires élève'!$CX$151="I",2,IF('Exemplaires élève'!$CX$151="S",3,IF('Exemplaires élève'!$CX$151="B",4,IF('Exemplaires élève'!$CX$151="TB",5,"xxxx"))))))</f>
        <v/>
      </c>
      <c r="S271" s="78" t="str">
        <f>IF('Exemplaires élève'!$CX$168="","",IF('Exemplaires élève'!$CX$168="TI",1,IF('Exemplaires élève'!$CX$168="I",2,IF('Exemplaires élève'!$CX$168="S",3,IF('Exemplaires élève'!$CX$168="B",4,IF('Exemplaires élève'!$CX$168="TB",5,"xxxx"))))))</f>
        <v/>
      </c>
      <c r="T271" s="78" t="str">
        <f>IF('Exemplaires élève'!$CX$176="","",IF('Exemplaires élève'!$CX$176="TI",1,IF('Exemplaires élève'!$CX$176="I",2,IF('Exemplaires élève'!$CX$176="S",3,IF('Exemplaires élève'!$CX$176="B",4,IF('Exemplaires élève'!$CX$176="TB",5,"xxxx"))))))</f>
        <v/>
      </c>
      <c r="U271" s="78" t="str">
        <f>IF('Exemplaires élève'!$CX$184="","",IF('Exemplaires élève'!$CX$184="TI",1,IF('Exemplaires élève'!$CX$184="I",2,IF('Exemplaires élève'!$CX$184="S",3,IF('Exemplaires élève'!$CX$184="B",4,IF('Exemplaires élève'!$CX$184="TB",5,"xxxx"))))))</f>
        <v/>
      </c>
      <c r="V271" s="78" t="str">
        <f>IF('Exemplaires élève'!$CX$192="","",IF('Exemplaires élève'!$CX$192="TI",1,IF('Exemplaires élève'!$CX$192="I",2,IF('Exemplaires élève'!$CX$192="S",3,IF('Exemplaires élève'!$CX$192="B",4,IF('Exemplaires élève'!$CX$192="TB",5,"xxxx"))))))</f>
        <v/>
      </c>
      <c r="W271" s="78" t="str">
        <f>IF('Exemplaires élève'!$CX$200="","",IF('Exemplaires élève'!$CX$200="TI",1,IF('Exemplaires élève'!$CX$200="I",2,IF('Exemplaires élève'!$CX$200="S",3,IF('Exemplaires élève'!$CX$200="B",4,IF('Exemplaires élève'!$CX$200="TB",5,"xxxx"))))))</f>
        <v/>
      </c>
    </row>
    <row r="272" spans="1:24" ht="13.5" thickBot="1">
      <c r="A272" s="112"/>
      <c r="D272" s="32" t="str">
        <f>IF(D265="Absent(e)","",IF(D265="Non pr.",2,IF(COUNTIF(D265:D271,"")=7,"",AVERAGE(D265:D271))))</f>
        <v/>
      </c>
      <c r="E272" s="33">
        <f t="shared" ref="E272:W272" si="27">IF(E265="Absent(e)","",IF(E265="Non pr.",2,IF(COUNTIF(E265:E271,"")=7,"",AVERAGE(E265:E271))))</f>
        <v>2</v>
      </c>
      <c r="F272" s="33" t="str">
        <f t="shared" si="27"/>
        <v/>
      </c>
      <c r="G272" s="33" t="str">
        <f t="shared" si="27"/>
        <v/>
      </c>
      <c r="H272" s="33" t="str">
        <f t="shared" si="27"/>
        <v/>
      </c>
      <c r="I272" s="33" t="str">
        <f t="shared" si="27"/>
        <v/>
      </c>
      <c r="J272" s="33" t="str">
        <f t="shared" si="27"/>
        <v/>
      </c>
      <c r="K272" s="33" t="str">
        <f t="shared" si="27"/>
        <v/>
      </c>
      <c r="L272" s="33" t="str">
        <f t="shared" si="27"/>
        <v/>
      </c>
      <c r="M272" s="33" t="str">
        <f t="shared" si="27"/>
        <v/>
      </c>
      <c r="N272" s="33" t="str">
        <f t="shared" si="27"/>
        <v/>
      </c>
      <c r="O272" s="33" t="str">
        <f t="shared" si="27"/>
        <v/>
      </c>
      <c r="P272" s="33" t="str">
        <f t="shared" si="27"/>
        <v/>
      </c>
      <c r="Q272" s="33" t="str">
        <f t="shared" si="27"/>
        <v/>
      </c>
      <c r="R272" s="33" t="str">
        <f t="shared" si="27"/>
        <v/>
      </c>
      <c r="S272" s="33" t="str">
        <f t="shared" si="27"/>
        <v/>
      </c>
      <c r="T272" s="33" t="str">
        <f t="shared" si="27"/>
        <v/>
      </c>
      <c r="U272" s="33" t="str">
        <f t="shared" si="27"/>
        <v/>
      </c>
      <c r="V272" s="33" t="str">
        <f t="shared" si="27"/>
        <v/>
      </c>
      <c r="W272" s="34" t="str">
        <f t="shared" si="27"/>
        <v/>
      </c>
    </row>
    <row r="273" spans="1:23">
      <c r="A273" s="112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</row>
    <row r="274" spans="1:23">
      <c r="A274" s="112"/>
      <c r="C274" s="1" t="s">
        <v>28</v>
      </c>
      <c r="D274" s="77" t="str">
        <f>IF('Exemplaires élève'!$CX$15="np","Non pr.",IF('Exemplaires élève'!$CX$15="a","Absent(e)",IF('Exemplaires élève'!$CY$14="","",IF('Exemplaires élève'!$CY$15="TI",1,IF('Exemplaires élève'!$CY$15="I",2,IF('Exemplaires élève'!$CY$15="S",3,IF('Exemplaires élève'!$CY$15="B",4,IF('Exemplaires élève'!$CY$15="TB",5,"xxxx"))))))))</f>
        <v>Absent(e)</v>
      </c>
      <c r="E274" s="77" t="str">
        <f>IF('Exemplaires élève'!$CX$23="np","Non pr.",IF('Exemplaires élève'!$CX$23="a","Absent(e)",IF('Exemplaires élève'!$CY$23="","",IF('Exemplaires élève'!$CY$23="TI",1,IF('Exemplaires élève'!$CY$23="I",2,IF('Exemplaires élève'!$CY$23="S",3,IF('Exemplaires élève'!$CY$23="B",4,IF('Exemplaires élève'!$CY$23="TB",5,IF('Exemplaires élève'!$CY$23="np","Non pr.",IF('Exemplaires élève'!$CY$23="A","Absent(e)","xxxx"))))))))))</f>
        <v>Non pr.</v>
      </c>
      <c r="F274" s="77" t="str">
        <f>IF('Exemplaires élève'!$CX$31="np","Non pr.",IF('Exemplaires élève'!$CX$31="a","Absent(e)",IF('Exemplaires élève'!$CY$31="","",IF('Exemplaires élève'!$CY$31="TI",1,IF('Exemplaires élève'!$CY$31="I",2,IF('Exemplaires élève'!$CY$31="S",3,IF('Exemplaires élève'!$CY$31="B",4,IF('Exemplaires élève'!$CY$31="TB",5,IF('Exemplaires élève'!$CY$31="np","Non pr.",IF('Exemplaires élève'!$CY$31="A","Absent(e)","xxxx"))))))))))</f>
        <v/>
      </c>
      <c r="G274" s="77" t="str">
        <f>IF('Exemplaires élève'!$CX$39="np","Non pr.",IF('Exemplaires élève'!$CX$39="a","Absent(e)",IF('Exemplaires élève'!$CY$39="","",IF('Exemplaires élève'!$CY$39="TI",1,IF('Exemplaires élève'!$CY$39="I",2,IF('Exemplaires élève'!$CY$39="S",3,IF('Exemplaires élève'!$CY$39="B",4,IF('Exemplaires élève'!$CY$39="TB",5,IF('Exemplaires élève'!$CY$39="np","Non pr.",IF('Exemplaires élève'!$CY$39="A","Absent(e)","xxxx"))))))))))</f>
        <v/>
      </c>
      <c r="H274" s="77" t="str">
        <f>IF('Exemplaires élève'!$CX$47="np","Non pr.",IF('Exemplaires élève'!$CX$47="a","Absent(e)",IF('Exemplaires élève'!$CY$47="","",IF('Exemplaires élève'!$CY$47="TI",1,IF('Exemplaires élève'!$CY$47="I",2,IF('Exemplaires élève'!$CY$47="S",3,IF('Exemplaires élève'!$CY$47="B",4,IF('Exemplaires élève'!$CY$47="TB",5,IF('Exemplaires élève'!$CY$47="np","Non pr.",IF('Exemplaires élève'!$CY$47="A","Absent(e)","xxxx"))))))))))</f>
        <v/>
      </c>
      <c r="I274" s="77" t="str">
        <f>IF('Exemplaires élève'!$CX$64="np","Non pr.",IF('Exemplaires élève'!$CX$64="a","Absent(e)",IF('Exemplaires élève'!$CY$64="","",IF('Exemplaires élève'!$CY$64="TI",1,IF('Exemplaires élève'!$CY$64="I",2,IF('Exemplaires élève'!$CY$64="S",3,IF('Exemplaires élève'!$CY$64="B",4,IF('Exemplaires élève'!$CY$64="TB",5,IF('Exemplaires élève'!$CY$64="np","Non pr.",IF('Exemplaires élève'!$CY$64="A","Absent(e)","xxxx"))))))))))</f>
        <v/>
      </c>
      <c r="J274" s="77" t="str">
        <f>IF('Exemplaires élève'!$CX$72="np","Non pr.",IF('Exemplaires élève'!$CX$72="a","Absent(e)",IF('Exemplaires élève'!$CY$72="","",IF('Exemplaires élève'!$CY$72="TI",1,IF('Exemplaires élève'!$CY$72="I",2,IF('Exemplaires élève'!$CY$72="S",3,IF('Exemplaires élève'!$CY$72="B",4,IF('Exemplaires élève'!$CY$72="TB",5,IF('Exemplaires élève'!$CY$72="np","Non pr.",IF('Exemplaires élève'!$CY$72="A","Absent(e)","xxxx"))))))))))</f>
        <v/>
      </c>
      <c r="K274" s="77" t="str">
        <f>IF('Exemplaires élève'!$CX$80="np","Non pr.",IF('Exemplaires élève'!$CX$80="a","Absent(e)",IF('Exemplaires élève'!$CY$80="","",IF('Exemplaires élève'!$CY$80="TI",1,IF('Exemplaires élève'!$CY$80="I",2,IF('Exemplaires élève'!$CY$80="S",3,IF('Exemplaires élève'!$CY$80="B",4,IF('Exemplaires élève'!$CY$80="TB",5,IF('Exemplaires élève'!$CY$80="np","Non pr.",IF('Exemplaires élève'!$CY$80="A","Absent(e)","xxxx"))))))))))</f>
        <v/>
      </c>
      <c r="L274" s="77" t="str">
        <f>IF('Exemplaires élève'!$CX$88="np","Non pr.",IF('Exemplaires élève'!$CX$88="a","Absent(e)",IF('Exemplaires élève'!$CY$88="","",IF('Exemplaires élève'!$CY$88="TI",1,IF('Exemplaires élève'!$CY$88="I",2,IF('Exemplaires élève'!$CY$88="S",3,IF('Exemplaires élève'!$CY$88="B",4,IF('Exemplaires élève'!$CY$88="TB",5,IF('Exemplaires élève'!$CY$88="np","Non pr.",IF('Exemplaires élève'!$CY$88="A","Absent(e)","xxxx"))))))))))</f>
        <v/>
      </c>
      <c r="M274" s="77" t="str">
        <f>IF('Exemplaires élève'!$CX$96="np","Non pr.",IF('Exemplaires élève'!$CX$96="a","Absent(e)",IF('Exemplaires élève'!$CY$96="","",IF('Exemplaires élève'!$CY$96="TI",1,IF('Exemplaires élève'!$CY$96="I",2,IF('Exemplaires élève'!$CY$96="S",3,IF('Exemplaires élève'!$CY$96="B",4,IF('Exemplaires élève'!$CY$96="TB",5,IF('Exemplaires élève'!$CY$96="np","Non pr.",IF('Exemplaires élève'!$CY$96="A","Absent(e)","xxxx"))))))))))</f>
        <v/>
      </c>
      <c r="N274" s="77" t="str">
        <f>IF('Exemplaires élève'!$CX$113="np","Non pr.",IF('Exemplaires élève'!$CX$113="a","Absent(e)",IF('Exemplaires élève'!$CY$113="","",IF('Exemplaires élève'!$CY$113="TI",1,IF('Exemplaires élève'!$CY$113="I",2,IF('Exemplaires élève'!$CY$113="S",3,IF('Exemplaires élève'!$CY$113="B",4,IF('Exemplaires élève'!$CY$113="TB",5,IF('Exemplaires élève'!$CY$113="np","Non pr.",IF('Exemplaires élève'!$CY$113="A","Absent(e)","xxxx"))))))))))</f>
        <v/>
      </c>
      <c r="O274" s="77" t="str">
        <f>IF('Exemplaires élève'!$CX$121="np","Non pr.",IF('Exemplaires élève'!$CX$121="a","Absent(e)",IF('Exemplaires élève'!$CY$121="","",IF('Exemplaires élève'!$CY$121="TI",1,IF('Exemplaires élève'!$CY$121="I",2,IF('Exemplaires élève'!$CY$121="S",3,IF('Exemplaires élève'!$CY$121="B",4,IF('Exemplaires élève'!$CY$121="TB",5,IF('Exemplaires élève'!$CY$121="np","Non pr.",IF('Exemplaires élève'!$CY$121="A","Absent(e)","xxxx"))))))))))</f>
        <v/>
      </c>
      <c r="P274" s="77" t="str">
        <f>IF('Exemplaires élève'!$CX$129="np","Non pr.",IF('Exemplaires élève'!$CX$129="a","Absent(e)",IF('Exemplaires élève'!$CY$129="","",IF('Exemplaires élève'!$CY$129="TI",1,IF('Exemplaires élève'!$CY$129="I",2,IF('Exemplaires élève'!$CY$129="S",3,IF('Exemplaires élève'!$CY$129="B",4,IF('Exemplaires élève'!$CY$129="TB",5,IF('Exemplaires élève'!$CY$129="np","Non pr.",IF('Exemplaires élève'!$CY$129="A","Absent(e)","xxxx"))))))))))</f>
        <v/>
      </c>
      <c r="Q274" s="77" t="str">
        <f>IF('Exemplaires élève'!$CX$137="np","Non pr.",IF('Exemplaires élève'!$CX$137="a","Absent(e)",IF('Exemplaires élève'!$CY$137="","",IF('Exemplaires élève'!$CY$137="TI",1,IF('Exemplaires élève'!$CY$137="I",2,IF('Exemplaires élève'!$CY$137="S",3,IF('Exemplaires élève'!$CY$137="B",4,IF('Exemplaires élève'!$CY$137="TB",5,IF('Exemplaires élève'!$CY$137="np","Non pr.",IF('Exemplaires élève'!$CY$137="A","Absent(e)","xxxx"))))))))))</f>
        <v/>
      </c>
      <c r="R274" s="77" t="str">
        <f>IF('Exemplaires élève'!$CX$145="np","Non pr.",IF('Exemplaires élève'!$CX$145="a","Absent(e)",IF('Exemplaires élève'!$CY$145="","",IF('Exemplaires élève'!$CY$145="TI",1,IF('Exemplaires élève'!$CY$145="I",2,IF('Exemplaires élève'!$CY$145="S",3,IF('Exemplaires élève'!$CY$145="B",4,IF('Exemplaires élève'!$CY$145="TB",5,IF('Exemplaires élève'!$CY$145="np","Non pr.",IF('Exemplaires élève'!$CY$145="A","Absent(e)","xxxx"))))))))))</f>
        <v/>
      </c>
      <c r="S274" s="77" t="str">
        <f>IF('Exemplaires élève'!$CX$162="np","Non pr.",IF('Exemplaires élève'!$CX$162="a","Absent(e)",IF('Exemplaires élève'!$CY$162="","",IF('Exemplaires élève'!$CY$162="TI",1,IF('Exemplaires élève'!$CY$162="I",2,IF('Exemplaires élève'!$CY$162="S",3,IF('Exemplaires élève'!$CY$162="B",4,IF('Exemplaires élève'!$CY$162="TB",5,IF('Exemplaires élève'!$CY$162="np","Non pr.",IF('Exemplaires élève'!$CY$162="A","Absent(e)","xxxx"))))))))))</f>
        <v/>
      </c>
      <c r="T274" s="77" t="str">
        <f>IF('Exemplaires élève'!$CX$170="np","Non pr.",IF('Exemplaires élève'!$CX$170="a","Absent(e)",IF('Exemplaires élève'!$CY$170="","",IF('Exemplaires élève'!$CY$170="TI",1,IF('Exemplaires élève'!$CY$170="I",2,IF('Exemplaires élève'!$CY$170="S",3,IF('Exemplaires élève'!$CY$170="B",4,IF('Exemplaires élève'!$CY$170="TB",5,IF('Exemplaires élève'!$CY$170="np","Non pr.",IF('Exemplaires élève'!$CY$170="A","Absent(e)","xxxx"))))))))))</f>
        <v/>
      </c>
      <c r="U274" s="77" t="str">
        <f>IF('Exemplaires élève'!$CX$178="np","Non pr.",IF('Exemplaires élève'!$CX$178="a","Absent(e)",IF('Exemplaires élève'!$CY$178="","",IF('Exemplaires élève'!$CY$178="TI",1,IF('Exemplaires élève'!$CY$178="I",2,IF('Exemplaires élève'!$CY$178="S",3,IF('Exemplaires élève'!$CY$178="B",4,IF('Exemplaires élève'!$CY$178="TB",5,IF('Exemplaires élève'!$CY$178="np","Non pr.",IF('Exemplaires élève'!$CY$178="A","Absent(e)","xxxx"))))))))))</f>
        <v/>
      </c>
      <c r="V274" s="77" t="str">
        <f>IF('Exemplaires élève'!$CX$186="np","Non pr.",IF('Exemplaires élève'!$CX$186="a","Absent(e)",IF('Exemplaires élève'!$CY$186="","",IF('Exemplaires élève'!$CY$186="TI",1,IF('Exemplaires élève'!$CY$186="I",2,IF('Exemplaires élève'!$CY$186="S",3,IF('Exemplaires élève'!$CY$186="B",4,IF('Exemplaires élève'!$CY$186="TB",5,IF('Exemplaires élève'!$CY$186="np","Non pr.",IF('Exemplaires élève'!$CY$186="A","Absent(e)","xxxx"))))))))))</f>
        <v/>
      </c>
      <c r="W274" s="77" t="str">
        <f>IF('Exemplaires élève'!$CX$194="np","Non pr.",IF('Exemplaires élève'!$CX$194="a","Absent(e)",IF('Exemplaires élève'!$CY$194="","",IF('Exemplaires élève'!$CY$194="TI",1,IF('Exemplaires élève'!$CY$194="I",2,IF('Exemplaires élève'!$CY$194="S",3,IF('Exemplaires élève'!$CY$194="B",4,IF('Exemplaires élève'!$CY$194="TB",5,IF('Exemplaires élève'!$CY$194="np","Non pr.",IF('Exemplaires élève'!$CY$194="A","Absent(e)","xxxx"))))))))))</f>
        <v/>
      </c>
    </row>
    <row r="275" spans="1:23">
      <c r="A275" s="112"/>
      <c r="D275" s="78" t="str">
        <f>IF('Exemplaires élève'!$CY$16="","",IF('Exemplaires élève'!$CY$16="TI",1,IF('Exemplaires élève'!$CY$16="I",2,IF('Exemplaires élève'!$CY$16="S",3,IF('Exemplaires élève'!$CY$16="B",4,IF('Exemplaires élève'!$CY$16="TB",5,"xxxx"))))))</f>
        <v/>
      </c>
      <c r="E275" s="78" t="str">
        <f>IF('Exemplaires élève'!$CY$24="","",IF('Exemplaires élève'!$CY$24="TI",1,IF('Exemplaires élève'!$CY$24="I",2,IF('Exemplaires élève'!$CY$24="S",3,IF('Exemplaires élève'!$CY$24="B",4,IF('Exemplaires élève'!$CY$24="TB",5,"xxxx"))))))</f>
        <v/>
      </c>
      <c r="F275" s="78" t="str">
        <f>IF('Exemplaires élève'!$CY$32="","",IF('Exemplaires élève'!$CY$32="TI",1,IF('Exemplaires élève'!$CY$32="I",2,IF('Exemplaires élève'!$CY$32="S",3,IF('Exemplaires élève'!$CY$32="B",4,IF('Exemplaires élève'!$CY$32="TB",5,"xxxx"))))))</f>
        <v/>
      </c>
      <c r="G275" s="78" t="str">
        <f>IF('Exemplaires élève'!$CY$40="","",IF('Exemplaires élève'!$CY$40="TI",1,IF('Exemplaires élève'!$CY$40="I",2,IF('Exemplaires élève'!$CY$40="S",3,IF('Exemplaires élève'!$CY$40="B",4,IF('Exemplaires élève'!$CY$40="TB",5,"xxxx"))))))</f>
        <v/>
      </c>
      <c r="H275" s="78" t="str">
        <f>IF('Exemplaires élève'!$CY$48="","",IF('Exemplaires élève'!$CY$48="TI",1,IF('Exemplaires élève'!$CY$48="I",2,IF('Exemplaires élève'!$CY$48="S",3,IF('Exemplaires élève'!$CY$48="B",4,IF('Exemplaires élève'!$CY$48="TB",5,"xxxx"))))))</f>
        <v/>
      </c>
      <c r="I275" s="78" t="str">
        <f>IF('Exemplaires élève'!$CY$65="","",IF('Exemplaires élève'!$CY$65="TI",1,IF('Exemplaires élève'!$CY$65="I",2,IF('Exemplaires élève'!$CY$65="S",3,IF('Exemplaires élève'!$CY$65="B",4,IF('Exemplaires élève'!$CY$65="TB",5,"xxxx"))))))</f>
        <v/>
      </c>
      <c r="J275" s="78" t="str">
        <f>IF('Exemplaires élève'!$CY$73="","",IF('Exemplaires élève'!$CY$73="TI",1,IF('Exemplaires élève'!$CY$73="I",2,IF('Exemplaires élève'!$CY$73="S",3,IF('Exemplaires élève'!$CY$73="B",4,IF('Exemplaires élève'!$CY$73="TB",5,"xxxx"))))))</f>
        <v/>
      </c>
      <c r="K275" s="78" t="str">
        <f>IF('Exemplaires élève'!$CY$81="","",IF('Exemplaires élève'!$CY$81="TI",1,IF('Exemplaires élève'!$CY$81="I",2,IF('Exemplaires élève'!$CY$81="S",3,IF('Exemplaires élève'!$CY$81="B",4,IF('Exemplaires élève'!$CY$81="TB",5,"xxxx"))))))</f>
        <v/>
      </c>
      <c r="L275" s="78" t="str">
        <f>IF('Exemplaires élève'!$CY$89="","",IF('Exemplaires élève'!$CY$89="TI",1,IF('Exemplaires élève'!$CY$89="I",2,IF('Exemplaires élève'!$CY$89="S",3,IF('Exemplaires élève'!$CY$89="B",4,IF('Exemplaires élève'!$CY$89="TB",5,"xxxx"))))))</f>
        <v/>
      </c>
      <c r="M275" s="78" t="str">
        <f>IF('Exemplaires élève'!$CY$97="","",IF('Exemplaires élève'!$CY$97="TI",1,IF('Exemplaires élève'!$CY$97="I",2,IF('Exemplaires élève'!$CY$97="S",3,IF('Exemplaires élève'!$CY$97="B",4,IF('Exemplaires élève'!$CY$97="TB",5,"xxxx"))))))</f>
        <v/>
      </c>
      <c r="N275" s="78" t="str">
        <f>IF('Exemplaires élève'!$CY$114="","",IF('Exemplaires élève'!$CY$114="TI",1,IF('Exemplaires élève'!$CY$114="I",2,IF('Exemplaires élève'!$CY$114="S",3,IF('Exemplaires élève'!$CY$114="B",4,IF('Exemplaires élève'!$CY$114="TB",5,"xxxx"))))))</f>
        <v/>
      </c>
      <c r="O275" s="78" t="str">
        <f>IF('Exemplaires élève'!$CY$122="","",IF('Exemplaires élève'!$CY$122="TI",1,IF('Exemplaires élève'!$CY$122="I",2,IF('Exemplaires élève'!$CY$122="S",3,IF('Exemplaires élève'!$CY$122="B",4,IF('Exemplaires élève'!$CY$122="TB",5,"xxxx"))))))</f>
        <v/>
      </c>
      <c r="P275" s="78" t="str">
        <f>IF('Exemplaires élève'!$CY$130="","",IF('Exemplaires élève'!$CY$130="TI",1,IF('Exemplaires élève'!$CY$130="I",2,IF('Exemplaires élève'!$CY$130="S",3,IF('Exemplaires élève'!$CY$130="B",4,IF('Exemplaires élève'!$CY$130="TB",5,"xxxx"))))))</f>
        <v/>
      </c>
      <c r="Q275" s="78" t="str">
        <f>IF('Exemplaires élève'!$CY$138="","",IF('Exemplaires élève'!$CY$138="TI",1,IF('Exemplaires élève'!$CY$138="I",2,IF('Exemplaires élève'!$CY$138="S",3,IF('Exemplaires élève'!$CY$138="B",4,IF('Exemplaires élève'!$CY$138="TB",5,"xxxx"))))))</f>
        <v/>
      </c>
      <c r="R275" s="78" t="str">
        <f>IF('Exemplaires élève'!$CY$146="","",IF('Exemplaires élève'!$CY$146="TI",1,IF('Exemplaires élève'!$CY$146="I",2,IF('Exemplaires élève'!$CY$146="S",3,IF('Exemplaires élève'!$CY$146="B",4,IF('Exemplaires élève'!$CY$146="TB",5,"xxxx"))))))</f>
        <v/>
      </c>
      <c r="S275" s="78" t="str">
        <f>IF('Exemplaires élève'!$CY$163="","",IF('Exemplaires élève'!$CY$163="TI",1,IF('Exemplaires élève'!$CY$163="I",2,IF('Exemplaires élève'!$CY$163="S",3,IF('Exemplaires élève'!$CY$163="B",4,IF('Exemplaires élève'!$CY$163="TB",5,"xxxx"))))))</f>
        <v/>
      </c>
      <c r="T275" s="78" t="str">
        <f>IF('Exemplaires élève'!$CY$171="","",IF('Exemplaires élève'!$CY$171="TI",1,IF('Exemplaires élève'!$CY$171="I",2,IF('Exemplaires élève'!$CY$171="S",3,IF('Exemplaires élève'!$CY$171="B",4,IF('Exemplaires élève'!$CY$171="TB",5,"xxxx"))))))</f>
        <v/>
      </c>
      <c r="U275" s="78" t="str">
        <f>IF('Exemplaires élève'!$CY$179="","",IF('Exemplaires élève'!$CY$179="TI",1,IF('Exemplaires élève'!$CY$179="I",2,IF('Exemplaires élève'!$CY$179="S",3,IF('Exemplaires élève'!$CY$179="B",4,IF('Exemplaires élève'!$CY$179="TB",5,"xxxx"))))))</f>
        <v/>
      </c>
      <c r="V275" s="78" t="str">
        <f>IF('Exemplaires élève'!$CY$187="","",IF('Exemplaires élève'!$CY$187="TI",1,IF('Exemplaires élève'!$CY$187="I",2,IF('Exemplaires élève'!$CY$187="S",3,IF('Exemplaires élève'!$CY$187="B",4,IF('Exemplaires élève'!$CY$187="TB",5,"xxxx"))))))</f>
        <v/>
      </c>
      <c r="W275" s="78" t="str">
        <f>IF('Exemplaires élève'!$CY$195="","",IF('Exemplaires élève'!$CY$195="TI",1,IF('Exemplaires élève'!$CY$195="I",2,IF('Exemplaires élève'!$CY$195="S",3,IF('Exemplaires élève'!$CY$195="B",4,IF('Exemplaires élève'!$CY$195="TB",5,"xxxx"))))))</f>
        <v/>
      </c>
    </row>
    <row r="276" spans="1:23">
      <c r="A276" s="112"/>
      <c r="D276" s="78" t="str">
        <f>IF('Exemplaires élève'!$CY$17="","",IF('Exemplaires élève'!$CY$17="TI",1,IF('Exemplaires élève'!$CY$17="I",2,IF('Exemplaires élève'!$CY$17="S",3,IF('Exemplaires élève'!$CY$17="B",4,IF('Exemplaires élève'!$CY$17="TB",5,"xxxx"))))))</f>
        <v/>
      </c>
      <c r="E276" s="78" t="str">
        <f>IF('Exemplaires élève'!$CY$25="","",IF('Exemplaires élève'!$CY$25="TI",1,IF('Exemplaires élève'!$CY$25="I",2,IF('Exemplaires élève'!$CY$25="S",3,IF('Exemplaires élève'!$CY$25="B",4,IF('Exemplaires élève'!$CY$25="TB",5,"xxxx"))))))</f>
        <v/>
      </c>
      <c r="F276" s="78" t="str">
        <f>IF('Exemplaires élève'!$CY$33="","",IF('Exemplaires élève'!$CY$33="TI",1,IF('Exemplaires élève'!$CY$33="I",2,IF('Exemplaires élève'!$CY$33="S",3,IF('Exemplaires élève'!$CY$33="B",4,IF('Exemplaires élève'!$CY$33="TB",5,"xxxx"))))))</f>
        <v/>
      </c>
      <c r="G276" s="78" t="str">
        <f>IF('Exemplaires élève'!$CY$41="","",IF('Exemplaires élève'!$CY$41="TI",1,IF('Exemplaires élève'!$CY$41="I",2,IF('Exemplaires élève'!$CY$41="S",3,IF('Exemplaires élève'!$CY$41="B",4,IF('Exemplaires élève'!$CY$41="TB",5,"xxxx"))))))</f>
        <v/>
      </c>
      <c r="H276" s="78" t="str">
        <f>IF('Exemplaires élève'!$CY$49="","",IF('Exemplaires élève'!$CY$49="TI",1,IF('Exemplaires élève'!$CY$49="I",2,IF('Exemplaires élève'!$CY$49="S",3,IF('Exemplaires élève'!$CY$49="B",4,IF('Exemplaires élève'!$CY$49="TB",5,"xxxx"))))))</f>
        <v/>
      </c>
      <c r="I276" s="78" t="str">
        <f>IF('Exemplaires élève'!$CY$66="","",IF('Exemplaires élève'!$CY$66="TI",1,IF('Exemplaires élève'!$CY$66="I",2,IF('Exemplaires élève'!$CY$66="S",3,IF('Exemplaires élève'!$CY$66="B",4,IF('Exemplaires élève'!$CY$66="TB",5,"xxxx"))))))</f>
        <v/>
      </c>
      <c r="J276" s="78" t="str">
        <f>IF('Exemplaires élève'!$CY$74="","",IF('Exemplaires élève'!$CY$74="TI",1,IF('Exemplaires élève'!$CY$74="I",2,IF('Exemplaires élève'!$CY$74="S",3,IF('Exemplaires élève'!$CY$74="B",4,IF('Exemplaires élève'!$CY$74="TB",5,"xxxx"))))))</f>
        <v/>
      </c>
      <c r="K276" s="78" t="str">
        <f>IF('Exemplaires élève'!$CY$82="","",IF('Exemplaires élève'!$CY$82="TI",1,IF('Exemplaires élève'!$CY$82="I",2,IF('Exemplaires élève'!$CY$82="S",3,IF('Exemplaires élève'!$CY$82="B",4,IF('Exemplaires élève'!$CY$82="TB",5,"xxxx"))))))</f>
        <v/>
      </c>
      <c r="L276" s="78" t="str">
        <f>IF('Exemplaires élève'!$CY$90="","",IF('Exemplaires élève'!$CY$90="TI",1,IF('Exemplaires élève'!$CY$90="I",2,IF('Exemplaires élève'!$CY$90="S",3,IF('Exemplaires élève'!$CY$90="B",4,IF('Exemplaires élève'!$CY$90="TB",5,"xxxx"))))))</f>
        <v/>
      </c>
      <c r="M276" s="78" t="str">
        <f>IF('Exemplaires élève'!$CY$98="","",IF('Exemplaires élève'!$CY$98="TI",1,IF('Exemplaires élève'!$CY$98="I",2,IF('Exemplaires élève'!$CY$98="S",3,IF('Exemplaires élève'!$CY$98="B",4,IF('Exemplaires élève'!$CY$98="TB",5,"xxxx"))))))</f>
        <v/>
      </c>
      <c r="N276" s="78" t="str">
        <f>IF('Exemplaires élève'!$CY$115="","",IF('Exemplaires élève'!$CY$115="TI",1,IF('Exemplaires élève'!$CY$115="I",2,IF('Exemplaires élève'!$CY$115="S",3,IF('Exemplaires élève'!$CY$115="B",4,IF('Exemplaires élève'!$CY$115="TB",5,"xxxx"))))))</f>
        <v/>
      </c>
      <c r="O276" s="78" t="str">
        <f>IF('Exemplaires élève'!$CY$123="","",IF('Exemplaires élève'!$CY$123="TI",1,IF('Exemplaires élève'!$CY$123="I",2,IF('Exemplaires élève'!$CY$123="S",3,IF('Exemplaires élève'!$CY$123="B",4,IF('Exemplaires élève'!$CY$123="TB",5,"xxxx"))))))</f>
        <v/>
      </c>
      <c r="P276" s="78" t="str">
        <f>IF('Exemplaires élève'!$CY$131="","",IF('Exemplaires élève'!$CY$131="TI",1,IF('Exemplaires élève'!$CY$131="I",2,IF('Exemplaires élève'!$CY$131="S",3,IF('Exemplaires élève'!$CY$131="B",4,IF('Exemplaires élève'!$CY$131="TB",5,"xxxx"))))))</f>
        <v/>
      </c>
      <c r="Q276" s="78" t="str">
        <f>IF('Exemplaires élève'!$CY$139="","",IF('Exemplaires élève'!$CY$139="TI",1,IF('Exemplaires élève'!$CY$139="I",2,IF('Exemplaires élève'!$CY$139="S",3,IF('Exemplaires élève'!$CY$139="B",4,IF('Exemplaires élève'!$CY$139="TB",5,"xxxx"))))))</f>
        <v/>
      </c>
      <c r="R276" s="78" t="str">
        <f>IF('Exemplaires élève'!$CY$147="","",IF('Exemplaires élève'!$CY$147="TI",1,IF('Exemplaires élève'!$CY$147="I",2,IF('Exemplaires élève'!$CY$147="S",3,IF('Exemplaires élève'!$CY$147="B",4,IF('Exemplaires élève'!$CY$147="TB",5,"xxxx"))))))</f>
        <v/>
      </c>
      <c r="S276" s="78" t="str">
        <f>IF('Exemplaires élève'!$CY$164="","",IF('Exemplaires élève'!$CY$164="TI",1,IF('Exemplaires élève'!$CY$164="I",2,IF('Exemplaires élève'!$CY$164="S",3,IF('Exemplaires élève'!$CY$164="B",4,IF('Exemplaires élève'!$CY$164="TB",5,"xxxx"))))))</f>
        <v/>
      </c>
      <c r="T276" s="78" t="str">
        <f>IF('Exemplaires élève'!$CY$172="","",IF('Exemplaires élève'!$CY$172="TI",1,IF('Exemplaires élève'!$CY$172="I",2,IF('Exemplaires élève'!$CY$172="S",3,IF('Exemplaires élève'!$CY$172="B",4,IF('Exemplaires élève'!$CY$172="TB",5,"xxxx"))))))</f>
        <v/>
      </c>
      <c r="U276" s="78" t="str">
        <f>IF('Exemplaires élève'!$CY$180="","",IF('Exemplaires élève'!$CY$180="TI",1,IF('Exemplaires élève'!$CY$180="I",2,IF('Exemplaires élève'!$CY$180="S",3,IF('Exemplaires élève'!$CY$180="B",4,IF('Exemplaires élève'!$CY$180="TB",5,"xxxx"))))))</f>
        <v/>
      </c>
      <c r="V276" s="78" t="str">
        <f>IF('Exemplaires élève'!$CY$188="","",IF('Exemplaires élève'!$CY$188="TI",1,IF('Exemplaires élève'!$CY$188="I",2,IF('Exemplaires élève'!$CY$188="S",3,IF('Exemplaires élève'!$CY$188="B",4,IF('Exemplaires élève'!$CY$188="TB",5,"xxxx"))))))</f>
        <v/>
      </c>
      <c r="W276" s="78" t="str">
        <f>IF('Exemplaires élève'!$CY$196="","",IF('Exemplaires élève'!$CY$196="TI",1,IF('Exemplaires élève'!$CY$196="I",2,IF('Exemplaires élève'!$CY$196="S",3,IF('Exemplaires élève'!$CY$196="B",4,IF('Exemplaires élève'!$CY$196="TB",5,"xxxx"))))))</f>
        <v/>
      </c>
    </row>
    <row r="277" spans="1:23">
      <c r="A277" s="112"/>
      <c r="D277" s="78" t="str">
        <f>IF('Exemplaires élève'!$CY$18="","",IF('Exemplaires élève'!$CY$18="TI",1,IF('Exemplaires élève'!$CY$18="I",2,IF('Exemplaires élève'!$CY$18="S",3,IF('Exemplaires élève'!$CY$18="B",4,IF('Exemplaires élève'!$CY$18="TB",5,"xxxx"))))))</f>
        <v/>
      </c>
      <c r="E277" s="78" t="str">
        <f>IF('Exemplaires élève'!$CY$26="","",IF('Exemplaires élève'!$CY$26="TI",1,IF('Exemplaires élève'!$CY$26="I",2,IF('Exemplaires élève'!$CY$26="S",3,IF('Exemplaires élève'!$CY$26="B",4,IF('Exemplaires élève'!$CY$26="TB",5,"xxxx"))))))</f>
        <v/>
      </c>
      <c r="F277" s="78" t="str">
        <f>IF('Exemplaires élève'!$CY$34="","",IF('Exemplaires élève'!$CY$34="TI",1,IF('Exemplaires élève'!$CY$34="I",2,IF('Exemplaires élève'!$CY$34="S",3,IF('Exemplaires élève'!$CY$34="B",4,IF('Exemplaires élève'!$CY$34="TB",5,"xxxx"))))))</f>
        <v/>
      </c>
      <c r="G277" s="78" t="str">
        <f>IF('Exemplaires élève'!$CY$42="","",IF('Exemplaires élève'!$CY$42="TI",1,IF('Exemplaires élève'!$CY$42="I",2,IF('Exemplaires élève'!$CY$42="S",3,IF('Exemplaires élève'!$CY$42="B",4,IF('Exemplaires élève'!$CY$42="TB",5,"xxxx"))))))</f>
        <v/>
      </c>
      <c r="H277" s="78" t="str">
        <f>IF('Exemplaires élève'!$CY$50="","",IF('Exemplaires élève'!$CY$50="TI",1,IF('Exemplaires élève'!$CY$50="I",2,IF('Exemplaires élève'!$CY$50="S",3,IF('Exemplaires élève'!$CY$50="B",4,IF('Exemplaires élève'!$CY$50="TB",5,"xxxx"))))))</f>
        <v/>
      </c>
      <c r="I277" s="78" t="str">
        <f>IF('Exemplaires élève'!$CY$67="","",IF('Exemplaires élève'!$CY$67="TI",1,IF('Exemplaires élève'!$CY$67="I",2,IF('Exemplaires élève'!$CY$67="S",3,IF('Exemplaires élève'!$CY$67="B",4,IF('Exemplaires élève'!$CY$67="TB",5,"xxxx"))))))</f>
        <v/>
      </c>
      <c r="J277" s="78" t="str">
        <f>IF('Exemplaires élève'!$CY$75="","",IF('Exemplaires élève'!$CY$75="TI",1,IF('Exemplaires élève'!$CY$75="I",2,IF('Exemplaires élève'!$CY$75="S",3,IF('Exemplaires élève'!$CY$75="B",4,IF('Exemplaires élève'!$CY$75="TB",5,"xxxx"))))))</f>
        <v/>
      </c>
      <c r="K277" s="78" t="str">
        <f>IF('Exemplaires élève'!$CY$83="","",IF('Exemplaires élève'!$CY$83="TI",1,IF('Exemplaires élève'!$CY$83="I",2,IF('Exemplaires élève'!$CY$83="S",3,IF('Exemplaires élève'!$CY$83="B",4,IF('Exemplaires élève'!$CY$83="TB",5,"xxxx"))))))</f>
        <v/>
      </c>
      <c r="L277" s="78" t="str">
        <f>IF('Exemplaires élève'!$CY$91="","",IF('Exemplaires élève'!$CY$91="TI",1,IF('Exemplaires élève'!$CY$91="I",2,IF('Exemplaires élève'!$CY$91="S",3,IF('Exemplaires élève'!$CY$91="B",4,IF('Exemplaires élève'!$CY$91="TB",5,"xxxx"))))))</f>
        <v/>
      </c>
      <c r="M277" s="78" t="str">
        <f>IF('Exemplaires élève'!$CY$99="","",IF('Exemplaires élève'!$CY$99="TI",1,IF('Exemplaires élève'!$CY$99="I",2,IF('Exemplaires élève'!$CY$99="S",3,IF('Exemplaires élève'!$CY$99="B",4,IF('Exemplaires élève'!$CY$99="TB",5,"xxxx"))))))</f>
        <v/>
      </c>
      <c r="N277" s="78" t="str">
        <f>IF('Exemplaires élève'!$CY$116="","",IF('Exemplaires élève'!$CY$116="TI",1,IF('Exemplaires élève'!$CY$116="I",2,IF('Exemplaires élève'!$CY$116="S",3,IF('Exemplaires élève'!$CY$116="B",4,IF('Exemplaires élève'!$CY$116="TB",5,"xxxx"))))))</f>
        <v/>
      </c>
      <c r="O277" s="78" t="str">
        <f>IF('Exemplaires élève'!$CY$124="","",IF('Exemplaires élève'!$CY$124="TI",1,IF('Exemplaires élève'!$CY$124="I",2,IF('Exemplaires élève'!$CY$124="S",3,IF('Exemplaires élève'!$CY$124="B",4,IF('Exemplaires élève'!$CY$124="TB",5,"xxxx"))))))</f>
        <v/>
      </c>
      <c r="P277" s="78" t="str">
        <f>IF('Exemplaires élève'!$CY$132="","",IF('Exemplaires élève'!$CY$132="TI",1,IF('Exemplaires élève'!$CY$132="I",2,IF('Exemplaires élève'!$CY$132="S",3,IF('Exemplaires élève'!$CY$132="B",4,IF('Exemplaires élève'!$CY$132="TB",5,"xxxx"))))))</f>
        <v/>
      </c>
      <c r="Q277" s="78" t="str">
        <f>IF('Exemplaires élève'!$CY$140="","",IF('Exemplaires élève'!$CY$140="TI",1,IF('Exemplaires élève'!$CY$140="I",2,IF('Exemplaires élève'!$CY$140="S",3,IF('Exemplaires élève'!$CY$140="B",4,IF('Exemplaires élève'!$CY$140="TB",5,"xxxx"))))))</f>
        <v/>
      </c>
      <c r="R277" s="78" t="str">
        <f>IF('Exemplaires élève'!$CY$148="","",IF('Exemplaires élève'!$CY$148="TI",1,IF('Exemplaires élève'!$CY$148="I",2,IF('Exemplaires élève'!$CY$148="S",3,IF('Exemplaires élève'!$CY$148="B",4,IF('Exemplaires élève'!$CY$148="TB",5,"xxxx"))))))</f>
        <v/>
      </c>
      <c r="S277" s="78" t="str">
        <f>IF('Exemplaires élève'!$CY$165="","",IF('Exemplaires élève'!$CY$165="TI",1,IF('Exemplaires élève'!$CY$165="I",2,IF('Exemplaires élève'!$CY$165="S",3,IF('Exemplaires élève'!$CY$165="B",4,IF('Exemplaires élève'!$CY$165="TB",5,"xxxx"))))))</f>
        <v/>
      </c>
      <c r="T277" s="78" t="str">
        <f>IF('Exemplaires élève'!$CY$173="","",IF('Exemplaires élève'!$CY$173="TI",1,IF('Exemplaires élève'!$CY$173="I",2,IF('Exemplaires élève'!$CY$173="S",3,IF('Exemplaires élève'!$CY$173="B",4,IF('Exemplaires élève'!$CY$173="TB",5,"xxxx"))))))</f>
        <v/>
      </c>
      <c r="U277" s="78" t="str">
        <f>IF('Exemplaires élève'!$CY$181="","",IF('Exemplaires élève'!$CY$181="TI",1,IF('Exemplaires élève'!$CY$181="I",2,IF('Exemplaires élève'!$CY$181="S",3,IF('Exemplaires élève'!$CY$181="B",4,IF('Exemplaires élève'!$CY$181="TB",5,"xxxx"))))))</f>
        <v/>
      </c>
      <c r="V277" s="78" t="str">
        <f>IF('Exemplaires élève'!$CY$189="","",IF('Exemplaires élève'!$CY$189="TI",1,IF('Exemplaires élève'!$CY$189="I",2,IF('Exemplaires élève'!$CY$189="S",3,IF('Exemplaires élève'!$CY$189="B",4,IF('Exemplaires élève'!$CY$189="TB",5,"xxxx"))))))</f>
        <v/>
      </c>
      <c r="W277" s="78" t="str">
        <f>IF('Exemplaires élève'!$CY$197="","",IF('Exemplaires élève'!$CY$197="TI",1,IF('Exemplaires élève'!$CY$197="I",2,IF('Exemplaires élève'!$CY$197="S",3,IF('Exemplaires élève'!$CY$197="B",4,IF('Exemplaires élève'!$CY$197="TB",5,"xxxx"))))))</f>
        <v/>
      </c>
    </row>
    <row r="278" spans="1:23">
      <c r="A278" s="112"/>
      <c r="D278" s="78" t="str">
        <f>IF('Exemplaires élève'!$CY$19="","",IF('Exemplaires élève'!$CY$19="TI",1,IF('Exemplaires élève'!$CY$19="I",2,IF('Exemplaires élève'!$CY$19="S",3,IF('Exemplaires élève'!$CY$19="B",4,IF('Exemplaires élève'!$CY$19="TB",5,"xxxx"))))))</f>
        <v/>
      </c>
      <c r="E278" s="78" t="str">
        <f>IF('Exemplaires élève'!$CY$27="","",IF('Exemplaires élève'!$CY$27="TI",1,IF('Exemplaires élève'!$CY$27="I",2,IF('Exemplaires élève'!$CY$27="S",3,IF('Exemplaires élève'!$CY$27="B",4,IF('Exemplaires élève'!$CY$27="TB",5,"xxxx"))))))</f>
        <v/>
      </c>
      <c r="F278" s="78" t="str">
        <f>IF('Exemplaires élève'!$CY$35="","",IF('Exemplaires élève'!$CY$35="TI",1,IF('Exemplaires élève'!$CY$35="I",2,IF('Exemplaires élève'!$CY$35="S",3,IF('Exemplaires élève'!$CY$35="B",4,IF('Exemplaires élève'!$CY$35="TB",5,"xxxx"))))))</f>
        <v/>
      </c>
      <c r="G278" s="78" t="str">
        <f>IF('Exemplaires élève'!$CY$43="","",IF('Exemplaires élève'!$CY$43="TI",1,IF('Exemplaires élève'!$CY$43="I",2,IF('Exemplaires élève'!$CY$43="S",3,IF('Exemplaires élève'!$CY$43="B",4,IF('Exemplaires élève'!$CY$43="TB",5,"xxxx"))))))</f>
        <v/>
      </c>
      <c r="H278" s="78" t="str">
        <f>IF('Exemplaires élève'!$CY$51="","",IF('Exemplaires élève'!$CY$51="TI",1,IF('Exemplaires élève'!$CY$51="I",2,IF('Exemplaires élève'!$CY$51="S",3,IF('Exemplaires élève'!$CY$51="B",4,IF('Exemplaires élève'!$CY$51="TB",5,"xxxx"))))))</f>
        <v/>
      </c>
      <c r="I278" s="78" t="str">
        <f>IF('Exemplaires élève'!$CY$68="","",IF('Exemplaires élève'!$CY$68="TI",1,IF('Exemplaires élève'!$CY$68="I",2,IF('Exemplaires élève'!$CY$68="S",3,IF('Exemplaires élève'!$CY$68="B",4,IF('Exemplaires élève'!$CY$68="TB",5,"xxxx"))))))</f>
        <v/>
      </c>
      <c r="J278" s="78" t="str">
        <f>IF('Exemplaires élève'!$CY$76="","",IF('Exemplaires élève'!$CY$76="TI",1,IF('Exemplaires élève'!$CY$76="I",2,IF('Exemplaires élève'!$CY$76="S",3,IF('Exemplaires élève'!$CY$76="B",4,IF('Exemplaires élève'!$CY$76="TB",5,"xxxx"))))))</f>
        <v/>
      </c>
      <c r="K278" s="78" t="str">
        <f>IF('Exemplaires élève'!$CY$84="","",IF('Exemplaires élève'!$CY$84="TI",1,IF('Exemplaires élève'!$CY$84="I",2,IF('Exemplaires élève'!$CY$84="S",3,IF('Exemplaires élève'!$CY$84="B",4,IF('Exemplaires élève'!$CY$84="TB",5,"xxxx"))))))</f>
        <v/>
      </c>
      <c r="L278" s="78" t="str">
        <f>IF('Exemplaires élève'!$CY$92="","",IF('Exemplaires élève'!$CY$92="TI",1,IF('Exemplaires élève'!$CY$92="I",2,IF('Exemplaires élève'!$CY$92="S",3,IF('Exemplaires élève'!$CY$92="B",4,IF('Exemplaires élève'!$CY$92="TB",5,"xxxx"))))))</f>
        <v/>
      </c>
      <c r="M278" s="78" t="str">
        <f>IF('Exemplaires élève'!$CY$100="","",IF('Exemplaires élève'!$CY$100="TI",1,IF('Exemplaires élève'!$CY$100="I",2,IF('Exemplaires élève'!$CY$100="S",3,IF('Exemplaires élève'!$CY$100="B",4,IF('Exemplaires élève'!$CY$100="TB",5,"xxxx"))))))</f>
        <v/>
      </c>
      <c r="N278" s="78" t="str">
        <f>IF('Exemplaires élève'!$CY$117="","",IF('Exemplaires élève'!$CY$117="TI",1,IF('Exemplaires élève'!$CY$117="I",2,IF('Exemplaires élève'!$CY$117="S",3,IF('Exemplaires élève'!$CY$117="B",4,IF('Exemplaires élève'!$CY$117="TB",5,"xxxx"))))))</f>
        <v/>
      </c>
      <c r="O278" s="78" t="str">
        <f>IF('Exemplaires élève'!$CY$125="","",IF('Exemplaires élève'!$CY$125="TI",1,IF('Exemplaires élève'!$CY$125="I",2,IF('Exemplaires élève'!$CY$125="S",3,IF('Exemplaires élève'!$CY$125="B",4,IF('Exemplaires élève'!$CY$125="TB",5,"xxxx"))))))</f>
        <v/>
      </c>
      <c r="P278" s="78" t="str">
        <f>IF('Exemplaires élève'!$CY$133="","",IF('Exemplaires élève'!$CY$133="TI",1,IF('Exemplaires élève'!$CY$133="I",2,IF('Exemplaires élève'!$CY$133="S",3,IF('Exemplaires élève'!$CY$133="B",4,IF('Exemplaires élève'!$CY$133="TB",5,"xxxx"))))))</f>
        <v/>
      </c>
      <c r="Q278" s="78" t="str">
        <f>IF('Exemplaires élève'!$CY$141="","",IF('Exemplaires élève'!$CY$141="TI",1,IF('Exemplaires élève'!$CY$141="I",2,IF('Exemplaires élève'!$CY$141="S",3,IF('Exemplaires élève'!$CY$141="B",4,IF('Exemplaires élève'!$CY$141="TB",5,"xxxx"))))))</f>
        <v/>
      </c>
      <c r="R278" s="78" t="str">
        <f>IF('Exemplaires élève'!$CY$149="","",IF('Exemplaires élève'!$CY$149="TI",1,IF('Exemplaires élève'!$CY$149="I",2,IF('Exemplaires élève'!$CY$149="S",3,IF('Exemplaires élève'!$CY$149="B",4,IF('Exemplaires élève'!$CY$149="TB",5,"xxxx"))))))</f>
        <v/>
      </c>
      <c r="S278" s="78" t="str">
        <f>IF('Exemplaires élève'!$CY$166="","",IF('Exemplaires élève'!$CY$166="TI",1,IF('Exemplaires élève'!$CY$166="I",2,IF('Exemplaires élève'!$CY$166="S",3,IF('Exemplaires élève'!$CY$166="B",4,IF('Exemplaires élève'!$CY$166="TB",5,"xxxx"))))))</f>
        <v/>
      </c>
      <c r="T278" s="78" t="str">
        <f>IF('Exemplaires élève'!$CY$174="","",IF('Exemplaires élève'!$CY$174="TI",1,IF('Exemplaires élève'!$CY$174="I",2,IF('Exemplaires élève'!$CY$174="S",3,IF('Exemplaires élève'!$CY$174="B",4,IF('Exemplaires élève'!$CY$174="TB",5,"xxxx"))))))</f>
        <v/>
      </c>
      <c r="U278" s="78" t="str">
        <f>IF('Exemplaires élève'!$CY$182="","",IF('Exemplaires élève'!$CY$182="TI",1,IF('Exemplaires élève'!$CY$182="I",2,IF('Exemplaires élève'!$CY$182="S",3,IF('Exemplaires élève'!$CY$182="B",4,IF('Exemplaires élève'!$CY$182="TB",5,"xxxx"))))))</f>
        <v/>
      </c>
      <c r="V278" s="78" t="str">
        <f>IF('Exemplaires élève'!$CY$190="","",IF('Exemplaires élève'!$CY$190="TI",1,IF('Exemplaires élève'!$CY$190="I",2,IF('Exemplaires élève'!$CY$190="S",3,IF('Exemplaires élève'!$CY$190="B",4,IF('Exemplaires élève'!$CY$190="TB",5,"xxxx"))))))</f>
        <v/>
      </c>
      <c r="W278" s="78" t="str">
        <f>IF('Exemplaires élève'!$CY$198="","",IF('Exemplaires élève'!$CY$198="TI",1,IF('Exemplaires élève'!$CY$198="I",2,IF('Exemplaires élève'!$CY$198="S",3,IF('Exemplaires élève'!$CY$198="B",4,IF('Exemplaires élève'!$CY$198="TB",5,"xxxx"))))))</f>
        <v/>
      </c>
    </row>
    <row r="279" spans="1:23">
      <c r="A279" s="112"/>
      <c r="D279" s="78" t="str">
        <f>IF('Exemplaires élève'!$CY$20="","",IF('Exemplaires élève'!$CY$20="TI",1,IF('Exemplaires élève'!$CY$20="I",2,IF('Exemplaires élève'!$CY$20="S",3,IF('Exemplaires élève'!$CY$20="B",4,IF('Exemplaires élève'!$CY$20="TB",5,"xxxx"))))))</f>
        <v/>
      </c>
      <c r="E279" s="78" t="str">
        <f>IF('Exemplaires élève'!$CY$28="","",IF('Exemplaires élève'!$CY$28="TI",1,IF('Exemplaires élève'!$CY$28="I",2,IF('Exemplaires élève'!$CY$28="S",3,IF('Exemplaires élève'!$CY$28="B",4,IF('Exemplaires élève'!$CY$28="TB",5,"xxxx"))))))</f>
        <v/>
      </c>
      <c r="F279" s="78" t="str">
        <f>IF('Exemplaires élève'!$CY$36="","",IF('Exemplaires élève'!$CY$36="TI",1,IF('Exemplaires élève'!$CY$36="I",2,IF('Exemplaires élève'!$CY$36="S",3,IF('Exemplaires élève'!$CY$36="B",4,IF('Exemplaires élève'!$CY$36="TB",5,"xxxx"))))))</f>
        <v/>
      </c>
      <c r="G279" s="78" t="str">
        <f>IF('Exemplaires élève'!$CY$44="","",IF('Exemplaires élève'!$CY$44="TI",1,IF('Exemplaires élève'!$CY$44="I",2,IF('Exemplaires élève'!$CY$44="S",3,IF('Exemplaires élève'!$CY$44="B",4,IF('Exemplaires élève'!$CY$44="TB",5,"xxxx"))))))</f>
        <v/>
      </c>
      <c r="H279" s="78" t="str">
        <f>IF('Exemplaires élève'!$CY$52="","",IF('Exemplaires élève'!$CY$52="TI",1,IF('Exemplaires élève'!$CY$52="I",2,IF('Exemplaires élève'!$CY$52="S",3,IF('Exemplaires élève'!$CY$52="B",4,IF('Exemplaires élève'!$CY$52="TB",5,"xxxx"))))))</f>
        <v/>
      </c>
      <c r="I279" s="78" t="str">
        <f>IF('Exemplaires élève'!$CY$69="","",IF('Exemplaires élève'!$CY$69="TI",1,IF('Exemplaires élève'!$CY$69="I",2,IF('Exemplaires élève'!$CY$69="S",3,IF('Exemplaires élève'!$CY$69="B",4,IF('Exemplaires élève'!$CY$69="TB",5,"xxxx"))))))</f>
        <v/>
      </c>
      <c r="J279" s="78" t="str">
        <f>IF('Exemplaires élève'!$CY$77="","",IF('Exemplaires élève'!$CY$77="TI",1,IF('Exemplaires élève'!$CY$77="I",2,IF('Exemplaires élève'!$CY$77="S",3,IF('Exemplaires élève'!$CY$77="B",4,IF('Exemplaires élève'!$CY$77="TB",5,"xxxx"))))))</f>
        <v/>
      </c>
      <c r="K279" s="78" t="str">
        <f>IF('Exemplaires élève'!$CY$85="","",IF('Exemplaires élève'!$CY$85="TI",1,IF('Exemplaires élève'!$CY$85="I",2,IF('Exemplaires élève'!$CY$85="S",3,IF('Exemplaires élève'!$CY$85="B",4,IF('Exemplaires élève'!$CY$85="TB",5,"xxxx"))))))</f>
        <v/>
      </c>
      <c r="L279" s="78" t="str">
        <f>IF('Exemplaires élève'!$CY$93="","",IF('Exemplaires élève'!$CY$93="TI",1,IF('Exemplaires élève'!$CY$93="I",2,IF('Exemplaires élève'!$CY$93="S",3,IF('Exemplaires élève'!$CY$93="B",4,IF('Exemplaires élève'!$CY$93="TB",5,"xxxx"))))))</f>
        <v/>
      </c>
      <c r="M279" s="78" t="str">
        <f>IF('Exemplaires élève'!$CY$101="","",IF('Exemplaires élève'!$CY$101="TI",1,IF('Exemplaires élève'!$CY$101="I",2,IF('Exemplaires élève'!$CY$101="S",3,IF('Exemplaires élève'!$CY$101="B",4,IF('Exemplaires élève'!$CY$101="TB",5,"xxxx"))))))</f>
        <v/>
      </c>
      <c r="N279" s="78" t="str">
        <f>IF('Exemplaires élève'!$CY$118="","",IF('Exemplaires élève'!$CY$118="TI",1,IF('Exemplaires élève'!$CY$118="I",2,IF('Exemplaires élève'!$CY$118="S",3,IF('Exemplaires élève'!$CY$118="B",4,IF('Exemplaires élève'!$CY$118="TB",5,"xxxx"))))))</f>
        <v/>
      </c>
      <c r="O279" s="78" t="str">
        <f>IF('Exemplaires élève'!$CY$126="","",IF('Exemplaires élève'!$CY$126="TI",1,IF('Exemplaires élève'!$CY$126="I",2,IF('Exemplaires élève'!$CY$126="S",3,IF('Exemplaires élève'!$CY$126="B",4,IF('Exemplaires élève'!$CY$126="TB",5,"xxxx"))))))</f>
        <v/>
      </c>
      <c r="P279" s="78" t="str">
        <f>IF('Exemplaires élève'!$CY$134="","",IF('Exemplaires élève'!$CY$134="TI",1,IF('Exemplaires élève'!$CY$134="I",2,IF('Exemplaires élève'!$CY$134="S",3,IF('Exemplaires élève'!$CY$134="B",4,IF('Exemplaires élève'!$CY$134="TB",5,"xxxx"))))))</f>
        <v/>
      </c>
      <c r="Q279" s="78" t="str">
        <f>IF('Exemplaires élève'!$CY$142="","",IF('Exemplaires élève'!$CY$142="TI",1,IF('Exemplaires élève'!$CY$142="I",2,IF('Exemplaires élève'!$CY$142="S",3,IF('Exemplaires élève'!$CY$142="B",4,IF('Exemplaires élève'!$CY$142="TB",5,"xxxx"))))))</f>
        <v/>
      </c>
      <c r="R279" s="78" t="str">
        <f>IF('Exemplaires élève'!$CY$150="","",IF('Exemplaires élève'!$CY$150="TI",1,IF('Exemplaires élève'!$CY$150="I",2,IF('Exemplaires élève'!$CY$150="S",3,IF('Exemplaires élève'!$CY$150="B",4,IF('Exemplaires élève'!$CY$150="TB",5,"xxxx"))))))</f>
        <v/>
      </c>
      <c r="S279" s="78" t="str">
        <f>IF('Exemplaires élève'!$CY$167="","",IF('Exemplaires élève'!$CY$167="TI",1,IF('Exemplaires élève'!$CY$167="I",2,IF('Exemplaires élève'!$CY$167="S",3,IF('Exemplaires élève'!$CY$167="B",4,IF('Exemplaires élève'!$CY$167="TB",5,"xxxx"))))))</f>
        <v/>
      </c>
      <c r="T279" s="78" t="str">
        <f>IF('Exemplaires élève'!$CY$175="","",IF('Exemplaires élève'!$CY$175="TI",1,IF('Exemplaires élève'!$CY$175="I",2,IF('Exemplaires élève'!$CY$175="S",3,IF('Exemplaires élève'!$CY$175="B",4,IF('Exemplaires élève'!$CY$175="TB",5,"xxxx"))))))</f>
        <v/>
      </c>
      <c r="U279" s="78" t="str">
        <f>IF('Exemplaires élève'!$CY$183="","",IF('Exemplaires élève'!$CY$183="TI",1,IF('Exemplaires élève'!$CY$183="I",2,IF('Exemplaires élève'!$CY$183="S",3,IF('Exemplaires élève'!$CY$183="B",4,IF('Exemplaires élève'!$CY$183="TB",5,"xxxx"))))))</f>
        <v/>
      </c>
      <c r="V279" s="78" t="str">
        <f>IF('Exemplaires élève'!$CY$191="","",IF('Exemplaires élève'!$CY$191="TI",1,IF('Exemplaires élève'!$CY$191="I",2,IF('Exemplaires élève'!$CY$191="S",3,IF('Exemplaires élève'!$CY$191="B",4,IF('Exemplaires élève'!$CY$191="TB",5,"xxxx"))))))</f>
        <v/>
      </c>
      <c r="W279" s="78" t="str">
        <f>IF('Exemplaires élève'!$CY$199="","",IF('Exemplaires élève'!$CY$199="TI",1,IF('Exemplaires élève'!$CY$199="I",2,IF('Exemplaires élève'!$CY$199="S",3,IF('Exemplaires élève'!$CY$199="B",4,IF('Exemplaires élève'!$CY$199="TB",5,"xxxx"))))))</f>
        <v/>
      </c>
    </row>
    <row r="280" spans="1:23" ht="13.5" thickBot="1">
      <c r="A280" s="112"/>
      <c r="D280" s="78" t="str">
        <f>IF('Exemplaires élève'!$CY$21="","",IF('Exemplaires élève'!$CY$21="TI",1,IF('Exemplaires élève'!$CY$21="I",2,IF('Exemplaires élève'!$CY$21="S",3,IF('Exemplaires élève'!$CY$21="B",4,IF('Exemplaires élève'!$CY$21="TB",5,"xxxx"))))))</f>
        <v/>
      </c>
      <c r="E280" s="78" t="str">
        <f>IF('Exemplaires élève'!$CY$29="","",IF('Exemplaires élève'!$CY$29="TI",1,IF('Exemplaires élève'!$CY$29="I",2,IF('Exemplaires élève'!$CY$29="S",3,IF('Exemplaires élève'!$CY$29="B",4,IF('Exemplaires élève'!$CY$29="TB",5,"xxxx"))))))</f>
        <v/>
      </c>
      <c r="F280" s="78" t="str">
        <f>IF('Exemplaires élève'!$CY$37="","",IF('Exemplaires élève'!$CY$37="TI",1,IF('Exemplaires élève'!$CY$37="I",2,IF('Exemplaires élève'!$CY$37="S",3,IF('Exemplaires élève'!$CY$37="B",4,IF('Exemplaires élève'!$CY$37="TB",5,"xxxx"))))))</f>
        <v/>
      </c>
      <c r="G280" s="78" t="str">
        <f>IF('Exemplaires élève'!$CY$45="","",IF('Exemplaires élève'!$CY$45="TI",1,IF('Exemplaires élève'!$CY$45="I",2,IF('Exemplaires élève'!$CY$45="S",3,IF('Exemplaires élève'!$CY$45="B",4,IF('Exemplaires élève'!$CY$45="TB",5,"xxxx"))))))</f>
        <v/>
      </c>
      <c r="H280" s="78" t="str">
        <f>IF('Exemplaires élève'!$CY$53="","",IF('Exemplaires élève'!$CY$53="TI",1,IF('Exemplaires élève'!$CY$53="I",2,IF('Exemplaires élève'!$CY$53="S",3,IF('Exemplaires élève'!$CY$53="B",4,IF('Exemplaires élève'!$CY$53="TB",5,"xxxx"))))))</f>
        <v/>
      </c>
      <c r="I280" s="78" t="str">
        <f>IF('Exemplaires élève'!$CY$70="","",IF('Exemplaires élève'!$CY$70="TI",1,IF('Exemplaires élève'!$CY$70="I",2,IF('Exemplaires élève'!$CY$70="S",3,IF('Exemplaires élève'!$CY$70="B",4,IF('Exemplaires élève'!$CY$70="TB",5,"xxxx"))))))</f>
        <v/>
      </c>
      <c r="J280" s="78" t="str">
        <f>IF('Exemplaires élève'!$CY$78="","",IF('Exemplaires élève'!$CY$78="TI",1,IF('Exemplaires élève'!$CY$78="I",2,IF('Exemplaires élève'!$CY$78="S",3,IF('Exemplaires élève'!$CY$78="B",4,IF('Exemplaires élève'!$CY$78="TB",5,"xxxx"))))))</f>
        <v/>
      </c>
      <c r="K280" s="78" t="str">
        <f>IF('Exemplaires élève'!$CY$86="","",IF('Exemplaires élève'!$CY$86="TI",1,IF('Exemplaires élève'!$CY$86="I",2,IF('Exemplaires élève'!$CY$86="S",3,IF('Exemplaires élève'!$CY$86="B",4,IF('Exemplaires élève'!$CY$86="TB",5,"xxxx"))))))</f>
        <v/>
      </c>
      <c r="L280" s="78" t="str">
        <f>IF('Exemplaires élève'!$CY$94="","",IF('Exemplaires élève'!$CY$94="TI",1,IF('Exemplaires élève'!$CY$94="I",2,IF('Exemplaires élève'!$CY$94="S",3,IF('Exemplaires élève'!$CY$94="B",4,IF('Exemplaires élève'!$CY$94="TB",5,"xxxx"))))))</f>
        <v/>
      </c>
      <c r="M280" s="78" t="str">
        <f>IF('Exemplaires élève'!$CY$102="","",IF('Exemplaires élève'!$CY$102="TI",1,IF('Exemplaires élève'!$CY$102="I",2,IF('Exemplaires élève'!$CY$102="S",3,IF('Exemplaires élève'!$CY$102="B",4,IF('Exemplaires élève'!$CY$102="TB",5,"xxxx"))))))</f>
        <v/>
      </c>
      <c r="N280" s="78" t="str">
        <f>IF('Exemplaires élève'!$CY$119="","",IF('Exemplaires élève'!$CY$119="TI",1,IF('Exemplaires élève'!$CY$119="I",2,IF('Exemplaires élève'!$CY$119="S",3,IF('Exemplaires élève'!$CY$119="B",4,IF('Exemplaires élève'!$CY$119="TB",5,"xxxx"))))))</f>
        <v/>
      </c>
      <c r="O280" s="78" t="str">
        <f>IF('Exemplaires élève'!$CY$127="","",IF('Exemplaires élève'!$CY$127="TI",1,IF('Exemplaires élève'!$CY$127="I",2,IF('Exemplaires élève'!$CY$127="S",3,IF('Exemplaires élève'!$CY$127="B",4,IF('Exemplaires élève'!$CY$127="TB",5,"xxxx"))))))</f>
        <v/>
      </c>
      <c r="P280" s="78" t="str">
        <f>IF('Exemplaires élève'!$CY$135="","",IF('Exemplaires élève'!$CY$135="TI",1,IF('Exemplaires élève'!$CY$135="I",2,IF('Exemplaires élève'!$CY$135="S",3,IF('Exemplaires élève'!$CY$135="B",4,IF('Exemplaires élève'!$CY$135="TB",5,"xxxx"))))))</f>
        <v/>
      </c>
      <c r="Q280" s="78" t="str">
        <f>IF('Exemplaires élève'!$CY$143="","",IF('Exemplaires élève'!$CY$143="TI",1,IF('Exemplaires élève'!$CY$143="I",2,IF('Exemplaires élève'!$CY$143="S",3,IF('Exemplaires élève'!$CY$143="B",4,IF('Exemplaires élève'!$CY$143="TB",5,"xxxx"))))))</f>
        <v/>
      </c>
      <c r="R280" s="78" t="str">
        <f>IF('Exemplaires élève'!$CY$151="","",IF('Exemplaires élève'!$CY$151="TI",1,IF('Exemplaires élève'!$CY$151="I",2,IF('Exemplaires élève'!$CY$151="S",3,IF('Exemplaires élève'!$CY$151="B",4,IF('Exemplaires élève'!$CY$151="TB",5,"xxxx"))))))</f>
        <v/>
      </c>
      <c r="S280" s="78" t="str">
        <f>IF('Exemplaires élève'!$CY$168="","",IF('Exemplaires élève'!$CY$168="TI",1,IF('Exemplaires élève'!$CY$168="I",2,IF('Exemplaires élève'!$CY$168="S",3,IF('Exemplaires élève'!$CY$168="B",4,IF('Exemplaires élève'!$CY$168="TB",5,"xxxx"))))))</f>
        <v/>
      </c>
      <c r="T280" s="78" t="str">
        <f>IF('Exemplaires élève'!$CY$176="","",IF('Exemplaires élève'!$CY$176="TI",1,IF('Exemplaires élève'!$CY$176="I",2,IF('Exemplaires élève'!$CY$176="S",3,IF('Exemplaires élève'!$CY$176="B",4,IF('Exemplaires élève'!$CY$176="TB",5,"xxxx"))))))</f>
        <v/>
      </c>
      <c r="U280" s="78" t="str">
        <f>IF('Exemplaires élève'!$CY$184="","",IF('Exemplaires élève'!$CY$184="TI",1,IF('Exemplaires élève'!$CY$184="I",2,IF('Exemplaires élève'!$CY$184="S",3,IF('Exemplaires élève'!$CY$184="B",4,IF('Exemplaires élève'!$CY$184="TB",5,"xxxx"))))))</f>
        <v/>
      </c>
      <c r="V280" s="78" t="str">
        <f>IF('Exemplaires élève'!$CY$192="","",IF('Exemplaires élève'!$CY$192="TI",1,IF('Exemplaires élève'!$CY$192="I",2,IF('Exemplaires élève'!$CY$192="S",3,IF('Exemplaires élève'!$CY$192="B",4,IF('Exemplaires élève'!$CY$192="TB",5,"xxxx"))))))</f>
        <v/>
      </c>
      <c r="W280" s="78" t="str">
        <f>IF('Exemplaires élève'!$CY$200="","",IF('Exemplaires élève'!$CY$200="TI",1,IF('Exemplaires élève'!$CY$200="I",2,IF('Exemplaires élève'!$CY$200="S",3,IF('Exemplaires élève'!$CY$200="B",4,IF('Exemplaires élève'!$CY$200="TB",5,"xxxx"))))))</f>
        <v/>
      </c>
    </row>
    <row r="281" spans="1:23" ht="13.5" thickBot="1">
      <c r="A281" s="112"/>
      <c r="D281" s="32" t="str">
        <f>IF(D274="Absent(e)","",IF(D274="Non pr.",2,IF(COUNTIF(D274:D280,"")=7,"",AVERAGE(D274:D280))))</f>
        <v/>
      </c>
      <c r="E281" s="33">
        <f t="shared" ref="E281:W281" si="28">IF(E274="Absent(e)","",IF(E274="Non pr.",2,IF(COUNTIF(E274:E280,"")=7,"",AVERAGE(E274:E280))))</f>
        <v>2</v>
      </c>
      <c r="F281" s="33" t="str">
        <f t="shared" si="28"/>
        <v/>
      </c>
      <c r="G281" s="33" t="str">
        <f t="shared" si="28"/>
        <v/>
      </c>
      <c r="H281" s="33" t="str">
        <f t="shared" si="28"/>
        <v/>
      </c>
      <c r="I281" s="33" t="str">
        <f t="shared" si="28"/>
        <v/>
      </c>
      <c r="J281" s="33" t="str">
        <f t="shared" si="28"/>
        <v/>
      </c>
      <c r="K281" s="33" t="str">
        <f t="shared" si="28"/>
        <v/>
      </c>
      <c r="L281" s="33" t="str">
        <f t="shared" si="28"/>
        <v/>
      </c>
      <c r="M281" s="33" t="str">
        <f t="shared" si="28"/>
        <v/>
      </c>
      <c r="N281" s="33" t="str">
        <f t="shared" si="28"/>
        <v/>
      </c>
      <c r="O281" s="33" t="str">
        <f t="shared" si="28"/>
        <v/>
      </c>
      <c r="P281" s="33" t="str">
        <f t="shared" si="28"/>
        <v/>
      </c>
      <c r="Q281" s="33" t="str">
        <f t="shared" si="28"/>
        <v/>
      </c>
      <c r="R281" s="33" t="str">
        <f t="shared" si="28"/>
        <v/>
      </c>
      <c r="S281" s="33" t="str">
        <f t="shared" si="28"/>
        <v/>
      </c>
      <c r="T281" s="33" t="str">
        <f t="shared" si="28"/>
        <v/>
      </c>
      <c r="U281" s="33" t="str">
        <f t="shared" si="28"/>
        <v/>
      </c>
      <c r="V281" s="33" t="str">
        <f t="shared" si="28"/>
        <v/>
      </c>
      <c r="W281" s="34" t="str">
        <f t="shared" si="28"/>
        <v/>
      </c>
    </row>
    <row r="282" spans="1:23">
      <c r="A282" s="112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</row>
    <row r="283" spans="1:23">
      <c r="A283" s="112"/>
      <c r="C283" s="1" t="s">
        <v>29</v>
      </c>
      <c r="D283" s="77" t="str">
        <f>IF('Exemplaires élève'!$CX$15="np","Non pr.",IF('Exemplaires élève'!$CX$15="a","Absent(e)",IF('Exemplaires élève'!$CZ$14="","",IF('Exemplaires élève'!$CZ$15="TI",1,IF('Exemplaires élève'!$CZ$15="I",2,IF('Exemplaires élève'!$CZ$15="S",3,IF('Exemplaires élève'!$CZ$15="B",4,IF('Exemplaires élève'!$CZ$15="TB",5,"xxxx"))))))))</f>
        <v>Absent(e)</v>
      </c>
      <c r="E283" s="77" t="str">
        <f>IF('Exemplaires élève'!$CX$23="np","Non pr.",IF('Exemplaires élève'!$CX$23="a","Absent(e)",IF('Exemplaires élève'!$CZ$23="","",IF('Exemplaires élève'!$CZ$23="TI",1,IF('Exemplaires élève'!$CZ$23="I",2,IF('Exemplaires élève'!$CZ$23="S",3,IF('Exemplaires élève'!$CZ$23="B",4,IF('Exemplaires élève'!$CZ$23="TB",5,IF('Exemplaires élève'!$CZ$23="np","Non pr.",IF('Exemplaires élève'!$CZ$23="A","Absent(e)","xxxx"))))))))))</f>
        <v>Non pr.</v>
      </c>
      <c r="F283" s="77" t="str">
        <f>IF('Exemplaires élève'!$CX$31="np","Non pr.",IF('Exemplaires élève'!$CX$31="a","Absent(e)",IF('Exemplaires élève'!$CZ$31="","",IF('Exemplaires élève'!$CZ$31="TI",1,IF('Exemplaires élève'!$CZ$31="I",2,IF('Exemplaires élève'!$CZ$31="S",3,IF('Exemplaires élève'!$CZ$31="B",4,IF('Exemplaires élève'!$CZ$31="TB",5,IF('Exemplaires élève'!$CZ$31="np","Non pr.",IF('Exemplaires élève'!$CZ$31="A","Absent(e)","xxxx"))))))))))</f>
        <v/>
      </c>
      <c r="G283" s="77" t="str">
        <f>IF('Exemplaires élève'!$CX$39="np","Non pr.",IF('Exemplaires élève'!$CX$39="a","Absent(e)",IF('Exemplaires élève'!$CZ$39="","",IF('Exemplaires élève'!$CZ$39="TI",1,IF('Exemplaires élève'!$CZ$39="I",2,IF('Exemplaires élève'!$CZ$39="S",3,IF('Exemplaires élève'!$CZ$39="B",4,IF('Exemplaires élève'!$CZ$39="TB",5,IF('Exemplaires élève'!$CZ$39="np","Non pr.",IF('Exemplaires élève'!$CZ$39="A","Absent(e)","xxxx"))))))))))</f>
        <v/>
      </c>
      <c r="H283" s="77" t="str">
        <f>IF('Exemplaires élève'!$CX$47="np","Non pr.",IF('Exemplaires élève'!$CX$47="a","Absent(e)",IF('Exemplaires élève'!$CZ$47="","",IF('Exemplaires élève'!$CZ$47="TI",1,IF('Exemplaires élève'!$CZ$47="I",2,IF('Exemplaires élève'!$CZ$47="S",3,IF('Exemplaires élève'!$CZ$47="B",4,IF('Exemplaires élève'!$CZ$47="TB",5,IF('Exemplaires élève'!$CZ$47="np","Non pr.",IF('Exemplaires élève'!$CZ$47="A","Absent(e)","xxxx"))))))))))</f>
        <v/>
      </c>
      <c r="I283" s="77" t="str">
        <f>IF('Exemplaires élève'!$CX$64="np","Non pr.",IF('Exemplaires élève'!$CX$64="a","Absent(e)",IF('Exemplaires élève'!$CZ$64="","",IF('Exemplaires élève'!$CZ$64="TI",1,IF('Exemplaires élève'!$CZ$64="I",2,IF('Exemplaires élève'!$CZ$64="S",3,IF('Exemplaires élève'!$CZ$64="B",4,IF('Exemplaires élève'!$CZ$64="TB",5,IF('Exemplaires élève'!$CZ$64="np","Non pr.",IF('Exemplaires élève'!$CZ$64="A","Absent(e)","xxxx"))))))))))</f>
        <v/>
      </c>
      <c r="J283" s="77" t="str">
        <f>IF('Exemplaires élève'!$CX$72="np","Non pr.",IF('Exemplaires élève'!$CX$72="a","Absent(e)",IF('Exemplaires élève'!$CZ$72="","",IF('Exemplaires élève'!$CZ$72="TI",1,IF('Exemplaires élève'!$CZ$72="I",2,IF('Exemplaires élève'!$CZ$72="S",3,IF('Exemplaires élève'!$CZ$72="B",4,IF('Exemplaires élève'!$CZ$72="TB",5,IF('Exemplaires élève'!$CZ$72="np","Non pr.",IF('Exemplaires élève'!$CZ$72="A","Absent(e)","xxxx"))))))))))</f>
        <v/>
      </c>
      <c r="K283" s="77" t="str">
        <f>IF('Exemplaires élève'!$CX$80="np","Non pr.",IF('Exemplaires élève'!$CX$80="a","Absent(e)",IF('Exemplaires élève'!$CZ$80="","",IF('Exemplaires élève'!$CZ$80="TI",1,IF('Exemplaires élève'!$CZ$80="I",2,IF('Exemplaires élève'!$CZ$80="S",3,IF('Exemplaires élève'!$CZ$80="B",4,IF('Exemplaires élève'!$CZ$80="TB",5,IF('Exemplaires élève'!$CZ$80="np","Non pr.",IF('Exemplaires élève'!$CZ$80="A","Absent(e)","xxxx"))))))))))</f>
        <v/>
      </c>
      <c r="L283" s="77" t="str">
        <f>IF('Exemplaires élève'!$CX$88="np","Non pr.",IF('Exemplaires élève'!$CX$88="a","Absent(e)",IF('Exemplaires élève'!$CZ$88="","",IF('Exemplaires élève'!$CZ$88="TI",1,IF('Exemplaires élève'!$CZ$88="I",2,IF('Exemplaires élève'!$CZ$88="S",3,IF('Exemplaires élève'!$CZ$88="B",4,IF('Exemplaires élève'!$CZ$88="TB",5,IF('Exemplaires élève'!$CZ$88="np","Non pr.",IF('Exemplaires élève'!$CZ$88="A","Absent(e)","xxxx"))))))))))</f>
        <v/>
      </c>
      <c r="M283" s="77" t="str">
        <f>IF('Exemplaires élève'!$CX$96="np","Non pr.",IF('Exemplaires élève'!$CX$96="a","Absent(e)",IF('Exemplaires élève'!$CZ$96="","",IF('Exemplaires élève'!$CZ$96="TI",1,IF('Exemplaires élève'!$CZ$96="I",2,IF('Exemplaires élève'!$CZ$96="S",3,IF('Exemplaires élève'!$CZ$96="B",4,IF('Exemplaires élève'!$CZ$96="TB",5,IF('Exemplaires élève'!$CZ$96="np","Non pr.",IF('Exemplaires élève'!$CZ$96="A","Absent(e)","xxxx"))))))))))</f>
        <v/>
      </c>
      <c r="N283" s="77" t="str">
        <f>IF('Exemplaires élève'!$CX$113="np","Non pr.",IF('Exemplaires élève'!$CX$113="a","Absent(e)",IF('Exemplaires élève'!$CZ$113="","",IF('Exemplaires élève'!$CZ$113="TI",1,IF('Exemplaires élève'!$CZ$113="I",2,IF('Exemplaires élève'!$CZ$113="S",3,IF('Exemplaires élève'!$CZ$113="B",4,IF('Exemplaires élève'!$CZ$113="TB",5,IF('Exemplaires élève'!$CZ$113="np","Non pr.",IF('Exemplaires élève'!$CZ$113="A","Absent(e)","xxxx"))))))))))</f>
        <v/>
      </c>
      <c r="O283" s="77" t="str">
        <f>IF('Exemplaires élève'!$CX$121="np","Non pr.",IF('Exemplaires élève'!$CX$121="a","Absent(e)",IF('Exemplaires élève'!$CZ$121="","",IF('Exemplaires élève'!$CZ$121="TI",1,IF('Exemplaires élève'!$CZ$121="I",2,IF('Exemplaires élève'!$CZ$121="S",3,IF('Exemplaires élève'!$CZ$121="B",4,IF('Exemplaires élève'!$CZ$121="TB",5,IF('Exemplaires élève'!$CZ$121="np","Non pr.",IF('Exemplaires élève'!$CZ$121="A","Absent(e)","xxxx"))))))))))</f>
        <v/>
      </c>
      <c r="P283" s="77" t="str">
        <f>IF('Exemplaires élève'!$CX$129="np","Non pr.",IF('Exemplaires élève'!$CX$129="a","Absent(e)",IF('Exemplaires élève'!$CZ$129="","",IF('Exemplaires élève'!$CZ$129="TI",1,IF('Exemplaires élève'!$CZ$129="I",2,IF('Exemplaires élève'!$CZ$129="S",3,IF('Exemplaires élève'!$CZ$129="B",4,IF('Exemplaires élève'!$CZ$129="TB",5,IF('Exemplaires élève'!$CZ$129="np","Non pr.",IF('Exemplaires élève'!$CZ$129="A","Absent(e)","xxxx"))))))))))</f>
        <v/>
      </c>
      <c r="Q283" s="77" t="str">
        <f>IF('Exemplaires élève'!$CX$137="np","Non pr.",IF('Exemplaires élève'!$CX$137="a","Absent(e)",IF('Exemplaires élève'!$CZ$137="","",IF('Exemplaires élève'!$CZ$137="TI",1,IF('Exemplaires élève'!$CZ$137="I",2,IF('Exemplaires élève'!$CZ$137="S",3,IF('Exemplaires élève'!$CZ$137="B",4,IF('Exemplaires élève'!$CZ$137="TB",5,IF('Exemplaires élève'!$CZ$137="np","Non pr.",IF('Exemplaires élève'!$CZ$137="A","Absent(e)","xxxx"))))))))))</f>
        <v/>
      </c>
      <c r="R283" s="77" t="str">
        <f>IF('Exemplaires élève'!$CX$145="np","Non pr.",IF('Exemplaires élève'!$CX$145="a","Absent(e)",IF('Exemplaires élève'!$CZ$145="","",IF('Exemplaires élève'!$CZ$145="TI",1,IF('Exemplaires élève'!$CZ$145="I",2,IF('Exemplaires élève'!$CZ$145="S",3,IF('Exemplaires élève'!$CZ$145="B",4,IF('Exemplaires élève'!$CZ$145="TB",5,IF('Exemplaires élève'!$CZ$145="np","Non pr.",IF('Exemplaires élève'!$CZ$145="A","Absent(e)","xxxx"))))))))))</f>
        <v/>
      </c>
      <c r="S283" s="77" t="str">
        <f>IF('Exemplaires élève'!$CX$162="np","Non pr.",IF('Exemplaires élève'!$CX$162="a","Absent(e)",IF('Exemplaires élève'!$CZ$162="","",IF('Exemplaires élève'!$CZ$162="TI",1,IF('Exemplaires élève'!$CZ$162="I",2,IF('Exemplaires élève'!$CZ$162="S",3,IF('Exemplaires élève'!$CZ$162="B",4,IF('Exemplaires élève'!$CZ$162="TB",5,IF('Exemplaires élève'!$CZ$162="np","Non pr.",IF('Exemplaires élève'!$CZ$162="A","Absent(e)","xxxx"))))))))))</f>
        <v/>
      </c>
      <c r="T283" s="77" t="str">
        <f>IF('Exemplaires élève'!$CX$170="np","Non pr.",IF('Exemplaires élève'!$CX$170="a","Absent(e)",IF('Exemplaires élève'!$CZ$170="","",IF('Exemplaires élève'!$CZ$170="TI",1,IF('Exemplaires élève'!$CZ$170="I",2,IF('Exemplaires élève'!$CZ$170="S",3,IF('Exemplaires élève'!$CZ$170="B",4,IF('Exemplaires élève'!$CZ$170="TB",5,IF('Exemplaires élève'!$CZ$170="np","Non pr.",IF('Exemplaires élève'!$CZ$170="A","Absent(e)","xxxx"))))))))))</f>
        <v/>
      </c>
      <c r="U283" s="77" t="str">
        <f>IF('Exemplaires élève'!$CX$178="np","Non pr.",IF('Exemplaires élève'!$CX$178="a","Absent(e)",IF('Exemplaires élève'!$CZ$178="","",IF('Exemplaires élève'!$CZ$178="TI",1,IF('Exemplaires élève'!$CZ$178="I",2,IF('Exemplaires élève'!$CZ$178="S",3,IF('Exemplaires élève'!$CZ$178="B",4,IF('Exemplaires élève'!$CZ$178="TB",5,IF('Exemplaires élève'!$CZ$178="np","Non pr.",IF('Exemplaires élève'!$CZ$178="A","Absent(e)","xxxx"))))))))))</f>
        <v/>
      </c>
      <c r="V283" s="77" t="str">
        <f>IF('Exemplaires élève'!$CX$186="np","Non pr.",IF('Exemplaires élève'!$CX$186="a","Absent(e)",IF('Exemplaires élève'!$CZ$186="","",IF('Exemplaires élève'!$CZ$186="TI",1,IF('Exemplaires élève'!$CZ$186="I",2,IF('Exemplaires élève'!$CZ$186="S",3,IF('Exemplaires élève'!$CZ$186="B",4,IF('Exemplaires élève'!$CZ$186="TB",5,IF('Exemplaires élève'!$CZ$186="np","Non pr.",IF('Exemplaires élève'!$CZ$186="A","Absent(e)","xxxx"))))))))))</f>
        <v/>
      </c>
      <c r="W283" s="77" t="str">
        <f>IF('Exemplaires élève'!$CX$194="np","Non pr.",IF('Exemplaires élève'!$CX$194="a","Absent(e)",IF('Exemplaires élève'!$CZ$194="","",IF('Exemplaires élève'!$CZ$194="TI",1,IF('Exemplaires élève'!$CZ$194="I",2,IF('Exemplaires élève'!$CZ$194="S",3,IF('Exemplaires élève'!$CZ$194="B",4,IF('Exemplaires élève'!$CZ$194="TB",5,IF('Exemplaires élève'!$CZ$194="np","Non pr.",IF('Exemplaires élève'!$CZ$194="A","Absent(e)","xxxx"))))))))))</f>
        <v/>
      </c>
    </row>
    <row r="284" spans="1:23">
      <c r="A284" s="112"/>
      <c r="D284" s="78" t="str">
        <f>IF('Exemplaires élève'!$CZ$16="","",IF('Exemplaires élève'!$CZ$16="TI",1,IF('Exemplaires élève'!$CZ$16="I",2,IF('Exemplaires élève'!$CZ$16="S",3,IF('Exemplaires élève'!$CZ$16="B",4,IF('Exemplaires élève'!$CZ$16="TB",5,"xxxx"))))))</f>
        <v/>
      </c>
      <c r="E284" s="78" t="str">
        <f>IF('Exemplaires élève'!$CZ$24="","",IF('Exemplaires élève'!$CZ$24="TI",1,IF('Exemplaires élève'!$CZ$24="I",2,IF('Exemplaires élève'!$CZ$24="S",3,IF('Exemplaires élève'!$CZ$24="B",4,IF('Exemplaires élève'!$CZ$24="TB",5,"xxxx"))))))</f>
        <v/>
      </c>
      <c r="F284" s="78" t="str">
        <f>IF('Exemplaires élève'!$CZ$32="","",IF('Exemplaires élève'!$CZ$32="TI",1,IF('Exemplaires élève'!$CZ$32="I",2,IF('Exemplaires élève'!$CZ$32="S",3,IF('Exemplaires élève'!$CZ$32="B",4,IF('Exemplaires élève'!$CZ$32="TB",5,"xxxx"))))))</f>
        <v/>
      </c>
      <c r="G284" s="78" t="str">
        <f>IF('Exemplaires élève'!$CZ$40="","",IF('Exemplaires élève'!$CZ$40="TI",1,IF('Exemplaires élève'!$CZ$40="I",2,IF('Exemplaires élève'!$CZ$40="S",3,IF('Exemplaires élève'!$CZ$40="B",4,IF('Exemplaires élève'!$CZ$40="TB",5,"xxxx"))))))</f>
        <v/>
      </c>
      <c r="H284" s="78" t="str">
        <f>IF('Exemplaires élève'!$CZ$48="","",IF('Exemplaires élève'!$CZ$48="TI",1,IF('Exemplaires élève'!$CZ$48="I",2,IF('Exemplaires élève'!$CZ$48="S",3,IF('Exemplaires élève'!$CZ$48="B",4,IF('Exemplaires élève'!$CZ$48="TB",5,"xxxx"))))))</f>
        <v/>
      </c>
      <c r="I284" s="78" t="str">
        <f>IF('Exemplaires élève'!$CZ$65="","",IF('Exemplaires élève'!$CZ$65="TI",1,IF('Exemplaires élève'!$CZ$65="I",2,IF('Exemplaires élève'!$CZ$65="S",3,IF('Exemplaires élève'!$CZ$65="B",4,IF('Exemplaires élève'!$CZ$65="TB",5,"xxxx"))))))</f>
        <v/>
      </c>
      <c r="J284" s="78" t="str">
        <f>IF('Exemplaires élève'!$CZ$73="","",IF('Exemplaires élève'!$CZ$73="TI",1,IF('Exemplaires élève'!$CZ$73="I",2,IF('Exemplaires élève'!$CZ$73="S",3,IF('Exemplaires élève'!$CZ$73="B",4,IF('Exemplaires élève'!$CZ$73="TB",5,"xxxx"))))))</f>
        <v/>
      </c>
      <c r="K284" s="78" t="str">
        <f>IF('Exemplaires élève'!$CZ$81="","",IF('Exemplaires élève'!$CZ$81="TI",1,IF('Exemplaires élève'!$CZ$81="I",2,IF('Exemplaires élève'!$CZ$81="S",3,IF('Exemplaires élève'!$CZ$81="B",4,IF('Exemplaires élève'!$CZ$81="TB",5,"xxxx"))))))</f>
        <v/>
      </c>
      <c r="L284" s="78" t="str">
        <f>IF('Exemplaires élève'!$CZ$89="","",IF('Exemplaires élève'!$CZ$89="TI",1,IF('Exemplaires élève'!$CZ$89="I",2,IF('Exemplaires élève'!$CZ$89="S",3,IF('Exemplaires élève'!$CZ$89="B",4,IF('Exemplaires élève'!$CZ$89="TB",5,"xxxx"))))))</f>
        <v/>
      </c>
      <c r="M284" s="78" t="str">
        <f>IF('Exemplaires élève'!$CZ$97="","",IF('Exemplaires élève'!$CZ$97="TI",1,IF('Exemplaires élève'!$CZ$97="I",2,IF('Exemplaires élève'!$CZ$97="S",3,IF('Exemplaires élève'!$CZ$97="B",4,IF('Exemplaires élève'!$CZ$97="TB",5,"xxxx"))))))</f>
        <v/>
      </c>
      <c r="N284" s="78" t="str">
        <f>IF('Exemplaires élève'!$CZ$114="","",IF('Exemplaires élève'!$CZ$114="TI",1,IF('Exemplaires élève'!$CZ$114="I",2,IF('Exemplaires élève'!$CZ$114="S",3,IF('Exemplaires élève'!$CZ$114="B",4,IF('Exemplaires élève'!$CZ$114="TB",5,"xxxx"))))))</f>
        <v/>
      </c>
      <c r="O284" s="78" t="str">
        <f>IF('Exemplaires élève'!$CZ$122="","",IF('Exemplaires élève'!$CZ$122="TI",1,IF('Exemplaires élève'!$CZ$122="I",2,IF('Exemplaires élève'!$CZ$122="S",3,IF('Exemplaires élève'!$CZ$122="B",4,IF('Exemplaires élève'!$CZ$122="TB",5,"xxxx"))))))</f>
        <v/>
      </c>
      <c r="P284" s="78" t="str">
        <f>IF('Exemplaires élève'!$CZ$130="","",IF('Exemplaires élève'!$CZ$130="TI",1,IF('Exemplaires élève'!$CZ$130="I",2,IF('Exemplaires élève'!$CZ$130="S",3,IF('Exemplaires élève'!$CZ$130="B",4,IF('Exemplaires élève'!$CZ$130="TB",5,"xxxx"))))))</f>
        <v/>
      </c>
      <c r="Q284" s="78" t="str">
        <f>IF('Exemplaires élève'!$CZ$138="","",IF('Exemplaires élève'!$CZ$138="TI",1,IF('Exemplaires élève'!$CZ$138="I",2,IF('Exemplaires élève'!$CZ$138="S",3,IF('Exemplaires élève'!$CZ$138="B",4,IF('Exemplaires élève'!$CZ$138="TB",5,"xxxx"))))))</f>
        <v/>
      </c>
      <c r="R284" s="78" t="str">
        <f>IF('Exemplaires élève'!$CZ$146="","",IF('Exemplaires élève'!$CZ$146="TI",1,IF('Exemplaires élève'!$CZ$146="I",2,IF('Exemplaires élève'!$CZ$146="S",3,IF('Exemplaires élève'!$CZ$146="B",4,IF('Exemplaires élève'!$CZ$146="TB",5,"xxxx"))))))</f>
        <v/>
      </c>
      <c r="S284" s="78" t="str">
        <f>IF('Exemplaires élève'!$CZ$163="","",IF('Exemplaires élève'!$CZ$163="TI",1,IF('Exemplaires élève'!$CZ$163="I",2,IF('Exemplaires élève'!$CZ$163="S",3,IF('Exemplaires élève'!$CZ$163="B",4,IF('Exemplaires élève'!$CZ$163="TB",5,"xxxx"))))))</f>
        <v/>
      </c>
      <c r="T284" s="78" t="str">
        <f>IF('Exemplaires élève'!$CZ$171="","",IF('Exemplaires élève'!$CZ$171="TI",1,IF('Exemplaires élève'!$CZ$171="I",2,IF('Exemplaires élève'!$CZ$171="S",3,IF('Exemplaires élève'!$CZ$171="B",4,IF('Exemplaires élève'!$CZ$171="TB",5,"xxxx"))))))</f>
        <v/>
      </c>
      <c r="U284" s="78" t="str">
        <f>IF('Exemplaires élève'!$CZ$179="","",IF('Exemplaires élève'!$CZ$179="TI",1,IF('Exemplaires élève'!$CZ$179="I",2,IF('Exemplaires élève'!$CZ$179="S",3,IF('Exemplaires élève'!$CZ$179="B",4,IF('Exemplaires élève'!$CZ$179="TB",5,"xxxx"))))))</f>
        <v/>
      </c>
      <c r="V284" s="78" t="str">
        <f>IF('Exemplaires élève'!$CZ$187="","",IF('Exemplaires élève'!$CZ$187="TI",1,IF('Exemplaires élève'!$CZ$187="I",2,IF('Exemplaires élève'!$CZ$187="S",3,IF('Exemplaires élève'!$CZ$187="B",4,IF('Exemplaires élève'!$CZ$187="TB",5,"xxxx"))))))</f>
        <v/>
      </c>
      <c r="W284" s="78" t="str">
        <f>IF('Exemplaires élève'!$CZ$195="","",IF('Exemplaires élève'!$CZ$195="TI",1,IF('Exemplaires élève'!$CZ$195="I",2,IF('Exemplaires élève'!$CZ$195="S",3,IF('Exemplaires élève'!$CZ$195="B",4,IF('Exemplaires élève'!$CZ$195="TB",5,"xxxx"))))))</f>
        <v/>
      </c>
    </row>
    <row r="285" spans="1:23">
      <c r="A285" s="112"/>
      <c r="D285" s="78" t="str">
        <f>IF('Exemplaires élève'!$CZ$17="","",IF('Exemplaires élève'!$CZ$17="TI",1,IF('Exemplaires élève'!$CZ$17="I",2,IF('Exemplaires élève'!$CZ$17="S",3,IF('Exemplaires élève'!$CZ$17="B",4,IF('Exemplaires élève'!$CZ$17="TB",5,"xxxx"))))))</f>
        <v/>
      </c>
      <c r="E285" s="78" t="str">
        <f>IF('Exemplaires élève'!$CZ$25="","",IF('Exemplaires élève'!$CZ$25="TI",1,IF('Exemplaires élève'!$CZ$25="I",2,IF('Exemplaires élève'!$CZ$25="S",3,IF('Exemplaires élève'!$CZ$25="B",4,IF('Exemplaires élève'!$CZ$25="TB",5,"xxxx"))))))</f>
        <v/>
      </c>
      <c r="F285" s="78" t="str">
        <f>IF('Exemplaires élève'!$CZ$33="","",IF('Exemplaires élève'!$CZ$33="TI",1,IF('Exemplaires élève'!$CZ$33="I",2,IF('Exemplaires élève'!$CZ$33="S",3,IF('Exemplaires élève'!$CZ$33="B",4,IF('Exemplaires élève'!$CZ$33="TB",5,"xxxx"))))))</f>
        <v/>
      </c>
      <c r="G285" s="78" t="str">
        <f>IF('Exemplaires élève'!$CZ$41="","",IF('Exemplaires élève'!$CZ$41="TI",1,IF('Exemplaires élève'!$CZ$41="I",2,IF('Exemplaires élève'!$CZ$41="S",3,IF('Exemplaires élève'!$CZ$41="B",4,IF('Exemplaires élève'!$CZ$41="TB",5,"xxxx"))))))</f>
        <v/>
      </c>
      <c r="H285" s="78" t="str">
        <f>IF('Exemplaires élève'!$CZ$49="","",IF('Exemplaires élève'!$CZ$49="TI",1,IF('Exemplaires élève'!$CZ$49="I",2,IF('Exemplaires élève'!$CZ$49="S",3,IF('Exemplaires élève'!$CZ$49="B",4,IF('Exemplaires élève'!$CZ$49="TB",5,"xxxx"))))))</f>
        <v/>
      </c>
      <c r="I285" s="78" t="str">
        <f>IF('Exemplaires élève'!$CZ$66="","",IF('Exemplaires élève'!$CZ$66="TI",1,IF('Exemplaires élève'!$CZ$66="I",2,IF('Exemplaires élève'!$CZ$66="S",3,IF('Exemplaires élève'!$CZ$66="B",4,IF('Exemplaires élève'!$CZ$66="TB",5,"xxxx"))))))</f>
        <v/>
      </c>
      <c r="J285" s="78" t="str">
        <f>IF('Exemplaires élève'!$CZ$74="","",IF('Exemplaires élève'!$CZ$74="TI",1,IF('Exemplaires élève'!$CZ$74="I",2,IF('Exemplaires élève'!$CZ$74="S",3,IF('Exemplaires élève'!$CZ$74="B",4,IF('Exemplaires élève'!$CZ$74="TB",5,"xxxx"))))))</f>
        <v/>
      </c>
      <c r="K285" s="78" t="str">
        <f>IF('Exemplaires élève'!$CZ$82="","",IF('Exemplaires élève'!$CZ$82="TI",1,IF('Exemplaires élève'!$CZ$82="I",2,IF('Exemplaires élève'!$CZ$82="S",3,IF('Exemplaires élève'!$CZ$82="B",4,IF('Exemplaires élève'!$CZ$82="TB",5,"xxxx"))))))</f>
        <v/>
      </c>
      <c r="L285" s="78" t="str">
        <f>IF('Exemplaires élève'!$CZ$90="","",IF('Exemplaires élève'!$CZ$90="TI",1,IF('Exemplaires élève'!$CZ$90="I",2,IF('Exemplaires élève'!$CZ$90="S",3,IF('Exemplaires élève'!$CZ$90="B",4,IF('Exemplaires élève'!$CZ$90="TB",5,"xxxx"))))))</f>
        <v/>
      </c>
      <c r="M285" s="78" t="str">
        <f>IF('Exemplaires élève'!$CZ$98="","",IF('Exemplaires élève'!$CZ$98="TI",1,IF('Exemplaires élève'!$CZ$98="I",2,IF('Exemplaires élève'!$CZ$98="S",3,IF('Exemplaires élève'!$CZ$98="B",4,IF('Exemplaires élève'!$CZ$98="TB",5,"xxxx"))))))</f>
        <v/>
      </c>
      <c r="N285" s="78" t="str">
        <f>IF('Exemplaires élève'!$CZ$115="","",IF('Exemplaires élève'!$CZ$115="TI",1,IF('Exemplaires élève'!$CZ$115="I",2,IF('Exemplaires élève'!$CZ$115="S",3,IF('Exemplaires élève'!$CZ$115="B",4,IF('Exemplaires élève'!$CZ$115="TB",5,"xxxx"))))))</f>
        <v/>
      </c>
      <c r="O285" s="78" t="str">
        <f>IF('Exemplaires élève'!$CZ$123="","",IF('Exemplaires élève'!$CZ$123="TI",1,IF('Exemplaires élève'!$CZ$123="I",2,IF('Exemplaires élève'!$CZ$123="S",3,IF('Exemplaires élève'!$CZ$123="B",4,IF('Exemplaires élève'!$CZ$123="TB",5,"xxxx"))))))</f>
        <v/>
      </c>
      <c r="P285" s="78" t="str">
        <f>IF('Exemplaires élève'!$CZ$131="","",IF('Exemplaires élève'!$CZ$131="TI",1,IF('Exemplaires élève'!$CZ$131="I",2,IF('Exemplaires élève'!$CZ$131="S",3,IF('Exemplaires élève'!$CZ$131="B",4,IF('Exemplaires élève'!$CZ$131="TB",5,"xxxx"))))))</f>
        <v/>
      </c>
      <c r="Q285" s="78" t="str">
        <f>IF('Exemplaires élève'!$CZ$139="","",IF('Exemplaires élève'!$CZ$139="TI",1,IF('Exemplaires élève'!$CZ$139="I",2,IF('Exemplaires élève'!$CZ$139="S",3,IF('Exemplaires élève'!$CZ$139="B",4,IF('Exemplaires élève'!$CZ$139="TB",5,"xxxx"))))))</f>
        <v/>
      </c>
      <c r="R285" s="78" t="str">
        <f>IF('Exemplaires élève'!$CZ$147="","",IF('Exemplaires élève'!$CZ$147="TI",1,IF('Exemplaires élève'!$CZ$147="I",2,IF('Exemplaires élève'!$CZ$147="S",3,IF('Exemplaires élève'!$CZ$147="B",4,IF('Exemplaires élève'!$CZ$147="TB",5,"xxxx"))))))</f>
        <v/>
      </c>
      <c r="S285" s="78" t="str">
        <f>IF('Exemplaires élève'!$CZ$164="","",IF('Exemplaires élève'!$CZ$164="TI",1,IF('Exemplaires élève'!$CZ$164="I",2,IF('Exemplaires élève'!$CZ$164="S",3,IF('Exemplaires élève'!$CZ$164="B",4,IF('Exemplaires élève'!$CZ$164="TB",5,"xxxx"))))))</f>
        <v/>
      </c>
      <c r="T285" s="78" t="str">
        <f>IF('Exemplaires élève'!$CZ$172="","",IF('Exemplaires élève'!$CZ$172="TI",1,IF('Exemplaires élève'!$CZ$172="I",2,IF('Exemplaires élève'!$CZ$172="S",3,IF('Exemplaires élève'!$CZ$172="B",4,IF('Exemplaires élève'!$CZ$172="TB",5,"xxxx"))))))</f>
        <v/>
      </c>
      <c r="U285" s="78" t="str">
        <f>IF('Exemplaires élève'!$CZ$180="","",IF('Exemplaires élève'!$CZ$180="TI",1,IF('Exemplaires élève'!$CZ$180="I",2,IF('Exemplaires élève'!$CZ$180="S",3,IF('Exemplaires élève'!$CZ$180="B",4,IF('Exemplaires élève'!$CZ$180="TB",5,"xxxx"))))))</f>
        <v/>
      </c>
      <c r="V285" s="78" t="str">
        <f>IF('Exemplaires élève'!$CZ$188="","",IF('Exemplaires élève'!$CZ$188="TI",1,IF('Exemplaires élève'!$CZ$188="I",2,IF('Exemplaires élève'!$CZ$188="S",3,IF('Exemplaires élève'!$CZ$188="B",4,IF('Exemplaires élève'!$CZ$188="TB",5,"xxxx"))))))</f>
        <v/>
      </c>
      <c r="W285" s="78" t="str">
        <f>IF('Exemplaires élève'!$CZ$196="","",IF('Exemplaires élève'!$CZ$196="TI",1,IF('Exemplaires élève'!$CZ$196="I",2,IF('Exemplaires élève'!$CZ$196="S",3,IF('Exemplaires élève'!$CZ$196="B",4,IF('Exemplaires élève'!$CZ$196="TB",5,"xxxx"))))))</f>
        <v/>
      </c>
    </row>
    <row r="286" spans="1:23">
      <c r="A286" s="112"/>
      <c r="D286" s="78" t="str">
        <f>IF('Exemplaires élève'!$CZ$18="","",IF('Exemplaires élève'!$CZ$18="TI",1,IF('Exemplaires élève'!$CZ$18="I",2,IF('Exemplaires élève'!$CZ$18="S",3,IF('Exemplaires élève'!$CZ$18="B",4,IF('Exemplaires élève'!$CZ$18="TB",5,"xxxx"))))))</f>
        <v/>
      </c>
      <c r="E286" s="78" t="str">
        <f>IF('Exemplaires élève'!$CZ$26="","",IF('Exemplaires élève'!$CZ$26="TI",1,IF('Exemplaires élève'!$CZ$26="I",2,IF('Exemplaires élève'!$CZ$26="S",3,IF('Exemplaires élève'!$CZ$26="B",4,IF('Exemplaires élève'!$CZ$26="TB",5,"xxxx"))))))</f>
        <v/>
      </c>
      <c r="F286" s="78" t="str">
        <f>IF('Exemplaires élève'!$CZ$34="","",IF('Exemplaires élève'!$CZ$34="TI",1,IF('Exemplaires élève'!$CZ$34="I",2,IF('Exemplaires élève'!$CZ$34="S",3,IF('Exemplaires élève'!$CZ$34="B",4,IF('Exemplaires élève'!$CZ$34="TB",5,"xxxx"))))))</f>
        <v/>
      </c>
      <c r="G286" s="78" t="str">
        <f>IF('Exemplaires élève'!$CZ$42="","",IF('Exemplaires élève'!$CZ$42="TI",1,IF('Exemplaires élève'!$CZ$42="I",2,IF('Exemplaires élève'!$CZ$42="S",3,IF('Exemplaires élève'!$CZ$42="B",4,IF('Exemplaires élève'!$CZ$42="TB",5,"xxxx"))))))</f>
        <v/>
      </c>
      <c r="H286" s="78" t="str">
        <f>IF('Exemplaires élève'!$CZ$50="","",IF('Exemplaires élève'!$CZ$50="TI",1,IF('Exemplaires élève'!$CZ$50="I",2,IF('Exemplaires élève'!$CZ$50="S",3,IF('Exemplaires élève'!$CZ$50="B",4,IF('Exemplaires élève'!$CZ$50="TB",5,"xxxx"))))))</f>
        <v/>
      </c>
      <c r="I286" s="78" t="str">
        <f>IF('Exemplaires élève'!$CZ$67="","",IF('Exemplaires élève'!$CZ$67="TI",1,IF('Exemplaires élève'!$CZ$67="I",2,IF('Exemplaires élève'!$CZ$67="S",3,IF('Exemplaires élève'!$CZ$67="B",4,IF('Exemplaires élève'!$CZ$67="TB",5,"xxxx"))))))</f>
        <v/>
      </c>
      <c r="J286" s="78" t="str">
        <f>IF('Exemplaires élève'!$CZ$75="","",IF('Exemplaires élève'!$CZ$75="TI",1,IF('Exemplaires élève'!$CZ$75="I",2,IF('Exemplaires élève'!$CZ$75="S",3,IF('Exemplaires élève'!$CZ$75="B",4,IF('Exemplaires élève'!$CZ$75="TB",5,"xxxx"))))))</f>
        <v/>
      </c>
      <c r="K286" s="78" t="str">
        <f>IF('Exemplaires élève'!$CZ$83="","",IF('Exemplaires élève'!$CZ$83="TI",1,IF('Exemplaires élève'!$CZ$83="I",2,IF('Exemplaires élève'!$CZ$83="S",3,IF('Exemplaires élève'!$CZ$83="B",4,IF('Exemplaires élève'!$CZ$83="TB",5,"xxxx"))))))</f>
        <v/>
      </c>
      <c r="L286" s="78" t="str">
        <f>IF('Exemplaires élève'!$CZ$91="","",IF('Exemplaires élève'!$CZ$91="TI",1,IF('Exemplaires élève'!$CZ$91="I",2,IF('Exemplaires élève'!$CZ$91="S",3,IF('Exemplaires élève'!$CZ$91="B",4,IF('Exemplaires élève'!$CZ$91="TB",5,"xxxx"))))))</f>
        <v/>
      </c>
      <c r="M286" s="78" t="str">
        <f>IF('Exemplaires élève'!$CZ$99="","",IF('Exemplaires élève'!$CZ$99="TI",1,IF('Exemplaires élève'!$CZ$99="I",2,IF('Exemplaires élève'!$CZ$99="S",3,IF('Exemplaires élève'!$CZ$99="B",4,IF('Exemplaires élève'!$CZ$99="TB",5,"xxxx"))))))</f>
        <v/>
      </c>
      <c r="N286" s="78" t="str">
        <f>IF('Exemplaires élève'!$CZ$116="","",IF('Exemplaires élève'!$CZ$116="TI",1,IF('Exemplaires élève'!$CZ$116="I",2,IF('Exemplaires élève'!$CZ$116="S",3,IF('Exemplaires élève'!$CZ$116="B",4,IF('Exemplaires élève'!$CZ$116="TB",5,"xxxx"))))))</f>
        <v/>
      </c>
      <c r="O286" s="78" t="str">
        <f>IF('Exemplaires élève'!$CZ$124="","",IF('Exemplaires élève'!$CZ$124="TI",1,IF('Exemplaires élève'!$CZ$124="I",2,IF('Exemplaires élève'!$CZ$124="S",3,IF('Exemplaires élève'!$CZ$124="B",4,IF('Exemplaires élève'!$CZ$124="TB",5,"xxxx"))))))</f>
        <v/>
      </c>
      <c r="P286" s="78" t="str">
        <f>IF('Exemplaires élève'!$CZ$132="","",IF('Exemplaires élève'!$CZ$132="TI",1,IF('Exemplaires élève'!$CZ$132="I",2,IF('Exemplaires élève'!$CZ$132="S",3,IF('Exemplaires élève'!$CZ$132="B",4,IF('Exemplaires élève'!$CZ$132="TB",5,"xxxx"))))))</f>
        <v/>
      </c>
      <c r="Q286" s="78" t="str">
        <f>IF('Exemplaires élève'!$CZ$140="","",IF('Exemplaires élève'!$CZ$140="TI",1,IF('Exemplaires élève'!$CZ$140="I",2,IF('Exemplaires élève'!$CZ$140="S",3,IF('Exemplaires élève'!$CZ$140="B",4,IF('Exemplaires élève'!$CZ$140="TB",5,"xxxx"))))))</f>
        <v/>
      </c>
      <c r="R286" s="78" t="str">
        <f>IF('Exemplaires élève'!$CZ$148="","",IF('Exemplaires élève'!$CZ$148="TI",1,IF('Exemplaires élève'!$CZ$148="I",2,IF('Exemplaires élève'!$CZ$148="S",3,IF('Exemplaires élève'!$CZ$148="B",4,IF('Exemplaires élève'!$CZ$148="TB",5,"xxxx"))))))</f>
        <v/>
      </c>
      <c r="S286" s="78" t="str">
        <f>IF('Exemplaires élève'!$CZ$165="","",IF('Exemplaires élève'!$CZ$165="TI",1,IF('Exemplaires élève'!$CZ$165="I",2,IF('Exemplaires élève'!$CZ$165="S",3,IF('Exemplaires élève'!$CZ$165="B",4,IF('Exemplaires élève'!$CZ$165="TB",5,"xxxx"))))))</f>
        <v/>
      </c>
      <c r="T286" s="78" t="str">
        <f>IF('Exemplaires élève'!$CZ$173="","",IF('Exemplaires élève'!$CZ$173="TI",1,IF('Exemplaires élève'!$CZ$173="I",2,IF('Exemplaires élève'!$CZ$173="S",3,IF('Exemplaires élève'!$CZ$173="B",4,IF('Exemplaires élève'!$CZ$173="TB",5,"xxxx"))))))</f>
        <v/>
      </c>
      <c r="U286" s="78" t="str">
        <f>IF('Exemplaires élève'!$CZ$181="","",IF('Exemplaires élève'!$CZ$181="TI",1,IF('Exemplaires élève'!$CZ$181="I",2,IF('Exemplaires élève'!$CZ$181="S",3,IF('Exemplaires élève'!$CZ$181="B",4,IF('Exemplaires élève'!$CZ$181="TB",5,"xxxx"))))))</f>
        <v/>
      </c>
      <c r="V286" s="78" t="str">
        <f>IF('Exemplaires élève'!$CZ$189="","",IF('Exemplaires élève'!$CZ$189="TI",1,IF('Exemplaires élève'!$CZ$189="I",2,IF('Exemplaires élève'!$CZ$189="S",3,IF('Exemplaires élève'!$CZ$189="B",4,IF('Exemplaires élève'!$CZ$189="TB",5,"xxxx"))))))</f>
        <v/>
      </c>
      <c r="W286" s="78" t="str">
        <f>IF('Exemplaires élève'!$CZ$197="","",IF('Exemplaires élève'!$CZ$197="TI",1,IF('Exemplaires élève'!$CZ$197="I",2,IF('Exemplaires élève'!$CZ$197="S",3,IF('Exemplaires élève'!$CZ$197="B",4,IF('Exemplaires élève'!$CZ$197="TB",5,"xxxx"))))))</f>
        <v/>
      </c>
    </row>
    <row r="287" spans="1:23">
      <c r="A287" s="112"/>
      <c r="D287" s="78" t="str">
        <f>IF('Exemplaires élève'!$CZ$19="","",IF('Exemplaires élève'!$CZ$19="TI",1,IF('Exemplaires élève'!$CZ$19="I",2,IF('Exemplaires élève'!$CZ$19="S",3,IF('Exemplaires élève'!$CZ$19="B",4,IF('Exemplaires élève'!$CZ$19="TB",5,"xxxx"))))))</f>
        <v/>
      </c>
      <c r="E287" s="78" t="str">
        <f>IF('Exemplaires élève'!$CZ$27="","",IF('Exemplaires élève'!$CZ$27="TI",1,IF('Exemplaires élève'!$CZ$27="I",2,IF('Exemplaires élève'!$CZ$27="S",3,IF('Exemplaires élève'!$CZ$27="B",4,IF('Exemplaires élève'!$CZ$27="TB",5,"xxxx"))))))</f>
        <v/>
      </c>
      <c r="F287" s="78" t="str">
        <f>IF('Exemplaires élève'!$CZ$35="","",IF('Exemplaires élève'!$CZ$35="TI",1,IF('Exemplaires élève'!$CZ$35="I",2,IF('Exemplaires élève'!$CZ$35="S",3,IF('Exemplaires élève'!$CZ$35="B",4,IF('Exemplaires élève'!$CZ$35="TB",5,"xxxx"))))))</f>
        <v/>
      </c>
      <c r="G287" s="78" t="str">
        <f>IF('Exemplaires élève'!$CZ$43="","",IF('Exemplaires élève'!$CZ$43="TI",1,IF('Exemplaires élève'!$CZ$43="I",2,IF('Exemplaires élève'!$CZ$43="S",3,IF('Exemplaires élève'!$CZ$43="B",4,IF('Exemplaires élève'!$CZ$43="TB",5,"xxxx"))))))</f>
        <v/>
      </c>
      <c r="H287" s="78" t="str">
        <f>IF('Exemplaires élève'!$CZ$51="","",IF('Exemplaires élève'!$CZ$51="TI",1,IF('Exemplaires élève'!$CZ$51="I",2,IF('Exemplaires élève'!$CZ$51="S",3,IF('Exemplaires élève'!$CZ$51="B",4,IF('Exemplaires élève'!$CZ$51="TB",5,"xxxx"))))))</f>
        <v/>
      </c>
      <c r="I287" s="78" t="str">
        <f>IF('Exemplaires élève'!$CZ$68="","",IF('Exemplaires élève'!$CZ$68="TI",1,IF('Exemplaires élève'!$CZ$68="I",2,IF('Exemplaires élève'!$CZ$68="S",3,IF('Exemplaires élève'!$CZ$68="B",4,IF('Exemplaires élève'!$CZ$68="TB",5,"xxxx"))))))</f>
        <v/>
      </c>
      <c r="J287" s="78" t="str">
        <f>IF('Exemplaires élève'!$CZ$76="","",IF('Exemplaires élève'!$CZ$76="TI",1,IF('Exemplaires élève'!$CZ$76="I",2,IF('Exemplaires élève'!$CZ$76="S",3,IF('Exemplaires élève'!$CZ$76="B",4,IF('Exemplaires élève'!$CZ$76="TB",5,"xxxx"))))))</f>
        <v/>
      </c>
      <c r="K287" s="78" t="str">
        <f>IF('Exemplaires élève'!$CZ$84="","",IF('Exemplaires élève'!$CZ$84="TI",1,IF('Exemplaires élève'!$CZ$84="I",2,IF('Exemplaires élève'!$CZ$84="S",3,IF('Exemplaires élève'!$CZ$84="B",4,IF('Exemplaires élève'!$CZ$84="TB",5,"xxxx"))))))</f>
        <v/>
      </c>
      <c r="L287" s="78" t="str">
        <f>IF('Exemplaires élève'!$CZ$92="","",IF('Exemplaires élève'!$CZ$92="TI",1,IF('Exemplaires élève'!$CZ$92="I",2,IF('Exemplaires élève'!$CZ$92="S",3,IF('Exemplaires élève'!$CZ$92="B",4,IF('Exemplaires élève'!$CZ$92="TB",5,"xxxx"))))))</f>
        <v/>
      </c>
      <c r="M287" s="78" t="str">
        <f>IF('Exemplaires élève'!$CZ$100="","",IF('Exemplaires élève'!$CZ$100="TI",1,IF('Exemplaires élève'!$CZ$100="I",2,IF('Exemplaires élève'!$CZ$100="S",3,IF('Exemplaires élève'!$CZ$100="B",4,IF('Exemplaires élève'!$CZ$100="TB",5,"xxxx"))))))</f>
        <v/>
      </c>
      <c r="N287" s="78" t="str">
        <f>IF('Exemplaires élève'!$CZ$117="","",IF('Exemplaires élève'!$CZ$117="TI",1,IF('Exemplaires élève'!$CZ$117="I",2,IF('Exemplaires élève'!$CZ$117="S",3,IF('Exemplaires élève'!$CZ$117="B",4,IF('Exemplaires élève'!$CZ$117="TB",5,"xxxx"))))))</f>
        <v/>
      </c>
      <c r="O287" s="78" t="str">
        <f>IF('Exemplaires élève'!$CZ$125="","",IF('Exemplaires élève'!$CZ$125="TI",1,IF('Exemplaires élève'!$CZ$125="I",2,IF('Exemplaires élève'!$CZ$125="S",3,IF('Exemplaires élève'!$CZ$125="B",4,IF('Exemplaires élève'!$CZ$125="TB",5,"xxxx"))))))</f>
        <v/>
      </c>
      <c r="P287" s="78" t="str">
        <f>IF('Exemplaires élève'!$CZ$133="","",IF('Exemplaires élève'!$CZ$133="TI",1,IF('Exemplaires élève'!$CZ$133="I",2,IF('Exemplaires élève'!$CZ$133="S",3,IF('Exemplaires élève'!$CZ$133="B",4,IF('Exemplaires élève'!$CZ$133="TB",5,"xxxx"))))))</f>
        <v/>
      </c>
      <c r="Q287" s="78" t="str">
        <f>IF('Exemplaires élève'!$CZ$141="","",IF('Exemplaires élève'!$CZ$141="TI",1,IF('Exemplaires élève'!$CZ$141="I",2,IF('Exemplaires élève'!$CZ$141="S",3,IF('Exemplaires élève'!$CZ$141="B",4,IF('Exemplaires élève'!$CZ$141="TB",5,"xxxx"))))))</f>
        <v/>
      </c>
      <c r="R287" s="78" t="str">
        <f>IF('Exemplaires élève'!$CZ$149="","",IF('Exemplaires élève'!$CZ$149="TI",1,IF('Exemplaires élève'!$CZ$149="I",2,IF('Exemplaires élève'!$CZ$149="S",3,IF('Exemplaires élève'!$CZ$149="B",4,IF('Exemplaires élève'!$CZ$149="TB",5,"xxxx"))))))</f>
        <v/>
      </c>
      <c r="S287" s="78" t="str">
        <f>IF('Exemplaires élève'!$CZ$166="","",IF('Exemplaires élève'!$CZ$166="TI",1,IF('Exemplaires élève'!$CZ$166="I",2,IF('Exemplaires élève'!$CZ$166="S",3,IF('Exemplaires élève'!$CZ$166="B",4,IF('Exemplaires élève'!$CZ$166="TB",5,"xxxx"))))))</f>
        <v/>
      </c>
      <c r="T287" s="78" t="str">
        <f>IF('Exemplaires élève'!$CZ$174="","",IF('Exemplaires élève'!$CZ$174="TI",1,IF('Exemplaires élève'!$CZ$174="I",2,IF('Exemplaires élève'!$CZ$174="S",3,IF('Exemplaires élève'!$CZ$174="B",4,IF('Exemplaires élève'!$CZ$174="TB",5,"xxxx"))))))</f>
        <v/>
      </c>
      <c r="U287" s="78" t="str">
        <f>IF('Exemplaires élève'!$CZ$182="","",IF('Exemplaires élève'!$CZ$182="TI",1,IF('Exemplaires élève'!$CZ$182="I",2,IF('Exemplaires élève'!$CZ$182="S",3,IF('Exemplaires élève'!$CZ$182="B",4,IF('Exemplaires élève'!$CZ$182="TB",5,"xxxx"))))))</f>
        <v/>
      </c>
      <c r="V287" s="78" t="str">
        <f>IF('Exemplaires élève'!$CZ$190="","",IF('Exemplaires élève'!$CZ$190="TI",1,IF('Exemplaires élève'!$CZ$190="I",2,IF('Exemplaires élève'!$CZ$190="S",3,IF('Exemplaires élève'!$CZ$190="B",4,IF('Exemplaires élève'!$CZ$190="TB",5,"xxxx"))))))</f>
        <v/>
      </c>
      <c r="W287" s="78" t="str">
        <f>IF('Exemplaires élève'!$CZ$198="","",IF('Exemplaires élève'!$CZ$198="TI",1,IF('Exemplaires élève'!$CZ$198="I",2,IF('Exemplaires élève'!$CZ$198="S",3,IF('Exemplaires élève'!$CZ$198="B",4,IF('Exemplaires élève'!$CZ$198="TB",5,"xxxx"))))))</f>
        <v/>
      </c>
    </row>
    <row r="288" spans="1:23">
      <c r="A288" s="112"/>
      <c r="D288" s="78" t="str">
        <f>IF('Exemplaires élève'!$CZ$20="","",IF('Exemplaires élève'!$CZ$20="TI",1,IF('Exemplaires élève'!$CZ$20="I",2,IF('Exemplaires élève'!$CZ$20="S",3,IF('Exemplaires élève'!$CZ$20="B",4,IF('Exemplaires élève'!$CZ$20="TB",5,"xxxx"))))))</f>
        <v/>
      </c>
      <c r="E288" s="78" t="str">
        <f>IF('Exemplaires élève'!$CZ$28="","",IF('Exemplaires élève'!$CZ$28="TI",1,IF('Exemplaires élève'!$CZ$28="I",2,IF('Exemplaires élève'!$CZ$28="S",3,IF('Exemplaires élève'!$CZ$28="B",4,IF('Exemplaires élève'!$CZ$28="TB",5,"xxxx"))))))</f>
        <v/>
      </c>
      <c r="F288" s="78" t="str">
        <f>IF('Exemplaires élève'!$CZ$36="","",IF('Exemplaires élève'!$CZ$36="TI",1,IF('Exemplaires élève'!$CZ$36="I",2,IF('Exemplaires élève'!$CZ$36="S",3,IF('Exemplaires élève'!$CZ$36="B",4,IF('Exemplaires élève'!$CZ$36="TB",5,"xxxx"))))))</f>
        <v/>
      </c>
      <c r="G288" s="78" t="str">
        <f>IF('Exemplaires élève'!$CZ$44="","",IF('Exemplaires élève'!$CZ$44="TI",1,IF('Exemplaires élève'!$CZ$44="I",2,IF('Exemplaires élève'!$CZ$44="S",3,IF('Exemplaires élève'!$CZ$44="B",4,IF('Exemplaires élève'!$CZ$44="TB",5,"xxxx"))))))</f>
        <v/>
      </c>
      <c r="H288" s="78" t="str">
        <f>IF('Exemplaires élève'!$CZ$52="","",IF('Exemplaires élève'!$CZ$52="TI",1,IF('Exemplaires élève'!$CZ$52="I",2,IF('Exemplaires élève'!$CZ$52="S",3,IF('Exemplaires élève'!$CZ$52="B",4,IF('Exemplaires élève'!$CZ$52="TB",5,"xxxx"))))))</f>
        <v/>
      </c>
      <c r="I288" s="78" t="str">
        <f>IF('Exemplaires élève'!$CZ$69="","",IF('Exemplaires élève'!$CZ$69="TI",1,IF('Exemplaires élève'!$CZ$69="I",2,IF('Exemplaires élève'!$CZ$69="S",3,IF('Exemplaires élève'!$CZ$69="B",4,IF('Exemplaires élève'!$CZ$69="TB",5,"xxxx"))))))</f>
        <v/>
      </c>
      <c r="J288" s="78" t="str">
        <f>IF('Exemplaires élève'!$CZ$77="","",IF('Exemplaires élève'!$CZ$77="TI",1,IF('Exemplaires élève'!$CZ$77="I",2,IF('Exemplaires élève'!$CZ$77="S",3,IF('Exemplaires élève'!$CZ$77="B",4,IF('Exemplaires élève'!$CZ$77="TB",5,"xxxx"))))))</f>
        <v/>
      </c>
      <c r="K288" s="78" t="str">
        <f>IF('Exemplaires élève'!$CZ$85="","",IF('Exemplaires élève'!$CZ$85="TI",1,IF('Exemplaires élève'!$CZ$85="I",2,IF('Exemplaires élève'!$CZ$85="S",3,IF('Exemplaires élève'!$CZ$85="B",4,IF('Exemplaires élève'!$CZ$85="TB",5,"xxxx"))))))</f>
        <v/>
      </c>
      <c r="L288" s="78" t="str">
        <f>IF('Exemplaires élève'!$CZ$93="","",IF('Exemplaires élève'!$CZ$93="TI",1,IF('Exemplaires élève'!$CZ$93="I",2,IF('Exemplaires élève'!$CZ$93="S",3,IF('Exemplaires élève'!$CZ$93="B",4,IF('Exemplaires élève'!$CZ$93="TB",5,"xxxx"))))))</f>
        <v/>
      </c>
      <c r="M288" s="78" t="str">
        <f>IF('Exemplaires élève'!$CZ$101="","",IF('Exemplaires élève'!$CZ$101="TI",1,IF('Exemplaires élève'!$CZ$101="I",2,IF('Exemplaires élève'!$CZ$101="S",3,IF('Exemplaires élève'!$CZ$101="B",4,IF('Exemplaires élève'!$CZ$101="TB",5,"xxxx"))))))</f>
        <v/>
      </c>
      <c r="N288" s="78" t="str">
        <f>IF('Exemplaires élève'!$CZ$118="","",IF('Exemplaires élève'!$CZ$118="TI",1,IF('Exemplaires élève'!$CZ$118="I",2,IF('Exemplaires élève'!$CZ$118="S",3,IF('Exemplaires élève'!$CZ$118="B",4,IF('Exemplaires élève'!$CZ$118="TB",5,"xxxx"))))))</f>
        <v/>
      </c>
      <c r="O288" s="78" t="str">
        <f>IF('Exemplaires élève'!$CZ$126="","",IF('Exemplaires élève'!$CZ$126="TI",1,IF('Exemplaires élève'!$CZ$126="I",2,IF('Exemplaires élève'!$CZ$126="S",3,IF('Exemplaires élève'!$CZ$126="B",4,IF('Exemplaires élève'!$CZ$126="TB",5,"xxxx"))))))</f>
        <v/>
      </c>
      <c r="P288" s="78" t="str">
        <f>IF('Exemplaires élève'!$CZ$134="","",IF('Exemplaires élève'!$CZ$134="TI",1,IF('Exemplaires élève'!$CZ$134="I",2,IF('Exemplaires élève'!$CZ$134="S",3,IF('Exemplaires élève'!$CZ$134="B",4,IF('Exemplaires élève'!$CZ$134="TB",5,"xxxx"))))))</f>
        <v/>
      </c>
      <c r="Q288" s="78" t="str">
        <f>IF('Exemplaires élève'!$CZ$142="","",IF('Exemplaires élève'!$CZ$142="TI",1,IF('Exemplaires élève'!$CZ$142="I",2,IF('Exemplaires élève'!$CZ$142="S",3,IF('Exemplaires élève'!$CZ$142="B",4,IF('Exemplaires élève'!$CZ$142="TB",5,"xxxx"))))))</f>
        <v/>
      </c>
      <c r="R288" s="78" t="str">
        <f>IF('Exemplaires élève'!$CZ$150="","",IF('Exemplaires élève'!$CZ$150="TI",1,IF('Exemplaires élève'!$CZ$150="I",2,IF('Exemplaires élève'!$CZ$150="S",3,IF('Exemplaires élève'!$CZ$150="B",4,IF('Exemplaires élève'!$CZ$150="TB",5,"xxxx"))))))</f>
        <v/>
      </c>
      <c r="S288" s="78" t="str">
        <f>IF('Exemplaires élève'!$CZ$167="","",IF('Exemplaires élève'!$CZ$167="TI",1,IF('Exemplaires élève'!$CZ$167="I",2,IF('Exemplaires élève'!$CZ$167="S",3,IF('Exemplaires élève'!$CZ$167="B",4,IF('Exemplaires élève'!$CZ$167="TB",5,"xxxx"))))))</f>
        <v/>
      </c>
      <c r="T288" s="78" t="str">
        <f>IF('Exemplaires élève'!$CZ$175="","",IF('Exemplaires élève'!$CZ$175="TI",1,IF('Exemplaires élève'!$CZ$175="I",2,IF('Exemplaires élève'!$CZ$175="S",3,IF('Exemplaires élève'!$CZ$175="B",4,IF('Exemplaires élève'!$CZ$175="TB",5,"xxxx"))))))</f>
        <v/>
      </c>
      <c r="U288" s="78" t="str">
        <f>IF('Exemplaires élève'!$CZ$183="","",IF('Exemplaires élève'!$CZ$183="TI",1,IF('Exemplaires élève'!$CZ$183="I",2,IF('Exemplaires élève'!$CZ$183="S",3,IF('Exemplaires élève'!$CZ$183="B",4,IF('Exemplaires élève'!$CZ$183="TB",5,"xxxx"))))))</f>
        <v/>
      </c>
      <c r="V288" s="78" t="str">
        <f>IF('Exemplaires élève'!$CZ$191="","",IF('Exemplaires élève'!$CZ$191="TI",1,IF('Exemplaires élève'!$CZ$191="I",2,IF('Exemplaires élève'!$CZ$191="S",3,IF('Exemplaires élève'!$CZ$191="B",4,IF('Exemplaires élève'!$CZ$191="TB",5,"xxxx"))))))</f>
        <v/>
      </c>
      <c r="W288" s="78" t="str">
        <f>IF('Exemplaires élève'!$CZ$199="","",IF('Exemplaires élève'!$CZ$199="TI",1,IF('Exemplaires élève'!$CZ$199="I",2,IF('Exemplaires élève'!$CZ$199="S",3,IF('Exemplaires élève'!$CZ$199="B",4,IF('Exemplaires élève'!$CZ$199="TB",5,"xxxx"))))))</f>
        <v/>
      </c>
    </row>
    <row r="289" spans="1:23" ht="13.5" thickBot="1">
      <c r="A289" s="112"/>
      <c r="D289" s="78" t="str">
        <f>IF('Exemplaires élève'!$CZ$21="","",IF('Exemplaires élève'!$CZ$21="TI",1,IF('Exemplaires élève'!$CZ$21="I",2,IF('Exemplaires élève'!$CZ$21="S",3,IF('Exemplaires élève'!$CZ$21="B",4,IF('Exemplaires élève'!$CZ$21="TB",5,"xxxx"))))))</f>
        <v/>
      </c>
      <c r="E289" s="78" t="str">
        <f>IF('Exemplaires élève'!$CZ$29="","",IF('Exemplaires élève'!$CZ$29="TI",1,IF('Exemplaires élève'!$CZ$29="I",2,IF('Exemplaires élève'!$CZ$29="S",3,IF('Exemplaires élève'!$CZ$29="B",4,IF('Exemplaires élève'!$CZ$29="TB",5,"xxxx"))))))</f>
        <v/>
      </c>
      <c r="F289" s="78" t="str">
        <f>IF('Exemplaires élève'!$CZ$37="","",IF('Exemplaires élève'!$CZ$37="TI",1,IF('Exemplaires élève'!$CZ$37="I",2,IF('Exemplaires élève'!$CZ$37="S",3,IF('Exemplaires élève'!$CZ$37="B",4,IF('Exemplaires élève'!$CZ$37="TB",5,"xxxx"))))))</f>
        <v/>
      </c>
      <c r="G289" s="78" t="str">
        <f>IF('Exemplaires élève'!$CZ$45="","",IF('Exemplaires élève'!$CZ$45="TI",1,IF('Exemplaires élève'!$CZ$45="I",2,IF('Exemplaires élève'!$CZ$45="S",3,IF('Exemplaires élève'!$CZ$45="B",4,IF('Exemplaires élève'!$CZ$45="TB",5,"xxxx"))))))</f>
        <v/>
      </c>
      <c r="H289" s="78" t="str">
        <f>IF('Exemplaires élève'!$CZ$53="","",IF('Exemplaires élève'!$CZ$53="TI",1,IF('Exemplaires élève'!$CZ$53="I",2,IF('Exemplaires élève'!$CZ$53="S",3,IF('Exemplaires élève'!$CZ$53="B",4,IF('Exemplaires élève'!$CZ$53="TB",5,"xxxx"))))))</f>
        <v/>
      </c>
      <c r="I289" s="78" t="str">
        <f>IF('Exemplaires élève'!$CZ$70="","",IF('Exemplaires élève'!$CZ$70="TI",1,IF('Exemplaires élève'!$CZ$70="I",2,IF('Exemplaires élève'!$CZ$70="S",3,IF('Exemplaires élève'!$CZ$70="B",4,IF('Exemplaires élève'!$CZ$70="TB",5,"xxxx"))))))</f>
        <v/>
      </c>
      <c r="J289" s="78" t="str">
        <f>IF('Exemplaires élève'!$CZ$78="","",IF('Exemplaires élève'!$CZ$78="TI",1,IF('Exemplaires élève'!$CZ$78="I",2,IF('Exemplaires élève'!$CZ$78="S",3,IF('Exemplaires élève'!$CZ$78="B",4,IF('Exemplaires élève'!$CZ$78="TB",5,"xxxx"))))))</f>
        <v/>
      </c>
      <c r="K289" s="78" t="str">
        <f>IF('Exemplaires élève'!$CZ$86="","",IF('Exemplaires élève'!$CZ$86="TI",1,IF('Exemplaires élève'!$CZ$86="I",2,IF('Exemplaires élève'!$CZ$86="S",3,IF('Exemplaires élève'!$CZ$86="B",4,IF('Exemplaires élève'!$CZ$86="TB",5,"xxxx"))))))</f>
        <v/>
      </c>
      <c r="L289" s="78" t="str">
        <f>IF('Exemplaires élève'!$CZ$94="","",IF('Exemplaires élève'!$CZ$94="TI",1,IF('Exemplaires élève'!$CZ$94="I",2,IF('Exemplaires élève'!$CZ$94="S",3,IF('Exemplaires élève'!$CZ$94="B",4,IF('Exemplaires élève'!$CZ$94="TB",5,"xxxx"))))))</f>
        <v/>
      </c>
      <c r="M289" s="78" t="str">
        <f>IF('Exemplaires élève'!$CZ$102="","",IF('Exemplaires élève'!$CZ$102="TI",1,IF('Exemplaires élève'!$CZ$102="I",2,IF('Exemplaires élève'!$CZ$102="S",3,IF('Exemplaires élève'!$CZ$102="B",4,IF('Exemplaires élève'!$CZ$102="TB",5,"xxxx"))))))</f>
        <v/>
      </c>
      <c r="N289" s="78" t="str">
        <f>IF('Exemplaires élève'!$CZ$119="","",IF('Exemplaires élève'!$CZ$119="TI",1,IF('Exemplaires élève'!$CZ$119="I",2,IF('Exemplaires élève'!$CZ$119="S",3,IF('Exemplaires élève'!$CZ$119="B",4,IF('Exemplaires élève'!$CZ$119="TB",5,"xxxx"))))))</f>
        <v/>
      </c>
      <c r="O289" s="78" t="str">
        <f>IF('Exemplaires élève'!$CZ$127="","",IF('Exemplaires élève'!$CZ$127="TI",1,IF('Exemplaires élève'!$CZ$127="I",2,IF('Exemplaires élève'!$CZ$127="S",3,IF('Exemplaires élève'!$CZ$127="B",4,IF('Exemplaires élève'!$CZ$127="TB",5,"xxxx"))))))</f>
        <v/>
      </c>
      <c r="P289" s="78" t="str">
        <f>IF('Exemplaires élève'!$CZ$135="","",IF('Exemplaires élève'!$CZ$135="TI",1,IF('Exemplaires élève'!$CZ$135="I",2,IF('Exemplaires élève'!$CZ$135="S",3,IF('Exemplaires élève'!$CZ$135="B",4,IF('Exemplaires élève'!$CZ$135="TB",5,"xxxx"))))))</f>
        <v/>
      </c>
      <c r="Q289" s="78" t="str">
        <f>IF('Exemplaires élève'!$CZ$143="","",IF('Exemplaires élève'!$CZ$143="TI",1,IF('Exemplaires élève'!$CZ$143="I",2,IF('Exemplaires élève'!$CZ$143="S",3,IF('Exemplaires élève'!$CZ$143="B",4,IF('Exemplaires élève'!$CZ$143="TB",5,"xxxx"))))))</f>
        <v/>
      </c>
      <c r="R289" s="78" t="str">
        <f>IF('Exemplaires élève'!$CZ$151="","",IF('Exemplaires élève'!$CZ$151="TI",1,IF('Exemplaires élève'!$CZ$151="I",2,IF('Exemplaires élève'!$CZ$151="S",3,IF('Exemplaires élève'!$CZ$151="B",4,IF('Exemplaires élève'!$CZ$151="TB",5,"xxxx"))))))</f>
        <v/>
      </c>
      <c r="S289" s="78" t="str">
        <f>IF('Exemplaires élève'!$CZ$168="","",IF('Exemplaires élève'!$CZ$168="TI",1,IF('Exemplaires élève'!$CZ$168="I",2,IF('Exemplaires élève'!$CZ$168="S",3,IF('Exemplaires élève'!$CZ$168="B",4,IF('Exemplaires élève'!$CZ$168="TB",5,"xxxx"))))))</f>
        <v/>
      </c>
      <c r="T289" s="78" t="str">
        <f>IF('Exemplaires élève'!$CZ$176="","",IF('Exemplaires élève'!$CZ$176="TI",1,IF('Exemplaires élève'!$CZ$176="I",2,IF('Exemplaires élève'!$CZ$176="S",3,IF('Exemplaires élève'!$CZ$176="B",4,IF('Exemplaires élève'!$CZ$176="TB",5,"xxxx"))))))</f>
        <v/>
      </c>
      <c r="U289" s="78" t="str">
        <f>IF('Exemplaires élève'!$CZ$184="","",IF('Exemplaires élève'!$CZ$184="TI",1,IF('Exemplaires élève'!$CZ$184="I",2,IF('Exemplaires élève'!$CZ$184="S",3,IF('Exemplaires élève'!$CZ$184="B",4,IF('Exemplaires élève'!$CZ$184="TB",5,"xxxx"))))))</f>
        <v/>
      </c>
      <c r="V289" s="78" t="str">
        <f>IF('Exemplaires élève'!$CZ$192="","",IF('Exemplaires élève'!$CZ$192="TI",1,IF('Exemplaires élève'!$CZ$192="I",2,IF('Exemplaires élève'!$CZ$192="S",3,IF('Exemplaires élève'!$CZ$192="B",4,IF('Exemplaires élève'!$CZ$192="TB",5,"xxxx"))))))</f>
        <v/>
      </c>
      <c r="W289" s="78" t="str">
        <f>IF('Exemplaires élève'!$CZ$200="","",IF('Exemplaires élève'!$CZ$200="TI",1,IF('Exemplaires élève'!$CZ$200="I",2,IF('Exemplaires élève'!$CZ$200="S",3,IF('Exemplaires élève'!$CZ$200="B",4,IF('Exemplaires élève'!$CZ$200="TB",5,"xxxx"))))))</f>
        <v/>
      </c>
    </row>
    <row r="290" spans="1:23" ht="13.5" thickBot="1">
      <c r="A290" s="112"/>
      <c r="D290" s="32" t="str">
        <f>IF(D283="Absent(e)","",IF(D283="Non pr.",2,IF(COUNTIF(D283:D289,"")=7,"",AVERAGE(D283:D289))))</f>
        <v/>
      </c>
      <c r="E290" s="33">
        <f t="shared" ref="E290:W290" si="29">IF(E283="Absent(e)","",IF(E283="Non pr.",2,IF(COUNTIF(E283:E289,"")=7,"",AVERAGE(E283:E289))))</f>
        <v>2</v>
      </c>
      <c r="F290" s="33" t="str">
        <f t="shared" si="29"/>
        <v/>
      </c>
      <c r="G290" s="33" t="str">
        <f t="shared" si="29"/>
        <v/>
      </c>
      <c r="H290" s="33" t="str">
        <f t="shared" si="29"/>
        <v/>
      </c>
      <c r="I290" s="33" t="str">
        <f t="shared" si="29"/>
        <v/>
      </c>
      <c r="J290" s="33" t="str">
        <f t="shared" si="29"/>
        <v/>
      </c>
      <c r="K290" s="33" t="str">
        <f t="shared" si="29"/>
        <v/>
      </c>
      <c r="L290" s="33" t="str">
        <f t="shared" si="29"/>
        <v/>
      </c>
      <c r="M290" s="33" t="str">
        <f t="shared" si="29"/>
        <v/>
      </c>
      <c r="N290" s="33" t="str">
        <f t="shared" si="29"/>
        <v/>
      </c>
      <c r="O290" s="33" t="str">
        <f t="shared" si="29"/>
        <v/>
      </c>
      <c r="P290" s="33" t="str">
        <f t="shared" si="29"/>
        <v/>
      </c>
      <c r="Q290" s="33" t="str">
        <f t="shared" si="29"/>
        <v/>
      </c>
      <c r="R290" s="33" t="str">
        <f t="shared" si="29"/>
        <v/>
      </c>
      <c r="S290" s="33" t="str">
        <f t="shared" si="29"/>
        <v/>
      </c>
      <c r="T290" s="33" t="str">
        <f t="shared" si="29"/>
        <v/>
      </c>
      <c r="U290" s="33" t="str">
        <f t="shared" si="29"/>
        <v/>
      </c>
      <c r="V290" s="33" t="str">
        <f t="shared" si="29"/>
        <v/>
      </c>
      <c r="W290" s="34" t="str">
        <f t="shared" si="29"/>
        <v/>
      </c>
    </row>
    <row r="291" spans="1:23">
      <c r="A291" s="112"/>
    </row>
  </sheetData>
  <sheetProtection password="CAC3" sheet="1" objects="1" scenarios="1" selectLockedCells="1" selectUnlockedCells="1"/>
  <mergeCells count="10">
    <mergeCell ref="A3:A30"/>
    <mergeCell ref="A32:A59"/>
    <mergeCell ref="A61:A88"/>
    <mergeCell ref="A90:A117"/>
    <mergeCell ref="A119:A146"/>
    <mergeCell ref="A148:A175"/>
    <mergeCell ref="A177:A204"/>
    <mergeCell ref="A206:A233"/>
    <mergeCell ref="A235:A262"/>
    <mergeCell ref="A264:A291"/>
  </mergeCells>
  <pageMargins left="0.59027777777777801" right="0.590277777777778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154"/>
  <sheetViews>
    <sheetView showGridLines="0" showRowColHeaders="0" zoomScaleNormal="100" workbookViewId="0">
      <selection activeCell="Y11" sqref="Y11"/>
    </sheetView>
  </sheetViews>
  <sheetFormatPr baseColWidth="10" defaultColWidth="9.140625" defaultRowHeight="12.75"/>
  <cols>
    <col min="1" max="1" width="10.28515625" style="1" customWidth="1"/>
    <col min="2" max="2" width="5.140625" style="1" customWidth="1"/>
    <col min="3" max="3" width="5.28515625" style="1" customWidth="1"/>
    <col min="4" max="5" width="5.140625" style="1" customWidth="1"/>
    <col min="6" max="6" width="5.28515625" style="1" customWidth="1"/>
    <col min="7" max="9" width="5.140625" style="1" customWidth="1"/>
    <col min="10" max="10" width="5.28515625" style="1" customWidth="1"/>
    <col min="11" max="12" width="5.140625" style="1" customWidth="1"/>
    <col min="13" max="13" width="5.28515625" style="1" customWidth="1"/>
    <col min="14" max="14" width="5" style="1" customWidth="1"/>
    <col min="15" max="15" width="5.28515625" style="1" customWidth="1"/>
    <col min="16" max="16" width="5.140625" style="1" customWidth="1"/>
    <col min="17" max="17" width="5.28515625" style="1" customWidth="1"/>
    <col min="18" max="20" width="5.140625" style="1" customWidth="1"/>
    <col min="21" max="21" width="5.28515625" style="1" customWidth="1"/>
    <col min="22" max="22" width="17.42578125" style="1" customWidth="1"/>
    <col min="23" max="23" width="0.85546875" style="1" customWidth="1"/>
    <col min="24" max="24" width="9.140625" style="1"/>
    <col min="25" max="1024" width="11.42578125" style="1"/>
  </cols>
  <sheetData>
    <row r="1" spans="1:24" ht="31.5" customHeight="1" thickBot="1">
      <c r="A1" s="114" t="str">
        <f>IF(Paramètres!$B$1="","",(CONCATENATE(Paramètres!$B$1,"  ",Paramètres!$B$2,"          ","(",Paramètres!$B$3,")")))</f>
        <v>Bollaerts  Dominique          (2F)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X1" s="124" t="s">
        <v>3</v>
      </c>
    </row>
    <row r="2" spans="1:24" ht="18" thickTop="1" thickBot="1">
      <c r="A2" s="37"/>
      <c r="B2"/>
      <c r="C2"/>
      <c r="D2"/>
      <c r="E2"/>
      <c r="F2" s="115">
        <f>Paramètres!$B$26</f>
        <v>42614</v>
      </c>
      <c r="G2" s="115"/>
      <c r="H2" s="115"/>
      <c r="I2" s="115"/>
      <c r="J2" s="115"/>
      <c r="K2" s="115"/>
      <c r="L2" s="38" t="s">
        <v>37</v>
      </c>
      <c r="M2" s="116">
        <f>Paramètres!$B$27</f>
        <v>42643</v>
      </c>
      <c r="N2" s="116"/>
      <c r="O2" s="116"/>
      <c r="P2" s="116"/>
      <c r="Q2" s="116"/>
      <c r="R2" s="116"/>
      <c r="S2"/>
      <c r="T2"/>
      <c r="U2"/>
      <c r="V2"/>
      <c r="X2" s="125"/>
    </row>
    <row r="3" spans="1:24" ht="14.25" thickTop="1" thickBo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X3" s="125"/>
    </row>
    <row r="4" spans="1:24" ht="16.5" thickTop="1" thickBot="1">
      <c r="A4" s="117" t="str">
        <f>IF(Paramètres!F2="-----","Compétence :","Compétences :")</f>
        <v>Compétences :</v>
      </c>
      <c r="B4" s="117"/>
      <c r="C4"/>
      <c r="D4" s="113" t="str">
        <f>CONCATENATE(Paramètres!E1,"  ",Paramètres!F1)</f>
        <v>1.  Je respecte les consignes écrites ou orales.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X4" s="125"/>
    </row>
    <row r="5" spans="1:24" ht="16.5" thickTop="1" thickBot="1">
      <c r="A5" s="39"/>
      <c r="B5"/>
      <c r="C5"/>
      <c r="D5" s="113" t="str">
        <f>IF(Paramètres!F2="-----","",CONCATENATE(Paramètres!E2,"  ",Paramètres!F2))</f>
        <v>2.  Je respecte les consignes de sécurité.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X5" s="125"/>
    </row>
    <row r="6" spans="1:24" ht="16.5" thickTop="1" thickBot="1">
      <c r="A6" s="39"/>
      <c r="B6"/>
      <c r="C6"/>
      <c r="D6" s="113" t="str">
        <f>IF(Paramètres!F3="-----","",CONCATENATE(Paramètres!E3,"  ",Paramètres!F3))</f>
        <v>3.  Je respecte les consignes de travail.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X6" s="125"/>
    </row>
    <row r="7" spans="1:24" ht="15" customHeight="1" thickTop="1" thickBo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X7" s="125"/>
    </row>
    <row r="8" spans="1:24" ht="17.25" customHeight="1" thickTop="1" thickBot="1">
      <c r="A8" s="40" t="s">
        <v>36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X8" s="125"/>
    </row>
    <row r="9" spans="1:24" ht="54.75" customHeight="1" thickTop="1" thickBot="1">
      <c r="A9" s="40" t="s">
        <v>34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X9" s="125"/>
    </row>
    <row r="10" spans="1:24" ht="54.75" customHeight="1" thickTop="1" thickBot="1">
      <c r="A10" s="40" t="s">
        <v>33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X10" s="125"/>
    </row>
    <row r="11" spans="1:24" ht="54.75" customHeight="1" thickTop="1" thickBot="1">
      <c r="A11" s="40" t="s">
        <v>32</v>
      </c>
      <c r="B11" s="79" t="str">
        <f>IF(Résultats!D4="Non pr.","Non présenté","")</f>
        <v/>
      </c>
      <c r="C11" s="79" t="str">
        <f>IF(Résultats!E4="Non pr.","Non présenté","")</f>
        <v/>
      </c>
      <c r="D11" s="79" t="str">
        <f>IF(Résultats!F4="Non pr.","Non présenté","")</f>
        <v/>
      </c>
      <c r="E11" s="79" t="str">
        <f>IF(Résultats!G4="Non pr.","Non présenté","")</f>
        <v/>
      </c>
      <c r="F11" s="79" t="str">
        <f>IF(Résultats!H4="Non pr.","Non présenté","")</f>
        <v/>
      </c>
      <c r="G11" s="79" t="str">
        <f>IF(Résultats!I4="Non pr.","Non présenté","")</f>
        <v/>
      </c>
      <c r="H11" s="79" t="str">
        <f>IF(Résultats!J4="Non pr.","Non présenté","")</f>
        <v>Non présenté</v>
      </c>
      <c r="I11" s="79" t="str">
        <f>IF(Résultats!K4="Non pr.","Non présenté","")</f>
        <v/>
      </c>
      <c r="J11" s="79" t="str">
        <f>IF(Résultats!L4="Non pr.","Non présenté","")</f>
        <v/>
      </c>
      <c r="K11" s="79" t="str">
        <f>IF(Résultats!M4="Non pr.","Non présenté","")</f>
        <v/>
      </c>
      <c r="L11" s="79" t="str">
        <f>IF(Résultats!N4="Non pr.","Non présenté","")</f>
        <v/>
      </c>
      <c r="M11" s="79" t="str">
        <f>IF(Résultats!O4="Non pr.","Non présenté","")</f>
        <v/>
      </c>
      <c r="N11" s="79" t="str">
        <f>IF(Résultats!P4="Non pr.","Non présenté","")</f>
        <v/>
      </c>
      <c r="O11" s="79" t="str">
        <f>IF(Résultats!Q4="Non pr.","Non présenté","")</f>
        <v/>
      </c>
      <c r="P11" s="79" t="str">
        <f>IF(Résultats!R4="Non pr.","Non présenté","")</f>
        <v/>
      </c>
      <c r="Q11" s="79" t="str">
        <f>IF(Résultats!S4="Non pr.","Non présenté","")</f>
        <v/>
      </c>
      <c r="R11" s="79" t="str">
        <f>IF(Résultats!T4="Non pr.","Non présenté","")</f>
        <v/>
      </c>
      <c r="S11" s="79" t="str">
        <f>IF(Résultats!U4="Non pr.","Non présenté","")</f>
        <v/>
      </c>
      <c r="T11" s="79" t="str">
        <f>IF(Résultats!V4="Non pr.","Non présenté","")</f>
        <v/>
      </c>
      <c r="U11" s="79" t="str">
        <f>IF(Résultats!W4="Non pr.","Non présenté","")</f>
        <v/>
      </c>
      <c r="V11"/>
      <c r="X11" s="125"/>
    </row>
    <row r="12" spans="1:24" ht="54.75" customHeight="1" thickTop="1" thickBot="1">
      <c r="A12" s="40" t="s">
        <v>31</v>
      </c>
      <c r="B12" s="41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X12" s="125"/>
    </row>
    <row r="13" spans="1:24" ht="55.5" customHeight="1" thickTop="1" thickBot="1">
      <c r="A13"/>
      <c r="B13" s="53" t="str">
        <f>IF(Résultats!D4="Absent(e)","Absent(e)","")</f>
        <v>Absent(e)</v>
      </c>
      <c r="C13" s="53" t="str">
        <f>IF(Résultats!E4="Absent(e)","Absent(e)","")</f>
        <v/>
      </c>
      <c r="D13" s="53" t="str">
        <f>IF(Résultats!F4="Absent(e)","Absent(e)","")</f>
        <v/>
      </c>
      <c r="E13" s="53" t="str">
        <f>IF(Résultats!G4="Absent(e)","Absent(e)","")</f>
        <v/>
      </c>
      <c r="F13" s="53" t="str">
        <f>IF(Résultats!H4="Absent(e)","Absent(e)","")</f>
        <v/>
      </c>
      <c r="G13" s="53" t="str">
        <f>IF(Résultats!I4="Absent(e)","Absent(e)","")</f>
        <v/>
      </c>
      <c r="H13" s="53" t="str">
        <f>IF(Résultats!J4="Absent(e)","Absent(e)","")</f>
        <v/>
      </c>
      <c r="I13" s="53" t="str">
        <f>IF(Résultats!K4="Absent(e)","Absent(e)","")</f>
        <v/>
      </c>
      <c r="J13" s="53" t="str">
        <f>IF(Résultats!L4="Absent(e)","Absent(e)","")</f>
        <v/>
      </c>
      <c r="K13" s="53" t="str">
        <f>IF(Résultats!M4="Absent(e)","Absent(e)","")</f>
        <v/>
      </c>
      <c r="L13" s="53" t="str">
        <f>IF(Résultats!N4="Absent(e)","Absent(e)","")</f>
        <v>Absent(e)</v>
      </c>
      <c r="M13" s="53" t="str">
        <f>IF(Résultats!O4="Absent(e)","Absent(e)","")</f>
        <v/>
      </c>
      <c r="N13" s="53" t="str">
        <f>IF(Résultats!P4="Absent(e)","Absent(e)","")</f>
        <v/>
      </c>
      <c r="O13" s="53" t="str">
        <f>IF(Résultats!Q4="Absent(e)","Absent(e)","")</f>
        <v/>
      </c>
      <c r="P13" s="53" t="str">
        <f>IF(Résultats!R4="Absent(e)","Absent(e)","")</f>
        <v/>
      </c>
      <c r="Q13" s="53" t="str">
        <f>IF(Résultats!S4="Absent(e)","Absent(e)","")</f>
        <v/>
      </c>
      <c r="R13" s="53" t="str">
        <f>IF(Résultats!T4="Absent(e)","Absent(e)","")</f>
        <v/>
      </c>
      <c r="S13" s="53" t="str">
        <f>IF(Résultats!U4="Absent(e)","Absent(e)","")</f>
        <v/>
      </c>
      <c r="T13" s="53" t="str">
        <f>IF(Résultats!V4="Absent(e)","Absent(e)","")</f>
        <v/>
      </c>
      <c r="U13" s="53" t="str">
        <f>IF(Résultats!W4="Absent(e)","Absent(e)","")</f>
        <v/>
      </c>
      <c r="V13"/>
      <c r="X13" s="125"/>
    </row>
    <row r="14" spans="1:24" ht="75" customHeight="1" thickTop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 s="42" t="s">
        <v>38</v>
      </c>
      <c r="X14" s="125"/>
    </row>
    <row r="15" spans="1:24" ht="31.5" customHeight="1" thickTop="1" thickBot="1">
      <c r="A15" s="114" t="str">
        <f>IF(Paramètres!$B$29="","",(CONCATENATE(Paramètres!$B$29,"  ",Paramètres!$B$30,"          ","(",Paramètres!$B$31,")")))</f>
        <v>Bollaerts  Dominique          (2F)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X15" s="125" t="s">
        <v>17</v>
      </c>
    </row>
    <row r="16" spans="1:24" ht="18" thickTop="1" thickBot="1">
      <c r="A16" s="37"/>
      <c r="B16"/>
      <c r="C16"/>
      <c r="D16"/>
      <c r="E16"/>
      <c r="F16" s="115">
        <f>Paramètres!$B$54</f>
        <v>42646</v>
      </c>
      <c r="G16" s="115"/>
      <c r="H16" s="115"/>
      <c r="I16" s="115"/>
      <c r="J16" s="115"/>
      <c r="K16" s="115"/>
      <c r="L16" s="38" t="s">
        <v>37</v>
      </c>
      <c r="M16" s="116">
        <f>Paramètres!$B$55</f>
        <v>42681</v>
      </c>
      <c r="N16" s="116"/>
      <c r="O16" s="116"/>
      <c r="P16" s="116"/>
      <c r="Q16" s="116"/>
      <c r="R16" s="116"/>
      <c r="S16"/>
      <c r="T16"/>
      <c r="U16"/>
      <c r="V16"/>
      <c r="X16" s="125"/>
    </row>
    <row r="17" spans="1:24" ht="14.25" thickTop="1" thickBo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 s="125"/>
    </row>
    <row r="18" spans="1:24" ht="16.5" thickTop="1" thickBot="1">
      <c r="A18" s="117" t="str">
        <f>IF(Paramètres!F30="-----","Compétence :","Compétences :")</f>
        <v>Compétences :</v>
      </c>
      <c r="B18" s="117"/>
      <c r="C18"/>
      <c r="D18" s="113" t="str">
        <f>CONCATENATE(Paramètres!E29,"  ",Paramètres!F29)</f>
        <v>1.  Je respecte les consignes écrites ou orales.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X18" s="125"/>
    </row>
    <row r="19" spans="1:24" ht="16.5" thickTop="1" thickBot="1">
      <c r="A19" s="39"/>
      <c r="B19"/>
      <c r="C19"/>
      <c r="D19" s="113" t="str">
        <f>IF(Paramètres!F30="-----","",CONCATENATE(Paramètres!E30,"  ",Paramètres!F30))</f>
        <v>2.  Je respecte les consignes de sécurité.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X19" s="125"/>
    </row>
    <row r="20" spans="1:24" ht="16.5" thickTop="1" thickBot="1">
      <c r="A20" s="39"/>
      <c r="B20"/>
      <c r="C20"/>
      <c r="D20" s="113" t="str">
        <f>IF(Paramètres!F31="-----","",CONCATENATE(Paramètres!E31,"  ",Paramètres!F31))</f>
        <v>3.  Je respecte les consignes de travail.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X20" s="125"/>
    </row>
    <row r="21" spans="1:24" ht="15" customHeight="1" thickTop="1" thickBo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X21" s="125"/>
    </row>
    <row r="22" spans="1:24" ht="17.25" customHeight="1" thickTop="1" thickBot="1">
      <c r="A22" s="40" t="s">
        <v>36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X22" s="125"/>
    </row>
    <row r="23" spans="1:24" ht="54.75" customHeight="1" thickTop="1" thickBot="1">
      <c r="A23" s="40" t="s">
        <v>34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X23" s="125"/>
    </row>
    <row r="24" spans="1:24" ht="54.75" customHeight="1" thickTop="1" thickBot="1">
      <c r="A24" s="40" t="s">
        <v>33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X24" s="125"/>
    </row>
    <row r="25" spans="1:24" ht="54.75" customHeight="1" thickTop="1" thickBot="1">
      <c r="A25" s="40" t="s">
        <v>32</v>
      </c>
      <c r="B25" s="79" t="str">
        <f>IF(Résultats!D33="Non pr.","Non présenté","")</f>
        <v/>
      </c>
      <c r="C25" s="79" t="str">
        <f>IF(Résultats!E33="Non pr.","Non présenté","")</f>
        <v/>
      </c>
      <c r="D25" s="79" t="str">
        <f>IF(Résultats!F33="Non pr.","Non présenté","")</f>
        <v/>
      </c>
      <c r="E25" s="79" t="str">
        <f>IF(Résultats!G33="Non pr.","Non présenté","")</f>
        <v/>
      </c>
      <c r="F25" s="79" t="str">
        <f>IF(Résultats!H33="Non pr.","Non présenté","")</f>
        <v/>
      </c>
      <c r="G25" s="79" t="str">
        <f>IF(Résultats!I33="Non pr.","Non présenté","")</f>
        <v/>
      </c>
      <c r="H25" s="79" t="str">
        <f>IF(Résultats!J33="Non pr.","Non présenté","")</f>
        <v/>
      </c>
      <c r="I25" s="79" t="str">
        <f>IF(Résultats!K33="Non pr.","Non présenté","")</f>
        <v/>
      </c>
      <c r="J25" s="79" t="str">
        <f>IF(Résultats!L33="Non pr.","Non présenté","")</f>
        <v/>
      </c>
      <c r="K25" s="79" t="str">
        <f>IF(Résultats!M33="Non pr.","Non présenté","")</f>
        <v/>
      </c>
      <c r="L25" s="79" t="str">
        <f>IF(Résultats!N33="Non pr.","Non présenté","")</f>
        <v/>
      </c>
      <c r="M25" s="79" t="str">
        <f>IF(Résultats!O33="Non pr.","Non présenté","")</f>
        <v/>
      </c>
      <c r="N25" s="79" t="str">
        <f>IF(Résultats!P33="Non pr.","Non présenté","")</f>
        <v/>
      </c>
      <c r="O25" s="79" t="str">
        <f>IF(Résultats!Q33="Non pr.","Non présenté","")</f>
        <v/>
      </c>
      <c r="P25" s="79" t="str">
        <f>IF(Résultats!R33="Non pr.","Non présenté","")</f>
        <v/>
      </c>
      <c r="Q25" s="79" t="str">
        <f>IF(Résultats!S33="Non pr.","Non présenté","")</f>
        <v/>
      </c>
      <c r="R25" s="79" t="str">
        <f>IF(Résultats!T33="Non pr.","Non présenté","")</f>
        <v/>
      </c>
      <c r="S25" s="79" t="str">
        <f>IF(Résultats!U33="Non pr.","Non présenté","")</f>
        <v/>
      </c>
      <c r="T25" s="79" t="str">
        <f>IF(Résultats!V33="Non pr.","Non présenté","")</f>
        <v/>
      </c>
      <c r="U25" s="79" t="str">
        <f>IF(Résultats!W33="Non pr.","Non présenté","")</f>
        <v/>
      </c>
      <c r="V25"/>
      <c r="X25" s="125"/>
    </row>
    <row r="26" spans="1:24" ht="54.75" customHeight="1" thickTop="1" thickBot="1">
      <c r="A26" s="40" t="s">
        <v>31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/>
      <c r="X26" s="125"/>
    </row>
    <row r="27" spans="1:24" ht="54.75" customHeight="1" thickTop="1" thickBot="1">
      <c r="A27"/>
      <c r="B27" s="53" t="str">
        <f>IF(Résultats!D33="Absent(e)","Absent(e)","")</f>
        <v/>
      </c>
      <c r="C27" s="53" t="str">
        <f>IF(Résultats!E33="Absent(e)","Absent(e)","")</f>
        <v/>
      </c>
      <c r="D27" s="53" t="str">
        <f>IF(Résultats!F33="Absent(e)","Absent(e)","")</f>
        <v/>
      </c>
      <c r="E27" s="53" t="str">
        <f>IF(Résultats!G33="Absent(e)","Absent(e)","")</f>
        <v/>
      </c>
      <c r="F27" s="53" t="str">
        <f>IF(Résultats!H33="Absent(e)","Absent(e)","")</f>
        <v/>
      </c>
      <c r="G27" s="53" t="str">
        <f>IF(Résultats!I33="Absent(e)","Absent(e)","")</f>
        <v/>
      </c>
      <c r="H27" s="53" t="str">
        <f>IF(Résultats!J33="Absent(e)","Absent(e)","")</f>
        <v/>
      </c>
      <c r="I27" s="53" t="str">
        <f>IF(Résultats!K33="Absent(e)","Absent(e)","")</f>
        <v/>
      </c>
      <c r="J27" s="53" t="str">
        <f>IF(Résultats!L33="Absent(e)","Absent(e)","")</f>
        <v/>
      </c>
      <c r="K27" s="53" t="str">
        <f>IF(Résultats!M33="Absent(e)","Absent(e)","")</f>
        <v/>
      </c>
      <c r="L27" s="53" t="str">
        <f>IF(Résultats!N33="Absent(e)","Absent(e)","")</f>
        <v/>
      </c>
      <c r="M27" s="53" t="str">
        <f>IF(Résultats!O33="Absent(e)","Absent(e)","")</f>
        <v/>
      </c>
      <c r="N27" s="53" t="str">
        <f>IF(Résultats!P33="Absent(e)","Absent(e)","")</f>
        <v/>
      </c>
      <c r="O27" s="53" t="str">
        <f>IF(Résultats!Q33="Absent(e)","Absent(e)","")</f>
        <v/>
      </c>
      <c r="P27" s="53" t="str">
        <f>IF(Résultats!R33="Absent(e)","Absent(e)","")</f>
        <v/>
      </c>
      <c r="Q27" s="53" t="str">
        <f>IF(Résultats!S33="Absent(e)","Absent(e)","")</f>
        <v/>
      </c>
      <c r="R27" s="53" t="str">
        <f>IF(Résultats!T33="Absent(e)","Absent(e)","")</f>
        <v/>
      </c>
      <c r="S27" s="53" t="str">
        <f>IF(Résultats!U33="Absent(e)","Absent(e)","")</f>
        <v/>
      </c>
      <c r="T27" s="53" t="str">
        <f>IF(Résultats!V33="Absent(e)","Absent(e)","")</f>
        <v/>
      </c>
      <c r="U27" s="53" t="str">
        <f>IF(Résultats!W33="Absent(e)","Absent(e)","")</f>
        <v/>
      </c>
      <c r="V27"/>
      <c r="X27" s="125"/>
    </row>
    <row r="28" spans="1:24" ht="75" customHeight="1" thickTop="1" thickBo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 s="42" t="s">
        <v>39</v>
      </c>
      <c r="X28" s="125"/>
    </row>
    <row r="29" spans="1:24" ht="31.5" customHeight="1" thickTop="1" thickBot="1">
      <c r="A29" s="114" t="str">
        <f>IF(Paramètres!$B$57="","",(CONCATENATE(Paramètres!$B$57,"  ",Paramètres!$B$58,"          ","(",Paramètres!$B$59,")")))</f>
        <v>Bollaerts  Dominique          (2F)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X29" s="125" t="s">
        <v>18</v>
      </c>
    </row>
    <row r="30" spans="1:24" ht="18" thickTop="1" thickBot="1">
      <c r="A30" s="37"/>
      <c r="B30"/>
      <c r="C30"/>
      <c r="D30"/>
      <c r="E30"/>
      <c r="F30" s="115">
        <f>Paramètres!$B$82</f>
        <v>42682</v>
      </c>
      <c r="G30" s="115"/>
      <c r="H30" s="115"/>
      <c r="I30" s="115"/>
      <c r="J30" s="115"/>
      <c r="K30" s="115"/>
      <c r="L30" s="38" t="s">
        <v>37</v>
      </c>
      <c r="M30" s="116">
        <f>Paramètres!$B$83</f>
        <v>42688</v>
      </c>
      <c r="N30" s="116"/>
      <c r="O30" s="116"/>
      <c r="P30" s="116"/>
      <c r="Q30" s="116"/>
      <c r="R30" s="116"/>
      <c r="S30"/>
      <c r="T30"/>
      <c r="U30"/>
      <c r="V30"/>
      <c r="X30" s="125"/>
    </row>
    <row r="31" spans="1:24" ht="14.25" thickTop="1" thickBo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X31" s="125"/>
    </row>
    <row r="32" spans="1:24" ht="16.5" thickTop="1" thickBot="1">
      <c r="A32" s="117" t="str">
        <f>IF(Paramètres!F58="-----","Compétence :","Compétences :")</f>
        <v>Compétence :</v>
      </c>
      <c r="B32" s="117"/>
      <c r="C32"/>
      <c r="D32" s="113" t="str">
        <f>CONCATENATE(Paramètres!E57,"  ",Paramètres!F57)</f>
        <v>1.  Je participe activement aux différents cours.</v>
      </c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X32" s="125"/>
    </row>
    <row r="33" spans="1:24" ht="16.5" thickTop="1" thickBot="1">
      <c r="A33" s="39"/>
      <c r="B33"/>
      <c r="C33"/>
      <c r="D33" s="113" t="str">
        <f>IF(Paramètres!F58="-----","",CONCATENATE(Paramètres!E58,"  ",Paramètres!F58))</f>
        <v/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X33" s="125"/>
    </row>
    <row r="34" spans="1:24" ht="16.5" thickTop="1" thickBot="1">
      <c r="A34" s="39"/>
      <c r="B34"/>
      <c r="C34"/>
      <c r="D34" s="113" t="str">
        <f>IF(Paramètres!F59="-----","",CONCATENATE(Paramètres!E59,"  ",Paramètres!F59))</f>
        <v/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X34" s="125"/>
    </row>
    <row r="35" spans="1:24" ht="15" customHeight="1" thickTop="1" thickBo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X35" s="125"/>
    </row>
    <row r="36" spans="1:24" ht="17.25" customHeight="1" thickTop="1" thickBot="1">
      <c r="A36" s="40" t="s">
        <v>36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X36" s="125"/>
    </row>
    <row r="37" spans="1:24" ht="54.75" customHeight="1" thickTop="1" thickBot="1">
      <c r="A37" s="40" t="s">
        <v>34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X37" s="125"/>
    </row>
    <row r="38" spans="1:24" ht="54.75" customHeight="1" thickTop="1" thickBot="1">
      <c r="A38" s="40" t="s">
        <v>33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X38" s="125"/>
    </row>
    <row r="39" spans="1:24" ht="54.75" customHeight="1" thickTop="1" thickBot="1">
      <c r="A39" s="40" t="s">
        <v>32</v>
      </c>
      <c r="B39" s="79" t="str">
        <f>IF(Résultats!D62="Non pr.","Non présenté","")</f>
        <v/>
      </c>
      <c r="C39" s="79" t="str">
        <f>IF(Résultats!E62="Non pr.","Non présenté","")</f>
        <v/>
      </c>
      <c r="D39" s="79" t="str">
        <f>IF(Résultats!F62="Non pr.","Non présenté","")</f>
        <v/>
      </c>
      <c r="E39" s="79" t="str">
        <f>IF(Résultats!G62="Non pr.","Non présenté","")</f>
        <v/>
      </c>
      <c r="F39" s="79" t="str">
        <f>IF(Résultats!H62="Non pr.","Non présenté","")</f>
        <v/>
      </c>
      <c r="G39" s="79" t="str">
        <f>IF(Résultats!I62="Non pr.","Non présenté","")</f>
        <v/>
      </c>
      <c r="H39" s="79" t="str">
        <f>IF(Résultats!J62="Non pr.","Non présenté","")</f>
        <v/>
      </c>
      <c r="I39" s="79" t="str">
        <f>IF(Résultats!K62="Non pr.","Non présenté","")</f>
        <v/>
      </c>
      <c r="J39" s="79" t="str">
        <f>IF(Résultats!L62="Non pr.","Non présenté","")</f>
        <v/>
      </c>
      <c r="K39" s="79" t="str">
        <f>IF(Résultats!M62="Non pr.","Non présenté","")</f>
        <v/>
      </c>
      <c r="L39" s="79" t="str">
        <f>IF(Résultats!N62="Non pr.","Non présenté","")</f>
        <v/>
      </c>
      <c r="M39" s="79" t="str">
        <f>IF(Résultats!O62="Non pr.","Non présenté","")</f>
        <v/>
      </c>
      <c r="N39" s="79" t="str">
        <f>IF(Résultats!P62="Non pr.","Non présenté","")</f>
        <v/>
      </c>
      <c r="O39" s="79" t="str">
        <f>IF(Résultats!Q62="Non pr.","Non présenté","")</f>
        <v/>
      </c>
      <c r="P39" s="79" t="str">
        <f>IF(Résultats!R62="Non pr.","Non présenté","")</f>
        <v/>
      </c>
      <c r="Q39" s="79" t="str">
        <f>IF(Résultats!S62="Non pr.","Non présenté","")</f>
        <v/>
      </c>
      <c r="R39" s="79" t="str">
        <f>IF(Résultats!T62="Non pr.","Non présenté","")</f>
        <v/>
      </c>
      <c r="S39" s="79" t="str">
        <f>IF(Résultats!U62="Non pr.","Non présenté","")</f>
        <v/>
      </c>
      <c r="T39" s="79" t="str">
        <f>IF(Résultats!V62="Non pr.","Non présenté","")</f>
        <v/>
      </c>
      <c r="U39" s="79" t="str">
        <f>IF(Résultats!W62="Non pr.","Non présenté","")</f>
        <v/>
      </c>
      <c r="V39"/>
      <c r="X39" s="125"/>
    </row>
    <row r="40" spans="1:24" ht="54.75" customHeight="1" thickTop="1" thickBot="1">
      <c r="A40" s="40" t="s">
        <v>31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/>
      <c r="X40" s="125"/>
    </row>
    <row r="41" spans="1:24" ht="55.5" customHeight="1" thickTop="1" thickBot="1">
      <c r="A41"/>
      <c r="B41" s="53" t="str">
        <f>IF(Résultats!D62="Absent(e)","Absent(e)","")</f>
        <v/>
      </c>
      <c r="C41" s="53" t="str">
        <f>IF(Résultats!E62="Absent(e)","Absent(e)","")</f>
        <v/>
      </c>
      <c r="D41" s="53" t="str">
        <f>IF(Résultats!F62="Absent(e)","Absent(e)","")</f>
        <v/>
      </c>
      <c r="E41" s="53" t="str">
        <f>IF(Résultats!G62="Absent(e)","Absent(e)","")</f>
        <v/>
      </c>
      <c r="F41" s="53" t="str">
        <f>IF(Résultats!H62="Absent(e)","Absent(e)","")</f>
        <v/>
      </c>
      <c r="G41" s="53" t="str">
        <f>IF(Résultats!I62="Absent(e)","Absent(e)","")</f>
        <v/>
      </c>
      <c r="H41" s="53" t="str">
        <f>IF(Résultats!J62="Absent(e)","Absent(e)","")</f>
        <v/>
      </c>
      <c r="I41" s="53" t="str">
        <f>IF(Résultats!K62="Absent(e)","Absent(e)","")</f>
        <v/>
      </c>
      <c r="J41" s="53" t="str">
        <f>IF(Résultats!L62="Absent(e)","Absent(e)","")</f>
        <v/>
      </c>
      <c r="K41" s="53" t="str">
        <f>IF(Résultats!M62="Absent(e)","Absent(e)","")</f>
        <v/>
      </c>
      <c r="L41" s="53" t="str">
        <f>IF(Résultats!N62="Absent(e)","Absent(e)","")</f>
        <v/>
      </c>
      <c r="M41" s="53" t="str">
        <f>IF(Résultats!O62="Absent(e)","Absent(e)","")</f>
        <v/>
      </c>
      <c r="N41" s="53" t="str">
        <f>IF(Résultats!P62="Absent(e)","Absent(e)","")</f>
        <v/>
      </c>
      <c r="O41" s="53" t="str">
        <f>IF(Résultats!Q62="Absent(e)","Absent(e)","")</f>
        <v/>
      </c>
      <c r="P41" s="53" t="str">
        <f>IF(Résultats!R62="Absent(e)","Absent(e)","")</f>
        <v/>
      </c>
      <c r="Q41" s="53" t="str">
        <f>IF(Résultats!S62="Absent(e)","Absent(e)","")</f>
        <v/>
      </c>
      <c r="R41" s="53" t="str">
        <f>IF(Résultats!T62="Absent(e)","Absent(e)","")</f>
        <v/>
      </c>
      <c r="S41" s="53" t="str">
        <f>IF(Résultats!U62="Absent(e)","Absent(e)","")</f>
        <v/>
      </c>
      <c r="T41" s="53" t="str">
        <f>IF(Résultats!V62="Absent(e)","Absent(e)","")</f>
        <v/>
      </c>
      <c r="U41" s="53" t="str">
        <f>IF(Résultats!W62="Absent(e)","Absent(e)","")</f>
        <v/>
      </c>
      <c r="V41"/>
      <c r="X41" s="125"/>
    </row>
    <row r="42" spans="1:24" ht="74.25" customHeight="1" thickTop="1" thickBo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 s="42" t="s">
        <v>40</v>
      </c>
      <c r="X42" s="125"/>
    </row>
    <row r="43" spans="1:24" ht="31.5" customHeight="1" thickTop="1" thickBot="1">
      <c r="A43" s="114" t="str">
        <f>IF(Paramètres!$B$85="","",(CONCATENATE(Paramètres!$B$85,"  ",Paramètres!$B$86,"          ","(",Paramètres!$B$87,")")))</f>
        <v>Bollaerts  Dominique          (2F)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X43" s="125" t="s">
        <v>19</v>
      </c>
    </row>
    <row r="44" spans="1:24" ht="18" thickTop="1" thickBot="1">
      <c r="A44" s="37"/>
      <c r="B44"/>
      <c r="C44"/>
      <c r="D44"/>
      <c r="E44"/>
      <c r="F44" s="115">
        <f>Paramètres!$B$110</f>
        <v>42705</v>
      </c>
      <c r="G44" s="115"/>
      <c r="H44" s="115"/>
      <c r="I44" s="115"/>
      <c r="J44" s="115"/>
      <c r="K44" s="115"/>
      <c r="L44" s="38" t="s">
        <v>37</v>
      </c>
      <c r="M44" s="116">
        <f>Paramètres!$B$111</f>
        <v>42727</v>
      </c>
      <c r="N44" s="116"/>
      <c r="O44" s="116"/>
      <c r="P44" s="116"/>
      <c r="Q44" s="116"/>
      <c r="R44" s="116"/>
      <c r="S44"/>
      <c r="T44"/>
      <c r="U44"/>
      <c r="V44"/>
      <c r="X44" s="125"/>
    </row>
    <row r="45" spans="1:24" ht="14.25" thickTop="1" thickBo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X45" s="125"/>
    </row>
    <row r="46" spans="1:24" ht="16.5" thickTop="1" thickBot="1">
      <c r="A46" s="117" t="str">
        <f>IF(Paramètres!F86="-----","Compétence :","Compétences :")</f>
        <v>Compétences :</v>
      </c>
      <c r="B46" s="117"/>
      <c r="C46"/>
      <c r="D46" s="113" t="str">
        <f>CONCATENATE(Paramètres!E85,"  ",Paramètres!F85)</f>
        <v>1.  Je respecte le règlement de l'atelier.</v>
      </c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X46" s="125"/>
    </row>
    <row r="47" spans="1:24" ht="16.5" thickTop="1" thickBot="1">
      <c r="A47" s="39"/>
      <c r="B47"/>
      <c r="C47"/>
      <c r="D47" s="113" t="str">
        <f>IF(Paramètres!F86="-----","",CONCATENATE(Paramètres!E86,"  ",Paramètres!F86))</f>
        <v>2.  J'écoute ou je lis la consigne jusqu'au bout avant de commencer à travailler.</v>
      </c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X47" s="125"/>
    </row>
    <row r="48" spans="1:24" ht="16.5" thickTop="1" thickBot="1">
      <c r="A48" s="39"/>
      <c r="B48"/>
      <c r="C48"/>
      <c r="D48" s="113" t="str">
        <f>IF(Paramètres!F87="-----","",CONCATENATE(Paramètres!E87,"  ",Paramètres!F87))</f>
        <v>3.  J'écoute ou je lis la consigne jusqu'au bout avant de poser une question.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X48" s="125"/>
    </row>
    <row r="49" spans="1:24" ht="15" customHeight="1" thickTop="1" thickBo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X49" s="125"/>
    </row>
    <row r="50" spans="1:24" ht="17.25" customHeight="1" thickTop="1" thickBot="1">
      <c r="A50" s="40" t="s">
        <v>36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X50" s="125"/>
    </row>
    <row r="51" spans="1:24" ht="54.75" customHeight="1" thickTop="1" thickBot="1">
      <c r="A51" s="40" t="s">
        <v>34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X51" s="125"/>
    </row>
    <row r="52" spans="1:24" ht="54.75" customHeight="1" thickTop="1" thickBot="1">
      <c r="A52" s="40" t="s">
        <v>33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X52" s="125"/>
    </row>
    <row r="53" spans="1:24" ht="54.75" customHeight="1" thickTop="1" thickBot="1">
      <c r="A53" s="40" t="s">
        <v>32</v>
      </c>
      <c r="B53" s="79" t="str">
        <f>IF(Résultats!D91="Non pr.","Non présenté","")</f>
        <v/>
      </c>
      <c r="C53" s="79" t="str">
        <f>IF(Résultats!E91="Non pr.","Non présenté","")</f>
        <v/>
      </c>
      <c r="D53" s="79" t="str">
        <f>IF(Résultats!F91="Non pr.","Non présenté","")</f>
        <v/>
      </c>
      <c r="E53" s="79" t="str">
        <f>IF(Résultats!G91="Non pr.","Non présenté","")</f>
        <v/>
      </c>
      <c r="F53" s="79" t="str">
        <f>IF(Résultats!H91="Non pr.","Non présenté","")</f>
        <v/>
      </c>
      <c r="G53" s="79" t="str">
        <f>IF(Résultats!I91="Non pr.","Non présenté","")</f>
        <v/>
      </c>
      <c r="H53" s="79" t="str">
        <f>IF(Résultats!J91="Non pr.","Non présenté","")</f>
        <v/>
      </c>
      <c r="I53" s="79" t="str">
        <f>IF(Résultats!K91="Non pr.","Non présenté","")</f>
        <v/>
      </c>
      <c r="J53" s="79" t="str">
        <f>IF(Résultats!L91="Non pr.","Non présenté","")</f>
        <v/>
      </c>
      <c r="K53" s="79" t="str">
        <f>IF(Résultats!M91="Non pr.","Non présenté","")</f>
        <v/>
      </c>
      <c r="L53" s="79" t="str">
        <f>IF(Résultats!N91="Non pr.","Non présenté","")</f>
        <v/>
      </c>
      <c r="M53" s="79" t="str">
        <f>IF(Résultats!O91="Non pr.","Non présenté","")</f>
        <v/>
      </c>
      <c r="N53" s="79" t="str">
        <f>IF(Résultats!P91="Non pr.","Non présenté","")</f>
        <v/>
      </c>
      <c r="O53" s="79" t="str">
        <f>IF(Résultats!Q91="Non pr.","Non présenté","")</f>
        <v/>
      </c>
      <c r="P53" s="79" t="str">
        <f>IF(Résultats!R91="Non pr.","Non présenté","")</f>
        <v/>
      </c>
      <c r="Q53" s="79" t="str">
        <f>IF(Résultats!S91="Non pr.","Non présenté","")</f>
        <v/>
      </c>
      <c r="R53" s="79" t="str">
        <f>IF(Résultats!T91="Non pr.","Non présenté","")</f>
        <v/>
      </c>
      <c r="S53" s="79" t="str">
        <f>IF(Résultats!U91="Non pr.","Non présenté","")</f>
        <v/>
      </c>
      <c r="T53" s="79" t="str">
        <f>IF(Résultats!V91="Non pr.","Non présenté","")</f>
        <v/>
      </c>
      <c r="U53" s="79" t="str">
        <f>IF(Résultats!W91="Non pr.","Non présenté","")</f>
        <v/>
      </c>
      <c r="V53"/>
      <c r="X53" s="125"/>
    </row>
    <row r="54" spans="1:24" ht="54.75" customHeight="1" thickTop="1" thickBot="1">
      <c r="A54" s="40" t="s">
        <v>31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/>
      <c r="X54" s="125"/>
    </row>
    <row r="55" spans="1:24" ht="57" customHeight="1" thickTop="1" thickBot="1">
      <c r="A55"/>
      <c r="B55" s="53" t="str">
        <f>IF(Résultats!D91="Absent(e)","Absent(e)","")</f>
        <v/>
      </c>
      <c r="C55" s="53" t="str">
        <f>IF(Résultats!E91="Absent(e)","Absent(e)","")</f>
        <v/>
      </c>
      <c r="D55" s="53" t="str">
        <f>IF(Résultats!F91="Absent(e)","Absent(e)","")</f>
        <v/>
      </c>
      <c r="E55" s="53" t="str">
        <f>IF(Résultats!G91="Absent(e)","Absent(e)","")</f>
        <v/>
      </c>
      <c r="F55" s="53" t="str">
        <f>IF(Résultats!H91="Absent(e)","Absent(e)","")</f>
        <v/>
      </c>
      <c r="G55" s="53" t="str">
        <f>IF(Résultats!I91="Absent(e)","Absent(e)","")</f>
        <v/>
      </c>
      <c r="H55" s="53" t="str">
        <f>IF(Résultats!J91="Absent(e)","Absent(e)","")</f>
        <v/>
      </c>
      <c r="I55" s="53" t="str">
        <f>IF(Résultats!K91="Absent(e)","Absent(e)","")</f>
        <v/>
      </c>
      <c r="J55" s="53" t="str">
        <f>IF(Résultats!L91="Absent(e)","Absent(e)","")</f>
        <v/>
      </c>
      <c r="K55" s="53" t="str">
        <f>IF(Résultats!M91="Absent(e)","Absent(e)","")</f>
        <v/>
      </c>
      <c r="L55" s="53" t="str">
        <f>IF(Résultats!N91="Absent(e)","Absent(e)","")</f>
        <v/>
      </c>
      <c r="M55" s="53" t="str">
        <f>IF(Résultats!O91="Absent(e)","Absent(e)","")</f>
        <v/>
      </c>
      <c r="N55" s="53" t="str">
        <f>IF(Résultats!P91="Absent(e)","Absent(e)","")</f>
        <v/>
      </c>
      <c r="O55" s="53" t="str">
        <f>IF(Résultats!Q91="Absent(e)","Absent(e)","")</f>
        <v/>
      </c>
      <c r="P55" s="53" t="str">
        <f>IF(Résultats!R91="Absent(e)","Absent(e)","")</f>
        <v/>
      </c>
      <c r="Q55" s="53" t="str">
        <f>IF(Résultats!S91="Absent(e)","Absent(e)","")</f>
        <v/>
      </c>
      <c r="R55" s="53" t="str">
        <f>IF(Résultats!T91="Absent(e)","Absent(e)","")</f>
        <v/>
      </c>
      <c r="S55" s="53" t="str">
        <f>IF(Résultats!U91="Absent(e)","Absent(e)","")</f>
        <v/>
      </c>
      <c r="T55" s="53" t="str">
        <f>IF(Résultats!V91="Absent(e)","Absent(e)","")</f>
        <v/>
      </c>
      <c r="U55" s="53" t="str">
        <f>IF(Résultats!W91="Absent(e)","Absent(e)","")</f>
        <v/>
      </c>
      <c r="V55"/>
      <c r="X55" s="125"/>
    </row>
    <row r="56" spans="1:24" ht="74.25" customHeight="1" thickTop="1" thickBo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 s="42" t="s">
        <v>41</v>
      </c>
      <c r="X56" s="125"/>
    </row>
    <row r="57" spans="1:24" ht="31.5" customHeight="1" thickTop="1" thickBot="1">
      <c r="A57" s="114" t="str">
        <f>IF(Paramètres!$B$113="","",(CONCATENATE(Paramètres!$B$113,"  ",Paramètres!$B$114,"          ","(",Paramètres!$B$115,")")))</f>
        <v>Bollaerts  Dominique          (2F)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X57" s="125" t="s">
        <v>20</v>
      </c>
    </row>
    <row r="58" spans="1:24" ht="18" thickTop="1" thickBot="1">
      <c r="A58" s="37"/>
      <c r="B58"/>
      <c r="C58"/>
      <c r="D58"/>
      <c r="E58"/>
      <c r="F58" s="115">
        <f>Paramètres!$B$138</f>
        <v>42744</v>
      </c>
      <c r="G58" s="115"/>
      <c r="H58" s="115"/>
      <c r="I58" s="115"/>
      <c r="J58" s="115"/>
      <c r="K58" s="115"/>
      <c r="L58" s="38" t="s">
        <v>37</v>
      </c>
      <c r="M58" s="116">
        <f>Paramètres!$B$139</f>
        <v>42765</v>
      </c>
      <c r="N58" s="116"/>
      <c r="O58" s="116"/>
      <c r="P58" s="116"/>
      <c r="Q58" s="116"/>
      <c r="R58" s="116"/>
      <c r="S58"/>
      <c r="T58"/>
      <c r="U58"/>
      <c r="V58"/>
      <c r="X58" s="125"/>
    </row>
    <row r="59" spans="1:24" ht="14.25" thickTop="1" thickBo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X59" s="125"/>
    </row>
    <row r="60" spans="1:24" ht="16.5" thickTop="1" thickBot="1">
      <c r="A60" s="117" t="str">
        <f>IF(Paramètres!F114="-----","Compétence :","Compétences :")</f>
        <v>Compétences :</v>
      </c>
      <c r="B60" s="117"/>
      <c r="C60"/>
      <c r="D60" s="113" t="str">
        <f>CONCATENATE(Paramètres!E113,"  ",Paramètres!F113)</f>
        <v>1.  Je réponds avec précision à une question posée (je fais des phrases complètes).</v>
      </c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X60" s="125"/>
    </row>
    <row r="61" spans="1:24" ht="16.5" thickTop="1" thickBot="1">
      <c r="A61" s="39"/>
      <c r="B61"/>
      <c r="C61"/>
      <c r="D61" s="113" t="str">
        <f>IF(Paramètres!F114="-----","",CONCATENATE(Paramètres!E114,"  ",Paramètres!F114))</f>
        <v>2.  Je respecte les consignes de sécurité.</v>
      </c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X61" s="125"/>
    </row>
    <row r="62" spans="1:24" ht="16.5" thickTop="1" thickBot="1">
      <c r="A62" s="39"/>
      <c r="B62"/>
      <c r="C62"/>
      <c r="D62" s="113" t="str">
        <f>IF(Paramètres!F115="-----","",CONCATENATE(Paramètres!E115,"  ",Paramètres!F115))</f>
        <v>3.  Je réalise les travaux demandés dans chaque cours.</v>
      </c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X62" s="125"/>
    </row>
    <row r="63" spans="1:24" ht="15" customHeight="1" thickTop="1" thickBo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X63" s="125"/>
    </row>
    <row r="64" spans="1:24" ht="17.25" customHeight="1" thickTop="1" thickBot="1">
      <c r="A64" s="40" t="s">
        <v>36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X64" s="125"/>
    </row>
    <row r="65" spans="1:24" ht="54.75" customHeight="1" thickTop="1" thickBot="1">
      <c r="A65" s="40" t="s">
        <v>34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X65" s="125"/>
    </row>
    <row r="66" spans="1:24" ht="54.75" customHeight="1" thickTop="1" thickBot="1">
      <c r="A66" s="40" t="s">
        <v>33</v>
      </c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X66" s="125"/>
    </row>
    <row r="67" spans="1:24" ht="54.75" customHeight="1" thickTop="1" thickBot="1">
      <c r="A67" s="40" t="s">
        <v>32</v>
      </c>
      <c r="B67" s="79" t="str">
        <f>IF(Résultats!D120="Non pr.","Non présenté","")</f>
        <v/>
      </c>
      <c r="C67" s="79" t="str">
        <f>IF(Résultats!E120="Non pr.","Non présenté","")</f>
        <v/>
      </c>
      <c r="D67" s="79" t="str">
        <f>IF(Résultats!F120="Non pr.","Non présenté","")</f>
        <v/>
      </c>
      <c r="E67" s="79" t="str">
        <f>IF(Résultats!G120="Non pr.","Non présenté","")</f>
        <v/>
      </c>
      <c r="F67" s="79" t="str">
        <f>IF(Résultats!H120="Non pr.","Non présenté","")</f>
        <v/>
      </c>
      <c r="G67" s="79" t="str">
        <f>IF(Résultats!I120="Non pr.","Non présenté","")</f>
        <v/>
      </c>
      <c r="H67" s="79" t="str">
        <f>IF(Résultats!J120="Non pr.","Non présenté","")</f>
        <v/>
      </c>
      <c r="I67" s="79" t="str">
        <f>IF(Résultats!K120="Non pr.","Non présenté","")</f>
        <v/>
      </c>
      <c r="J67" s="79" t="str">
        <f>IF(Résultats!L120="Non pr.","Non présenté","")</f>
        <v/>
      </c>
      <c r="K67" s="79" t="str">
        <f>IF(Résultats!M120="Non pr.","Non présenté","")</f>
        <v/>
      </c>
      <c r="L67" s="79" t="str">
        <f>IF(Résultats!N120="Non pr.","Non présenté","")</f>
        <v/>
      </c>
      <c r="M67" s="79" t="str">
        <f>IF(Résultats!O120="Non pr.","Non présenté","")</f>
        <v/>
      </c>
      <c r="N67" s="79" t="str">
        <f>IF(Résultats!P120="Non pr.","Non présenté","")</f>
        <v/>
      </c>
      <c r="O67" s="79" t="str">
        <f>IF(Résultats!Q120="Non pr.","Non présenté","")</f>
        <v/>
      </c>
      <c r="P67" s="79" t="str">
        <f>IF(Résultats!R120="Non pr.","Non présenté","")</f>
        <v/>
      </c>
      <c r="Q67" s="79" t="str">
        <f>IF(Résultats!S120="Non pr.","Non présenté","")</f>
        <v/>
      </c>
      <c r="R67" s="79" t="str">
        <f>IF(Résultats!T120="Non pr.","Non présenté","")</f>
        <v/>
      </c>
      <c r="S67" s="79" t="str">
        <f>IF(Résultats!U120="Non pr.","Non présenté","")</f>
        <v/>
      </c>
      <c r="T67" s="79" t="str">
        <f>IF(Résultats!V120="Non pr.","Non présenté","")</f>
        <v/>
      </c>
      <c r="U67" s="79" t="str">
        <f>IF(Résultats!W120="Non pr.","Non présenté","")</f>
        <v/>
      </c>
      <c r="V67"/>
      <c r="X67" s="125"/>
    </row>
    <row r="68" spans="1:24" ht="54.75" customHeight="1" thickTop="1" thickBot="1">
      <c r="A68" s="40" t="s">
        <v>31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/>
      <c r="X68" s="125"/>
    </row>
    <row r="69" spans="1:24" ht="55.5" customHeight="1" thickTop="1" thickBot="1">
      <c r="A69"/>
      <c r="B69" s="53" t="str">
        <f>IF(Résultats!D120="Absent(e)","Absent(e)","")</f>
        <v/>
      </c>
      <c r="C69" s="53" t="str">
        <f>IF(Résultats!E120="Absent(e)","Absent(e)","")</f>
        <v/>
      </c>
      <c r="D69" s="53" t="str">
        <f>IF(Résultats!F120="Absent(e)","Absent(e)","")</f>
        <v/>
      </c>
      <c r="E69" s="53" t="str">
        <f>IF(Résultats!G120="Absent(e)","Absent(e)","")</f>
        <v/>
      </c>
      <c r="F69" s="53" t="str">
        <f>IF(Résultats!H120="Absent(e)","Absent(e)","")</f>
        <v/>
      </c>
      <c r="G69" s="53" t="str">
        <f>IF(Résultats!I120="Absent(e)","Absent(e)","")</f>
        <v/>
      </c>
      <c r="H69" s="53" t="str">
        <f>IF(Résultats!J120="Absent(e)","Absent(e)","")</f>
        <v/>
      </c>
      <c r="I69" s="53" t="str">
        <f>IF(Résultats!K120="Absent(e)","Absent(e)","")</f>
        <v/>
      </c>
      <c r="J69" s="53" t="str">
        <f>IF(Résultats!L120="Absent(e)","Absent(e)","")</f>
        <v/>
      </c>
      <c r="K69" s="53" t="str">
        <f>IF(Résultats!M120="Absent(e)","Absent(e)","")</f>
        <v/>
      </c>
      <c r="L69" s="53" t="str">
        <f>IF(Résultats!N120="Absent(e)","Absent(e)","")</f>
        <v/>
      </c>
      <c r="M69" s="53" t="str">
        <f>IF(Résultats!O120="Absent(e)","Absent(e)","")</f>
        <v/>
      </c>
      <c r="N69" s="53" t="str">
        <f>IF(Résultats!P120="Absent(e)","Absent(e)","")</f>
        <v/>
      </c>
      <c r="O69" s="53" t="str">
        <f>IF(Résultats!Q120="Absent(e)","Absent(e)","")</f>
        <v/>
      </c>
      <c r="P69" s="53" t="str">
        <f>IF(Résultats!R120="Absent(e)","Absent(e)","")</f>
        <v/>
      </c>
      <c r="Q69" s="53" t="str">
        <f>IF(Résultats!S120="Absent(e)","Absent(e)","")</f>
        <v/>
      </c>
      <c r="R69" s="53" t="str">
        <f>IF(Résultats!T120="Absent(e)","Absent(e)","")</f>
        <v/>
      </c>
      <c r="S69" s="53" t="str">
        <f>IF(Résultats!U120="Absent(e)","Absent(e)","")</f>
        <v/>
      </c>
      <c r="T69" s="53" t="str">
        <f>IF(Résultats!V120="Absent(e)","Absent(e)","")</f>
        <v/>
      </c>
      <c r="U69" s="53" t="str">
        <f>IF(Résultats!W120="Absent(e)","Absent(e)","")</f>
        <v/>
      </c>
      <c r="V69"/>
      <c r="X69" s="125"/>
    </row>
    <row r="70" spans="1:24" ht="74.25" customHeight="1" thickTop="1" thickBo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 s="42" t="s">
        <v>42</v>
      </c>
      <c r="X70" s="125"/>
    </row>
    <row r="71" spans="1:24" ht="31.5" customHeight="1" thickTop="1" thickBot="1">
      <c r="A71" s="114" t="str">
        <f>IF(Paramètres!$B$141="","",(CONCATENATE(Paramètres!$B$141,"  ",Paramètres!$B$142,"          ","(",Paramètres!$B$143,")")))</f>
        <v>Bollaerts  Dominique          (2F)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X71" s="125" t="s">
        <v>21</v>
      </c>
    </row>
    <row r="72" spans="1:24" ht="18" thickTop="1" thickBot="1">
      <c r="A72" s="37"/>
      <c r="B72"/>
      <c r="C72"/>
      <c r="D72"/>
      <c r="E72"/>
      <c r="F72" s="115">
        <f>Paramètres!$B$166</f>
        <v>42767</v>
      </c>
      <c r="G72" s="115"/>
      <c r="H72" s="115"/>
      <c r="I72" s="115"/>
      <c r="J72" s="115"/>
      <c r="K72" s="115"/>
      <c r="L72" s="38" t="s">
        <v>37</v>
      </c>
      <c r="M72" s="116">
        <f>Paramètres!$B$167</f>
        <v>42800</v>
      </c>
      <c r="N72" s="116"/>
      <c r="O72" s="116"/>
      <c r="P72" s="116"/>
      <c r="Q72" s="116"/>
      <c r="R72" s="116"/>
      <c r="S72"/>
      <c r="T72"/>
      <c r="U72"/>
      <c r="V72"/>
      <c r="X72" s="125"/>
    </row>
    <row r="73" spans="1:24" ht="14.25" thickTop="1" thickBo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X73" s="125"/>
    </row>
    <row r="74" spans="1:24" ht="16.5" thickTop="1" thickBot="1">
      <c r="A74" s="117" t="str">
        <f>IF(Paramètres!F142="-----","Compétence :","Compétences :")</f>
        <v>Compétences :</v>
      </c>
      <c r="B74" s="117"/>
      <c r="C74"/>
      <c r="D74" s="113" t="str">
        <f>CONCATENATE(Paramètres!E141,"  ",Paramètres!F141)</f>
        <v>1.  Je me tiens correctement sur ma chaise.</v>
      </c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X74" s="125"/>
    </row>
    <row r="75" spans="1:24" ht="16.5" thickTop="1" thickBot="1">
      <c r="A75" s="39"/>
      <c r="B75"/>
      <c r="C75"/>
      <c r="D75" s="113" t="str">
        <f>IF(Paramètres!F142="-----","",CONCATENATE(Paramètres!E142,"  ",Paramètres!F142))</f>
        <v>2.  Je trie mes déchets.</v>
      </c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X75" s="125"/>
    </row>
    <row r="76" spans="1:24" ht="16.5" thickTop="1" thickBot="1">
      <c r="A76" s="39"/>
      <c r="B76"/>
      <c r="C76"/>
      <c r="D76" s="113" t="str">
        <f>IF(Paramètres!F143="-----","",CONCATENATE(Paramètres!E143,"  ",Paramètres!F143))</f>
        <v>3.  Je respecte les lieux d'activités et de travail hors école.</v>
      </c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X76" s="125"/>
    </row>
    <row r="77" spans="1:24" ht="15" customHeight="1" thickTop="1" thickBo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X77" s="125"/>
    </row>
    <row r="78" spans="1:24" ht="17.25" customHeight="1" thickTop="1" thickBot="1">
      <c r="A78" s="40" t="s">
        <v>36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X78" s="125"/>
    </row>
    <row r="79" spans="1:24" ht="54.75" customHeight="1" thickTop="1" thickBot="1">
      <c r="A79" s="40" t="s">
        <v>34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X79" s="125"/>
    </row>
    <row r="80" spans="1:24" ht="54.75" customHeight="1" thickTop="1" thickBot="1">
      <c r="A80" s="40" t="s">
        <v>33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X80" s="125"/>
    </row>
    <row r="81" spans="1:24" ht="54.75" customHeight="1" thickTop="1" thickBot="1">
      <c r="A81" s="40" t="s">
        <v>32</v>
      </c>
      <c r="B81" s="79" t="str">
        <f>IF(Résultats!D149="Non pr.","Non présenté","")</f>
        <v/>
      </c>
      <c r="C81" s="79" t="str">
        <f>IF(Résultats!E149="Non pr.","Non présenté","")</f>
        <v/>
      </c>
      <c r="D81" s="79" t="str">
        <f>IF(Résultats!F149="Non pr.","Non présenté","")</f>
        <v/>
      </c>
      <c r="E81" s="79" t="str">
        <f>IF(Résultats!G149="Non pr.","Non présenté","")</f>
        <v/>
      </c>
      <c r="F81" s="79" t="str">
        <f>IF(Résultats!H149="Non pr.","Non présenté","")</f>
        <v/>
      </c>
      <c r="G81" s="79" t="str">
        <f>IF(Résultats!I149="Non pr.","Non présenté","")</f>
        <v/>
      </c>
      <c r="H81" s="79" t="str">
        <f>IF(Résultats!J149="Non pr.","Non présenté","")</f>
        <v/>
      </c>
      <c r="I81" s="79" t="str">
        <f>IF(Résultats!K149="Non pr.","Non présenté","")</f>
        <v/>
      </c>
      <c r="J81" s="79" t="str">
        <f>IF(Résultats!L149="Non pr.","Non présenté","")</f>
        <v/>
      </c>
      <c r="K81" s="79" t="str">
        <f>IF(Résultats!M149="Non pr.","Non présenté","")</f>
        <v/>
      </c>
      <c r="L81" s="79" t="str">
        <f>IF(Résultats!N149="Non pr.","Non présenté","")</f>
        <v/>
      </c>
      <c r="M81" s="79" t="str">
        <f>IF(Résultats!O149="Non pr.","Non présenté","")</f>
        <v/>
      </c>
      <c r="N81" s="79" t="str">
        <f>IF(Résultats!P149="Non pr.","Non présenté","")</f>
        <v/>
      </c>
      <c r="O81" s="79" t="str">
        <f>IF(Résultats!Q149="Non pr.","Non présenté","")</f>
        <v/>
      </c>
      <c r="P81" s="79" t="str">
        <f>IF(Résultats!R149="Non pr.","Non présenté","")</f>
        <v/>
      </c>
      <c r="Q81" s="79" t="str">
        <f>IF(Résultats!S149="Non pr.","Non présenté","")</f>
        <v/>
      </c>
      <c r="R81" s="79" t="str">
        <f>IF(Résultats!T149="Non pr.","Non présenté","")</f>
        <v/>
      </c>
      <c r="S81" s="79" t="str">
        <f>IF(Résultats!U149="Non pr.","Non présenté","")</f>
        <v/>
      </c>
      <c r="T81" s="79" t="str">
        <f>IF(Résultats!V149="Non pr.","Non présenté","")</f>
        <v/>
      </c>
      <c r="U81" s="79" t="str">
        <f>IF(Résultats!W149="Non pr.","Non présenté","")</f>
        <v/>
      </c>
      <c r="V81"/>
      <c r="X81" s="125"/>
    </row>
    <row r="82" spans="1:24" ht="54.75" customHeight="1" thickTop="1" thickBot="1">
      <c r="A82" s="40" t="s">
        <v>31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/>
      <c r="X82" s="125"/>
    </row>
    <row r="83" spans="1:24" ht="54.75" customHeight="1" thickTop="1" thickBot="1">
      <c r="A83"/>
      <c r="B83" s="53" t="str">
        <f>IF(Résultats!D149="Absent(e)","Absent(e)","")</f>
        <v/>
      </c>
      <c r="C83" s="53" t="str">
        <f>IF(Résultats!E149="Absent(e)","Absent(e)","")</f>
        <v/>
      </c>
      <c r="D83" s="53" t="str">
        <f>IF(Résultats!F149="Absent(e)","Absent(e)","")</f>
        <v/>
      </c>
      <c r="E83" s="53" t="str">
        <f>IF(Résultats!G149="Absent(e)","Absent(e)","")</f>
        <v/>
      </c>
      <c r="F83" s="53" t="str">
        <f>IF(Résultats!H149="Absent(e)","Absent(e)","")</f>
        <v/>
      </c>
      <c r="G83" s="53" t="str">
        <f>IF(Résultats!I149="Absent(e)","Absent(e)","")</f>
        <v/>
      </c>
      <c r="H83" s="53" t="str">
        <f>IF(Résultats!J149="Absent(e)","Absent(e)","")</f>
        <v/>
      </c>
      <c r="I83" s="53" t="str">
        <f>IF(Résultats!K149="Absent(e)","Absent(e)","")</f>
        <v/>
      </c>
      <c r="J83" s="53" t="str">
        <f>IF(Résultats!L149="Absent(e)","Absent(e)","")</f>
        <v/>
      </c>
      <c r="K83" s="53" t="str">
        <f>IF(Résultats!M149="Absent(e)","Absent(e)","")</f>
        <v/>
      </c>
      <c r="L83" s="53" t="str">
        <f>IF(Résultats!N149="Absent(e)","Absent(e)","")</f>
        <v/>
      </c>
      <c r="M83" s="53" t="str">
        <f>IF(Résultats!O149="Absent(e)","Absent(e)","")</f>
        <v/>
      </c>
      <c r="N83" s="53" t="str">
        <f>IF(Résultats!P149="Absent(e)","Absent(e)","")</f>
        <v/>
      </c>
      <c r="O83" s="53" t="str">
        <f>IF(Résultats!Q149="Absent(e)","Absent(e)","")</f>
        <v/>
      </c>
      <c r="P83" s="53" t="str">
        <f>IF(Résultats!R149="Absent(e)","Absent(e)","")</f>
        <v/>
      </c>
      <c r="Q83" s="53" t="str">
        <f>IF(Résultats!S149="Absent(e)","Absent(e)","")</f>
        <v/>
      </c>
      <c r="R83" s="53" t="str">
        <f>IF(Résultats!T149="Absent(e)","Absent(e)","")</f>
        <v/>
      </c>
      <c r="S83" s="53" t="str">
        <f>IF(Résultats!U149="Absent(e)","Absent(e)","")</f>
        <v/>
      </c>
      <c r="T83" s="53" t="str">
        <f>IF(Résultats!V149="Absent(e)","Absent(e)","")</f>
        <v/>
      </c>
      <c r="U83" s="53" t="str">
        <f>IF(Résultats!W149="Absent(e)","Absent(e)","")</f>
        <v/>
      </c>
      <c r="V83"/>
      <c r="X83" s="125"/>
    </row>
    <row r="84" spans="1:24" ht="74.25" customHeight="1" thickTop="1" thickBo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 s="42" t="s">
        <v>43</v>
      </c>
      <c r="X84" s="125"/>
    </row>
    <row r="85" spans="1:24" ht="31.5" customHeight="1" thickTop="1" thickBot="1">
      <c r="A85" s="114" t="str">
        <f>IF(Paramètres!$B$169="","",(CONCATENATE(Paramètres!$B$169,"  ",Paramètres!$B$170,"          ","(",Paramètres!$B$171,")")))</f>
        <v>Bollaerts  Dominique          (2F)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X85" s="125" t="s">
        <v>22</v>
      </c>
    </row>
    <row r="86" spans="1:24" ht="18" thickTop="1" thickBot="1">
      <c r="A86" s="37"/>
      <c r="B86"/>
      <c r="C86"/>
      <c r="D86"/>
      <c r="E86"/>
      <c r="F86" s="115">
        <f>Paramètres!$B$194</f>
        <v>42801</v>
      </c>
      <c r="G86" s="115"/>
      <c r="H86" s="115"/>
      <c r="I86" s="115"/>
      <c r="J86" s="115"/>
      <c r="K86" s="115"/>
      <c r="L86" s="38" t="s">
        <v>37</v>
      </c>
      <c r="M86" s="116">
        <f>Paramètres!$B$195</f>
        <v>42824</v>
      </c>
      <c r="N86" s="116"/>
      <c r="O86" s="116"/>
      <c r="P86" s="116"/>
      <c r="Q86" s="116"/>
      <c r="R86" s="116"/>
      <c r="S86"/>
      <c r="T86"/>
      <c r="U86"/>
      <c r="V86"/>
      <c r="X86" s="125"/>
    </row>
    <row r="87" spans="1:24" ht="14.25" thickTop="1" thickBo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X87" s="125"/>
    </row>
    <row r="88" spans="1:24" ht="16.5" thickTop="1" thickBot="1">
      <c r="A88" s="117" t="str">
        <f>IF(Paramètres!F170="-----","Compétence :","Compétences :")</f>
        <v>Compétences :</v>
      </c>
      <c r="B88" s="117"/>
      <c r="C88"/>
      <c r="D88" s="113" t="str">
        <f>CONCATENATE(Paramètres!E169,"  ",Paramètres!F169)</f>
        <v>1.  Je respecte les règles du jeu.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X88" s="125"/>
    </row>
    <row r="89" spans="1:24" ht="16.5" thickTop="1" thickBot="1">
      <c r="A89" s="39"/>
      <c r="B89"/>
      <c r="C89"/>
      <c r="D89" s="113" t="str">
        <f>IF(Paramètres!F170="-----","",CONCATENATE(Paramètres!E170,"  ",Paramètres!F170))</f>
        <v>2.  Je respecte le règlement de l'école.</v>
      </c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X89" s="125"/>
    </row>
    <row r="90" spans="1:24" ht="16.5" thickTop="1" thickBot="1">
      <c r="A90" s="39"/>
      <c r="B90"/>
      <c r="C90"/>
      <c r="D90" s="113" t="str">
        <f>IF(Paramètres!F171="-----","",CONCATENATE(Paramètres!E171,"  ",Paramètres!F171))</f>
        <v>3.  J'accepte les remarques et les sanctions sans les remettre en cause.</v>
      </c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X90" s="125"/>
    </row>
    <row r="91" spans="1:24" ht="15" customHeight="1" thickTop="1" thickBo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X91" s="125"/>
    </row>
    <row r="92" spans="1:24" ht="17.25" customHeight="1" thickTop="1" thickBot="1">
      <c r="A92" s="40" t="s">
        <v>36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X92" s="125"/>
    </row>
    <row r="93" spans="1:24" ht="54.75" customHeight="1" thickTop="1" thickBot="1">
      <c r="A93" s="40" t="s">
        <v>34</v>
      </c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X93" s="125"/>
    </row>
    <row r="94" spans="1:24" ht="54.75" customHeight="1" thickTop="1" thickBot="1">
      <c r="A94" s="40" t="s">
        <v>33</v>
      </c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X94" s="125"/>
    </row>
    <row r="95" spans="1:24" ht="54.75" customHeight="1" thickTop="1" thickBot="1">
      <c r="A95" s="40" t="s">
        <v>32</v>
      </c>
      <c r="B95" s="79" t="str">
        <f>IF(Résultats!D178="Non pr.","Non présenté","")</f>
        <v/>
      </c>
      <c r="C95" s="79" t="str">
        <f>IF(Résultats!E178="Non pr.","Non présenté","")</f>
        <v/>
      </c>
      <c r="D95" s="79" t="str">
        <f>IF(Résultats!F178="Non pr.","Non présenté","")</f>
        <v/>
      </c>
      <c r="E95" s="79" t="str">
        <f>IF(Résultats!G178="Non pr.","Non présenté","")</f>
        <v/>
      </c>
      <c r="F95" s="79" t="str">
        <f>IF(Résultats!H178="Non pr.","Non présenté","")</f>
        <v/>
      </c>
      <c r="G95" s="79" t="str">
        <f>IF(Résultats!I178="Non pr.","Non présenté","")</f>
        <v/>
      </c>
      <c r="H95" s="79" t="str">
        <f>IF(Résultats!J178="Non pr.","Non présenté","")</f>
        <v/>
      </c>
      <c r="I95" s="79" t="str">
        <f>IF(Résultats!K178="Non pr.","Non présenté","")</f>
        <v/>
      </c>
      <c r="J95" s="79" t="str">
        <f>IF(Résultats!L178="Non pr.","Non présenté","")</f>
        <v/>
      </c>
      <c r="K95" s="79" t="str">
        <f>IF(Résultats!M178="Non pr.","Non présenté","")</f>
        <v/>
      </c>
      <c r="L95" s="79" t="str">
        <f>IF(Résultats!N178="Non pr.","Non présenté","")</f>
        <v/>
      </c>
      <c r="M95" s="79" t="str">
        <f>IF(Résultats!O178="Non pr.","Non présenté","")</f>
        <v/>
      </c>
      <c r="N95" s="79" t="str">
        <f>IF(Résultats!P178="Non pr.","Non présenté","")</f>
        <v/>
      </c>
      <c r="O95" s="79" t="str">
        <f>IF(Résultats!Q178="Non pr.","Non présenté","")</f>
        <v/>
      </c>
      <c r="P95" s="79" t="str">
        <f>IF(Résultats!R178="Non pr.","Non présenté","")</f>
        <v/>
      </c>
      <c r="Q95" s="79" t="str">
        <f>IF(Résultats!S178="Non pr.","Non présenté","")</f>
        <v/>
      </c>
      <c r="R95" s="79" t="str">
        <f>IF(Résultats!T178="Non pr.","Non présenté","")</f>
        <v/>
      </c>
      <c r="S95" s="79" t="str">
        <f>IF(Résultats!U178="Non pr.","Non présenté","")</f>
        <v/>
      </c>
      <c r="T95" s="79" t="str">
        <f>IF(Résultats!V178="Non pr.","Non présenté","")</f>
        <v/>
      </c>
      <c r="U95" s="79" t="str">
        <f>IF(Résultats!W178="Non pr.","Non présenté","")</f>
        <v/>
      </c>
      <c r="V95"/>
      <c r="X95" s="125"/>
    </row>
    <row r="96" spans="1:24" ht="54.75" customHeight="1" thickTop="1" thickBot="1">
      <c r="A96" s="40" t="s">
        <v>31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/>
      <c r="X96" s="125"/>
    </row>
    <row r="97" spans="1:24" ht="56.25" customHeight="1" thickTop="1" thickBot="1">
      <c r="A97"/>
      <c r="B97" s="53" t="str">
        <f>IF(Résultats!D178="Absent(e)","Absent(e)","")</f>
        <v/>
      </c>
      <c r="C97" s="53" t="str">
        <f>IF(Résultats!E178="Absent(e)","Absent(e)","")</f>
        <v/>
      </c>
      <c r="D97" s="53" t="str">
        <f>IF(Résultats!F178="Absent(e)","Absent(e)","")</f>
        <v/>
      </c>
      <c r="E97" s="53" t="str">
        <f>IF(Résultats!G178="Absent(e)","Absent(e)","")</f>
        <v/>
      </c>
      <c r="F97" s="53" t="str">
        <f>IF(Résultats!H178="Absent(e)","Absent(e)","")</f>
        <v/>
      </c>
      <c r="G97" s="53" t="str">
        <f>IF(Résultats!I178="Absent(e)","Absent(e)","")</f>
        <v/>
      </c>
      <c r="H97" s="53" t="str">
        <f>IF(Résultats!J178="Absent(e)","Absent(e)","")</f>
        <v/>
      </c>
      <c r="I97" s="53" t="str">
        <f>IF(Résultats!K178="Absent(e)","Absent(e)","")</f>
        <v/>
      </c>
      <c r="J97" s="53" t="str">
        <f>IF(Résultats!L178="Absent(e)","Absent(e)","")</f>
        <v/>
      </c>
      <c r="K97" s="53" t="str">
        <f>IF(Résultats!M178="Absent(e)","Absent(e)","")</f>
        <v/>
      </c>
      <c r="L97" s="53" t="str">
        <f>IF(Résultats!N178="Absent(e)","Absent(e)","")</f>
        <v/>
      </c>
      <c r="M97" s="53" t="str">
        <f>IF(Résultats!O178="Absent(e)","Absent(e)","")</f>
        <v/>
      </c>
      <c r="N97" s="53" t="str">
        <f>IF(Résultats!P178="Absent(e)","Absent(e)","")</f>
        <v/>
      </c>
      <c r="O97" s="53" t="str">
        <f>IF(Résultats!Q178="Absent(e)","Absent(e)","")</f>
        <v/>
      </c>
      <c r="P97" s="53" t="str">
        <f>IF(Résultats!R178="Absent(e)","Absent(e)","")</f>
        <v/>
      </c>
      <c r="Q97" s="53" t="str">
        <f>IF(Résultats!S178="Absent(e)","Absent(e)","")</f>
        <v/>
      </c>
      <c r="R97" s="53" t="str">
        <f>IF(Résultats!T178="Absent(e)","Absent(e)","")</f>
        <v/>
      </c>
      <c r="S97" s="53" t="str">
        <f>IF(Résultats!U178="Absent(e)","Absent(e)","")</f>
        <v/>
      </c>
      <c r="T97" s="53" t="str">
        <f>IF(Résultats!V178="Absent(e)","Absent(e)","")</f>
        <v/>
      </c>
      <c r="U97" s="53" t="str">
        <f>IF(Résultats!W178="Absent(e)","Absent(e)","")</f>
        <v/>
      </c>
      <c r="V97"/>
      <c r="X97" s="125"/>
    </row>
    <row r="98" spans="1:24" ht="74.25" customHeight="1" thickTop="1" thickBo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 s="42" t="s">
        <v>44</v>
      </c>
      <c r="X98" s="125"/>
    </row>
    <row r="99" spans="1:24" ht="31.5" customHeight="1" thickTop="1" thickBot="1">
      <c r="A99" s="114" t="str">
        <f>IF(Paramètres!$B$197="","",(CONCATENATE(Paramètres!$B$197,"  ",Paramètres!$B$198,"          ","(",Paramètres!$B$199,")")))</f>
        <v>Bollaerts  Dominique          (2F)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X99" s="125" t="s">
        <v>23</v>
      </c>
    </row>
    <row r="100" spans="1:24" ht="18" thickTop="1" thickBot="1">
      <c r="A100" s="37"/>
      <c r="B100"/>
      <c r="C100"/>
      <c r="D100"/>
      <c r="E100"/>
      <c r="F100" s="115">
        <f>Paramètres!$B$222</f>
        <v>42825</v>
      </c>
      <c r="G100" s="115"/>
      <c r="H100" s="115"/>
      <c r="I100" s="115"/>
      <c r="J100" s="115"/>
      <c r="K100" s="115"/>
      <c r="L100" s="38" t="s">
        <v>37</v>
      </c>
      <c r="M100" s="116">
        <f>Paramètres!$B$223</f>
        <v>42857</v>
      </c>
      <c r="N100" s="116"/>
      <c r="O100" s="116"/>
      <c r="P100" s="116"/>
      <c r="Q100" s="116"/>
      <c r="R100" s="116"/>
      <c r="S100"/>
      <c r="T100"/>
      <c r="U100"/>
      <c r="V100"/>
      <c r="X100" s="125"/>
    </row>
    <row r="101" spans="1:24" ht="14.25" thickTop="1" thickBo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X101" s="125"/>
    </row>
    <row r="102" spans="1:24" ht="16.5" thickTop="1" thickBot="1">
      <c r="A102" s="117" t="str">
        <f>IF(Paramètres!F198="-----","Compétence :","Compétences :")</f>
        <v>Compétences :</v>
      </c>
      <c r="B102" s="117"/>
      <c r="C102"/>
      <c r="D102" s="113" t="str">
        <f>CONCATENATE(Paramètres!E197,"  ",Paramètres!F197)</f>
        <v>1.  Je suis particulièrement attentif lorsque le professeur donne une consigne.</v>
      </c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X102" s="125"/>
    </row>
    <row r="103" spans="1:24" ht="16.5" thickTop="1" thickBot="1">
      <c r="A103" s="39"/>
      <c r="B103"/>
      <c r="C103"/>
      <c r="D103" s="113" t="str">
        <f>IF(Paramètres!F198="-----","",CONCATENATE(Paramètres!E198,"  ",Paramètres!F198))</f>
        <v>2.  Je fais ce que le professeur me demande même si je n'en ai pas envie ou si j'éprouve des difficultés.</v>
      </c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X103" s="125"/>
    </row>
    <row r="104" spans="1:24" ht="16.5" thickTop="1" thickBot="1">
      <c r="A104" s="39"/>
      <c r="B104"/>
      <c r="C104"/>
      <c r="D104" s="113" t="str">
        <f>IF(Paramètres!F199="-----","",CONCATENATE(Paramètres!E199,"  ",Paramètres!F199))</f>
        <v>3.  Je respecte mes condisciples (mots et gestes).</v>
      </c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X104" s="125"/>
    </row>
    <row r="105" spans="1:24" ht="15" customHeight="1" thickTop="1" thickBo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X105" s="125"/>
    </row>
    <row r="106" spans="1:24" ht="17.25" customHeight="1" thickTop="1" thickBot="1">
      <c r="A106" s="40" t="s">
        <v>36</v>
      </c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X106" s="125"/>
    </row>
    <row r="107" spans="1:24" ht="54.75" customHeight="1" thickTop="1" thickBot="1">
      <c r="A107" s="40" t="s">
        <v>34</v>
      </c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X107" s="125"/>
    </row>
    <row r="108" spans="1:24" ht="54.75" customHeight="1" thickTop="1" thickBot="1">
      <c r="A108" s="40" t="s">
        <v>33</v>
      </c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X108" s="125"/>
    </row>
    <row r="109" spans="1:24" ht="54.75" customHeight="1" thickTop="1" thickBot="1">
      <c r="A109" s="40" t="s">
        <v>32</v>
      </c>
      <c r="B109" s="79" t="str">
        <f>IF(Résultats!D207="Non pr.","Non présenté","")</f>
        <v/>
      </c>
      <c r="C109" s="79" t="str">
        <f>IF(Résultats!E207="Non pr.","Non présenté","")</f>
        <v/>
      </c>
      <c r="D109" s="79" t="str">
        <f>IF(Résultats!F207="Non pr.","Non présenté","")</f>
        <v/>
      </c>
      <c r="E109" s="79" t="str">
        <f>IF(Résultats!G207="Non pr.","Non présenté","")</f>
        <v/>
      </c>
      <c r="F109" s="79" t="str">
        <f>IF(Résultats!H207="Non pr.","Non présenté","")</f>
        <v/>
      </c>
      <c r="G109" s="79" t="str">
        <f>IF(Résultats!I207="Non pr.","Non présenté","")</f>
        <v/>
      </c>
      <c r="H109" s="79" t="str">
        <f>IF(Résultats!J207="Non pr.","Non présenté","")</f>
        <v/>
      </c>
      <c r="I109" s="79" t="str">
        <f>IF(Résultats!K207="Non pr.","Non présenté","")</f>
        <v/>
      </c>
      <c r="J109" s="79" t="str">
        <f>IF(Résultats!L207="Non pr.","Non présenté","")</f>
        <v/>
      </c>
      <c r="K109" s="79" t="str">
        <f>IF(Résultats!M207="Non pr.","Non présenté","")</f>
        <v/>
      </c>
      <c r="L109" s="79" t="str">
        <f>IF(Résultats!N207="Non pr.","Non présenté","")</f>
        <v/>
      </c>
      <c r="M109" s="79" t="str">
        <f>IF(Résultats!O207="Non pr.","Non présenté","")</f>
        <v/>
      </c>
      <c r="N109" s="79" t="str">
        <f>IF(Résultats!P207="Non pr.","Non présenté","")</f>
        <v/>
      </c>
      <c r="O109" s="79" t="str">
        <f>IF(Résultats!Q207="Non pr.","Non présenté","")</f>
        <v/>
      </c>
      <c r="P109" s="79" t="str">
        <f>IF(Résultats!R207="Non pr.","Non présenté","")</f>
        <v/>
      </c>
      <c r="Q109" s="79" t="str">
        <f>IF(Résultats!S207="Non pr.","Non présenté","")</f>
        <v/>
      </c>
      <c r="R109" s="79" t="str">
        <f>IF(Résultats!T207="Non pr.","Non présenté","")</f>
        <v/>
      </c>
      <c r="S109" s="79" t="str">
        <f>IF(Résultats!U207="Non pr.","Non présenté","")</f>
        <v/>
      </c>
      <c r="T109" s="79" t="str">
        <f>IF(Résultats!V207="Non pr.","Non présenté","")</f>
        <v/>
      </c>
      <c r="U109" s="79" t="str">
        <f>IF(Résultats!W207="Non pr.","Non présenté","")</f>
        <v/>
      </c>
      <c r="V109"/>
      <c r="X109" s="125"/>
    </row>
    <row r="110" spans="1:24" ht="54.75" customHeight="1" thickTop="1" thickBot="1">
      <c r="A110" s="40" t="s">
        <v>31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/>
      <c r="X110" s="125"/>
    </row>
    <row r="111" spans="1:24" ht="54.75" customHeight="1" thickTop="1" thickBot="1">
      <c r="A111"/>
      <c r="B111" s="53" t="str">
        <f>IF(Résultats!D207="Absent(e)","Absent(e)","")</f>
        <v/>
      </c>
      <c r="C111" s="53" t="str">
        <f>IF(Résultats!E207="Absent(e)","Absent(e)","")</f>
        <v/>
      </c>
      <c r="D111" s="53" t="str">
        <f>IF(Résultats!F207="Absent(e)","Absent(e)","")</f>
        <v/>
      </c>
      <c r="E111" s="53" t="str">
        <f>IF(Résultats!G207="Absent(e)","Absent(e)","")</f>
        <v/>
      </c>
      <c r="F111" s="53" t="str">
        <f>IF(Résultats!H207="Absent(e)","Absent(e)","")</f>
        <v/>
      </c>
      <c r="G111" s="53" t="str">
        <f>IF(Résultats!I207="Absent(e)","Absent(e)","")</f>
        <v/>
      </c>
      <c r="H111" s="53" t="str">
        <f>IF(Résultats!J207="Absent(e)","Absent(e)","")</f>
        <v/>
      </c>
      <c r="I111" s="53" t="str">
        <f>IF(Résultats!K207="Absent(e)","Absent(e)","")</f>
        <v/>
      </c>
      <c r="J111" s="53" t="str">
        <f>IF(Résultats!L207="Absent(e)","Absent(e)","")</f>
        <v/>
      </c>
      <c r="K111" s="53" t="str">
        <f>IF(Résultats!M207="Absent(e)","Absent(e)","")</f>
        <v/>
      </c>
      <c r="L111" s="53" t="str">
        <f>IF(Résultats!N207="Absent(e)","Absent(e)","")</f>
        <v/>
      </c>
      <c r="M111" s="53" t="str">
        <f>IF(Résultats!O207="Absent(e)","Absent(e)","")</f>
        <v/>
      </c>
      <c r="N111" s="53" t="str">
        <f>IF(Résultats!P207="Absent(e)","Absent(e)","")</f>
        <v/>
      </c>
      <c r="O111" s="53" t="str">
        <f>IF(Résultats!Q207="Absent(e)","Absent(e)","")</f>
        <v/>
      </c>
      <c r="P111" s="53" t="str">
        <f>IF(Résultats!R207="Absent(e)","Absent(e)","")</f>
        <v/>
      </c>
      <c r="Q111" s="53" t="str">
        <f>IF(Résultats!S207="Absent(e)","Absent(e)","")</f>
        <v/>
      </c>
      <c r="R111" s="53" t="str">
        <f>IF(Résultats!T207="Absent(e)","Absent(e)","")</f>
        <v/>
      </c>
      <c r="S111" s="53" t="str">
        <f>IF(Résultats!U207="Absent(e)","Absent(e)","")</f>
        <v/>
      </c>
      <c r="T111" s="53" t="str">
        <f>IF(Résultats!V207="Absent(e)","Absent(e)","")</f>
        <v/>
      </c>
      <c r="U111" s="53" t="str">
        <f>IF(Résultats!W207="Absent(e)","Absent(e)","")</f>
        <v/>
      </c>
      <c r="V111"/>
      <c r="X111" s="125"/>
    </row>
    <row r="112" spans="1:24" ht="74.25" customHeight="1" thickTop="1" thickBo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 s="42" t="s">
        <v>45</v>
      </c>
      <c r="X112" s="125"/>
    </row>
    <row r="113" spans="1:24" ht="31.5" customHeight="1" thickTop="1" thickBot="1">
      <c r="A113" s="114" t="str">
        <f>IF(Paramètres!$B$225="","",(CONCATENATE(Paramètres!$B$225,"  ",Paramètres!$B$226,"          ","(",Paramètres!$B$227,")")))</f>
        <v>Bollaerts  Dominique          (2F)</v>
      </c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X113" s="125" t="s">
        <v>24</v>
      </c>
    </row>
    <row r="114" spans="1:24" ht="18" thickTop="1" thickBot="1">
      <c r="A114" s="37"/>
      <c r="B114"/>
      <c r="C114"/>
      <c r="D114"/>
      <c r="E114"/>
      <c r="F114" s="115">
        <f>Paramètres!$B$250</f>
        <v>42858</v>
      </c>
      <c r="G114" s="115"/>
      <c r="H114" s="115"/>
      <c r="I114" s="115"/>
      <c r="J114" s="115"/>
      <c r="K114" s="115"/>
      <c r="L114" s="38" t="s">
        <v>37</v>
      </c>
      <c r="M114" s="116">
        <f>Paramètres!$B$251</f>
        <v>42886</v>
      </c>
      <c r="N114" s="116"/>
      <c r="O114" s="116"/>
      <c r="P114" s="116"/>
      <c r="Q114" s="116"/>
      <c r="R114" s="116"/>
      <c r="S114"/>
      <c r="T114"/>
      <c r="U114"/>
      <c r="V114"/>
      <c r="X114" s="125"/>
    </row>
    <row r="115" spans="1:24" ht="14.25" thickTop="1" thickBo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X115" s="125"/>
    </row>
    <row r="116" spans="1:24" ht="16.5" thickTop="1" thickBot="1">
      <c r="A116" s="117" t="str">
        <f>IF(Paramètres!F226="-----","Compétence :","Compétences :")</f>
        <v>Compétences :</v>
      </c>
      <c r="B116" s="117"/>
      <c r="C116"/>
      <c r="D116" s="113" t="str">
        <f>CONCATENATE(Paramètres!E225,"  ",Paramètres!F225)</f>
        <v>1.  Je respecte le matériel.</v>
      </c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X116" s="125"/>
    </row>
    <row r="117" spans="1:24" ht="16.5" thickTop="1" thickBot="1">
      <c r="A117" s="39"/>
      <c r="B117"/>
      <c r="C117"/>
      <c r="D117" s="113" t="str">
        <f>IF(Paramètres!F226="-----","",CONCATENATE(Paramètres!E226,"  ",Paramètres!F226))</f>
        <v>2.  Je respecte mon travail.</v>
      </c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X117" s="125"/>
    </row>
    <row r="118" spans="1:24" ht="16.5" thickTop="1" thickBot="1">
      <c r="A118" s="39"/>
      <c r="B118"/>
      <c r="C118"/>
      <c r="D118" s="113" t="str">
        <f>IF(Paramètres!F227="-----","",CONCATENATE(Paramètres!E227,"  ",Paramètres!F227))</f>
        <v>3.  Je respecte le travail de l'autre.</v>
      </c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X118" s="125"/>
    </row>
    <row r="119" spans="1:24" ht="15" customHeight="1" thickTop="1" thickBo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X119" s="125"/>
    </row>
    <row r="120" spans="1:24" ht="17.25" customHeight="1" thickTop="1" thickBot="1">
      <c r="A120" s="40" t="s">
        <v>36</v>
      </c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X120" s="125"/>
    </row>
    <row r="121" spans="1:24" ht="54.75" customHeight="1" thickTop="1" thickBot="1">
      <c r="A121" s="40" t="s">
        <v>34</v>
      </c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X121" s="125"/>
    </row>
    <row r="122" spans="1:24" ht="54.75" customHeight="1" thickTop="1" thickBot="1">
      <c r="A122" s="40" t="s">
        <v>33</v>
      </c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X122" s="125"/>
    </row>
    <row r="123" spans="1:24" ht="54.75" customHeight="1" thickTop="1" thickBot="1">
      <c r="A123" s="40" t="s">
        <v>32</v>
      </c>
      <c r="B123" s="79" t="str">
        <f>IF(Résultats!D236="Non pr.","Non présenté","")</f>
        <v/>
      </c>
      <c r="C123" s="79" t="str">
        <f>IF(Résultats!E236="Non pr.","Non présenté","")</f>
        <v/>
      </c>
      <c r="D123" s="79" t="str">
        <f>IF(Résultats!F236="Non pr.","Non présenté","")</f>
        <v/>
      </c>
      <c r="E123" s="79" t="str">
        <f>IF(Résultats!G236="Non pr.","Non présenté","")</f>
        <v/>
      </c>
      <c r="F123" s="79" t="str">
        <f>IF(Résultats!H236="Non pr.","Non présenté","")</f>
        <v/>
      </c>
      <c r="G123" s="79" t="str">
        <f>IF(Résultats!I236="Non pr.","Non présenté","")</f>
        <v/>
      </c>
      <c r="H123" s="79" t="str">
        <f>IF(Résultats!J236="Non pr.","Non présenté","")</f>
        <v/>
      </c>
      <c r="I123" s="79" t="str">
        <f>IF(Résultats!K236="Non pr.","Non présenté","")</f>
        <v/>
      </c>
      <c r="J123" s="79" t="str">
        <f>IF(Résultats!L236="Non pr.","Non présenté","")</f>
        <v/>
      </c>
      <c r="K123" s="79" t="str">
        <f>IF(Résultats!M236="Non pr.","Non présenté","")</f>
        <v/>
      </c>
      <c r="L123" s="79" t="str">
        <f>IF(Résultats!N236="Non pr.","Non présenté","")</f>
        <v/>
      </c>
      <c r="M123" s="79" t="str">
        <f>IF(Résultats!O236="Non pr.","Non présenté","")</f>
        <v/>
      </c>
      <c r="N123" s="79" t="str">
        <f>IF(Résultats!P236="Non pr.","Non présenté","")</f>
        <v/>
      </c>
      <c r="O123" s="79" t="str">
        <f>IF(Résultats!Q236="Non pr.","Non présenté","")</f>
        <v/>
      </c>
      <c r="P123" s="79" t="str">
        <f>IF(Résultats!R236="Non pr.","Non présenté","")</f>
        <v/>
      </c>
      <c r="Q123" s="79" t="str">
        <f>IF(Résultats!S236="Non pr.","Non présenté","")</f>
        <v/>
      </c>
      <c r="R123" s="79" t="str">
        <f>IF(Résultats!T236="Non pr.","Non présenté","")</f>
        <v/>
      </c>
      <c r="S123" s="79" t="str">
        <f>IF(Résultats!U236="Non pr.","Non présenté","")</f>
        <v/>
      </c>
      <c r="T123" s="79" t="str">
        <f>IF(Résultats!V236="Non pr.","Non présenté","")</f>
        <v/>
      </c>
      <c r="U123" s="79" t="str">
        <f>IF(Résultats!W236="Non pr.","Non présenté","")</f>
        <v/>
      </c>
      <c r="V123"/>
      <c r="X123" s="125"/>
    </row>
    <row r="124" spans="1:24" ht="54.75" customHeight="1" thickTop="1" thickBot="1">
      <c r="A124" s="40" t="s">
        <v>31</v>
      </c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/>
      <c r="X124" s="125"/>
    </row>
    <row r="125" spans="1:24" ht="56.25" customHeight="1" thickTop="1" thickBot="1">
      <c r="A125"/>
      <c r="B125" s="53" t="str">
        <f>IF(Résultats!D236="Absent(e)","Absent(e)","")</f>
        <v/>
      </c>
      <c r="C125" s="53" t="str">
        <f>IF(Résultats!E236="Absent(e)","Absent(e)","")</f>
        <v/>
      </c>
      <c r="D125" s="53" t="str">
        <f>IF(Résultats!F236="Absent(e)","Absent(e)","")</f>
        <v/>
      </c>
      <c r="E125" s="53" t="str">
        <f>IF(Résultats!G236="Absent(e)","Absent(e)","")</f>
        <v/>
      </c>
      <c r="F125" s="53" t="str">
        <f>IF(Résultats!H236="Absent(e)","Absent(e)","")</f>
        <v/>
      </c>
      <c r="G125" s="53" t="str">
        <f>IF(Résultats!I236="Absent(e)","Absent(e)","")</f>
        <v/>
      </c>
      <c r="H125" s="53" t="str">
        <f>IF(Résultats!J236="Absent(e)","Absent(e)","")</f>
        <v/>
      </c>
      <c r="I125" s="53" t="str">
        <f>IF(Résultats!K236="Absent(e)","Absent(e)","")</f>
        <v/>
      </c>
      <c r="J125" s="53" t="str">
        <f>IF(Résultats!L236="Absent(e)","Absent(e)","")</f>
        <v/>
      </c>
      <c r="K125" s="53" t="str">
        <f>IF(Résultats!M236="Absent(e)","Absent(e)","")</f>
        <v/>
      </c>
      <c r="L125" s="53" t="str">
        <f>IF(Résultats!N236="Absent(e)","Absent(e)","")</f>
        <v/>
      </c>
      <c r="M125" s="53" t="str">
        <f>IF(Résultats!O236="Absent(e)","Absent(e)","")</f>
        <v/>
      </c>
      <c r="N125" s="53" t="str">
        <f>IF(Résultats!P236="Absent(e)","Absent(e)","")</f>
        <v/>
      </c>
      <c r="O125" s="53" t="str">
        <f>IF(Résultats!Q236="Absent(e)","Absent(e)","")</f>
        <v/>
      </c>
      <c r="P125" s="53" t="str">
        <f>IF(Résultats!R236="Absent(e)","Absent(e)","")</f>
        <v/>
      </c>
      <c r="Q125" s="53" t="str">
        <f>IF(Résultats!S236="Absent(e)","Absent(e)","")</f>
        <v/>
      </c>
      <c r="R125" s="53" t="str">
        <f>IF(Résultats!T236="Absent(e)","Absent(e)","")</f>
        <v/>
      </c>
      <c r="S125" s="53" t="str">
        <f>IF(Résultats!U236="Absent(e)","Absent(e)","")</f>
        <v/>
      </c>
      <c r="T125" s="53" t="str">
        <f>IF(Résultats!V236="Absent(e)","Absent(e)","")</f>
        <v/>
      </c>
      <c r="U125" s="53" t="str">
        <f>IF(Résultats!W236="Absent(e)","Absent(e)","")</f>
        <v/>
      </c>
      <c r="V125"/>
      <c r="X125" s="125"/>
    </row>
    <row r="126" spans="1:24" ht="74.25" customHeight="1" thickTop="1" thickBo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 s="42" t="s">
        <v>46</v>
      </c>
      <c r="X126" s="125"/>
    </row>
    <row r="127" spans="1:24" ht="31.5" customHeight="1" thickTop="1" thickBot="1">
      <c r="A127" s="114" t="str">
        <f>IF(Paramètres!$B$253="","",(CONCATENATE(Paramètres!$B$253,"  ",Paramètres!$B$254,"          ","(",Paramètres!$B$255,")")))</f>
        <v>Bollaerts  Dominique          (2F)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X127" s="125" t="s">
        <v>25</v>
      </c>
    </row>
    <row r="128" spans="1:24" ht="18" thickTop="1" thickBot="1">
      <c r="A128" s="37"/>
      <c r="B128"/>
      <c r="C128"/>
      <c r="D128"/>
      <c r="E128"/>
      <c r="F128" s="115">
        <f>Paramètres!$B$278</f>
        <v>42887</v>
      </c>
      <c r="G128" s="115"/>
      <c r="H128" s="115"/>
      <c r="I128" s="115"/>
      <c r="J128" s="115"/>
      <c r="K128" s="115"/>
      <c r="L128" s="38" t="s">
        <v>37</v>
      </c>
      <c r="M128" s="116">
        <f>Paramètres!$B$279</f>
        <v>42908</v>
      </c>
      <c r="N128" s="116"/>
      <c r="O128" s="116"/>
      <c r="P128" s="116"/>
      <c r="Q128" s="116"/>
      <c r="R128" s="116"/>
      <c r="S128"/>
      <c r="T128"/>
      <c r="U128"/>
      <c r="V128"/>
      <c r="X128" s="125"/>
    </row>
    <row r="129" spans="1:1024" ht="14.25" thickTop="1" thickBo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X129" s="125"/>
    </row>
    <row r="130" spans="1:1024" ht="16.5" thickTop="1" thickBot="1">
      <c r="A130" s="117" t="str">
        <f>IF(Paramètres!F254="-----","Compétence :","Compétences :")</f>
        <v>Compétences :</v>
      </c>
      <c r="B130" s="117"/>
      <c r="C130"/>
      <c r="D130" s="113" t="str">
        <f>CONCATENATE(Paramètres!E253,"  ",Paramètres!F253)</f>
        <v>1.  Je maitrise mes réactions à l'égard de l'autre.</v>
      </c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X130" s="125"/>
    </row>
    <row r="131" spans="1:1024" ht="16.5" thickTop="1" thickBot="1">
      <c r="A131" s="39"/>
      <c r="B131"/>
      <c r="C131"/>
      <c r="D131" s="113" t="str">
        <f>IF(Paramètres!F254="-----","",CONCATENATE(Paramètres!E254,"  ",Paramètres!F254))</f>
        <v>2.  Je respecte le travail de l'autre.</v>
      </c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X131" s="125"/>
    </row>
    <row r="132" spans="1:1024" ht="16.5" thickTop="1" thickBot="1">
      <c r="A132" s="39"/>
      <c r="B132"/>
      <c r="C132"/>
      <c r="D132" s="113" t="str">
        <f>IF(Paramètres!F255="-----","",CONCATENATE(Paramètres!E255,"  ",Paramètres!F255))</f>
        <v/>
      </c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X132" s="125"/>
    </row>
    <row r="133" spans="1:1024" ht="15" customHeight="1" thickTop="1" thickBo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X133" s="125"/>
    </row>
    <row r="134" spans="1:1024" ht="17.25" customHeight="1" thickTop="1" thickBot="1">
      <c r="A134" s="40" t="s">
        <v>36</v>
      </c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X134" s="125"/>
    </row>
    <row r="135" spans="1:1024" ht="54.75" customHeight="1" thickTop="1" thickBot="1">
      <c r="A135" s="40" t="s">
        <v>34</v>
      </c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X135" s="125"/>
    </row>
    <row r="136" spans="1:1024" ht="54.75" customHeight="1" thickTop="1" thickBot="1">
      <c r="A136" s="40" t="s">
        <v>33</v>
      </c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X136" s="125"/>
    </row>
    <row r="137" spans="1:1024" ht="54.75" customHeight="1" thickTop="1" thickBot="1">
      <c r="A137" s="40" t="s">
        <v>32</v>
      </c>
      <c r="B137" s="79" t="str">
        <f>IF(Résultats!D265="Non pr.","Non présenté","")</f>
        <v/>
      </c>
      <c r="C137" s="79" t="str">
        <f>IF(Résultats!E265="Non pr.","Non présenté","")</f>
        <v>Non présenté</v>
      </c>
      <c r="D137" s="79" t="str">
        <f>IF(Résultats!F265="Non pr.","Non présenté","")</f>
        <v/>
      </c>
      <c r="E137" s="79" t="str">
        <f>IF(Résultats!G265="Non pr.","Non présenté","")</f>
        <v/>
      </c>
      <c r="F137" s="79" t="str">
        <f>IF(Résultats!H265="Non pr.","Non présenté","")</f>
        <v/>
      </c>
      <c r="G137" s="79" t="str">
        <f>IF(Résultats!I265="Non pr.","Non présenté","")</f>
        <v/>
      </c>
      <c r="H137" s="79" t="str">
        <f>IF(Résultats!J265="Non pr.","Non présenté","")</f>
        <v/>
      </c>
      <c r="I137" s="79" t="str">
        <f>IF(Résultats!K265="Non pr.","Non présenté","")</f>
        <v/>
      </c>
      <c r="J137" s="79" t="str">
        <f>IF(Résultats!L265="Non pr.","Non présenté","")</f>
        <v/>
      </c>
      <c r="K137" s="79" t="str">
        <f>IF(Résultats!M265="Non pr.","Non présenté","")</f>
        <v/>
      </c>
      <c r="L137" s="79" t="str">
        <f>IF(Résultats!N265="Non pr.","Non présenté","")</f>
        <v/>
      </c>
      <c r="M137" s="79" t="str">
        <f>IF(Résultats!O265="Non pr.","Non présenté","")</f>
        <v/>
      </c>
      <c r="N137" s="79" t="str">
        <f>IF(Résultats!P265="Non pr.","Non présenté","")</f>
        <v/>
      </c>
      <c r="O137" s="79" t="str">
        <f>IF(Résultats!Q265="Non pr.","Non présenté","")</f>
        <v/>
      </c>
      <c r="P137" s="79" t="str">
        <f>IF(Résultats!R265="Non pr.","Non présenté","")</f>
        <v/>
      </c>
      <c r="Q137" s="79" t="str">
        <f>IF(Résultats!S265="Non pr.","Non présenté","")</f>
        <v/>
      </c>
      <c r="R137" s="79" t="str">
        <f>IF(Résultats!T265="Non pr.","Non présenté","")</f>
        <v/>
      </c>
      <c r="S137" s="79" t="str">
        <f>IF(Résultats!U265="Non pr.","Non présenté","")</f>
        <v/>
      </c>
      <c r="T137" s="79" t="str">
        <f>IF(Résultats!V265="Non pr.","Non présenté","")</f>
        <v/>
      </c>
      <c r="U137" s="79" t="str">
        <f>IF(Résultats!W265="Non pr.","Non présenté","")</f>
        <v/>
      </c>
      <c r="V137"/>
      <c r="X137" s="125"/>
    </row>
    <row r="138" spans="1:1024" ht="54.75" customHeight="1" thickTop="1" thickBot="1">
      <c r="A138" s="40" t="s">
        <v>31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/>
      <c r="X138" s="125"/>
    </row>
    <row r="139" spans="1:1024" ht="54.75" customHeight="1" thickTop="1" thickBot="1">
      <c r="B139" s="53" t="str">
        <f>IF(Résultats!D265="Absent(e)","Absent(e)","")</f>
        <v>Absent(e)</v>
      </c>
      <c r="C139" s="53" t="str">
        <f>IF(Résultats!E265="Absent(e)","Absent(e)","")</f>
        <v/>
      </c>
      <c r="D139" s="53" t="str">
        <f>IF(Résultats!F265="Absent(e)","Absent(e)","")</f>
        <v/>
      </c>
      <c r="E139" s="53" t="str">
        <f>IF(Résultats!G265="Absent(e)","Absent(e)","")</f>
        <v/>
      </c>
      <c r="F139" s="53" t="str">
        <f>IF(Résultats!H265="Absent(e)","Absent(e)","")</f>
        <v/>
      </c>
      <c r="G139" s="53" t="str">
        <f>IF(Résultats!I265="Absent(e)","Absent(e)","")</f>
        <v/>
      </c>
      <c r="H139" s="53" t="str">
        <f>IF(Résultats!J265="Absent(e)","Absent(e)","")</f>
        <v/>
      </c>
      <c r="I139" s="53" t="str">
        <f>IF(Résultats!K265="Absent(e)","Absent(e)","")</f>
        <v/>
      </c>
      <c r="J139" s="53" t="str">
        <f>IF(Résultats!L265="Absent(e)","Absent(e)","")</f>
        <v/>
      </c>
      <c r="K139" s="53" t="str">
        <f>IF(Résultats!M265="Absent(e)","Absent(e)","")</f>
        <v/>
      </c>
      <c r="L139" s="53" t="str">
        <f>IF(Résultats!N265="Absent(e)","Absent(e)","")</f>
        <v/>
      </c>
      <c r="M139" s="53" t="str">
        <f>IF(Résultats!O265="Absent(e)","Absent(e)","")</f>
        <v/>
      </c>
      <c r="N139" s="53" t="str">
        <f>IF(Résultats!P265="Absent(e)","Absent(e)","")</f>
        <v/>
      </c>
      <c r="O139" s="53" t="str">
        <f>IF(Résultats!Q265="Absent(e)","Absent(e)","")</f>
        <v/>
      </c>
      <c r="P139" s="53" t="str">
        <f>IF(Résultats!R265="Absent(e)","Absent(e)","")</f>
        <v/>
      </c>
      <c r="Q139" s="53" t="str">
        <f>IF(Résultats!S265="Absent(e)","Absent(e)","")</f>
        <v/>
      </c>
      <c r="R139" s="53" t="str">
        <f>IF(Résultats!T265="Absent(e)","Absent(e)","")</f>
        <v/>
      </c>
      <c r="S139" s="53" t="str">
        <f>IF(Résultats!U265="Absent(e)","Absent(e)","")</f>
        <v/>
      </c>
      <c r="T139" s="53" t="str">
        <f>IF(Résultats!V265="Absent(e)","Absent(e)","")</f>
        <v/>
      </c>
      <c r="U139" s="53" t="str">
        <f>IF(Résultats!W265="Absent(e)","Absent(e)","")</f>
        <v/>
      </c>
      <c r="V139"/>
      <c r="X139" s="125"/>
    </row>
    <row r="140" spans="1:1024" ht="74.25" customHeight="1" thickTop="1">
      <c r="V140" s="42" t="s">
        <v>47</v>
      </c>
      <c r="X140" s="126"/>
    </row>
    <row r="141" spans="1:1024">
      <c r="AMJ141"/>
    </row>
    <row r="142" spans="1:1024">
      <c r="AMJ142"/>
    </row>
    <row r="143" spans="1:1024">
      <c r="AMJ143"/>
    </row>
    <row r="144" spans="1:1024">
      <c r="AMJ144"/>
    </row>
    <row r="145" spans="1024:1024">
      <c r="AMJ145"/>
    </row>
    <row r="146" spans="1024:1024">
      <c r="AMJ146"/>
    </row>
    <row r="147" spans="1024:1024">
      <c r="AMJ147"/>
    </row>
    <row r="148" spans="1024:1024">
      <c r="AMJ148"/>
    </row>
    <row r="149" spans="1024:1024">
      <c r="AMJ149"/>
    </row>
    <row r="150" spans="1024:1024">
      <c r="AMJ150"/>
    </row>
    <row r="151" spans="1024:1024">
      <c r="AMJ151"/>
    </row>
    <row r="152" spans="1024:1024">
      <c r="AMJ152"/>
    </row>
    <row r="153" spans="1024:1024">
      <c r="AMJ153"/>
    </row>
    <row r="154" spans="1024:1024">
      <c r="AMJ154"/>
    </row>
  </sheetData>
  <sheetProtection password="CAC3" sheet="1" objects="1" scenarios="1" selectLockedCells="1" selectUnlockedCells="1"/>
  <mergeCells count="80">
    <mergeCell ref="X71:X84"/>
    <mergeCell ref="X85:X98"/>
    <mergeCell ref="X99:X112"/>
    <mergeCell ref="X113:X126"/>
    <mergeCell ref="X127:X140"/>
    <mergeCell ref="X1:X14"/>
    <mergeCell ref="X15:X28"/>
    <mergeCell ref="X29:X42"/>
    <mergeCell ref="X43:X56"/>
    <mergeCell ref="X57:X70"/>
    <mergeCell ref="A1:V1"/>
    <mergeCell ref="F2:K2"/>
    <mergeCell ref="M2:R2"/>
    <mergeCell ref="A4:B4"/>
    <mergeCell ref="D4:V4"/>
    <mergeCell ref="D5:V5"/>
    <mergeCell ref="D6:V6"/>
    <mergeCell ref="A15:V15"/>
    <mergeCell ref="F16:K16"/>
    <mergeCell ref="M16:R16"/>
    <mergeCell ref="A18:B18"/>
    <mergeCell ref="D18:V18"/>
    <mergeCell ref="D19:V19"/>
    <mergeCell ref="D20:V20"/>
    <mergeCell ref="A29:V29"/>
    <mergeCell ref="F30:K30"/>
    <mergeCell ref="M30:R30"/>
    <mergeCell ref="A32:B32"/>
    <mergeCell ref="D32:V32"/>
    <mergeCell ref="D33:V33"/>
    <mergeCell ref="D34:V34"/>
    <mergeCell ref="A43:V43"/>
    <mergeCell ref="F44:K44"/>
    <mergeCell ref="M44:R44"/>
    <mergeCell ref="A46:B46"/>
    <mergeCell ref="D46:V46"/>
    <mergeCell ref="D47:V47"/>
    <mergeCell ref="D48:V48"/>
    <mergeCell ref="A57:V57"/>
    <mergeCell ref="F58:K58"/>
    <mergeCell ref="M58:R58"/>
    <mergeCell ref="A60:B60"/>
    <mergeCell ref="D60:V60"/>
    <mergeCell ref="D61:V61"/>
    <mergeCell ref="D62:V62"/>
    <mergeCell ref="A71:V71"/>
    <mergeCell ref="F72:K72"/>
    <mergeCell ref="M72:R72"/>
    <mergeCell ref="A74:B74"/>
    <mergeCell ref="D74:V74"/>
    <mergeCell ref="D75:V75"/>
    <mergeCell ref="D76:V76"/>
    <mergeCell ref="A85:V85"/>
    <mergeCell ref="F86:K86"/>
    <mergeCell ref="M86:R86"/>
    <mergeCell ref="A88:B88"/>
    <mergeCell ref="D88:V88"/>
    <mergeCell ref="D89:V89"/>
    <mergeCell ref="D90:V90"/>
    <mergeCell ref="A99:V99"/>
    <mergeCell ref="F100:K100"/>
    <mergeCell ref="M100:R100"/>
    <mergeCell ref="A102:B102"/>
    <mergeCell ref="D102:V102"/>
    <mergeCell ref="D103:V103"/>
    <mergeCell ref="D104:V104"/>
    <mergeCell ref="A113:V113"/>
    <mergeCell ref="F114:K114"/>
    <mergeCell ref="M114:R114"/>
    <mergeCell ref="A116:B116"/>
    <mergeCell ref="D116:V116"/>
    <mergeCell ref="D117:V117"/>
    <mergeCell ref="D131:V131"/>
    <mergeCell ref="D132:V132"/>
    <mergeCell ref="D118:V118"/>
    <mergeCell ref="A127:V127"/>
    <mergeCell ref="F128:K128"/>
    <mergeCell ref="M128:R128"/>
    <mergeCell ref="A130:B130"/>
    <mergeCell ref="D130:V130"/>
  </mergeCells>
  <pageMargins left="0.78749999999999998" right="0.78749999999999998" top="0.78749999999999998" bottom="0.78749999999999998" header="0.51180555555555496" footer="0.51180555555555496"/>
  <pageSetup paperSize="9" firstPageNumber="0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0"/>
  <sheetViews>
    <sheetView showGridLines="0" zoomScaleNormal="100" workbookViewId="0">
      <selection activeCell="B1" sqref="B1:B1048576"/>
    </sheetView>
  </sheetViews>
  <sheetFormatPr baseColWidth="10" defaultColWidth="9.140625" defaultRowHeight="12.75"/>
  <cols>
    <col min="1" max="1" width="90.28515625"/>
    <col min="2" max="1025" width="10.7109375"/>
  </cols>
  <sheetData>
    <row r="1" spans="1:2" ht="12.75" customHeight="1">
      <c r="A1" s="1" t="str">
        <f>IF(Paramètres!F$1="","",CONCATENATE("Votre enfant, ",Paramètres!B$2," ",Paramètres!B$1,", va être évalué(e) pendant ",20-(COUNTIF(Paramètres!B4:B23,""))," jours sur ",IF(COUNTIF(Paramètres!F1:F3,"-----")=2,"ce critère",IF(COUNTIF(Paramètres!F1:F3,"-----")=1,"ces deux critères","ces trois critères"))," :"))</f>
        <v>Votre enfant, Dominique Bollaerts, va être évalué(e) pendant 20 jours sur ces trois critères :</v>
      </c>
      <c r="B1" s="118" t="s">
        <v>48</v>
      </c>
    </row>
    <row r="2" spans="1:2" ht="12.75" customHeight="1">
      <c r="A2" s="127" t="str">
        <f>IF(Paramètres!F$1="","",CONCATENATE("  1. ",Paramètres!F1))</f>
        <v xml:space="preserve">  1. Je respecte les consignes écrites ou orales.</v>
      </c>
      <c r="B2" s="118"/>
    </row>
    <row r="3" spans="1:2">
      <c r="A3" s="127" t="str">
        <f>IF(Paramètres!F$1="","",IF(Paramètres!F2="-----","",CONCATENATE("  2. ",Paramètres!F2)))</f>
        <v xml:space="preserve">  2. Je respecte les consignes de sécurité.</v>
      </c>
      <c r="B3" s="118"/>
    </row>
    <row r="4" spans="1:2">
      <c r="A4" s="127" t="str">
        <f>IF(Paramètres!F$1="","",IF(Paramètres!F3="-----","",CONCATENATE("  3. ",Paramètres!F3)))</f>
        <v xml:space="preserve">  3. Je respecte les consignes de travail.</v>
      </c>
      <c r="B4" s="118"/>
    </row>
    <row r="5" spans="1:2">
      <c r="A5" s="1"/>
      <c r="B5" s="118"/>
    </row>
    <row r="6" spans="1:2" ht="25.5" customHeight="1">
      <c r="A6" s="43" t="str">
        <f>IF(Paramètres!F$1="","",CONCATENATE(IF(Paramètres!F$2="-----","La compétence de ce 1er contrat a été définie","Les compétences de ce 1er contrat ont été définies")," par la direction, le conseil de classe et le conseil de l'éducation, afin de permettre à ",Paramètres!B$2, " d'évoluer dans ses comportements."))</f>
        <v>Les compétences de ce 1er contrat ont été définies par la direction, le conseil de classe et le conseil de l'éducation, afin de permettre à Dominique d'évoluer dans ses comportements.</v>
      </c>
      <c r="B6" s="118"/>
    </row>
    <row r="7" spans="1:2">
      <c r="A7" s="1"/>
      <c r="B7" s="118"/>
    </row>
    <row r="8" spans="1:2">
      <c r="A8" s="44" t="str">
        <f>IF(Paramètres!F$1="","","Merci de signer ce document, attestant ainsi que vous avez pris connaissance de ce contrat.")</f>
        <v>Merci de signer ce document, attestant ainsi que vous avez pris connaissance de ce contrat.</v>
      </c>
      <c r="B8" s="118"/>
    </row>
    <row r="9" spans="1:2">
      <c r="A9" s="23"/>
      <c r="B9" s="23"/>
    </row>
    <row r="10" spans="1:2" ht="12.75" customHeight="1">
      <c r="A10" s="1" t="str">
        <f>IF(Paramètres!F$29="","",CONCATENATE("Votre enfant, ",Paramètres!B$2," ",Paramètres!B$1,", va être évalué(e) pendant ",20-(COUNTIF(Paramètres!B32:B51,""))," jours sur ",IF(COUNTIF(Paramètres!F29:F31,"-----")=2,"ce critère",IF(COUNTIF(Paramètres!F29:F31,"-----")=1,"ces deux critères","ces trois critères"))," :"))</f>
        <v>Votre enfant, Dominique Bollaerts, va être évalué(e) pendant 20 jours sur ces trois critères :</v>
      </c>
      <c r="B10" s="118" t="s">
        <v>49</v>
      </c>
    </row>
    <row r="11" spans="1:2">
      <c r="A11" s="127" t="str">
        <f>IF(Paramètres!F$29="","",CONCATENATE("  1. ",Paramètres!F29))</f>
        <v xml:space="preserve">  1. Je respecte les consignes écrites ou orales.</v>
      </c>
      <c r="B11" s="118"/>
    </row>
    <row r="12" spans="1:2">
      <c r="A12" s="127" t="str">
        <f>IF(Paramètres!F$29="","",IF(Paramètres!F30="-----","",CONCATENATE("  2. ",Paramètres!F30)))</f>
        <v xml:space="preserve">  2. Je respecte les consignes de sécurité.</v>
      </c>
      <c r="B12" s="118"/>
    </row>
    <row r="13" spans="1:2">
      <c r="A13" s="127" t="str">
        <f>IF(Paramètres!F$29="","",IF(Paramètres!F31="-----","",CONCATENATE("  3. ",Paramètres!F31)))</f>
        <v xml:space="preserve">  3. Je respecte les consignes de travail.</v>
      </c>
      <c r="B13" s="118"/>
    </row>
    <row r="14" spans="1:2">
      <c r="A14" s="1"/>
      <c r="B14" s="118"/>
    </row>
    <row r="15" spans="1:2" ht="25.5" customHeight="1">
      <c r="A15" s="43" t="str">
        <f>IF(Paramètres!F$29="","",CONCATENATE(IF(Paramètres!F$30="-----","La compétence de ce 2ème contrat a été définie","Les compétences de ce 2ème contrat ont été définies")," par la direction, le conseil de classe et le conseil de l'éducation, afin de permettre à ",Paramètres!B$2, " d'évoluer dans ses comportements."))</f>
        <v>Les compétences de ce 2ème contrat ont été définies par la direction, le conseil de classe et le conseil de l'éducation, afin de permettre à Dominique d'évoluer dans ses comportements.</v>
      </c>
      <c r="B15" s="118"/>
    </row>
    <row r="16" spans="1:2">
      <c r="A16" s="1"/>
      <c r="B16" s="118"/>
    </row>
    <row r="17" spans="1:2">
      <c r="A17" s="44" t="str">
        <f>IF(Paramètres!F$29="","","Merci de signer ce document, attestant ainsi que vous avez pris connaissance de ce contrat.")</f>
        <v>Merci de signer ce document, attestant ainsi que vous avez pris connaissance de ce contrat.</v>
      </c>
      <c r="B17" s="118"/>
    </row>
    <row r="18" spans="1:2">
      <c r="A18" s="23"/>
      <c r="B18" s="23"/>
    </row>
    <row r="19" spans="1:2" ht="12.75" customHeight="1">
      <c r="A19" s="1" t="str">
        <f>IF(Paramètres!F$57="","",CONCATENATE("Votre enfant, ",Paramètres!B$2," ",Paramètres!B$1,", va être évalué(e) pendant ",20-(COUNTIF(Paramètres!B60:B79,""))," jours sur ",IF(COUNTIF(Paramètres!F57:F59,"-----")=2,"ce critère",IF(COUNTIF(Paramètres!F57:F59,"-----")=1,"ces deux critères","ces trois critères"))," :"))</f>
        <v>Votre enfant, Dominique Bollaerts, va être évalué(e) pendant 4 jours sur ce critère :</v>
      </c>
      <c r="B19" s="118" t="s">
        <v>50</v>
      </c>
    </row>
    <row r="20" spans="1:2">
      <c r="A20" s="127" t="str">
        <f>IF(Paramètres!F$57="","",CONCATENATE("  1. ",Paramètres!F57))</f>
        <v xml:space="preserve">  1. Je participe activement aux différents cours.</v>
      </c>
      <c r="B20" s="118"/>
    </row>
    <row r="21" spans="1:2">
      <c r="A21" s="127" t="str">
        <f>IF(Paramètres!F$57="","",IF(Paramètres!F58="-----","",CONCATENATE("  2. ",Paramètres!F58)))</f>
        <v/>
      </c>
      <c r="B21" s="118"/>
    </row>
    <row r="22" spans="1:2">
      <c r="A22" s="127" t="str">
        <f>IF(Paramètres!F$57="","",IF(Paramètres!F59="-----","",CONCATENATE("  3. ",Paramètres!F59)))</f>
        <v/>
      </c>
      <c r="B22" s="118"/>
    </row>
    <row r="23" spans="1:2">
      <c r="A23" s="1"/>
      <c r="B23" s="118"/>
    </row>
    <row r="24" spans="1:2" ht="25.5" customHeight="1">
      <c r="A24" s="43" t="str">
        <f>IF(Paramètres!F$57="","",CONCATENATE(IF(Paramètres!F$58="-----","La compétence de ce 3ème contrat a été définie","Les compétences de ce 3ème contrat ont été définies")," par la direction, le conseil de classe et le conseil de l'éducation, afin de permettre à ",Paramètres!B$2, " d'évoluer dans ses comportements."))</f>
        <v>La compétence de ce 3ème contrat a été définie par la direction, le conseil de classe et le conseil de l'éducation, afin de permettre à Dominique d'évoluer dans ses comportements.</v>
      </c>
      <c r="B24" s="118"/>
    </row>
    <row r="25" spans="1:2">
      <c r="A25" s="1"/>
      <c r="B25" s="118"/>
    </row>
    <row r="26" spans="1:2">
      <c r="A26" s="44" t="str">
        <f>IF(Paramètres!F$57="","","Merci de signer ce document, attestant ainsi que vous avez pris connaissance de ce contrat.")</f>
        <v>Merci de signer ce document, attestant ainsi que vous avez pris connaissance de ce contrat.</v>
      </c>
      <c r="B26" s="118"/>
    </row>
    <row r="27" spans="1:2">
      <c r="A27" s="23"/>
      <c r="B27" s="23"/>
    </row>
    <row r="28" spans="1:2" ht="12.75" customHeight="1">
      <c r="A28" s="1" t="str">
        <f>IF(Paramètres!F$85="","",CONCATENATE("Votre enfant, ",Paramètres!B$2," ",Paramètres!B$1,", va être évalué(e) pendant ",20-(COUNTIF(Paramètres!B88:B107,""))," jours sur ",IF(COUNTIF(Paramètres!F85:F87,"-----")=2,"ce critère",IF(COUNTIF(Paramètres!F85:F87,"-----")=1,"ces deux critères","ces trois critères"))," :"))</f>
        <v>Votre enfant, Dominique Bollaerts, va être évalué(e) pendant 14 jours sur ces trois critères :</v>
      </c>
      <c r="B28" s="118" t="s">
        <v>51</v>
      </c>
    </row>
    <row r="29" spans="1:2">
      <c r="A29" s="127" t="str">
        <f>IF(Paramètres!F$85="","",CONCATENATE("  1. ",Paramètres!F85))</f>
        <v xml:space="preserve">  1. Je respecte le règlement de l'atelier.</v>
      </c>
      <c r="B29" s="118"/>
    </row>
    <row r="30" spans="1:2">
      <c r="A30" s="127" t="str">
        <f>IF(Paramètres!F$86="","",IF(Paramètres!F86="-----","",CONCATENATE("  2. ",Paramètres!F86)))</f>
        <v xml:space="preserve">  2. J'écoute ou je lis la consigne jusqu'au bout avant de commencer à travailler.</v>
      </c>
      <c r="B30" s="118"/>
    </row>
    <row r="31" spans="1:2">
      <c r="A31" s="127" t="str">
        <f>IF(Paramètres!F$87="","",IF(Paramètres!F87="-----","",CONCATENATE("  3. ",Paramètres!F87)))</f>
        <v xml:space="preserve">  3. J'écoute ou je lis la consigne jusqu'au bout avant de poser une question.</v>
      </c>
      <c r="B31" s="118"/>
    </row>
    <row r="32" spans="1:2">
      <c r="A32" s="1"/>
      <c r="B32" s="118"/>
    </row>
    <row r="33" spans="1:2" ht="25.5" customHeight="1">
      <c r="A33" s="43" t="str">
        <f>IF(Paramètres!F$85="","",CONCATENATE(IF(Paramètres!F$86="-----","La compétence de ce 4ème contrat a été définie","Les compétences de ce 4ème contrat ont été définies")," par la direction, le conseil de classe et le conseil de l'éducation, afin de permettre à ",Paramètres!B$2, " d'évoluer dans ses comportements."))</f>
        <v>Les compétences de ce 4ème contrat ont été définies par la direction, le conseil de classe et le conseil de l'éducation, afin de permettre à Dominique d'évoluer dans ses comportements.</v>
      </c>
      <c r="B33" s="118"/>
    </row>
    <row r="34" spans="1:2">
      <c r="A34" s="1"/>
      <c r="B34" s="118"/>
    </row>
    <row r="35" spans="1:2">
      <c r="A35" s="44" t="str">
        <f>IF(Paramètres!F$85="","","Merci de signer ce document, attestant ainsi que vous avez pris connaissance de ce contrat.")</f>
        <v>Merci de signer ce document, attestant ainsi que vous avez pris connaissance de ce contrat.</v>
      </c>
      <c r="B35" s="118"/>
    </row>
    <row r="36" spans="1:2">
      <c r="A36" s="23"/>
      <c r="B36" s="23"/>
    </row>
    <row r="37" spans="1:2" ht="12.75" customHeight="1">
      <c r="A37" s="1" t="str">
        <f>IF(Paramètres!F$113="","",CONCATENATE("Votre enfant, ",Paramètres!B$2," ",Paramètres!B$1,", va être évalué(e) pendant ",20-(COUNTIF(Paramètres!B116:B135,""))," jours sur ",IF(COUNTIF(Paramètres!F113:F115,"-----")=2,"ce critère",IF(COUNTIF(Paramètres!F113:F115,"-----")=1,"ces deux critères","ces trois critères"))," :"))</f>
        <v>Votre enfant, Dominique Bollaerts, va être évalué(e) pendant 16 jours sur ces trois critères :</v>
      </c>
      <c r="B37" s="118" t="s">
        <v>52</v>
      </c>
    </row>
    <row r="38" spans="1:2">
      <c r="A38" s="127" t="str">
        <f>IF(Paramètres!F$113="","",CONCATENATE("  1. ",Paramètres!F113))</f>
        <v xml:space="preserve">  1. Je réponds avec précision à une question posée (je fais des phrases complètes).</v>
      </c>
      <c r="B38" s="118"/>
    </row>
    <row r="39" spans="1:2">
      <c r="A39" s="127" t="str">
        <f>IF(Paramètres!F$113="","",IF(Paramètres!F114="-----","",CONCATENATE("  2. ",Paramètres!F114)))</f>
        <v xml:space="preserve">  2. Je respecte les consignes de sécurité.</v>
      </c>
      <c r="B39" s="118"/>
    </row>
    <row r="40" spans="1:2">
      <c r="A40" s="127" t="str">
        <f>IF(Paramètres!F$113="","",IF(Paramètres!F115="-----","",CONCATENATE("  3. ",Paramètres!F115)))</f>
        <v xml:space="preserve">  3. Je réalise les travaux demandés dans chaque cours.</v>
      </c>
      <c r="B40" s="118"/>
    </row>
    <row r="41" spans="1:2">
      <c r="A41" s="1"/>
      <c r="B41" s="118"/>
    </row>
    <row r="42" spans="1:2" ht="25.5" customHeight="1">
      <c r="A42" s="43" t="str">
        <f>IF(Paramètres!F$113="","",CONCATENATE(IF(Paramètres!F$114="-----","La compétence de ce 5ème contrat a été définie","Les compétences de ce 5ème contrat ont été définies")," par la direction, le conseil de classe et le conseil de l'éducation, afin de permettre à ",Paramètres!B$2, " d'évoluer dans ses comportements."))</f>
        <v>Les compétences de ce 5ème contrat ont été définies par la direction, le conseil de classe et le conseil de l'éducation, afin de permettre à Dominique d'évoluer dans ses comportements.</v>
      </c>
      <c r="B42" s="118"/>
    </row>
    <row r="43" spans="1:2">
      <c r="A43" s="1"/>
      <c r="B43" s="118"/>
    </row>
    <row r="44" spans="1:2">
      <c r="A44" s="44" t="str">
        <f>IF(Paramètres!F$113="","","Merci de signer ce document, attestant ainsi que vous avez pris connaissance de ce contrat.")</f>
        <v>Merci de signer ce document, attestant ainsi que vous avez pris connaissance de ce contrat.</v>
      </c>
      <c r="B44" s="118"/>
    </row>
    <row r="45" spans="1:2">
      <c r="A45" s="23"/>
      <c r="B45" s="23"/>
    </row>
    <row r="46" spans="1:2" ht="12.75" customHeight="1">
      <c r="A46" s="1" t="str">
        <f>IF(Paramètres!F$141="","",CONCATENATE("Votre enfant, ",Paramètres!B$2," ",Paramètres!B$1,", va être évalué(e) pendant ",20-(COUNTIF(Paramètres!B144:B163,""))," jours sur ",IF(COUNTIF(Paramètres!F141:F143,"-----")=2,"ce critère",IF(COUNTIF(Paramètres!F141:F143,"-----")=1,"ces deux critères","ces trois critères"))," :"))</f>
        <v>Votre enfant, Dominique Bollaerts, va être évalué(e) pendant 17 jours sur ces trois critères :</v>
      </c>
      <c r="B46" s="118" t="s">
        <v>53</v>
      </c>
    </row>
    <row r="47" spans="1:2">
      <c r="A47" s="127" t="str">
        <f>IF(Paramètres!F$141="","",CONCATENATE("  1. ",Paramètres!F141))</f>
        <v xml:space="preserve">  1. Je me tiens correctement sur ma chaise.</v>
      </c>
      <c r="B47" s="118"/>
    </row>
    <row r="48" spans="1:2">
      <c r="A48" s="127" t="str">
        <f>IF(Paramètres!F$141="","",IF(Paramètres!F142="-----","",CONCATENATE("  2. ",Paramètres!F142)))</f>
        <v xml:space="preserve">  2. Je trie mes déchets.</v>
      </c>
      <c r="B48" s="118"/>
    </row>
    <row r="49" spans="1:2">
      <c r="A49" s="127" t="str">
        <f>IF(Paramètres!F$143="","",IF(Paramètres!F143="-----","",CONCATENATE("  3. ",Paramètres!F143)))</f>
        <v xml:space="preserve">  3. Je respecte les lieux d'activités et de travail hors école.</v>
      </c>
      <c r="B49" s="118"/>
    </row>
    <row r="50" spans="1:2">
      <c r="A50" s="1"/>
      <c r="B50" s="118"/>
    </row>
    <row r="51" spans="1:2" ht="25.5" customHeight="1">
      <c r="A51" s="43" t="str">
        <f>IF(Paramètres!F$141="","",CONCATENATE(IF(Paramètres!F$142="-----","La compétence de ce 6ème contrat a été définie","Les compétences de ce 6ème contrat ont été définies")," par la direction, le conseil de classe et le conseil de l'éducation, afin de permettre à ",Paramètres!B$2, " d'évoluer dans ses comportements."))</f>
        <v>Les compétences de ce 6ème contrat ont été définies par la direction, le conseil de classe et le conseil de l'éducation, afin de permettre à Dominique d'évoluer dans ses comportements.</v>
      </c>
      <c r="B51" s="118"/>
    </row>
    <row r="52" spans="1:2">
      <c r="A52" s="1"/>
      <c r="B52" s="118"/>
    </row>
    <row r="53" spans="1:2">
      <c r="A53" s="44" t="str">
        <f>IF(Paramètres!F$141="","","Merci de signer ce document, attestant ainsi que vous avez pris connaissance de ce contrat.")</f>
        <v>Merci de signer ce document, attestant ainsi que vous avez pris connaissance de ce contrat.</v>
      </c>
      <c r="B53" s="118"/>
    </row>
    <row r="54" spans="1:2">
      <c r="A54" s="23"/>
      <c r="B54" s="23"/>
    </row>
    <row r="55" spans="1:2" ht="12.75" customHeight="1">
      <c r="A55" s="1" t="str">
        <f>IF(Paramètres!F$169="","",CONCATENATE("Votre enfant, ",Paramètres!B$2," ",Paramètres!B$1,", va être évalué(e) pendant ",20-(COUNTIF(Paramètres!B172:B191,""))," jours sur ",IF(COUNTIF(Paramètres!F169:F171,"-----")=2,"ce critère",IF(COUNTIF(Paramètres!F169:F171,"-----")=1,"ces deux critères","ces trois critères"))," :"))</f>
        <v>Votre enfant, Dominique Bollaerts, va être évalué(e) pendant 17 jours sur ces trois critères :</v>
      </c>
      <c r="B55" s="118" t="s">
        <v>54</v>
      </c>
    </row>
    <row r="56" spans="1:2">
      <c r="A56" s="127" t="str">
        <f>IF(Paramètres!F$169="","",CONCATENATE("  1. ",Paramètres!F169))</f>
        <v xml:space="preserve">  1. Je respecte les règles du jeu.</v>
      </c>
      <c r="B56" s="118"/>
    </row>
    <row r="57" spans="1:2">
      <c r="A57" s="127" t="str">
        <f>IF(Paramètres!F$169="","",IF(Paramètres!F170="-----","",CONCATENATE("  2. ",Paramètres!F170)))</f>
        <v xml:space="preserve">  2. Je respecte le règlement de l'école.</v>
      </c>
      <c r="B57" s="118"/>
    </row>
    <row r="58" spans="1:2">
      <c r="A58" s="127" t="str">
        <f>IF(Paramètres!F$169="","",IF(Paramètres!F171="-----","",CONCATENATE("  3. ",Paramètres!F171)))</f>
        <v xml:space="preserve">  3. J'accepte les remarques et les sanctions sans les remettre en cause.</v>
      </c>
      <c r="B58" s="118"/>
    </row>
    <row r="59" spans="1:2">
      <c r="A59" s="1"/>
      <c r="B59" s="118"/>
    </row>
    <row r="60" spans="1:2" ht="25.5" customHeight="1">
      <c r="A60" s="43" t="str">
        <f>IF(Paramètres!F$169="","",CONCATENATE(IF(Paramètres!F$170="-----","La compétence de ce 7ème contrat a été définie","Les compétences de ce 7ème contrat ont été définies")," par la direction, le conseil de classe et le conseil de l'éducation, afin de permettre à ",Paramètres!B$2, " d'évoluer dans ses comportements."))</f>
        <v>Les compétences de ce 7ème contrat ont été définies par la direction, le conseil de classe et le conseil de l'éducation, afin de permettre à Dominique d'évoluer dans ses comportements.</v>
      </c>
      <c r="B60" s="118"/>
    </row>
    <row r="61" spans="1:2">
      <c r="A61" s="1"/>
      <c r="B61" s="118"/>
    </row>
    <row r="62" spans="1:2">
      <c r="A62" s="44" t="str">
        <f>IF(Paramètres!F$169="","","Merci de signer ce document, attestant ainsi que vous avez pris connaissance de ce contrat.")</f>
        <v>Merci de signer ce document, attestant ainsi que vous avez pris connaissance de ce contrat.</v>
      </c>
      <c r="B62" s="118"/>
    </row>
    <row r="63" spans="1:2">
      <c r="A63" s="23"/>
      <c r="B63" s="23"/>
    </row>
    <row r="64" spans="1:2" ht="12.75" customHeight="1">
      <c r="A64" s="1" t="str">
        <f>IF(Paramètres!F$197="","",CONCATENATE("Votre enfant, ",Paramètres!B$2," ",Paramètres!B$1,", va être évalué(e) pendant ",20-(COUNTIF(Paramètres!B200:B219,""))," jours sur ",IF(COUNTIF(Paramètres!F197:F199,"-----")=2,"ce critère",IF(COUNTIF(Paramètres!F197:F199,"-----")=1,"ces deux critères","ces trois critères"))," :"))</f>
        <v>Votre enfant, Dominique Bollaerts, va être évalué(e) pendant 11 jours sur ces trois critères :</v>
      </c>
      <c r="B64" s="118" t="s">
        <v>55</v>
      </c>
    </row>
    <row r="65" spans="1:2">
      <c r="A65" s="127" t="str">
        <f>IF(Paramètres!F$197="","",CONCATENATE("  1. ",Paramètres!F197))</f>
        <v xml:space="preserve">  1. Je suis particulièrement attentif lorsque le professeur donne une consigne.</v>
      </c>
      <c r="B65" s="118"/>
    </row>
    <row r="66" spans="1:2">
      <c r="A66" s="127" t="str">
        <f>IF(Paramètres!F$197="","",IF(Paramètres!F198="-----","",CONCATENATE("  2. ",Paramètres!F198)))</f>
        <v xml:space="preserve">  2. Je fais ce que le professeur me demande même si je n'en ai pas envie ou si j'éprouve des difficultés.</v>
      </c>
      <c r="B66" s="118"/>
    </row>
    <row r="67" spans="1:2">
      <c r="A67" s="127" t="str">
        <f>IF(Paramètres!F$197="","",IF(Paramètres!F199="-----","",CONCATENATE("  3. ",Paramètres!F199)))</f>
        <v xml:space="preserve">  3. Je respecte mes condisciples (mots et gestes).</v>
      </c>
      <c r="B67" s="118"/>
    </row>
    <row r="68" spans="1:2">
      <c r="A68" s="1"/>
      <c r="B68" s="118"/>
    </row>
    <row r="69" spans="1:2" ht="25.5" customHeight="1">
      <c r="A69" s="43" t="str">
        <f>IF(Paramètres!F$197="","",CONCATENATE(IF(Paramètres!F$198="-----","La compétence de ce 8ème contrat a été définie","Les compétences de ce 8ème contrat ont été définies")," par la direction, le conseil de classe et le conseil de l'éducation, afin de permettre à ",Paramètres!B$2, " d'évoluer dans ses comportements."))</f>
        <v>Les compétences de ce 8ème contrat ont été définies par la direction, le conseil de classe et le conseil de l'éducation, afin de permettre à Dominique d'évoluer dans ses comportements.</v>
      </c>
      <c r="B69" s="118"/>
    </row>
    <row r="70" spans="1:2">
      <c r="A70" s="1"/>
      <c r="B70" s="118"/>
    </row>
    <row r="71" spans="1:2">
      <c r="A71" s="44" t="str">
        <f>IF(Paramètres!F$197="","","Merci de signer ce document, attestant ainsi que vous avez pris connaissance de ce contrat.")</f>
        <v>Merci de signer ce document, attestant ainsi que vous avez pris connaissance de ce contrat.</v>
      </c>
      <c r="B71" s="118"/>
    </row>
    <row r="72" spans="1:2">
      <c r="A72" s="23"/>
      <c r="B72" s="23"/>
    </row>
    <row r="73" spans="1:2" ht="12.75" customHeight="1">
      <c r="A73" s="1" t="str">
        <f>IF(Paramètres!F$225="","",CONCATENATE("Votre enfant, ",Paramètres!B$2," ",Paramètres!B$1,", va être évalué(e) pendant ",20-(COUNTIF(Paramètres!B228:B247,""))," jours sur ",IF(COUNTIF(Paramètres!F225:F227,"-----")=2,"ce critère",IF(COUNTIF(Paramètres!F225:F227,"-----")=1,"ces deux critères","ces trois critères"))," :"))</f>
        <v>Votre enfant, Dominique Bollaerts, va être évalué(e) pendant 20 jours sur ces trois critères :</v>
      </c>
      <c r="B73" s="118" t="s">
        <v>56</v>
      </c>
    </row>
    <row r="74" spans="1:2">
      <c r="A74" s="127" t="str">
        <f>IF(Paramètres!F$225="","",CONCATENATE("  1. ",Paramètres!F225))</f>
        <v xml:space="preserve">  1. Je respecte le matériel.</v>
      </c>
      <c r="B74" s="118"/>
    </row>
    <row r="75" spans="1:2">
      <c r="A75" s="127" t="str">
        <f>IF(Paramètres!F$225="","",IF(Paramètres!F226="-----","",CONCATENATE("  2. ",Paramètres!F226)))</f>
        <v xml:space="preserve">  2. Je respecte mon travail.</v>
      </c>
      <c r="B75" s="118"/>
    </row>
    <row r="76" spans="1:2">
      <c r="A76" s="127" t="str">
        <f>IF(Paramètres!F$225="","",IF(Paramètres!F227="-----","",CONCATENATE("  3. ",Paramètres!F227)))</f>
        <v xml:space="preserve">  3. Je respecte le travail de l'autre.</v>
      </c>
      <c r="B76" s="118"/>
    </row>
    <row r="77" spans="1:2">
      <c r="A77" s="1"/>
      <c r="B77" s="118"/>
    </row>
    <row r="78" spans="1:2" ht="25.5" customHeight="1">
      <c r="A78" s="43" t="str">
        <f>IF(Paramètres!F$225="","",CONCATENATE(IF(Paramètres!F$226="-----","La compétence de ce 9ème contrat a été définie","Les compétences de ce 9ème contrat ont été définies")," par la direction, le conseil de classe et le conseil de l'éducation, afin de permettre à ",Paramètres!B$2, " d'évoluer dans ses comportements."))</f>
        <v>Les compétences de ce 9ème contrat ont été définies par la direction, le conseil de classe et le conseil de l'éducation, afin de permettre à Dominique d'évoluer dans ses comportements.</v>
      </c>
      <c r="B78" s="118"/>
    </row>
    <row r="79" spans="1:2">
      <c r="A79" s="1"/>
      <c r="B79" s="118"/>
    </row>
    <row r="80" spans="1:2">
      <c r="A80" s="44" t="str">
        <f>IF(Paramètres!F$225="","","Merci de signer ce document, attestant ainsi que vous avez pris connaissance de ce contrat.")</f>
        <v>Merci de signer ce document, attestant ainsi que vous avez pris connaissance de ce contrat.</v>
      </c>
      <c r="B80" s="118"/>
    </row>
    <row r="81" spans="1:2">
      <c r="A81" s="23"/>
      <c r="B81" s="23"/>
    </row>
    <row r="82" spans="1:2" ht="12.75" customHeight="1">
      <c r="A82" s="1" t="str">
        <f>IF(Paramètres!F$253="","",CONCATENATE("Votre enfant, ",Paramètres!B$2," ",Paramètres!B$1,", va être évalué(e) pendant ",20-(COUNTIF(Paramètres!B256:B275,""))," jours sur ",IF(COUNTIF(Paramètres!F253:F255,"-----")=2,"ce critère",IF(COUNTIF(Paramètres!F253:F255,"-----")=1,"ces deux critères","ces trois critères"))," :"))</f>
        <v>Votre enfant, Dominique Bollaerts, va être évalué(e) pendant 15 jours sur ces deux critères :</v>
      </c>
      <c r="B82" s="118" t="s">
        <v>57</v>
      </c>
    </row>
    <row r="83" spans="1:2">
      <c r="A83" s="127" t="str">
        <f>IF(Paramètres!F$253="","",CONCATENATE("  1. ",Paramètres!F253))</f>
        <v xml:space="preserve">  1. Je maitrise mes réactions à l'égard de l'autre.</v>
      </c>
      <c r="B83" s="118"/>
    </row>
    <row r="84" spans="1:2">
      <c r="A84" s="127" t="str">
        <f>IF(Paramètres!F$253="","",IF(Paramètres!F254="-----","",CONCATENATE("  2. ",Paramètres!F254)))</f>
        <v xml:space="preserve">  2. Je respecte le travail de l'autre.</v>
      </c>
      <c r="B84" s="118"/>
    </row>
    <row r="85" spans="1:2">
      <c r="A85" s="127" t="str">
        <f>IF(Paramètres!F$253="","",IF(Paramètres!F255="-----","",CONCATENATE("  3. ",Paramètres!F255)))</f>
        <v/>
      </c>
      <c r="B85" s="118"/>
    </row>
    <row r="86" spans="1:2">
      <c r="A86" s="1"/>
      <c r="B86" s="118"/>
    </row>
    <row r="87" spans="1:2" ht="25.5" customHeight="1">
      <c r="A87" s="43" t="str">
        <f>IF(Paramètres!F$253="","",CONCATENATE(IF(Paramètres!F$254="-----","La compétence de ce 10ème contrat a été définie","Les compétences de ce 10ème contrat ont été définies")," par la direction, le conseil de classe et le conseil de l'éducation, afin de permettre à ",Paramètres!B$2, " d'évoluer dans ses comportements."))</f>
        <v>Les compétences de ce 10ème contrat ont été définies par la direction, le conseil de classe et le conseil de l'éducation, afin de permettre à Dominique d'évoluer dans ses comportements.</v>
      </c>
      <c r="B87" s="118"/>
    </row>
    <row r="88" spans="1:2">
      <c r="A88" s="1"/>
      <c r="B88" s="118"/>
    </row>
    <row r="89" spans="1:2">
      <c r="A89" s="44" t="str">
        <f>IF(Paramètres!F$253="","","Merci de signer ce document, attestant ainsi que vous avez pris connaissance de ce contrat.")</f>
        <v>Merci de signer ce document, attestant ainsi que vous avez pris connaissance de ce contrat.</v>
      </c>
      <c r="B89" s="118"/>
    </row>
    <row r="90" spans="1:2">
      <c r="A90" s="23"/>
      <c r="B90" s="23"/>
    </row>
  </sheetData>
  <sheetProtection password="CAC3" sheet="1" objects="1" scenarios="1" selectLockedCells="1" selectUnlockedCells="1"/>
  <mergeCells count="10">
    <mergeCell ref="B82:B89"/>
    <mergeCell ref="B1:B8"/>
    <mergeCell ref="B10:B17"/>
    <mergeCell ref="B19:B26"/>
    <mergeCell ref="B28:B35"/>
    <mergeCell ref="B37:B44"/>
    <mergeCell ref="B46:B53"/>
    <mergeCell ref="B55:B62"/>
    <mergeCell ref="B64:B71"/>
    <mergeCell ref="B73:B80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0"/>
  <sheetViews>
    <sheetView showGridLines="0" showRowColHeaders="0" workbookViewId="0"/>
  </sheetViews>
  <sheetFormatPr baseColWidth="10" defaultRowHeight="12.75"/>
  <cols>
    <col min="1" max="1" width="25.7109375" customWidth="1"/>
    <col min="2" max="2" width="2.5703125" customWidth="1"/>
    <col min="3" max="3" width="28.140625" customWidth="1"/>
    <col min="4" max="4" width="4.7109375" customWidth="1"/>
    <col min="5" max="5" width="28.140625" customWidth="1"/>
    <col min="6" max="6" width="10.7109375"/>
  </cols>
  <sheetData>
    <row r="1" spans="1:6" ht="12.75" customHeight="1">
      <c r="F1" s="142" t="s">
        <v>48</v>
      </c>
    </row>
    <row r="2" spans="1:6" ht="15.75" customHeight="1">
      <c r="A2" s="131" t="str">
        <f>IF(Paramètres!G1="","",CONCATENATE(Paramètres!B$1,CHAR(10),Paramètres!B$2,CHAR(10),"(",Paramètres!B$3,")"))</f>
        <v>Bollaerts
Dominique
(2F)</v>
      </c>
      <c r="C2" s="143" t="s">
        <v>48</v>
      </c>
      <c r="D2" s="144"/>
      <c r="E2" s="144"/>
      <c r="F2" s="142"/>
    </row>
    <row r="3" spans="1:6">
      <c r="A3" s="131"/>
      <c r="C3" s="129">
        <f>Paramètres!B26</f>
        <v>42614</v>
      </c>
      <c r="D3" s="128" t="s">
        <v>37</v>
      </c>
      <c r="E3" s="130">
        <f>Paramètres!B27</f>
        <v>42643</v>
      </c>
      <c r="F3" s="142"/>
    </row>
    <row r="4" spans="1:6">
      <c r="A4" s="131"/>
      <c r="F4" s="142"/>
    </row>
    <row r="5" spans="1:6">
      <c r="A5" s="131"/>
      <c r="B5" s="133" t="str">
        <f>IF(Paramètres!G1="","","1.")</f>
        <v>1.</v>
      </c>
      <c r="C5" s="134" t="str">
        <f>IF(Paramètres!G1="","",Paramètres!F1)</f>
        <v>Je respecte les consignes écrites ou orales.</v>
      </c>
      <c r="D5" s="134"/>
      <c r="E5" s="135"/>
      <c r="F5" s="142"/>
    </row>
    <row r="6" spans="1:6">
      <c r="A6" s="131"/>
      <c r="B6" s="133" t="str">
        <f>IF(Paramètres!G2="","","2.")</f>
        <v>2.</v>
      </c>
      <c r="C6" s="134" t="str">
        <f>IF(Paramètres!G2="","",Paramètres!F2)</f>
        <v>Je respecte les consignes de sécurité.</v>
      </c>
      <c r="D6" s="134"/>
      <c r="E6" s="135"/>
      <c r="F6" s="142"/>
    </row>
    <row r="7" spans="1:6">
      <c r="A7" s="131"/>
      <c r="B7" s="133" t="str">
        <f>IF(Paramètres!G3="","","3.")</f>
        <v>3.</v>
      </c>
      <c r="C7" s="134" t="str">
        <f>IF(Paramètres!G3="","",Paramètres!F3)</f>
        <v>Je respecte les consignes de travail.</v>
      </c>
      <c r="D7" s="134"/>
      <c r="E7" s="135"/>
      <c r="F7" s="142"/>
    </row>
    <row r="8" spans="1:6" ht="12.75" customHeight="1">
      <c r="A8" s="132"/>
      <c r="B8" s="137"/>
      <c r="C8" s="138"/>
      <c r="D8" s="138"/>
      <c r="E8" s="138"/>
      <c r="F8" s="142"/>
    </row>
    <row r="9" spans="1:6" ht="12.75" customHeight="1">
      <c r="A9" s="139"/>
      <c r="B9" s="140"/>
      <c r="C9" s="141"/>
      <c r="D9" s="141"/>
      <c r="E9" s="141"/>
      <c r="F9" s="23"/>
    </row>
    <row r="10" spans="1:6">
      <c r="F10" s="142" t="s">
        <v>49</v>
      </c>
    </row>
    <row r="11" spans="1:6" ht="15.75" customHeight="1">
      <c r="A11" s="131" t="str">
        <f>IF(Paramètres!G29="","",CONCATENATE(Paramètres!B$1,CHAR(10),Paramètres!B$2,CHAR(10),"(",Paramètres!B$3,")"))</f>
        <v>Bollaerts
Dominique
(2F)</v>
      </c>
      <c r="C11" s="143" t="s">
        <v>49</v>
      </c>
      <c r="D11" s="144"/>
      <c r="E11" s="144"/>
      <c r="F11" s="142"/>
    </row>
    <row r="12" spans="1:6" ht="12.75" customHeight="1">
      <c r="A12" s="131"/>
      <c r="C12" s="129">
        <f>Paramètres!B54</f>
        <v>42646</v>
      </c>
      <c r="D12" s="128" t="s">
        <v>37</v>
      </c>
      <c r="E12" s="130">
        <f>Paramètres!B55</f>
        <v>42681</v>
      </c>
      <c r="F12" s="142"/>
    </row>
    <row r="13" spans="1:6" ht="12.75" customHeight="1">
      <c r="A13" s="131"/>
      <c r="F13" s="142"/>
    </row>
    <row r="14" spans="1:6" ht="12.75" customHeight="1">
      <c r="A14" s="131"/>
      <c r="B14" s="133" t="str">
        <f>IF(Paramètres!G29="","","1.")</f>
        <v>1.</v>
      </c>
      <c r="C14" s="134" t="str">
        <f>IF(Paramètres!G29="","",Paramètres!F29)</f>
        <v>Je respecte les consignes écrites ou orales.</v>
      </c>
      <c r="D14" s="134"/>
      <c r="E14" s="135"/>
      <c r="F14" s="142"/>
    </row>
    <row r="15" spans="1:6" ht="12.75" customHeight="1">
      <c r="A15" s="131"/>
      <c r="B15" s="133" t="str">
        <f>IF(Paramètres!G30="","","2.")</f>
        <v>2.</v>
      </c>
      <c r="C15" s="134" t="str">
        <f>IF(Paramètres!G30="","",Paramètres!F30)</f>
        <v>Je respecte les consignes de sécurité.</v>
      </c>
      <c r="D15" s="134"/>
      <c r="E15" s="135"/>
      <c r="F15" s="142"/>
    </row>
    <row r="16" spans="1:6" ht="12.75" customHeight="1">
      <c r="A16" s="131"/>
      <c r="B16" s="133" t="str">
        <f>IF(Paramètres!G31="","","3.")</f>
        <v>3.</v>
      </c>
      <c r="C16" s="134" t="str">
        <f>IF(Paramètres!G31="","",Paramètres!F31)</f>
        <v>Je respecte les consignes de travail.</v>
      </c>
      <c r="D16" s="134"/>
      <c r="E16" s="135"/>
      <c r="F16" s="142"/>
    </row>
    <row r="17" spans="1:6">
      <c r="F17" s="142"/>
    </row>
    <row r="18" spans="1:6" ht="12.75" customHeight="1">
      <c r="A18" s="136"/>
      <c r="B18" s="136"/>
      <c r="C18" s="136"/>
      <c r="D18" s="136"/>
      <c r="E18" s="136"/>
      <c r="F18" s="23"/>
    </row>
    <row r="19" spans="1:6" ht="12.75" customHeight="1">
      <c r="F19" s="142" t="s">
        <v>50</v>
      </c>
    </row>
    <row r="20" spans="1:6" ht="15.75" customHeight="1">
      <c r="A20" s="131" t="str">
        <f>IF(Paramètres!G57="","",CONCATENATE(Paramètres!B$1,CHAR(10),Paramètres!B$2,CHAR(10),"(",Paramètres!B$3,")"))</f>
        <v>Bollaerts
Dominique
(2F)</v>
      </c>
      <c r="C20" s="143" t="s">
        <v>50</v>
      </c>
      <c r="D20" s="144"/>
      <c r="E20" s="144"/>
      <c r="F20" s="142"/>
    </row>
    <row r="21" spans="1:6" ht="12.75" customHeight="1">
      <c r="A21" s="131"/>
      <c r="C21" s="129">
        <f>Paramètres!B82</f>
        <v>42682</v>
      </c>
      <c r="D21" s="128" t="s">
        <v>37</v>
      </c>
      <c r="E21" s="130">
        <f>Paramètres!B83</f>
        <v>42688</v>
      </c>
      <c r="F21" s="142"/>
    </row>
    <row r="22" spans="1:6" ht="12.75" customHeight="1">
      <c r="A22" s="131"/>
      <c r="F22" s="142"/>
    </row>
    <row r="23" spans="1:6" ht="12.75" customHeight="1">
      <c r="A23" s="131"/>
      <c r="B23" s="133" t="str">
        <f>IF(Paramètres!G57="","","1.")</f>
        <v>1.</v>
      </c>
      <c r="C23" s="134" t="str">
        <f>IF(Paramètres!G57="","",Paramètres!F57)</f>
        <v>Je participe activement aux différents cours.</v>
      </c>
      <c r="D23" s="134"/>
      <c r="E23" s="135"/>
      <c r="F23" s="142"/>
    </row>
    <row r="24" spans="1:6" ht="12.75" customHeight="1">
      <c r="A24" s="131"/>
      <c r="B24" s="133" t="str">
        <f>IF(Paramètres!G58="","","2.")</f>
        <v/>
      </c>
      <c r="C24" s="134" t="str">
        <f>IF(Paramètres!G58="","",Paramètres!F88)</f>
        <v/>
      </c>
      <c r="D24" s="134"/>
      <c r="E24" s="135"/>
      <c r="F24" s="142"/>
    </row>
    <row r="25" spans="1:6" ht="12.75" customHeight="1">
      <c r="A25" s="131"/>
      <c r="B25" s="133" t="str">
        <f>IF(Paramètres!G59="","","3.")</f>
        <v/>
      </c>
      <c r="C25" s="134" t="str">
        <f>IF(Paramètres!G59="","",Paramètres!F59)</f>
        <v/>
      </c>
      <c r="D25" s="134"/>
      <c r="E25" s="135"/>
      <c r="F25" s="142"/>
    </row>
    <row r="26" spans="1:6" ht="12.75" customHeight="1">
      <c r="F26" s="142"/>
    </row>
    <row r="27" spans="1:6" ht="12.75" customHeight="1">
      <c r="A27" s="136"/>
      <c r="B27" s="136"/>
      <c r="C27" s="136"/>
      <c r="D27" s="136"/>
      <c r="E27" s="136"/>
      <c r="F27" s="23"/>
    </row>
    <row r="28" spans="1:6" ht="12.75" customHeight="1">
      <c r="F28" s="142" t="s">
        <v>51</v>
      </c>
    </row>
    <row r="29" spans="1:6" ht="15.75" customHeight="1">
      <c r="A29" s="131" t="str">
        <f>IF(Paramètres!G85="","",CONCATENATE(Paramètres!B$1,CHAR(10),Paramètres!B$2,CHAR(10),"(",Paramètres!B$3,")"))</f>
        <v>Bollaerts
Dominique
(2F)</v>
      </c>
      <c r="C29" s="143" t="s">
        <v>51</v>
      </c>
      <c r="D29" s="144"/>
      <c r="E29" s="144"/>
      <c r="F29" s="142"/>
    </row>
    <row r="30" spans="1:6" ht="12.75" customHeight="1">
      <c r="A30" s="131"/>
      <c r="C30" s="129">
        <f>Paramètres!B110</f>
        <v>42705</v>
      </c>
      <c r="D30" s="128" t="s">
        <v>37</v>
      </c>
      <c r="E30" s="130">
        <f>Paramètres!B111</f>
        <v>42727</v>
      </c>
      <c r="F30" s="142"/>
    </row>
    <row r="31" spans="1:6" ht="12.75" customHeight="1">
      <c r="A31" s="131"/>
      <c r="F31" s="142"/>
    </row>
    <row r="32" spans="1:6" ht="12.75" customHeight="1">
      <c r="A32" s="131"/>
      <c r="B32" s="133" t="str">
        <f>IF(Paramètres!G85="","","1.")</f>
        <v>1.</v>
      </c>
      <c r="C32" s="134" t="str">
        <f>IF(Paramètres!G85="","",Paramètres!F85)</f>
        <v>Je respecte le règlement de l'atelier.</v>
      </c>
      <c r="D32" s="134"/>
      <c r="E32" s="135"/>
      <c r="F32" s="142"/>
    </row>
    <row r="33" spans="1:6" ht="12.75" customHeight="1">
      <c r="A33" s="131"/>
      <c r="B33" s="133" t="str">
        <f>IF(Paramètres!G86="","","2.")</f>
        <v>2.</v>
      </c>
      <c r="C33" s="134" t="str">
        <f>IF(Paramètres!G86="","",Paramètres!F86)</f>
        <v>J'écoute ou je lis la consigne jusqu'au bout avant de commencer à travailler.</v>
      </c>
      <c r="D33" s="134"/>
      <c r="E33" s="135"/>
      <c r="F33" s="142"/>
    </row>
    <row r="34" spans="1:6" ht="12.75" customHeight="1">
      <c r="A34" s="131"/>
      <c r="B34" s="133" t="str">
        <f>IF(Paramètres!G87="","","3.")</f>
        <v>3.</v>
      </c>
      <c r="C34" s="134" t="str">
        <f>IF(Paramètres!G87="","",Paramètres!F87)</f>
        <v>J'écoute ou je lis la consigne jusqu'au bout avant de poser une question.</v>
      </c>
      <c r="D34" s="134"/>
      <c r="E34" s="135"/>
      <c r="F34" s="142"/>
    </row>
    <row r="35" spans="1:6" ht="12.75" customHeight="1">
      <c r="F35" s="142"/>
    </row>
    <row r="36" spans="1:6" ht="12.75" customHeight="1">
      <c r="A36" s="136"/>
      <c r="B36" s="136"/>
      <c r="C36" s="136"/>
      <c r="D36" s="136"/>
      <c r="E36" s="136"/>
      <c r="F36" s="23"/>
    </row>
    <row r="37" spans="1:6" ht="12.75" customHeight="1">
      <c r="F37" s="142" t="s">
        <v>52</v>
      </c>
    </row>
    <row r="38" spans="1:6" ht="15.75" customHeight="1">
      <c r="A38" s="131" t="str">
        <f>IF(Paramètres!G113="","",CONCATENATE(Paramètres!B$1,CHAR(10),Paramètres!B$2,CHAR(10),"(",Paramètres!B$3,")"))</f>
        <v>Bollaerts
Dominique
(2F)</v>
      </c>
      <c r="C38" s="143" t="s">
        <v>52</v>
      </c>
      <c r="D38" s="144"/>
      <c r="E38" s="144"/>
      <c r="F38" s="142"/>
    </row>
    <row r="39" spans="1:6" ht="12.75" customHeight="1">
      <c r="A39" s="131"/>
      <c r="C39" s="129">
        <f>Paramètres!B138</f>
        <v>42744</v>
      </c>
      <c r="D39" s="128" t="s">
        <v>37</v>
      </c>
      <c r="E39" s="130">
        <f>Paramètres!B139</f>
        <v>42765</v>
      </c>
      <c r="F39" s="142"/>
    </row>
    <row r="40" spans="1:6" ht="12.75" customHeight="1">
      <c r="A40" s="131"/>
      <c r="F40" s="142"/>
    </row>
    <row r="41" spans="1:6" ht="12.75" customHeight="1">
      <c r="A41" s="131"/>
      <c r="B41" s="133" t="str">
        <f>IF(Paramètres!G113="","","1.")</f>
        <v>1.</v>
      </c>
      <c r="C41" s="134" t="str">
        <f>IF(Paramètres!G113="","",Paramètres!F113)</f>
        <v>Je réponds avec précision à une question posée (je fais des phrases complètes).</v>
      </c>
      <c r="D41" s="134"/>
      <c r="E41" s="135"/>
      <c r="F41" s="142"/>
    </row>
    <row r="42" spans="1:6" ht="12.75" customHeight="1">
      <c r="A42" s="131"/>
      <c r="B42" s="133" t="str">
        <f>IF(Paramètres!G114="","","2.")</f>
        <v>2.</v>
      </c>
      <c r="C42" s="134" t="str">
        <f>IF(Paramètres!G114="","",Paramètres!F114)</f>
        <v>Je respecte les consignes de sécurité.</v>
      </c>
      <c r="D42" s="134"/>
      <c r="E42" s="135"/>
      <c r="F42" s="142"/>
    </row>
    <row r="43" spans="1:6" ht="12.75" customHeight="1">
      <c r="A43" s="131"/>
      <c r="B43" s="133" t="str">
        <f>IF(Paramètres!G115="","","3.")</f>
        <v>3.</v>
      </c>
      <c r="C43" s="134" t="str">
        <f>IF(Paramètres!G115="","",Paramètres!F115)</f>
        <v>Je réalise les travaux demandés dans chaque cours.</v>
      </c>
      <c r="D43" s="134"/>
      <c r="E43" s="135"/>
      <c r="F43" s="142"/>
    </row>
    <row r="44" spans="1:6" ht="12.75" customHeight="1">
      <c r="F44" s="142"/>
    </row>
    <row r="45" spans="1:6">
      <c r="A45" s="136"/>
      <c r="B45" s="136"/>
      <c r="C45" s="136"/>
      <c r="D45" s="136"/>
      <c r="E45" s="136"/>
      <c r="F45" s="23"/>
    </row>
    <row r="46" spans="1:6" ht="12.75" customHeight="1">
      <c r="F46" s="142" t="s">
        <v>53</v>
      </c>
    </row>
    <row r="47" spans="1:6" ht="15.75" customHeight="1">
      <c r="A47" s="131" t="str">
        <f>IF(Paramètres!G141="","",CONCATENATE(Paramètres!B$1,CHAR(10),Paramètres!B$2,CHAR(10),"(",Paramètres!B$3,")"))</f>
        <v>Bollaerts
Dominique
(2F)</v>
      </c>
      <c r="C47" s="143" t="s">
        <v>53</v>
      </c>
      <c r="D47" s="144"/>
      <c r="E47" s="144"/>
      <c r="F47" s="142"/>
    </row>
    <row r="48" spans="1:6" ht="12.75" customHeight="1">
      <c r="A48" s="131"/>
      <c r="C48" s="129">
        <f>Paramètres!B166</f>
        <v>42767</v>
      </c>
      <c r="D48" s="128" t="s">
        <v>37</v>
      </c>
      <c r="E48" s="130">
        <f>Paramètres!B167</f>
        <v>42800</v>
      </c>
      <c r="F48" s="142"/>
    </row>
    <row r="49" spans="1:6" ht="12.75" customHeight="1">
      <c r="A49" s="131"/>
      <c r="F49" s="142"/>
    </row>
    <row r="50" spans="1:6" ht="12.75" customHeight="1">
      <c r="A50" s="131"/>
      <c r="B50" s="133" t="str">
        <f>IF(Paramètres!G141="","","1.")</f>
        <v>1.</v>
      </c>
      <c r="C50" s="134" t="str">
        <f>IF(Paramètres!G141="","",Paramètres!F141)</f>
        <v>Je me tiens correctement sur ma chaise.</v>
      </c>
      <c r="D50" s="134"/>
      <c r="E50" s="135"/>
      <c r="F50" s="142"/>
    </row>
    <row r="51" spans="1:6" ht="12.75" customHeight="1">
      <c r="A51" s="131"/>
      <c r="B51" s="133" t="str">
        <f>IF(Paramètres!G142="","","2.")</f>
        <v>2.</v>
      </c>
      <c r="C51" s="134" t="str">
        <f>IF(Paramètres!G142="","",Paramètres!F142)</f>
        <v>Je trie mes déchets.</v>
      </c>
      <c r="D51" s="134"/>
      <c r="E51" s="135"/>
      <c r="F51" s="142"/>
    </row>
    <row r="52" spans="1:6" ht="12.75" customHeight="1">
      <c r="A52" s="131"/>
      <c r="B52" s="133" t="str">
        <f>IF(Paramètres!G143="","","3.")</f>
        <v>3.</v>
      </c>
      <c r="C52" s="134" t="str">
        <f>IF(Paramètres!G143="","",Paramètres!F143)</f>
        <v>Je respecte les lieux d'activités et de travail hors école.</v>
      </c>
      <c r="D52" s="134"/>
      <c r="E52" s="135"/>
      <c r="F52" s="142"/>
    </row>
    <row r="53" spans="1:6" ht="12.75" customHeight="1">
      <c r="F53" s="142"/>
    </row>
    <row r="54" spans="1:6">
      <c r="A54" s="136"/>
      <c r="B54" s="136"/>
      <c r="C54" s="136"/>
      <c r="D54" s="136"/>
      <c r="E54" s="136"/>
      <c r="F54" s="23"/>
    </row>
    <row r="55" spans="1:6" ht="12.75" customHeight="1">
      <c r="F55" s="142" t="s">
        <v>54</v>
      </c>
    </row>
    <row r="56" spans="1:6" ht="15.75" customHeight="1">
      <c r="A56" s="131" t="str">
        <f>IF(Paramètres!G169="","",CONCATENATE(Paramètres!B$1,CHAR(10),Paramètres!B$2,CHAR(10),"(",Paramètres!B$3,")"))</f>
        <v>Bollaerts
Dominique
(2F)</v>
      </c>
      <c r="C56" s="143" t="s">
        <v>54</v>
      </c>
      <c r="D56" s="144"/>
      <c r="E56" s="144"/>
      <c r="F56" s="142"/>
    </row>
    <row r="57" spans="1:6" ht="12.75" customHeight="1">
      <c r="A57" s="131"/>
      <c r="C57" s="129">
        <f>Paramètres!B194</f>
        <v>42801</v>
      </c>
      <c r="D57" s="128" t="s">
        <v>37</v>
      </c>
      <c r="E57" s="130">
        <f>Paramètres!B195</f>
        <v>42824</v>
      </c>
      <c r="F57" s="142"/>
    </row>
    <row r="58" spans="1:6" ht="12.75" customHeight="1">
      <c r="A58" s="131"/>
      <c r="F58" s="142"/>
    </row>
    <row r="59" spans="1:6" ht="12.75" customHeight="1">
      <c r="A59" s="131"/>
      <c r="B59" s="133" t="str">
        <f>IF(Paramètres!G169="","","1.")</f>
        <v>1.</v>
      </c>
      <c r="C59" s="134" t="str">
        <f>IF(Paramètres!G169="","",Paramètres!F169)</f>
        <v>Je respecte les règles du jeu.</v>
      </c>
      <c r="D59" s="134"/>
      <c r="E59" s="135"/>
      <c r="F59" s="142"/>
    </row>
    <row r="60" spans="1:6" ht="12.75" customHeight="1">
      <c r="A60" s="131"/>
      <c r="B60" s="133" t="str">
        <f>IF(Paramètres!G170="","","2.")</f>
        <v>2.</v>
      </c>
      <c r="C60" s="134" t="str">
        <f>IF(Paramètres!G170="","",Paramètres!F170)</f>
        <v>Je respecte le règlement de l'école.</v>
      </c>
      <c r="D60" s="134"/>
      <c r="E60" s="135"/>
      <c r="F60" s="142"/>
    </row>
    <row r="61" spans="1:6" ht="12.75" customHeight="1">
      <c r="A61" s="131"/>
      <c r="B61" s="133" t="str">
        <f>IF(Paramètres!G171="","","3.")</f>
        <v>3.</v>
      </c>
      <c r="C61" s="134" t="str">
        <f>IF(Paramètres!G171="","",Paramètres!F171)</f>
        <v>J'accepte les remarques et les sanctions sans les remettre en cause.</v>
      </c>
      <c r="D61" s="134"/>
      <c r="E61" s="135"/>
      <c r="F61" s="142"/>
    </row>
    <row r="62" spans="1:6">
      <c r="F62" s="142"/>
    </row>
    <row r="63" spans="1:6">
      <c r="A63" s="136"/>
      <c r="B63" s="136"/>
      <c r="C63" s="136"/>
      <c r="D63" s="136"/>
      <c r="E63" s="136"/>
      <c r="F63" s="23"/>
    </row>
    <row r="64" spans="1:6" ht="12.75" customHeight="1">
      <c r="F64" s="142" t="s">
        <v>55</v>
      </c>
    </row>
    <row r="65" spans="1:6" ht="15.75" customHeight="1">
      <c r="A65" s="131" t="str">
        <f>IF(Paramètres!G197="","",CONCATENATE(Paramètres!B$1,CHAR(10),Paramètres!B$2,CHAR(10),"(",Paramètres!B$3,")"))</f>
        <v>Bollaerts
Dominique
(2F)</v>
      </c>
      <c r="C65" s="143" t="s">
        <v>55</v>
      </c>
      <c r="D65" s="144"/>
      <c r="E65" s="144"/>
      <c r="F65" s="142"/>
    </row>
    <row r="66" spans="1:6" ht="12.75" customHeight="1">
      <c r="A66" s="131"/>
      <c r="C66" s="129">
        <f>Paramètres!B222</f>
        <v>42825</v>
      </c>
      <c r="D66" s="128" t="s">
        <v>37</v>
      </c>
      <c r="E66" s="130">
        <f>Paramètres!B223</f>
        <v>42857</v>
      </c>
      <c r="F66" s="142"/>
    </row>
    <row r="67" spans="1:6" ht="12.75" customHeight="1">
      <c r="A67" s="131"/>
      <c r="F67" s="142"/>
    </row>
    <row r="68" spans="1:6" ht="12.75" customHeight="1">
      <c r="A68" s="131"/>
      <c r="B68" s="133" t="str">
        <f>IF(Paramètres!G197="","","1.")</f>
        <v>1.</v>
      </c>
      <c r="C68" s="134" t="str">
        <f>IF(Paramètres!G197="","",Paramètres!F197)</f>
        <v>Je suis particulièrement attentif lorsque le professeur donne une consigne.</v>
      </c>
      <c r="D68" s="134"/>
      <c r="E68" s="135"/>
      <c r="F68" s="142"/>
    </row>
    <row r="69" spans="1:6" ht="12.75" customHeight="1">
      <c r="A69" s="131"/>
      <c r="B69" s="133" t="str">
        <f>IF(Paramètres!G198="","","2.")</f>
        <v>2.</v>
      </c>
      <c r="C69" s="134" t="str">
        <f>IF(Paramètres!G198="","",Paramètres!F198)</f>
        <v>Je fais ce que le professeur me demande même si je n'en ai pas envie ou si j'éprouve des difficultés.</v>
      </c>
      <c r="D69" s="134"/>
      <c r="E69" s="135"/>
      <c r="F69" s="142"/>
    </row>
    <row r="70" spans="1:6" ht="12.75" customHeight="1">
      <c r="A70" s="131"/>
      <c r="B70" s="133" t="str">
        <f>IF(Paramètres!G199="","","3.")</f>
        <v>3.</v>
      </c>
      <c r="C70" s="134" t="str">
        <f>IF(Paramètres!G199="","",Paramètres!F199)</f>
        <v>Je respecte mes condisciples (mots et gestes).</v>
      </c>
      <c r="D70" s="134"/>
      <c r="E70" s="135"/>
      <c r="F70" s="142"/>
    </row>
    <row r="71" spans="1:6">
      <c r="F71" s="142"/>
    </row>
    <row r="72" spans="1:6">
      <c r="A72" s="136"/>
      <c r="B72" s="136"/>
      <c r="C72" s="136"/>
      <c r="D72" s="136"/>
      <c r="E72" s="136"/>
      <c r="F72" s="23"/>
    </row>
    <row r="73" spans="1:6" ht="12.75" customHeight="1">
      <c r="F73" s="142" t="s">
        <v>56</v>
      </c>
    </row>
    <row r="74" spans="1:6" ht="15.75" customHeight="1">
      <c r="A74" s="131" t="str">
        <f>IF(Paramètres!G225="","",CONCATENATE(Paramètres!B$1,CHAR(10),Paramètres!B$2,CHAR(10),"(",Paramètres!B$3,")"))</f>
        <v>Bollaerts
Dominique
(2F)</v>
      </c>
      <c r="C74" s="143" t="s">
        <v>56</v>
      </c>
      <c r="D74" s="144"/>
      <c r="E74" s="144"/>
      <c r="F74" s="142"/>
    </row>
    <row r="75" spans="1:6" ht="12.75" customHeight="1">
      <c r="A75" s="131"/>
      <c r="C75" s="129">
        <f>Paramètres!B250</f>
        <v>42858</v>
      </c>
      <c r="D75" s="128" t="s">
        <v>37</v>
      </c>
      <c r="E75" s="130">
        <f>Paramètres!B251</f>
        <v>42886</v>
      </c>
      <c r="F75" s="142"/>
    </row>
    <row r="76" spans="1:6" ht="12.75" customHeight="1">
      <c r="A76" s="131"/>
      <c r="F76" s="142"/>
    </row>
    <row r="77" spans="1:6" ht="12.75" customHeight="1">
      <c r="A77" s="131"/>
      <c r="B77" s="133" t="str">
        <f>IF(Paramètres!G225="","","1.")</f>
        <v>1.</v>
      </c>
      <c r="C77" s="134" t="str">
        <f>IF(Paramètres!G225="","",Paramètres!F225)</f>
        <v>Je respecte le matériel.</v>
      </c>
      <c r="D77" s="134"/>
      <c r="E77" s="135"/>
      <c r="F77" s="142"/>
    </row>
    <row r="78" spans="1:6" ht="12.75" customHeight="1">
      <c r="A78" s="131"/>
      <c r="B78" s="133" t="str">
        <f>IF(Paramètres!G226="","","2.")</f>
        <v>2.</v>
      </c>
      <c r="C78" s="134" t="str">
        <f>IF(Paramètres!G226="","",Paramètres!F226)</f>
        <v>Je respecte mon travail.</v>
      </c>
      <c r="D78" s="134"/>
      <c r="E78" s="135"/>
      <c r="F78" s="142"/>
    </row>
    <row r="79" spans="1:6" ht="12.75" customHeight="1">
      <c r="A79" s="131"/>
      <c r="B79" s="133" t="str">
        <f>IF(Paramètres!G227="","","3.")</f>
        <v>3.</v>
      </c>
      <c r="C79" s="134" t="str">
        <f>IF(Paramètres!G227="","",Paramètres!F227)</f>
        <v>Je respecte le travail de l'autre.</v>
      </c>
      <c r="D79" s="134"/>
      <c r="E79" s="135"/>
      <c r="F79" s="142"/>
    </row>
    <row r="80" spans="1:6">
      <c r="F80" s="142"/>
    </row>
    <row r="81" spans="1:6">
      <c r="A81" s="136"/>
      <c r="B81" s="136"/>
      <c r="C81" s="136"/>
      <c r="D81" s="136"/>
      <c r="E81" s="136"/>
      <c r="F81" s="23"/>
    </row>
    <row r="82" spans="1:6" ht="12.75" customHeight="1">
      <c r="F82" s="142" t="s">
        <v>57</v>
      </c>
    </row>
    <row r="83" spans="1:6" ht="15.75" customHeight="1">
      <c r="A83" s="131" t="str">
        <f>IF(Paramètres!G253="","",CONCATENATE(Paramètres!B$1,CHAR(10),Paramètres!B$2,CHAR(10),"(",Paramètres!B$3,")"))</f>
        <v>Bollaerts
Dominique
(2F)</v>
      </c>
      <c r="C83" s="143" t="s">
        <v>57</v>
      </c>
      <c r="D83" s="144"/>
      <c r="E83" s="144"/>
      <c r="F83" s="142"/>
    </row>
    <row r="84" spans="1:6" ht="12.75" customHeight="1">
      <c r="A84" s="131"/>
      <c r="C84" s="129">
        <f>Paramètres!B278</f>
        <v>42887</v>
      </c>
      <c r="D84" s="128" t="s">
        <v>37</v>
      </c>
      <c r="E84" s="130">
        <f>Paramètres!B279</f>
        <v>42908</v>
      </c>
      <c r="F84" s="142"/>
    </row>
    <row r="85" spans="1:6" ht="12.75" customHeight="1">
      <c r="A85" s="131"/>
      <c r="F85" s="142"/>
    </row>
    <row r="86" spans="1:6" ht="12.75" customHeight="1">
      <c r="A86" s="131"/>
      <c r="B86" s="133" t="str">
        <f>IF(Paramètres!G253="","","1.")</f>
        <v>1.</v>
      </c>
      <c r="C86" s="134" t="str">
        <f>IF(Paramètres!G253="","",Paramètres!F253)</f>
        <v>Je maitrise mes réactions à l'égard de l'autre.</v>
      </c>
      <c r="D86" s="134"/>
      <c r="E86" s="135"/>
      <c r="F86" s="142"/>
    </row>
    <row r="87" spans="1:6" ht="12.75" customHeight="1">
      <c r="A87" s="131"/>
      <c r="B87" s="133" t="str">
        <f>IF(Paramètres!G254="","","2.")</f>
        <v>2.</v>
      </c>
      <c r="C87" s="134" t="str">
        <f>IF(Paramètres!G254="","",Paramètres!F254)</f>
        <v>Je respecte le travail de l'autre.</v>
      </c>
      <c r="D87" s="134"/>
      <c r="E87" s="135"/>
      <c r="F87" s="142"/>
    </row>
    <row r="88" spans="1:6" ht="12.75" customHeight="1">
      <c r="A88" s="131"/>
      <c r="B88" s="133" t="str">
        <f>IF(Paramètres!G255="","","3.")</f>
        <v/>
      </c>
      <c r="C88" s="134" t="str">
        <f>IF(Paramètres!G255="","",Paramètres!F255)</f>
        <v/>
      </c>
      <c r="D88" s="134"/>
      <c r="E88" s="135"/>
      <c r="F88" s="142"/>
    </row>
    <row r="89" spans="1:6">
      <c r="F89" s="142"/>
    </row>
    <row r="90" spans="1:6">
      <c r="A90" s="136"/>
      <c r="B90" s="136"/>
      <c r="C90" s="136"/>
      <c r="D90" s="136"/>
      <c r="E90" s="136"/>
      <c r="F90" s="23"/>
    </row>
  </sheetData>
  <sheetProtection password="CAC3" sheet="1" objects="1" scenarios="1"/>
  <mergeCells count="60">
    <mergeCell ref="C78:E78"/>
    <mergeCell ref="C79:E79"/>
    <mergeCell ref="C86:E86"/>
    <mergeCell ref="C87:E87"/>
    <mergeCell ref="C88:E88"/>
    <mergeCell ref="C34:E34"/>
    <mergeCell ref="C41:E41"/>
    <mergeCell ref="C42:E42"/>
    <mergeCell ref="C43:E43"/>
    <mergeCell ref="C50:E50"/>
    <mergeCell ref="C51:E51"/>
    <mergeCell ref="C6:E6"/>
    <mergeCell ref="C7:E7"/>
    <mergeCell ref="C14:E14"/>
    <mergeCell ref="C15:E15"/>
    <mergeCell ref="C16:E16"/>
    <mergeCell ref="C23:E23"/>
    <mergeCell ref="A65:A70"/>
    <mergeCell ref="C65:E65"/>
    <mergeCell ref="A74:A79"/>
    <mergeCell ref="C74:E74"/>
    <mergeCell ref="A83:A88"/>
    <mergeCell ref="C83:E83"/>
    <mergeCell ref="C68:E68"/>
    <mergeCell ref="C69:E69"/>
    <mergeCell ref="C70:E70"/>
    <mergeCell ref="C77:E77"/>
    <mergeCell ref="A47:A52"/>
    <mergeCell ref="C47:E47"/>
    <mergeCell ref="A56:A61"/>
    <mergeCell ref="C56:E56"/>
    <mergeCell ref="C52:E52"/>
    <mergeCell ref="C59:E59"/>
    <mergeCell ref="C60:E60"/>
    <mergeCell ref="C61:E61"/>
    <mergeCell ref="A20:A25"/>
    <mergeCell ref="C20:E20"/>
    <mergeCell ref="A29:A34"/>
    <mergeCell ref="C29:E29"/>
    <mergeCell ref="A38:A43"/>
    <mergeCell ref="C38:E38"/>
    <mergeCell ref="C24:E24"/>
    <mergeCell ref="C33:E33"/>
    <mergeCell ref="F73:F80"/>
    <mergeCell ref="F82:F89"/>
    <mergeCell ref="A11:A16"/>
    <mergeCell ref="C11:E11"/>
    <mergeCell ref="C25:E25"/>
    <mergeCell ref="C32:E32"/>
    <mergeCell ref="F19:F26"/>
    <mergeCell ref="F28:F35"/>
    <mergeCell ref="F37:F44"/>
    <mergeCell ref="F46:F53"/>
    <mergeCell ref="F55:F62"/>
    <mergeCell ref="F64:F71"/>
    <mergeCell ref="C2:E2"/>
    <mergeCell ref="A2:A7"/>
    <mergeCell ref="F1:F8"/>
    <mergeCell ref="F10:F17"/>
    <mergeCell ref="C5:E5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3366"/>
  </sheetPr>
  <dimension ref="A1:L136"/>
  <sheetViews>
    <sheetView showGridLines="0" showRowColHeaders="0" zoomScaleNormal="100" workbookViewId="0"/>
  </sheetViews>
  <sheetFormatPr baseColWidth="10" defaultColWidth="9.140625" defaultRowHeight="12.75"/>
  <cols>
    <col min="1" max="1" width="10.7109375"/>
    <col min="2" max="2" width="1.7109375" style="45"/>
    <col min="3" max="1025" width="10.7109375"/>
  </cols>
  <sheetData>
    <row r="1" spans="1:12">
      <c r="A1" s="46" t="s">
        <v>58</v>
      </c>
      <c r="B1" s="47"/>
      <c r="C1" s="123" t="s">
        <v>59</v>
      </c>
      <c r="D1" s="123"/>
      <c r="E1" s="123"/>
      <c r="F1" s="123"/>
      <c r="G1" s="123"/>
      <c r="H1" s="123"/>
      <c r="I1" s="123"/>
      <c r="J1" s="123"/>
      <c r="K1" s="123"/>
      <c r="L1" s="123"/>
    </row>
    <row r="2" spans="1:12" ht="6" customHeight="1">
      <c r="B2"/>
    </row>
    <row r="3" spans="1:12">
      <c r="A3" s="48"/>
      <c r="B3"/>
      <c r="C3" s="121" t="s">
        <v>60</v>
      </c>
      <c r="D3" s="121"/>
      <c r="E3" s="121"/>
      <c r="F3" s="121"/>
      <c r="G3" s="121"/>
      <c r="H3" s="121"/>
      <c r="I3" s="121"/>
      <c r="J3" s="121"/>
      <c r="K3" s="121"/>
      <c r="L3" s="121"/>
    </row>
    <row r="4" spans="1:12">
      <c r="A4" s="49">
        <v>1</v>
      </c>
      <c r="B4" s="50"/>
      <c r="C4" s="119" t="s">
        <v>61</v>
      </c>
      <c r="D4" s="119"/>
      <c r="E4" s="119"/>
      <c r="F4" s="119"/>
      <c r="G4" s="119"/>
      <c r="H4" s="119"/>
      <c r="I4" s="119"/>
      <c r="J4" s="119"/>
      <c r="K4" s="119"/>
      <c r="L4" s="119"/>
    </row>
    <row r="5" spans="1:12">
      <c r="A5" s="49">
        <v>2</v>
      </c>
      <c r="B5" s="50"/>
      <c r="C5" s="119" t="s">
        <v>62</v>
      </c>
      <c r="D5" s="119"/>
      <c r="E5" s="119"/>
      <c r="F5" s="119"/>
      <c r="G5" s="119"/>
      <c r="H5" s="119"/>
      <c r="I5" s="119"/>
      <c r="J5" s="119"/>
      <c r="K5" s="119"/>
      <c r="L5" s="119"/>
    </row>
    <row r="6" spans="1:12">
      <c r="A6" s="49">
        <v>3</v>
      </c>
      <c r="B6" s="50"/>
      <c r="C6" s="119" t="s">
        <v>63</v>
      </c>
      <c r="D6" s="119"/>
      <c r="E6" s="119"/>
      <c r="F6" s="119"/>
      <c r="G6" s="119"/>
      <c r="H6" s="119"/>
      <c r="I6" s="119"/>
      <c r="J6" s="119"/>
      <c r="K6" s="119"/>
      <c r="L6" s="119"/>
    </row>
    <row r="7" spans="1:12">
      <c r="A7" s="49">
        <v>4</v>
      </c>
      <c r="B7" s="50"/>
      <c r="C7" s="119" t="s">
        <v>64</v>
      </c>
      <c r="D7" s="119"/>
      <c r="E7" s="119"/>
      <c r="F7" s="119"/>
      <c r="G7" s="119"/>
      <c r="H7" s="119"/>
      <c r="I7" s="119"/>
      <c r="J7" s="119"/>
      <c r="K7" s="119"/>
      <c r="L7" s="119"/>
    </row>
    <row r="8" spans="1:12">
      <c r="A8" s="49">
        <v>5</v>
      </c>
      <c r="B8" s="50"/>
      <c r="C8" s="119" t="s">
        <v>65</v>
      </c>
      <c r="D8" s="119"/>
      <c r="E8" s="119"/>
      <c r="F8" s="119"/>
      <c r="G8" s="119"/>
      <c r="H8" s="119"/>
      <c r="I8" s="119"/>
      <c r="J8" s="119"/>
      <c r="K8" s="119"/>
      <c r="L8" s="119"/>
    </row>
    <row r="9" spans="1:12">
      <c r="A9" s="49">
        <v>6</v>
      </c>
      <c r="B9" s="50"/>
      <c r="C9" s="119" t="s">
        <v>66</v>
      </c>
      <c r="D9" s="119"/>
      <c r="E9" s="119"/>
      <c r="F9" s="119"/>
      <c r="G9" s="119"/>
      <c r="H9" s="119"/>
      <c r="I9" s="119"/>
      <c r="J9" s="119"/>
      <c r="K9" s="119"/>
      <c r="L9" s="119"/>
    </row>
    <row r="10" spans="1:12">
      <c r="A10" s="49">
        <v>7</v>
      </c>
      <c r="B10" s="50"/>
      <c r="C10" s="119" t="s">
        <v>67</v>
      </c>
      <c r="D10" s="119"/>
      <c r="E10" s="119"/>
      <c r="F10" s="119"/>
      <c r="G10" s="119"/>
      <c r="H10" s="119"/>
      <c r="I10" s="119"/>
      <c r="J10" s="119"/>
      <c r="K10" s="119"/>
      <c r="L10" s="119"/>
    </row>
    <row r="11" spans="1:12">
      <c r="A11" s="49">
        <v>8</v>
      </c>
      <c r="B11" s="50"/>
      <c r="C11" s="119" t="s">
        <v>68</v>
      </c>
      <c r="D11" s="119"/>
      <c r="E11" s="119"/>
      <c r="F11" s="119"/>
      <c r="G11" s="119"/>
      <c r="H11" s="119"/>
      <c r="I11" s="119"/>
      <c r="J11" s="119"/>
      <c r="K11" s="119"/>
      <c r="L11" s="119"/>
    </row>
    <row r="12" spans="1:12">
      <c r="A12" s="49">
        <v>9</v>
      </c>
      <c r="B12" s="50"/>
      <c r="C12" s="119" t="s">
        <v>69</v>
      </c>
      <c r="D12" s="119"/>
      <c r="E12" s="119"/>
      <c r="F12" s="119"/>
      <c r="G12" s="119"/>
      <c r="H12" s="119"/>
      <c r="I12" s="119"/>
      <c r="J12" s="119"/>
      <c r="K12" s="119"/>
      <c r="L12" s="119"/>
    </row>
    <row r="13" spans="1:12">
      <c r="A13" s="49">
        <v>10</v>
      </c>
      <c r="B13" s="50"/>
      <c r="C13" s="119" t="s">
        <v>70</v>
      </c>
      <c r="D13" s="119"/>
      <c r="E13" s="119"/>
      <c r="F13" s="119"/>
      <c r="G13" s="119"/>
      <c r="H13" s="119"/>
      <c r="I13" s="119"/>
      <c r="J13" s="119"/>
      <c r="K13" s="119"/>
      <c r="L13" s="119"/>
    </row>
    <row r="14" spans="1:12">
      <c r="A14" s="49">
        <v>11</v>
      </c>
      <c r="B14" s="50"/>
      <c r="C14" s="119" t="s">
        <v>71</v>
      </c>
      <c r="D14" s="119"/>
      <c r="E14" s="119"/>
      <c r="F14" s="119"/>
      <c r="G14" s="119"/>
      <c r="H14" s="119"/>
      <c r="I14" s="119"/>
      <c r="J14" s="119"/>
      <c r="K14" s="119"/>
      <c r="L14" s="119"/>
    </row>
    <row r="15" spans="1:12">
      <c r="A15" s="49">
        <v>12</v>
      </c>
      <c r="B15" s="50"/>
      <c r="C15" s="119"/>
      <c r="D15" s="119"/>
      <c r="E15" s="119"/>
      <c r="F15" s="119"/>
      <c r="G15" s="119"/>
      <c r="H15" s="119"/>
      <c r="I15" s="119"/>
      <c r="J15" s="119"/>
      <c r="K15" s="119"/>
      <c r="L15" s="119"/>
    </row>
    <row r="16" spans="1:12">
      <c r="A16" s="49">
        <v>13</v>
      </c>
      <c r="B16" s="50"/>
      <c r="C16" s="119"/>
      <c r="D16" s="119"/>
      <c r="E16" s="119"/>
      <c r="F16" s="119"/>
      <c r="G16" s="119"/>
      <c r="H16" s="119"/>
      <c r="I16" s="119"/>
      <c r="J16" s="119"/>
      <c r="K16" s="119"/>
      <c r="L16" s="119"/>
    </row>
    <row r="17" spans="1:12">
      <c r="A17" s="49">
        <v>14</v>
      </c>
      <c r="B17" s="50"/>
      <c r="C17" s="119"/>
      <c r="D17" s="119"/>
      <c r="E17" s="119"/>
      <c r="F17" s="119"/>
      <c r="G17" s="119"/>
      <c r="H17" s="119"/>
      <c r="I17" s="119"/>
      <c r="J17" s="119"/>
      <c r="K17" s="119"/>
      <c r="L17" s="119"/>
    </row>
    <row r="18" spans="1:12">
      <c r="A18" s="49">
        <v>15</v>
      </c>
      <c r="B18" s="50"/>
      <c r="C18" s="119"/>
      <c r="D18" s="119"/>
      <c r="E18" s="119"/>
      <c r="F18" s="119"/>
      <c r="G18" s="119"/>
      <c r="H18" s="119"/>
      <c r="I18" s="119"/>
      <c r="J18" s="119"/>
      <c r="K18" s="119"/>
      <c r="L18" s="119"/>
    </row>
    <row r="19" spans="1:12">
      <c r="A19" s="51"/>
      <c r="B19"/>
      <c r="C19" s="120"/>
      <c r="D19" s="120"/>
      <c r="E19" s="120"/>
      <c r="F19" s="120"/>
      <c r="G19" s="120"/>
      <c r="H19" s="120"/>
      <c r="I19" s="120"/>
      <c r="J19" s="120"/>
      <c r="K19" s="120"/>
      <c r="L19" s="120"/>
    </row>
    <row r="20" spans="1:12">
      <c r="A20" s="48"/>
      <c r="B20"/>
      <c r="C20" s="121" t="s">
        <v>72</v>
      </c>
      <c r="D20" s="121"/>
      <c r="E20" s="121"/>
      <c r="F20" s="121"/>
      <c r="G20" s="121"/>
      <c r="H20" s="121"/>
      <c r="I20" s="121"/>
      <c r="J20" s="121"/>
      <c r="K20" s="121"/>
      <c r="L20" s="121"/>
    </row>
    <row r="21" spans="1:12">
      <c r="A21" s="49">
        <v>16</v>
      </c>
      <c r="B21" s="50"/>
      <c r="C21" s="119" t="s">
        <v>73</v>
      </c>
      <c r="D21" s="119"/>
      <c r="E21" s="119"/>
      <c r="F21" s="119"/>
      <c r="G21" s="119"/>
      <c r="H21" s="119"/>
      <c r="I21" s="119"/>
      <c r="J21" s="119"/>
      <c r="K21" s="119"/>
      <c r="L21" s="119"/>
    </row>
    <row r="22" spans="1:12">
      <c r="A22" s="49">
        <v>17</v>
      </c>
      <c r="B22" s="50"/>
      <c r="C22" s="119" t="s">
        <v>74</v>
      </c>
      <c r="D22" s="119"/>
      <c r="E22" s="119"/>
      <c r="F22" s="119"/>
      <c r="G22" s="119"/>
      <c r="H22" s="119"/>
      <c r="I22" s="119"/>
      <c r="J22" s="119"/>
      <c r="K22" s="119"/>
      <c r="L22" s="119"/>
    </row>
    <row r="23" spans="1:12">
      <c r="A23" s="49">
        <v>18</v>
      </c>
      <c r="B23" s="50"/>
      <c r="C23" s="119" t="s">
        <v>75</v>
      </c>
      <c r="D23" s="119"/>
      <c r="E23" s="119"/>
      <c r="F23" s="119"/>
      <c r="G23" s="119"/>
      <c r="H23" s="119"/>
      <c r="I23" s="119"/>
      <c r="J23" s="119"/>
      <c r="K23" s="119"/>
      <c r="L23" s="119"/>
    </row>
    <row r="24" spans="1:12">
      <c r="A24" s="49">
        <v>19</v>
      </c>
      <c r="B24" s="50"/>
      <c r="C24" s="119" t="s">
        <v>76</v>
      </c>
      <c r="D24" s="119"/>
      <c r="E24" s="119"/>
      <c r="F24" s="119"/>
      <c r="G24" s="119"/>
      <c r="H24" s="119"/>
      <c r="I24" s="119"/>
      <c r="J24" s="119"/>
      <c r="K24" s="119"/>
      <c r="L24" s="119"/>
    </row>
    <row r="25" spans="1:12">
      <c r="A25" s="49">
        <v>20</v>
      </c>
      <c r="B25" s="50"/>
      <c r="C25" s="119" t="s">
        <v>77</v>
      </c>
      <c r="D25" s="119"/>
      <c r="E25" s="119"/>
      <c r="F25" s="119"/>
      <c r="G25" s="119"/>
      <c r="H25" s="119"/>
      <c r="I25" s="119"/>
      <c r="J25" s="119"/>
      <c r="K25" s="119"/>
      <c r="L25" s="119"/>
    </row>
    <row r="26" spans="1:12">
      <c r="A26" s="49">
        <v>21</v>
      </c>
      <c r="B26" s="50"/>
      <c r="C26" s="119" t="s">
        <v>78</v>
      </c>
      <c r="D26" s="119"/>
      <c r="E26" s="119"/>
      <c r="F26" s="119"/>
      <c r="G26" s="119"/>
      <c r="H26" s="119"/>
      <c r="I26" s="119"/>
      <c r="J26" s="119"/>
      <c r="K26" s="119"/>
      <c r="L26" s="119"/>
    </row>
    <row r="27" spans="1:12">
      <c r="A27" s="49">
        <v>22</v>
      </c>
      <c r="B27" s="50"/>
      <c r="C27" s="119" t="s">
        <v>79</v>
      </c>
      <c r="D27" s="119"/>
      <c r="E27" s="119"/>
      <c r="F27" s="119"/>
      <c r="G27" s="119"/>
      <c r="H27" s="119"/>
      <c r="I27" s="119"/>
      <c r="J27" s="119"/>
      <c r="K27" s="119"/>
      <c r="L27" s="119"/>
    </row>
    <row r="28" spans="1:12">
      <c r="A28" s="49">
        <v>23</v>
      </c>
      <c r="B28" s="50"/>
      <c r="C28" s="119" t="s">
        <v>80</v>
      </c>
      <c r="D28" s="119"/>
      <c r="E28" s="119"/>
      <c r="F28" s="119"/>
      <c r="G28" s="119"/>
      <c r="H28" s="119"/>
      <c r="I28" s="119"/>
      <c r="J28" s="119"/>
      <c r="K28" s="119"/>
      <c r="L28" s="119"/>
    </row>
    <row r="29" spans="1:12">
      <c r="A29" s="49">
        <v>24</v>
      </c>
      <c r="B29" s="50"/>
      <c r="C29" s="119" t="s">
        <v>81</v>
      </c>
      <c r="D29" s="119"/>
      <c r="E29" s="119"/>
      <c r="F29" s="119"/>
      <c r="G29" s="119"/>
      <c r="H29" s="119"/>
      <c r="I29" s="119"/>
      <c r="J29" s="119"/>
      <c r="K29" s="119"/>
      <c r="L29" s="119"/>
    </row>
    <row r="30" spans="1:12">
      <c r="A30" s="49">
        <v>25</v>
      </c>
      <c r="B30" s="50"/>
      <c r="C30" s="119" t="s">
        <v>82</v>
      </c>
      <c r="D30" s="119"/>
      <c r="E30" s="119"/>
      <c r="F30" s="119"/>
      <c r="G30" s="119"/>
      <c r="H30" s="119"/>
      <c r="I30" s="119"/>
      <c r="J30" s="119"/>
      <c r="K30" s="119"/>
      <c r="L30" s="119"/>
    </row>
    <row r="31" spans="1:12">
      <c r="A31" s="49">
        <v>26</v>
      </c>
      <c r="B31" s="50"/>
      <c r="C31" s="119" t="s">
        <v>83</v>
      </c>
      <c r="D31" s="119"/>
      <c r="E31" s="119"/>
      <c r="F31" s="119"/>
      <c r="G31" s="119"/>
      <c r="H31" s="119"/>
      <c r="I31" s="119"/>
      <c r="J31" s="119"/>
      <c r="K31" s="119"/>
      <c r="L31" s="119"/>
    </row>
    <row r="32" spans="1:12">
      <c r="A32" s="49">
        <v>27</v>
      </c>
      <c r="B32" s="50"/>
      <c r="C32" s="119"/>
      <c r="D32" s="119"/>
      <c r="E32" s="119"/>
      <c r="F32" s="119"/>
      <c r="G32" s="119"/>
      <c r="H32" s="119"/>
      <c r="I32" s="119"/>
      <c r="J32" s="119"/>
      <c r="K32" s="119"/>
      <c r="L32" s="119"/>
    </row>
    <row r="33" spans="1:12">
      <c r="A33" s="49">
        <v>28</v>
      </c>
      <c r="B33" s="50"/>
      <c r="C33" s="119"/>
      <c r="D33" s="119"/>
      <c r="E33" s="119"/>
      <c r="F33" s="119"/>
      <c r="G33" s="119"/>
      <c r="H33" s="119"/>
      <c r="I33" s="119"/>
      <c r="J33" s="119"/>
      <c r="K33" s="119"/>
      <c r="L33" s="119"/>
    </row>
    <row r="34" spans="1:12">
      <c r="A34" s="51"/>
      <c r="B34"/>
      <c r="C34" s="120"/>
      <c r="D34" s="120"/>
      <c r="E34" s="120"/>
      <c r="F34" s="120"/>
      <c r="G34" s="120"/>
      <c r="H34" s="120"/>
      <c r="I34" s="120"/>
      <c r="J34" s="120"/>
      <c r="K34" s="120"/>
      <c r="L34" s="120"/>
    </row>
    <row r="35" spans="1:12">
      <c r="A35" s="48"/>
      <c r="B35"/>
      <c r="C35" s="121" t="s">
        <v>84</v>
      </c>
      <c r="D35" s="121"/>
      <c r="E35" s="121"/>
      <c r="F35" s="121"/>
      <c r="G35" s="121"/>
      <c r="H35" s="121"/>
      <c r="I35" s="121"/>
      <c r="J35" s="121"/>
      <c r="K35" s="121"/>
      <c r="L35" s="121"/>
    </row>
    <row r="36" spans="1:12">
      <c r="A36" s="49">
        <v>29</v>
      </c>
      <c r="B36" s="50"/>
      <c r="C36" s="119" t="s">
        <v>85</v>
      </c>
      <c r="D36" s="119"/>
      <c r="E36" s="119"/>
      <c r="F36" s="119"/>
      <c r="G36" s="119"/>
      <c r="H36" s="119"/>
      <c r="I36" s="119"/>
      <c r="J36" s="119"/>
      <c r="K36" s="119"/>
      <c r="L36" s="119"/>
    </row>
    <row r="37" spans="1:12">
      <c r="A37" s="49">
        <v>30</v>
      </c>
      <c r="B37" s="50"/>
      <c r="C37" s="119" t="s">
        <v>86</v>
      </c>
      <c r="D37" s="119"/>
      <c r="E37" s="119"/>
      <c r="F37" s="119"/>
      <c r="G37" s="119"/>
      <c r="H37" s="119"/>
      <c r="I37" s="119"/>
      <c r="J37" s="119"/>
      <c r="K37" s="119"/>
      <c r="L37" s="119"/>
    </row>
    <row r="38" spans="1:12">
      <c r="A38" s="49">
        <v>31</v>
      </c>
      <c r="B38" s="50"/>
      <c r="C38" s="119" t="s">
        <v>87</v>
      </c>
      <c r="D38" s="119"/>
      <c r="E38" s="119"/>
      <c r="F38" s="119"/>
      <c r="G38" s="119"/>
      <c r="H38" s="119"/>
      <c r="I38" s="119"/>
      <c r="J38" s="119"/>
      <c r="K38" s="119"/>
      <c r="L38" s="119"/>
    </row>
    <row r="39" spans="1:12">
      <c r="A39" s="49">
        <v>32</v>
      </c>
      <c r="B39" s="50"/>
      <c r="C39" s="119" t="s">
        <v>88</v>
      </c>
      <c r="D39" s="119"/>
      <c r="E39" s="119"/>
      <c r="F39" s="119"/>
      <c r="G39" s="119"/>
      <c r="H39" s="119"/>
      <c r="I39" s="119"/>
      <c r="J39" s="119"/>
      <c r="K39" s="119"/>
      <c r="L39" s="119"/>
    </row>
    <row r="40" spans="1:12">
      <c r="A40" s="49">
        <v>33</v>
      </c>
      <c r="B40" s="50"/>
      <c r="C40" s="119" t="s">
        <v>89</v>
      </c>
      <c r="D40" s="119"/>
      <c r="E40" s="119"/>
      <c r="F40" s="119"/>
      <c r="G40" s="119"/>
      <c r="H40" s="119"/>
      <c r="I40" s="119"/>
      <c r="J40" s="119"/>
      <c r="K40" s="119"/>
      <c r="L40" s="119"/>
    </row>
    <row r="41" spans="1:12">
      <c r="A41" s="49">
        <v>34</v>
      </c>
      <c r="B41" s="50"/>
      <c r="C41" s="119" t="s">
        <v>90</v>
      </c>
      <c r="D41" s="119"/>
      <c r="E41" s="119"/>
      <c r="F41" s="119"/>
      <c r="G41" s="119"/>
      <c r="H41" s="119"/>
      <c r="I41" s="119"/>
      <c r="J41" s="119"/>
      <c r="K41" s="119"/>
      <c r="L41" s="119"/>
    </row>
    <row r="42" spans="1:12">
      <c r="A42" s="49">
        <v>35</v>
      </c>
      <c r="B42" s="50"/>
      <c r="C42" s="119" t="s">
        <v>91</v>
      </c>
      <c r="D42" s="119"/>
      <c r="E42" s="119"/>
      <c r="F42" s="119"/>
      <c r="G42" s="119"/>
      <c r="H42" s="119"/>
      <c r="I42" s="119"/>
      <c r="J42" s="119"/>
      <c r="K42" s="119"/>
      <c r="L42" s="119"/>
    </row>
    <row r="43" spans="1:12">
      <c r="A43" s="49">
        <v>36</v>
      </c>
      <c r="B43" s="50"/>
      <c r="C43" s="119" t="s">
        <v>92</v>
      </c>
      <c r="D43" s="119"/>
      <c r="E43" s="119"/>
      <c r="F43" s="119"/>
      <c r="G43" s="119"/>
      <c r="H43" s="119"/>
      <c r="I43" s="119"/>
      <c r="J43" s="119"/>
      <c r="K43" s="119"/>
      <c r="L43" s="119"/>
    </row>
    <row r="44" spans="1:12">
      <c r="A44" s="49">
        <v>37</v>
      </c>
      <c r="B44" s="50"/>
      <c r="C44" s="122" t="s">
        <v>167</v>
      </c>
      <c r="D44" s="119"/>
      <c r="E44" s="119"/>
      <c r="F44" s="119"/>
      <c r="G44" s="119"/>
      <c r="H44" s="119"/>
      <c r="I44" s="119"/>
      <c r="J44" s="119"/>
      <c r="K44" s="119"/>
      <c r="L44" s="119"/>
    </row>
    <row r="45" spans="1:12">
      <c r="A45" s="49">
        <v>38</v>
      </c>
      <c r="B45" s="50"/>
      <c r="C45" s="119" t="s">
        <v>93</v>
      </c>
      <c r="D45" s="119"/>
      <c r="E45" s="119"/>
      <c r="F45" s="119"/>
      <c r="G45" s="119"/>
      <c r="H45" s="119"/>
      <c r="I45" s="119"/>
      <c r="J45" s="119"/>
      <c r="K45" s="119"/>
      <c r="L45" s="119"/>
    </row>
    <row r="46" spans="1:12">
      <c r="A46" s="49">
        <v>39</v>
      </c>
      <c r="B46" s="50"/>
      <c r="C46" s="119" t="s">
        <v>94</v>
      </c>
      <c r="D46" s="119"/>
      <c r="E46" s="119"/>
      <c r="F46" s="119"/>
      <c r="G46" s="119"/>
      <c r="H46" s="119"/>
      <c r="I46" s="119"/>
      <c r="J46" s="119"/>
      <c r="K46" s="119"/>
      <c r="L46" s="119"/>
    </row>
    <row r="47" spans="1:12">
      <c r="A47" s="49">
        <v>40</v>
      </c>
      <c r="B47" s="50"/>
      <c r="C47" s="119" t="s">
        <v>95</v>
      </c>
      <c r="D47" s="119"/>
      <c r="E47" s="119"/>
      <c r="F47" s="119"/>
      <c r="G47" s="119"/>
      <c r="H47" s="119"/>
      <c r="I47" s="119"/>
      <c r="J47" s="119"/>
      <c r="K47" s="119"/>
      <c r="L47" s="119"/>
    </row>
    <row r="48" spans="1:12">
      <c r="A48" s="49">
        <v>41</v>
      </c>
      <c r="B48" s="50"/>
      <c r="C48" s="119" t="s">
        <v>96</v>
      </c>
      <c r="D48" s="119"/>
      <c r="E48" s="119"/>
      <c r="F48" s="119"/>
      <c r="G48" s="119"/>
      <c r="H48" s="119"/>
      <c r="I48" s="119"/>
      <c r="J48" s="119"/>
      <c r="K48" s="119"/>
      <c r="L48" s="119"/>
    </row>
    <row r="49" spans="1:12">
      <c r="A49" s="49">
        <v>42</v>
      </c>
      <c r="B49" s="50"/>
      <c r="C49" s="119" t="s">
        <v>97</v>
      </c>
      <c r="D49" s="119"/>
      <c r="E49" s="119"/>
      <c r="F49" s="119"/>
      <c r="G49" s="119"/>
      <c r="H49" s="119"/>
      <c r="I49" s="119"/>
      <c r="J49" s="119"/>
      <c r="K49" s="119"/>
      <c r="L49" s="119"/>
    </row>
    <row r="50" spans="1:12">
      <c r="A50" s="49">
        <v>43</v>
      </c>
      <c r="B50" s="50"/>
      <c r="C50" s="119" t="s">
        <v>98</v>
      </c>
      <c r="D50" s="119"/>
      <c r="E50" s="119"/>
      <c r="F50" s="119"/>
      <c r="G50" s="119"/>
      <c r="H50" s="119"/>
      <c r="I50" s="119"/>
      <c r="J50" s="119"/>
      <c r="K50" s="119"/>
      <c r="L50" s="119"/>
    </row>
    <row r="51" spans="1:12">
      <c r="A51" s="49">
        <v>44</v>
      </c>
      <c r="B51" s="50"/>
      <c r="C51" s="119" t="s">
        <v>99</v>
      </c>
      <c r="D51" s="119"/>
      <c r="E51" s="119"/>
      <c r="F51" s="119"/>
      <c r="G51" s="119"/>
      <c r="H51" s="119"/>
      <c r="I51" s="119"/>
      <c r="J51" s="119"/>
      <c r="K51" s="119"/>
      <c r="L51" s="119"/>
    </row>
    <row r="52" spans="1:12">
      <c r="A52" s="49">
        <v>45</v>
      </c>
      <c r="B52" s="50"/>
      <c r="C52" s="119" t="s">
        <v>100</v>
      </c>
      <c r="D52" s="119"/>
      <c r="E52" s="119"/>
      <c r="F52" s="119"/>
      <c r="G52" s="119"/>
      <c r="H52" s="119"/>
      <c r="I52" s="119"/>
      <c r="J52" s="119"/>
      <c r="K52" s="119"/>
      <c r="L52" s="119"/>
    </row>
    <row r="53" spans="1:12">
      <c r="A53" s="49">
        <v>46</v>
      </c>
      <c r="B53" s="50"/>
      <c r="C53" s="119" t="s">
        <v>101</v>
      </c>
      <c r="D53" s="119"/>
      <c r="E53" s="119"/>
      <c r="F53" s="119"/>
      <c r="G53" s="119"/>
      <c r="H53" s="119"/>
      <c r="I53" s="119"/>
      <c r="J53" s="119"/>
      <c r="K53" s="119"/>
      <c r="L53" s="119"/>
    </row>
    <row r="54" spans="1:12">
      <c r="A54" s="49">
        <v>47</v>
      </c>
      <c r="B54" s="50"/>
      <c r="C54" s="119"/>
      <c r="D54" s="119"/>
      <c r="E54" s="119"/>
      <c r="F54" s="119"/>
      <c r="G54" s="119"/>
      <c r="H54" s="119"/>
      <c r="I54" s="119"/>
      <c r="J54" s="119"/>
      <c r="K54" s="119"/>
      <c r="L54" s="119"/>
    </row>
    <row r="55" spans="1:12">
      <c r="A55" s="49">
        <v>48</v>
      </c>
      <c r="B55" s="50"/>
      <c r="C55" s="119"/>
      <c r="D55" s="119"/>
      <c r="E55" s="119"/>
      <c r="F55" s="119"/>
      <c r="G55" s="119"/>
      <c r="H55" s="119"/>
      <c r="I55" s="119"/>
      <c r="J55" s="119"/>
      <c r="K55" s="119"/>
      <c r="L55" s="119"/>
    </row>
    <row r="56" spans="1:12">
      <c r="A56" s="49">
        <v>49</v>
      </c>
      <c r="B56" s="50"/>
      <c r="C56" s="119"/>
      <c r="D56" s="119"/>
      <c r="E56" s="119"/>
      <c r="F56" s="119"/>
      <c r="G56" s="119"/>
      <c r="H56" s="119"/>
      <c r="I56" s="119"/>
      <c r="J56" s="119"/>
      <c r="K56" s="119"/>
      <c r="L56" s="119"/>
    </row>
    <row r="57" spans="1:12">
      <c r="A57" s="49">
        <v>50</v>
      </c>
      <c r="B57" s="50"/>
      <c r="C57" s="119"/>
      <c r="D57" s="119"/>
      <c r="E57" s="119"/>
      <c r="F57" s="119"/>
      <c r="G57" s="119"/>
      <c r="H57" s="119"/>
      <c r="I57" s="119"/>
      <c r="J57" s="119"/>
      <c r="K57" s="119"/>
      <c r="L57" s="119"/>
    </row>
    <row r="58" spans="1:12">
      <c r="A58" s="51"/>
      <c r="B58"/>
      <c r="C58" s="120"/>
      <c r="D58" s="120"/>
      <c r="E58" s="120"/>
      <c r="F58" s="120"/>
      <c r="G58" s="120"/>
      <c r="H58" s="120"/>
      <c r="I58" s="120"/>
      <c r="J58" s="120"/>
      <c r="K58" s="120"/>
      <c r="L58" s="120"/>
    </row>
    <row r="59" spans="1:12">
      <c r="A59" s="48"/>
      <c r="B59"/>
      <c r="C59" s="121" t="s">
        <v>102</v>
      </c>
      <c r="D59" s="121"/>
      <c r="E59" s="121"/>
      <c r="F59" s="121"/>
      <c r="G59" s="121"/>
      <c r="H59" s="121"/>
      <c r="I59" s="121"/>
      <c r="J59" s="121"/>
      <c r="K59" s="121"/>
      <c r="L59" s="121"/>
    </row>
    <row r="60" spans="1:12">
      <c r="A60" s="49">
        <v>51</v>
      </c>
      <c r="B60" s="50"/>
      <c r="C60" s="119" t="s">
        <v>103</v>
      </c>
      <c r="D60" s="119"/>
      <c r="E60" s="119"/>
      <c r="F60" s="119"/>
      <c r="G60" s="119"/>
      <c r="H60" s="119"/>
      <c r="I60" s="119"/>
      <c r="J60" s="119"/>
      <c r="K60" s="119"/>
      <c r="L60" s="119"/>
    </row>
    <row r="61" spans="1:12">
      <c r="A61" s="49">
        <v>52</v>
      </c>
      <c r="B61" s="50"/>
      <c r="C61" s="119" t="s">
        <v>104</v>
      </c>
      <c r="D61" s="119"/>
      <c r="E61" s="119"/>
      <c r="F61" s="119"/>
      <c r="G61" s="119"/>
      <c r="H61" s="119"/>
      <c r="I61" s="119"/>
      <c r="J61" s="119"/>
      <c r="K61" s="119"/>
      <c r="L61" s="119"/>
    </row>
    <row r="62" spans="1:12">
      <c r="A62" s="49">
        <v>53</v>
      </c>
      <c r="B62" s="50"/>
      <c r="C62" s="119" t="s">
        <v>105</v>
      </c>
      <c r="D62" s="119"/>
      <c r="E62" s="119"/>
      <c r="F62" s="119"/>
      <c r="G62" s="119"/>
      <c r="H62" s="119"/>
      <c r="I62" s="119"/>
      <c r="J62" s="119"/>
      <c r="K62" s="119"/>
      <c r="L62" s="119"/>
    </row>
    <row r="63" spans="1:12">
      <c r="A63" s="49">
        <v>54</v>
      </c>
      <c r="B63" s="50"/>
      <c r="C63" s="119" t="s">
        <v>106</v>
      </c>
      <c r="D63" s="119"/>
      <c r="E63" s="119"/>
      <c r="F63" s="119"/>
      <c r="G63" s="119"/>
      <c r="H63" s="119"/>
      <c r="I63" s="119"/>
      <c r="J63" s="119"/>
      <c r="K63" s="119"/>
      <c r="L63" s="119"/>
    </row>
    <row r="64" spans="1:12">
      <c r="A64" s="49">
        <v>55</v>
      </c>
      <c r="B64" s="50"/>
      <c r="C64" s="119" t="s">
        <v>107</v>
      </c>
      <c r="D64" s="119"/>
      <c r="E64" s="119"/>
      <c r="F64" s="119"/>
      <c r="G64" s="119"/>
      <c r="H64" s="119"/>
      <c r="I64" s="119"/>
      <c r="J64" s="119"/>
      <c r="K64" s="119"/>
      <c r="L64" s="119"/>
    </row>
    <row r="65" spans="1:12">
      <c r="A65" s="49">
        <v>56</v>
      </c>
      <c r="B65" s="50"/>
      <c r="C65" s="119" t="s">
        <v>108</v>
      </c>
      <c r="D65" s="119"/>
      <c r="E65" s="119"/>
      <c r="F65" s="119"/>
      <c r="G65" s="119"/>
      <c r="H65" s="119"/>
      <c r="I65" s="119"/>
      <c r="J65" s="119"/>
      <c r="K65" s="119"/>
      <c r="L65" s="119"/>
    </row>
    <row r="66" spans="1:12">
      <c r="A66" s="49">
        <v>57</v>
      </c>
      <c r="B66" s="50"/>
      <c r="C66" s="119" t="s">
        <v>109</v>
      </c>
      <c r="D66" s="119"/>
      <c r="E66" s="119"/>
      <c r="F66" s="119"/>
      <c r="G66" s="119"/>
      <c r="H66" s="119"/>
      <c r="I66" s="119"/>
      <c r="J66" s="119"/>
      <c r="K66" s="119"/>
      <c r="L66" s="119"/>
    </row>
    <row r="67" spans="1:12">
      <c r="A67" s="49">
        <v>58</v>
      </c>
      <c r="B67" s="50"/>
      <c r="C67" s="119" t="s">
        <v>110</v>
      </c>
      <c r="D67" s="119"/>
      <c r="E67" s="119"/>
      <c r="F67" s="119"/>
      <c r="G67" s="119"/>
      <c r="H67" s="119"/>
      <c r="I67" s="119"/>
      <c r="J67" s="119"/>
      <c r="K67" s="119"/>
      <c r="L67" s="119"/>
    </row>
    <row r="68" spans="1:12">
      <c r="A68" s="49">
        <v>59</v>
      </c>
      <c r="B68" s="50"/>
      <c r="C68" s="119" t="s">
        <v>111</v>
      </c>
      <c r="D68" s="119"/>
      <c r="E68" s="119"/>
      <c r="F68" s="119"/>
      <c r="G68" s="119"/>
      <c r="H68" s="119"/>
      <c r="I68" s="119"/>
      <c r="J68" s="119"/>
      <c r="K68" s="119"/>
      <c r="L68" s="119"/>
    </row>
    <row r="69" spans="1:12">
      <c r="A69" s="49">
        <v>60</v>
      </c>
      <c r="B69" s="50"/>
      <c r="C69" s="119" t="s">
        <v>112</v>
      </c>
      <c r="D69" s="119"/>
      <c r="E69" s="119"/>
      <c r="F69" s="119"/>
      <c r="G69" s="119"/>
      <c r="H69" s="119"/>
      <c r="I69" s="119"/>
      <c r="J69" s="119"/>
      <c r="K69" s="119"/>
      <c r="L69" s="119"/>
    </row>
    <row r="70" spans="1:12">
      <c r="A70" s="49">
        <v>61</v>
      </c>
      <c r="B70" s="50"/>
      <c r="C70" s="119" t="s">
        <v>113</v>
      </c>
      <c r="D70" s="119"/>
      <c r="E70" s="119"/>
      <c r="F70" s="119"/>
      <c r="G70" s="119"/>
      <c r="H70" s="119"/>
      <c r="I70" s="119"/>
      <c r="J70" s="119"/>
      <c r="K70" s="119"/>
      <c r="L70" s="119"/>
    </row>
    <row r="71" spans="1:12">
      <c r="A71" s="49">
        <v>62</v>
      </c>
      <c r="B71" s="50"/>
      <c r="C71" s="119" t="s">
        <v>114</v>
      </c>
      <c r="D71" s="119"/>
      <c r="E71" s="119"/>
      <c r="F71" s="119"/>
      <c r="G71" s="119"/>
      <c r="H71" s="119"/>
      <c r="I71" s="119"/>
      <c r="J71" s="119"/>
      <c r="K71" s="119"/>
      <c r="L71" s="119"/>
    </row>
    <row r="72" spans="1:12">
      <c r="A72" s="49">
        <v>63</v>
      </c>
      <c r="B72" s="50"/>
      <c r="C72" s="119" t="s">
        <v>115</v>
      </c>
      <c r="D72" s="119"/>
      <c r="E72" s="119"/>
      <c r="F72" s="119"/>
      <c r="G72" s="119"/>
      <c r="H72" s="119"/>
      <c r="I72" s="119"/>
      <c r="J72" s="119"/>
      <c r="K72" s="119"/>
      <c r="L72" s="119"/>
    </row>
    <row r="73" spans="1:12">
      <c r="A73" s="49">
        <v>64</v>
      </c>
      <c r="B73" s="50"/>
      <c r="C73" s="119" t="s">
        <v>116</v>
      </c>
      <c r="D73" s="119"/>
      <c r="E73" s="119"/>
      <c r="F73" s="119"/>
      <c r="G73" s="119"/>
      <c r="H73" s="119"/>
      <c r="I73" s="119"/>
      <c r="J73" s="119"/>
      <c r="K73" s="119"/>
      <c r="L73" s="119"/>
    </row>
    <row r="74" spans="1:12">
      <c r="A74" s="49">
        <v>65</v>
      </c>
      <c r="B74" s="50"/>
      <c r="C74" s="119" t="s">
        <v>117</v>
      </c>
      <c r="D74" s="119"/>
      <c r="E74" s="119"/>
      <c r="F74" s="119"/>
      <c r="G74" s="119"/>
      <c r="H74" s="119"/>
      <c r="I74" s="119"/>
      <c r="J74" s="119"/>
      <c r="K74" s="119"/>
      <c r="L74" s="119"/>
    </row>
    <row r="75" spans="1:12">
      <c r="A75" s="49">
        <v>66</v>
      </c>
      <c r="B75" s="50"/>
      <c r="C75" s="119" t="s">
        <v>118</v>
      </c>
      <c r="D75" s="119"/>
      <c r="E75" s="119"/>
      <c r="F75" s="119"/>
      <c r="G75" s="119"/>
      <c r="H75" s="119"/>
      <c r="I75" s="119"/>
      <c r="J75" s="119"/>
      <c r="K75" s="119"/>
      <c r="L75" s="119"/>
    </row>
    <row r="76" spans="1:12">
      <c r="A76" s="49">
        <v>67</v>
      </c>
      <c r="B76" s="50"/>
      <c r="C76" s="119" t="s">
        <v>119</v>
      </c>
      <c r="D76" s="119"/>
      <c r="E76" s="119"/>
      <c r="F76" s="119"/>
      <c r="G76" s="119"/>
      <c r="H76" s="119"/>
      <c r="I76" s="119"/>
      <c r="J76" s="119"/>
      <c r="K76" s="119"/>
      <c r="L76" s="119"/>
    </row>
    <row r="77" spans="1:12">
      <c r="A77" s="49">
        <v>68</v>
      </c>
      <c r="B77" s="50"/>
      <c r="C77" s="119" t="s">
        <v>120</v>
      </c>
      <c r="D77" s="119"/>
      <c r="E77" s="119"/>
      <c r="F77" s="119"/>
      <c r="G77" s="119"/>
      <c r="H77" s="119"/>
      <c r="I77" s="119"/>
      <c r="J77" s="119"/>
      <c r="K77" s="119"/>
      <c r="L77" s="119"/>
    </row>
    <row r="78" spans="1:12">
      <c r="A78" s="49">
        <v>69</v>
      </c>
      <c r="B78" s="50"/>
      <c r="C78" s="119" t="s">
        <v>121</v>
      </c>
      <c r="D78" s="119"/>
      <c r="E78" s="119"/>
      <c r="F78" s="119"/>
      <c r="G78" s="119"/>
      <c r="H78" s="119"/>
      <c r="I78" s="119"/>
      <c r="J78" s="119"/>
      <c r="K78" s="119"/>
      <c r="L78" s="119"/>
    </row>
    <row r="79" spans="1:12">
      <c r="A79" s="49">
        <v>70</v>
      </c>
      <c r="B79" s="50"/>
      <c r="C79" s="119" t="s">
        <v>122</v>
      </c>
      <c r="D79" s="119"/>
      <c r="E79" s="119"/>
      <c r="F79" s="119"/>
      <c r="G79" s="119"/>
      <c r="H79" s="119"/>
      <c r="I79" s="119"/>
      <c r="J79" s="119"/>
      <c r="K79" s="119"/>
      <c r="L79" s="119"/>
    </row>
    <row r="80" spans="1:12">
      <c r="A80" s="49">
        <v>71</v>
      </c>
      <c r="B80" s="50"/>
      <c r="C80" s="119" t="s">
        <v>123</v>
      </c>
      <c r="D80" s="119"/>
      <c r="E80" s="119"/>
      <c r="F80" s="119"/>
      <c r="G80" s="119"/>
      <c r="H80" s="119"/>
      <c r="I80" s="119"/>
      <c r="J80" s="119"/>
      <c r="K80" s="119"/>
      <c r="L80" s="119"/>
    </row>
    <row r="81" spans="1:12">
      <c r="A81" s="49">
        <v>72</v>
      </c>
      <c r="B81" s="50"/>
      <c r="C81" s="119" t="s">
        <v>124</v>
      </c>
      <c r="D81" s="119"/>
      <c r="E81" s="119"/>
      <c r="F81" s="119"/>
      <c r="G81" s="119"/>
      <c r="H81" s="119"/>
      <c r="I81" s="119"/>
      <c r="J81" s="119"/>
      <c r="K81" s="119"/>
      <c r="L81" s="119"/>
    </row>
    <row r="82" spans="1:12">
      <c r="A82" s="49">
        <v>73</v>
      </c>
      <c r="B82" s="50"/>
      <c r="C82" s="119" t="s">
        <v>125</v>
      </c>
      <c r="D82" s="119"/>
      <c r="E82" s="119"/>
      <c r="F82" s="119"/>
      <c r="G82" s="119"/>
      <c r="H82" s="119"/>
      <c r="I82" s="119"/>
      <c r="J82" s="119"/>
      <c r="K82" s="119"/>
      <c r="L82" s="119"/>
    </row>
    <row r="83" spans="1:12">
      <c r="A83" s="49">
        <v>74</v>
      </c>
      <c r="B83" s="50"/>
      <c r="C83" s="119" t="s">
        <v>126</v>
      </c>
      <c r="D83" s="119"/>
      <c r="E83" s="119"/>
      <c r="F83" s="119"/>
      <c r="G83" s="119"/>
      <c r="H83" s="119"/>
      <c r="I83" s="119"/>
      <c r="J83" s="119"/>
      <c r="K83" s="119"/>
      <c r="L83" s="119"/>
    </row>
    <row r="84" spans="1:12">
      <c r="A84" s="49">
        <v>75</v>
      </c>
      <c r="B84" s="50"/>
      <c r="C84" s="119"/>
      <c r="D84" s="119"/>
      <c r="E84" s="119"/>
      <c r="F84" s="119"/>
      <c r="G84" s="119"/>
      <c r="H84" s="119"/>
      <c r="I84" s="119"/>
      <c r="J84" s="119"/>
      <c r="K84" s="119"/>
      <c r="L84" s="119"/>
    </row>
    <row r="85" spans="1:12">
      <c r="A85" s="49">
        <v>76</v>
      </c>
      <c r="B85" s="50"/>
      <c r="C85" s="119"/>
      <c r="D85" s="119"/>
      <c r="E85" s="119"/>
      <c r="F85" s="119"/>
      <c r="G85" s="119"/>
      <c r="H85" s="119"/>
      <c r="I85" s="119"/>
      <c r="J85" s="119"/>
      <c r="K85" s="119"/>
      <c r="L85" s="119"/>
    </row>
    <row r="86" spans="1:12">
      <c r="A86" s="49">
        <v>77</v>
      </c>
      <c r="B86" s="50"/>
      <c r="C86" s="119"/>
      <c r="D86" s="119"/>
      <c r="E86" s="119"/>
      <c r="F86" s="119"/>
      <c r="G86" s="119"/>
      <c r="H86" s="119"/>
      <c r="I86" s="119"/>
      <c r="J86" s="119"/>
      <c r="K86" s="119"/>
      <c r="L86" s="119"/>
    </row>
    <row r="87" spans="1:12">
      <c r="A87" s="51"/>
      <c r="B87"/>
      <c r="C87" s="120"/>
      <c r="D87" s="120"/>
      <c r="E87" s="120"/>
      <c r="F87" s="120"/>
      <c r="G87" s="120"/>
      <c r="H87" s="120"/>
      <c r="I87" s="120"/>
      <c r="J87" s="120"/>
      <c r="K87" s="120"/>
      <c r="L87" s="120"/>
    </row>
    <row r="88" spans="1:12">
      <c r="A88" s="48"/>
      <c r="B88"/>
      <c r="C88" s="121" t="s">
        <v>127</v>
      </c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>
      <c r="A89" s="49">
        <v>78</v>
      </c>
      <c r="B89" s="50"/>
      <c r="C89" s="119" t="s">
        <v>128</v>
      </c>
      <c r="D89" s="119"/>
      <c r="E89" s="119"/>
      <c r="F89" s="119"/>
      <c r="G89" s="119"/>
      <c r="H89" s="119"/>
      <c r="I89" s="119"/>
      <c r="J89" s="119"/>
      <c r="K89" s="119"/>
      <c r="L89" s="119"/>
    </row>
    <row r="90" spans="1:12">
      <c r="A90" s="49">
        <v>79</v>
      </c>
      <c r="B90" s="50"/>
      <c r="C90" s="119" t="s">
        <v>129</v>
      </c>
      <c r="D90" s="119"/>
      <c r="E90" s="119"/>
      <c r="F90" s="119"/>
      <c r="G90" s="119"/>
      <c r="H90" s="119"/>
      <c r="I90" s="119"/>
      <c r="J90" s="119"/>
      <c r="K90" s="119"/>
      <c r="L90" s="119"/>
    </row>
    <row r="91" spans="1:12">
      <c r="A91" s="49">
        <v>80</v>
      </c>
      <c r="B91" s="50"/>
      <c r="C91" s="119" t="s">
        <v>130</v>
      </c>
      <c r="D91" s="119"/>
      <c r="E91" s="119"/>
      <c r="F91" s="119"/>
      <c r="G91" s="119"/>
      <c r="H91" s="119"/>
      <c r="I91" s="119"/>
      <c r="J91" s="119"/>
      <c r="K91" s="119"/>
      <c r="L91" s="119"/>
    </row>
    <row r="92" spans="1:12">
      <c r="A92" s="49">
        <v>81</v>
      </c>
      <c r="B92" s="50"/>
      <c r="C92" s="119" t="s">
        <v>131</v>
      </c>
      <c r="D92" s="119"/>
      <c r="E92" s="119"/>
      <c r="F92" s="119"/>
      <c r="G92" s="119"/>
      <c r="H92" s="119"/>
      <c r="I92" s="119"/>
      <c r="J92" s="119"/>
      <c r="K92" s="119"/>
      <c r="L92" s="119"/>
    </row>
    <row r="93" spans="1:12">
      <c r="A93" s="49">
        <v>82</v>
      </c>
      <c r="B93" s="50"/>
      <c r="C93" s="119" t="s">
        <v>132</v>
      </c>
      <c r="D93" s="119"/>
      <c r="E93" s="119"/>
      <c r="F93" s="119"/>
      <c r="G93" s="119"/>
      <c r="H93" s="119"/>
      <c r="I93" s="119"/>
      <c r="J93" s="119"/>
      <c r="K93" s="119"/>
      <c r="L93" s="119"/>
    </row>
    <row r="94" spans="1:12">
      <c r="A94" s="49">
        <v>83</v>
      </c>
      <c r="B94" s="50"/>
      <c r="C94" s="119" t="s">
        <v>133</v>
      </c>
      <c r="D94" s="119"/>
      <c r="E94" s="119"/>
      <c r="F94" s="119"/>
      <c r="G94" s="119"/>
      <c r="H94" s="119"/>
      <c r="I94" s="119"/>
      <c r="J94" s="119"/>
      <c r="K94" s="119"/>
      <c r="L94" s="119"/>
    </row>
    <row r="95" spans="1:12">
      <c r="A95" s="49">
        <v>84</v>
      </c>
      <c r="B95" s="50"/>
      <c r="C95" s="119" t="s">
        <v>134</v>
      </c>
      <c r="D95" s="119"/>
      <c r="E95" s="119"/>
      <c r="F95" s="119"/>
      <c r="G95" s="119"/>
      <c r="H95" s="119"/>
      <c r="I95" s="119"/>
      <c r="J95" s="119"/>
      <c r="K95" s="119"/>
      <c r="L95" s="119"/>
    </row>
    <row r="96" spans="1:12">
      <c r="A96" s="49">
        <v>85</v>
      </c>
      <c r="B96" s="50"/>
      <c r="C96" s="119" t="s">
        <v>135</v>
      </c>
      <c r="D96" s="119"/>
      <c r="E96" s="119"/>
      <c r="F96" s="119"/>
      <c r="G96" s="119"/>
      <c r="H96" s="119"/>
      <c r="I96" s="119"/>
      <c r="J96" s="119"/>
      <c r="K96" s="119"/>
      <c r="L96" s="119"/>
    </row>
    <row r="97" spans="1:12">
      <c r="A97" s="49">
        <v>86</v>
      </c>
      <c r="B97" s="50"/>
      <c r="C97" s="119" t="s">
        <v>136</v>
      </c>
      <c r="D97" s="119"/>
      <c r="E97" s="119"/>
      <c r="F97" s="119"/>
      <c r="G97" s="119"/>
      <c r="H97" s="119"/>
      <c r="I97" s="119"/>
      <c r="J97" s="119"/>
      <c r="K97" s="119"/>
      <c r="L97" s="119"/>
    </row>
    <row r="98" spans="1:12">
      <c r="A98" s="49">
        <v>87</v>
      </c>
      <c r="B98" s="50"/>
      <c r="C98" s="119" t="s">
        <v>137</v>
      </c>
      <c r="D98" s="119"/>
      <c r="E98" s="119"/>
      <c r="F98" s="119"/>
      <c r="G98" s="119"/>
      <c r="H98" s="119"/>
      <c r="I98" s="119"/>
      <c r="J98" s="119"/>
      <c r="K98" s="119"/>
      <c r="L98" s="119"/>
    </row>
    <row r="99" spans="1:12">
      <c r="A99" s="49">
        <v>88</v>
      </c>
      <c r="B99" s="50"/>
      <c r="C99" s="119" t="s">
        <v>138</v>
      </c>
      <c r="D99" s="119"/>
      <c r="E99" s="119"/>
      <c r="F99" s="119"/>
      <c r="G99" s="119"/>
      <c r="H99" s="119"/>
      <c r="I99" s="119"/>
      <c r="J99" s="119"/>
      <c r="K99" s="119"/>
      <c r="L99" s="119"/>
    </row>
    <row r="100" spans="1:12">
      <c r="A100" s="49">
        <v>89</v>
      </c>
      <c r="B100" s="50"/>
      <c r="C100" s="119" t="s">
        <v>139</v>
      </c>
      <c r="D100" s="119"/>
      <c r="E100" s="119"/>
      <c r="F100" s="119"/>
      <c r="G100" s="119"/>
      <c r="H100" s="119"/>
      <c r="I100" s="119"/>
      <c r="J100" s="119"/>
      <c r="K100" s="119"/>
      <c r="L100" s="119"/>
    </row>
    <row r="101" spans="1:12">
      <c r="A101" s="49">
        <v>90</v>
      </c>
      <c r="B101" s="50"/>
      <c r="C101" s="119" t="s">
        <v>140</v>
      </c>
      <c r="D101" s="119"/>
      <c r="E101" s="119"/>
      <c r="F101" s="119"/>
      <c r="G101" s="119"/>
      <c r="H101" s="119"/>
      <c r="I101" s="119"/>
      <c r="J101" s="119"/>
      <c r="K101" s="119"/>
      <c r="L101" s="119"/>
    </row>
    <row r="102" spans="1:12">
      <c r="A102" s="49">
        <v>91</v>
      </c>
      <c r="B102" s="50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</row>
    <row r="103" spans="1:12">
      <c r="A103" s="49">
        <v>92</v>
      </c>
      <c r="B103" s="50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</row>
    <row r="104" spans="1:12">
      <c r="A104" s="51"/>
      <c r="B104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</row>
    <row r="105" spans="1:12">
      <c r="A105" s="48"/>
      <c r="B105"/>
      <c r="C105" s="121" t="s">
        <v>141</v>
      </c>
      <c r="D105" s="121"/>
      <c r="E105" s="121"/>
      <c r="F105" s="121"/>
      <c r="G105" s="121"/>
      <c r="H105" s="121"/>
      <c r="I105" s="121"/>
      <c r="J105" s="121"/>
      <c r="K105" s="121"/>
      <c r="L105" s="121"/>
    </row>
    <row r="106" spans="1:12">
      <c r="A106" s="49">
        <v>93</v>
      </c>
      <c r="B106" s="50"/>
      <c r="C106" s="119" t="s">
        <v>142</v>
      </c>
      <c r="D106" s="119"/>
      <c r="E106" s="119"/>
      <c r="F106" s="119"/>
      <c r="G106" s="119"/>
      <c r="H106" s="119"/>
      <c r="I106" s="119"/>
      <c r="J106" s="119"/>
      <c r="K106" s="119"/>
      <c r="L106" s="119"/>
    </row>
    <row r="107" spans="1:12">
      <c r="A107" s="49">
        <v>94</v>
      </c>
      <c r="B107" s="50"/>
      <c r="C107" s="119" t="s">
        <v>143</v>
      </c>
      <c r="D107" s="119"/>
      <c r="E107" s="119"/>
      <c r="F107" s="119"/>
      <c r="G107" s="119"/>
      <c r="H107" s="119"/>
      <c r="I107" s="119"/>
      <c r="J107" s="119"/>
      <c r="K107" s="119"/>
      <c r="L107" s="119"/>
    </row>
    <row r="108" spans="1:12">
      <c r="A108" s="49">
        <v>95</v>
      </c>
      <c r="B108" s="50"/>
      <c r="C108" s="119" t="s">
        <v>144</v>
      </c>
      <c r="D108" s="119"/>
      <c r="E108" s="119"/>
      <c r="F108" s="119"/>
      <c r="G108" s="119"/>
      <c r="H108" s="119"/>
      <c r="I108" s="119"/>
      <c r="J108" s="119"/>
      <c r="K108" s="119"/>
      <c r="L108" s="119"/>
    </row>
    <row r="109" spans="1:12">
      <c r="A109" s="49">
        <v>96</v>
      </c>
      <c r="B109" s="50"/>
      <c r="C109" s="119" t="s">
        <v>145</v>
      </c>
      <c r="D109" s="119"/>
      <c r="E109" s="119"/>
      <c r="F109" s="119"/>
      <c r="G109" s="119"/>
      <c r="H109" s="119"/>
      <c r="I109" s="119"/>
      <c r="J109" s="119"/>
      <c r="K109" s="119"/>
      <c r="L109" s="119"/>
    </row>
    <row r="110" spans="1:12">
      <c r="A110" s="49">
        <v>97</v>
      </c>
      <c r="B110" s="50"/>
      <c r="C110" s="119" t="s">
        <v>146</v>
      </c>
      <c r="D110" s="119"/>
      <c r="E110" s="119"/>
      <c r="F110" s="119"/>
      <c r="G110" s="119"/>
      <c r="H110" s="119"/>
      <c r="I110" s="119"/>
      <c r="J110" s="119"/>
      <c r="K110" s="119"/>
      <c r="L110" s="119"/>
    </row>
    <row r="111" spans="1:12">
      <c r="A111" s="49">
        <v>98</v>
      </c>
      <c r="B111" s="50"/>
      <c r="C111" s="119" t="s">
        <v>147</v>
      </c>
      <c r="D111" s="119"/>
      <c r="E111" s="119"/>
      <c r="F111" s="119"/>
      <c r="G111" s="119"/>
      <c r="H111" s="119"/>
      <c r="I111" s="119"/>
      <c r="J111" s="119"/>
      <c r="K111" s="119"/>
      <c r="L111" s="119"/>
    </row>
    <row r="112" spans="1:12">
      <c r="A112" s="49">
        <v>99</v>
      </c>
      <c r="B112" s="50"/>
      <c r="C112" s="119" t="s">
        <v>148</v>
      </c>
      <c r="D112" s="119"/>
      <c r="E112" s="119"/>
      <c r="F112" s="119"/>
      <c r="G112" s="119"/>
      <c r="H112" s="119"/>
      <c r="I112" s="119"/>
      <c r="J112" s="119"/>
      <c r="K112" s="119"/>
      <c r="L112" s="119"/>
    </row>
    <row r="113" spans="1:12">
      <c r="A113" s="49">
        <v>100</v>
      </c>
      <c r="B113" s="50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</row>
    <row r="114" spans="1:12">
      <c r="A114" s="49">
        <v>101</v>
      </c>
      <c r="B114" s="50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</row>
    <row r="115" spans="1:12">
      <c r="A115" s="51"/>
      <c r="B115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</row>
    <row r="116" spans="1:12">
      <c r="A116" s="48"/>
      <c r="B116"/>
      <c r="C116" s="121" t="s">
        <v>149</v>
      </c>
      <c r="D116" s="121"/>
      <c r="E116" s="121"/>
      <c r="F116" s="121"/>
      <c r="G116" s="121"/>
      <c r="H116" s="121"/>
      <c r="I116" s="121"/>
      <c r="J116" s="121"/>
      <c r="K116" s="121"/>
      <c r="L116" s="121"/>
    </row>
    <row r="117" spans="1:12">
      <c r="A117" s="49">
        <v>102</v>
      </c>
      <c r="B117" s="50"/>
      <c r="C117" s="119" t="s">
        <v>150</v>
      </c>
      <c r="D117" s="119"/>
      <c r="E117" s="119"/>
      <c r="F117" s="119"/>
      <c r="G117" s="119"/>
      <c r="H117" s="119"/>
      <c r="I117" s="119"/>
      <c r="J117" s="119"/>
      <c r="K117" s="119"/>
      <c r="L117" s="119"/>
    </row>
    <row r="118" spans="1:12">
      <c r="A118" s="49">
        <v>103</v>
      </c>
      <c r="B118" s="50"/>
      <c r="C118" s="119" t="s">
        <v>151</v>
      </c>
      <c r="D118" s="119"/>
      <c r="E118" s="119"/>
      <c r="F118" s="119"/>
      <c r="G118" s="119"/>
      <c r="H118" s="119"/>
      <c r="I118" s="119"/>
      <c r="J118" s="119"/>
      <c r="K118" s="119"/>
      <c r="L118" s="119"/>
    </row>
    <row r="119" spans="1:12">
      <c r="A119" s="49">
        <v>104</v>
      </c>
      <c r="B119" s="50"/>
      <c r="C119" s="119" t="s">
        <v>152</v>
      </c>
      <c r="D119" s="119"/>
      <c r="E119" s="119"/>
      <c r="F119" s="119"/>
      <c r="G119" s="119"/>
      <c r="H119" s="119"/>
      <c r="I119" s="119"/>
      <c r="J119" s="119"/>
      <c r="K119" s="119"/>
      <c r="L119" s="119"/>
    </row>
    <row r="120" spans="1:12">
      <c r="A120" s="49">
        <v>105</v>
      </c>
      <c r="B120" s="50"/>
      <c r="C120" s="119" t="s">
        <v>153</v>
      </c>
      <c r="D120" s="119"/>
      <c r="E120" s="119"/>
      <c r="F120" s="119"/>
      <c r="G120" s="119"/>
      <c r="H120" s="119"/>
      <c r="I120" s="119"/>
      <c r="J120" s="119"/>
      <c r="K120" s="119"/>
      <c r="L120" s="119"/>
    </row>
    <row r="121" spans="1:12">
      <c r="A121" s="49">
        <v>106</v>
      </c>
      <c r="B121" s="50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</row>
    <row r="122" spans="1:12">
      <c r="A122" s="49">
        <v>107</v>
      </c>
      <c r="B122" s="50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</row>
    <row r="123" spans="1:12">
      <c r="A123" s="51"/>
      <c r="B123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</row>
    <row r="124" spans="1:12">
      <c r="A124" s="48"/>
      <c r="B124"/>
      <c r="C124" s="121" t="s">
        <v>154</v>
      </c>
      <c r="D124" s="121"/>
      <c r="E124" s="121"/>
      <c r="F124" s="121"/>
      <c r="G124" s="121"/>
      <c r="H124" s="121"/>
      <c r="I124" s="121"/>
      <c r="J124" s="121"/>
      <c r="K124" s="121"/>
      <c r="L124" s="121"/>
    </row>
    <row r="125" spans="1:12">
      <c r="A125" s="49">
        <v>108</v>
      </c>
      <c r="B125" s="50"/>
      <c r="C125" s="119" t="s">
        <v>155</v>
      </c>
      <c r="D125" s="119"/>
      <c r="E125" s="119"/>
      <c r="F125" s="119"/>
      <c r="G125" s="119"/>
      <c r="H125" s="119"/>
      <c r="I125" s="119"/>
      <c r="J125" s="119"/>
      <c r="K125" s="119"/>
      <c r="L125" s="119"/>
    </row>
    <row r="126" spans="1:12">
      <c r="A126" s="49">
        <v>109</v>
      </c>
      <c r="B126" s="50"/>
      <c r="C126" s="119" t="s">
        <v>156</v>
      </c>
      <c r="D126" s="119"/>
      <c r="E126" s="119"/>
      <c r="F126" s="119"/>
      <c r="G126" s="119"/>
      <c r="H126" s="119"/>
      <c r="I126" s="119"/>
      <c r="J126" s="119"/>
      <c r="K126" s="119"/>
      <c r="L126" s="119"/>
    </row>
    <row r="127" spans="1:12">
      <c r="A127" s="49">
        <v>110</v>
      </c>
      <c r="B127" s="50"/>
      <c r="C127" s="119" t="s">
        <v>157</v>
      </c>
      <c r="D127" s="119"/>
      <c r="E127" s="119"/>
      <c r="F127" s="119"/>
      <c r="G127" s="119"/>
      <c r="H127" s="119"/>
      <c r="I127" s="119"/>
      <c r="J127" s="119"/>
      <c r="K127" s="119"/>
      <c r="L127" s="119"/>
    </row>
    <row r="128" spans="1:12">
      <c r="A128" s="49">
        <v>111</v>
      </c>
      <c r="B128" s="50"/>
      <c r="C128" s="119" t="s">
        <v>158</v>
      </c>
      <c r="D128" s="119"/>
      <c r="E128" s="119"/>
      <c r="F128" s="119"/>
      <c r="G128" s="119"/>
      <c r="H128" s="119"/>
      <c r="I128" s="119"/>
      <c r="J128" s="119"/>
      <c r="K128" s="119"/>
      <c r="L128" s="119"/>
    </row>
    <row r="129" spans="1:12">
      <c r="A129" s="49">
        <v>112</v>
      </c>
      <c r="B129" s="50"/>
      <c r="C129" s="119" t="s">
        <v>159</v>
      </c>
      <c r="D129" s="119"/>
      <c r="E129" s="119"/>
      <c r="F129" s="119"/>
      <c r="G129" s="119"/>
      <c r="H129" s="119"/>
      <c r="I129" s="119"/>
      <c r="J129" s="119"/>
      <c r="K129" s="119"/>
      <c r="L129" s="119"/>
    </row>
    <row r="130" spans="1:12">
      <c r="A130" s="49">
        <v>113</v>
      </c>
      <c r="B130" s="50"/>
      <c r="C130" s="119" t="s">
        <v>160</v>
      </c>
      <c r="D130" s="119"/>
      <c r="E130" s="119"/>
      <c r="F130" s="119"/>
      <c r="G130" s="119"/>
      <c r="H130" s="119"/>
      <c r="I130" s="119"/>
      <c r="J130" s="119"/>
      <c r="K130" s="119"/>
      <c r="L130" s="119"/>
    </row>
    <row r="131" spans="1:12">
      <c r="A131" s="49">
        <v>114</v>
      </c>
      <c r="B131" s="50"/>
      <c r="C131" s="119" t="s">
        <v>161</v>
      </c>
      <c r="D131" s="119"/>
      <c r="E131" s="119"/>
      <c r="F131" s="119"/>
      <c r="G131" s="119"/>
      <c r="H131" s="119"/>
      <c r="I131" s="119"/>
      <c r="J131" s="119"/>
      <c r="K131" s="119"/>
      <c r="L131" s="119"/>
    </row>
    <row r="132" spans="1:12">
      <c r="A132" s="49">
        <v>115</v>
      </c>
      <c r="B132" s="50"/>
      <c r="C132" s="119" t="s">
        <v>162</v>
      </c>
      <c r="D132" s="119"/>
      <c r="E132" s="119"/>
      <c r="F132" s="119"/>
      <c r="G132" s="119"/>
      <c r="H132" s="119"/>
      <c r="I132" s="119"/>
      <c r="J132" s="119"/>
      <c r="K132" s="119"/>
      <c r="L132" s="119"/>
    </row>
    <row r="133" spans="1:12">
      <c r="A133" s="49">
        <v>116</v>
      </c>
      <c r="B133" s="50"/>
      <c r="C133" s="119" t="s">
        <v>163</v>
      </c>
      <c r="D133" s="119"/>
      <c r="E133" s="119"/>
      <c r="F133" s="119"/>
      <c r="G133" s="119"/>
      <c r="H133" s="119"/>
      <c r="I133" s="119"/>
      <c r="J133" s="119"/>
      <c r="K133" s="119"/>
      <c r="L133" s="119"/>
    </row>
    <row r="134" spans="1:12">
      <c r="A134" s="49">
        <v>117</v>
      </c>
      <c r="B134" s="50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</row>
    <row r="135" spans="1:12">
      <c r="A135" s="49">
        <v>118</v>
      </c>
      <c r="B135" s="50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</row>
    <row r="136" spans="1:12">
      <c r="A136" s="49">
        <v>119</v>
      </c>
      <c r="B136" s="50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</row>
  </sheetData>
  <sheetProtection password="CAC3" sheet="1" objects="1" scenarios="1"/>
  <mergeCells count="135">
    <mergeCell ref="C1:L1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C13:L13"/>
    <mergeCell ref="C14:L14"/>
    <mergeCell ref="C15:L15"/>
    <mergeCell ref="C16:L16"/>
    <mergeCell ref="C17:L17"/>
    <mergeCell ref="C18:L18"/>
    <mergeCell ref="C19:L19"/>
    <mergeCell ref="C20:L20"/>
    <mergeCell ref="C21:L21"/>
    <mergeCell ref="C22:L22"/>
    <mergeCell ref="C23:L23"/>
    <mergeCell ref="C24:L24"/>
    <mergeCell ref="C25:L25"/>
    <mergeCell ref="C26:L26"/>
    <mergeCell ref="C27:L27"/>
    <mergeCell ref="C28:L28"/>
    <mergeCell ref="C29:L29"/>
    <mergeCell ref="C30:L30"/>
    <mergeCell ref="C31:L31"/>
    <mergeCell ref="C32:L32"/>
    <mergeCell ref="C33:L33"/>
    <mergeCell ref="C34:L34"/>
    <mergeCell ref="C35:L35"/>
    <mergeCell ref="C36:L36"/>
    <mergeCell ref="C37:L37"/>
    <mergeCell ref="C38:L38"/>
    <mergeCell ref="C39:L39"/>
    <mergeCell ref="C40:L40"/>
    <mergeCell ref="C41:L41"/>
    <mergeCell ref="C42:L42"/>
    <mergeCell ref="C43:L43"/>
    <mergeCell ref="C44:L44"/>
    <mergeCell ref="C45:L45"/>
    <mergeCell ref="C46:L46"/>
    <mergeCell ref="C47:L47"/>
    <mergeCell ref="C48:L48"/>
    <mergeCell ref="C49:L49"/>
    <mergeCell ref="C50:L50"/>
    <mergeCell ref="C51:L51"/>
    <mergeCell ref="C52:L52"/>
    <mergeCell ref="C53:L53"/>
    <mergeCell ref="C54:L54"/>
    <mergeCell ref="C55:L55"/>
    <mergeCell ref="C56:L56"/>
    <mergeCell ref="C57:L57"/>
    <mergeCell ref="C58:L58"/>
    <mergeCell ref="C59:L59"/>
    <mergeCell ref="C60:L60"/>
    <mergeCell ref="C61:L61"/>
    <mergeCell ref="C62:L62"/>
    <mergeCell ref="C63:L63"/>
    <mergeCell ref="C64:L64"/>
    <mergeCell ref="C65:L65"/>
    <mergeCell ref="C66:L66"/>
    <mergeCell ref="C67:L67"/>
    <mergeCell ref="C68:L68"/>
    <mergeCell ref="C69:L69"/>
    <mergeCell ref="C70:L70"/>
    <mergeCell ref="C71:L71"/>
    <mergeCell ref="C72:L72"/>
    <mergeCell ref="C73:L73"/>
    <mergeCell ref="C74:L74"/>
    <mergeCell ref="C75:L75"/>
    <mergeCell ref="C76:L76"/>
    <mergeCell ref="C77:L77"/>
    <mergeCell ref="C78:L78"/>
    <mergeCell ref="C79:L79"/>
    <mergeCell ref="C80:L80"/>
    <mergeCell ref="C81:L81"/>
    <mergeCell ref="C82:L82"/>
    <mergeCell ref="C83:L83"/>
    <mergeCell ref="C84:L84"/>
    <mergeCell ref="C85:L85"/>
    <mergeCell ref="C86:L86"/>
    <mergeCell ref="C87:L87"/>
    <mergeCell ref="C88:L88"/>
    <mergeCell ref="C89:L89"/>
    <mergeCell ref="C90:L90"/>
    <mergeCell ref="C91:L91"/>
    <mergeCell ref="C92:L92"/>
    <mergeCell ref="C93:L93"/>
    <mergeCell ref="C94:L94"/>
    <mergeCell ref="C95:L95"/>
    <mergeCell ref="C96:L96"/>
    <mergeCell ref="C97:L97"/>
    <mergeCell ref="C98:L98"/>
    <mergeCell ref="C99:L99"/>
    <mergeCell ref="C100:L100"/>
    <mergeCell ref="C101:L101"/>
    <mergeCell ref="C102:L102"/>
    <mergeCell ref="C103:L103"/>
    <mergeCell ref="C104:L104"/>
    <mergeCell ref="C105:L105"/>
    <mergeCell ref="C106:L106"/>
    <mergeCell ref="C107:L107"/>
    <mergeCell ref="C108:L108"/>
    <mergeCell ref="C109:L109"/>
    <mergeCell ref="C110:L110"/>
    <mergeCell ref="C111:L111"/>
    <mergeCell ref="C112:L112"/>
    <mergeCell ref="C113:L113"/>
    <mergeCell ref="C114:L114"/>
    <mergeCell ref="C115:L115"/>
    <mergeCell ref="C116:L116"/>
    <mergeCell ref="C117:L117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126:L126"/>
    <mergeCell ref="C127:L127"/>
    <mergeCell ref="C128:L128"/>
    <mergeCell ref="C129:L129"/>
    <mergeCell ref="C130:L130"/>
    <mergeCell ref="C131:L131"/>
    <mergeCell ref="C132:L132"/>
    <mergeCell ref="C133:L133"/>
    <mergeCell ref="C134:L134"/>
    <mergeCell ref="C135:L135"/>
    <mergeCell ref="C136:L136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189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Paramètres</vt:lpstr>
      <vt:lpstr>Exemplaires élève</vt:lpstr>
      <vt:lpstr>Résultats</vt:lpstr>
      <vt:lpstr>Graphiques</vt:lpstr>
      <vt:lpstr>Infos aux parents</vt:lpstr>
      <vt:lpstr>Infos aux enseignants</vt:lpstr>
      <vt:lpstr>Libellés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Contrats de comportement - Institut Saint-Joseph Remouchamps</dc:title>
  <dc:creator>Laurence Englebert et Dominique Bollaerts</dc:creator>
  <cp:lastModifiedBy>Domi</cp:lastModifiedBy>
  <cp:revision>1</cp:revision>
  <cp:lastPrinted>2016-12-30T14:43:02Z</cp:lastPrinted>
  <dcterms:created xsi:type="dcterms:W3CDTF">2008-03-02T19:40:15Z</dcterms:created>
  <dcterms:modified xsi:type="dcterms:W3CDTF">2016-12-30T14:56:20Z</dcterms:modified>
  <dc:language>fr-BE</dc:language>
</cp:coreProperties>
</file>