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étail" sheetId="1" r:id="rId1"/>
    <sheet name="Résumé" sheetId="2" r:id="rId2"/>
  </sheets>
  <definedNames/>
  <calcPr fullCalcOnLoad="1"/>
</workbook>
</file>

<file path=xl/sharedStrings.xml><?xml version="1.0" encoding="utf-8"?>
<sst xmlns="http://schemas.openxmlformats.org/spreadsheetml/2006/main" count="89" uniqueCount="51">
  <si>
    <t>1 - Données</t>
  </si>
  <si>
    <t>2 - Calcul Angle sur Diagonale</t>
  </si>
  <si>
    <t>3 - Calcul Angle sur Largeur</t>
  </si>
  <si>
    <t>4 - Calcul Angle sur Surface</t>
  </si>
  <si>
    <t>Format</t>
  </si>
  <si>
    <r>
      <rPr>
        <sz val="10"/>
        <rFont val="Arial"/>
        <family val="2"/>
      </rPr>
      <t xml:space="preserve">Largeur </t>
    </r>
    <r>
      <rPr>
        <sz val="8"/>
        <rFont val="Arial"/>
        <family val="2"/>
      </rPr>
      <t>mm</t>
    </r>
  </si>
  <si>
    <r>
      <rPr>
        <sz val="10"/>
        <rFont val="Arial"/>
        <family val="2"/>
      </rPr>
      <t>Hauteur</t>
    </r>
    <r>
      <rPr>
        <sz val="8"/>
        <rFont val="Arial"/>
        <family val="2"/>
      </rPr>
      <t xml:space="preserve"> mm</t>
    </r>
  </si>
  <si>
    <t>Rapport Lo/La</t>
  </si>
  <si>
    <r>
      <rPr>
        <sz val="10"/>
        <rFont val="Arial"/>
        <family val="2"/>
      </rPr>
      <t xml:space="preserve"> Focale </t>
    </r>
    <r>
      <rPr>
        <sz val="8"/>
        <rFont val="Arial"/>
        <family val="2"/>
      </rPr>
      <t>mm</t>
    </r>
  </si>
  <si>
    <r>
      <rPr>
        <sz val="10"/>
        <rFont val="Arial"/>
        <family val="2"/>
      </rPr>
      <t xml:space="preserve">Diagonale du Format </t>
    </r>
    <r>
      <rPr>
        <sz val="8"/>
        <rFont val="Arial"/>
        <family val="2"/>
      </rPr>
      <t>mm</t>
    </r>
  </si>
  <si>
    <r>
      <rPr>
        <sz val="10"/>
        <rFont val="Arial"/>
        <family val="2"/>
      </rPr>
      <t xml:space="preserve">Angle champ /Diagonale </t>
    </r>
    <r>
      <rPr>
        <sz val="8"/>
        <rFont val="Arial"/>
        <family val="2"/>
      </rPr>
      <t>radians</t>
    </r>
  </si>
  <si>
    <r>
      <rPr>
        <sz val="10"/>
        <rFont val="Arial"/>
        <family val="2"/>
      </rPr>
      <t xml:space="preserve">Angle champ /Diagonale </t>
    </r>
    <r>
      <rPr>
        <sz val="8"/>
        <rFont val="Arial"/>
        <family val="2"/>
      </rPr>
      <t>degrés</t>
    </r>
  </si>
  <si>
    <r>
      <rPr>
        <sz val="10"/>
        <rFont val="Arial"/>
        <family val="2"/>
      </rPr>
      <t xml:space="preserve">Largeur du Format </t>
    </r>
    <r>
      <rPr>
        <sz val="8"/>
        <rFont val="Arial"/>
        <family val="2"/>
      </rPr>
      <t>mm</t>
    </r>
  </si>
  <si>
    <r>
      <rPr>
        <sz val="10"/>
        <rFont val="Arial"/>
        <family val="2"/>
      </rPr>
      <t xml:space="preserve">Angle champ /Largeur </t>
    </r>
    <r>
      <rPr>
        <sz val="8"/>
        <rFont val="Arial"/>
        <family val="2"/>
      </rPr>
      <t>radians</t>
    </r>
  </si>
  <si>
    <t>Angle champ /Largeur degrés</t>
  </si>
  <si>
    <r>
      <rPr>
        <sz val="10"/>
        <rFont val="Arial"/>
        <family val="2"/>
      </rPr>
      <t xml:space="preserve">Surface </t>
    </r>
    <r>
      <rPr>
        <sz val="8"/>
        <rFont val="Arial"/>
        <family val="2"/>
      </rPr>
      <t>mm²</t>
    </r>
  </si>
  <si>
    <r>
      <rPr>
        <sz val="10"/>
        <rFont val="Arial"/>
        <family val="2"/>
      </rPr>
      <t xml:space="preserve">Diamètre du Cercle de Surface équivalente  </t>
    </r>
    <r>
      <rPr>
        <sz val="8"/>
        <rFont val="Arial"/>
        <family val="2"/>
      </rPr>
      <t>mm</t>
    </r>
  </si>
  <si>
    <t>Angle de champ sur cercle équivalent radians</t>
  </si>
  <si>
    <t>Angle de champ sur cercle équivalent degrés</t>
  </si>
  <si>
    <t>B/C</t>
  </si>
  <si>
    <t>RACINE(B²+C²)</t>
  </si>
  <si>
    <t>ATAN((G/2)/E)*2</t>
  </si>
  <si>
    <t>H*180/3,14</t>
  </si>
  <si>
    <t>ATAN((K/2)/E)*2</t>
  </si>
  <si>
    <t>L*180/3,14</t>
  </si>
  <si>
    <t>B*C</t>
  </si>
  <si>
    <t>2*RACINE(O/3,14)</t>
  </si>
  <si>
    <t>ATAN((P/2)/E)*2</t>
  </si>
  <si>
    <t>Q*180/3,14</t>
  </si>
  <si>
    <t>Formats :</t>
  </si>
  <si>
    <t>1/3,6"</t>
  </si>
  <si>
    <t>1/3,2"</t>
  </si>
  <si>
    <t>1/3"</t>
  </si>
  <si>
    <t>1/2,7"</t>
  </si>
  <si>
    <t>1/2,5"</t>
  </si>
  <si>
    <t>1/2"</t>
  </si>
  <si>
    <t>1/1,8"</t>
  </si>
  <si>
    <t>1/1,7"</t>
  </si>
  <si>
    <t>1/1,63''</t>
  </si>
  <si>
    <t>2/3"</t>
  </si>
  <si>
    <t>1"</t>
  </si>
  <si>
    <t>4/3"</t>
  </si>
  <si>
    <t>Sony APSC</t>
  </si>
  <si>
    <t>Canon APSC</t>
  </si>
  <si>
    <t>1.8" / Nikon DX</t>
  </si>
  <si>
    <t>APSC Film</t>
  </si>
  <si>
    <t xml:space="preserve">Canon </t>
  </si>
  <si>
    <t>24x36</t>
  </si>
  <si>
    <t>6x6</t>
  </si>
  <si>
    <t>6x6 recadré</t>
  </si>
  <si>
    <t>6x7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</si>
</sst>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 ?/?"/>
    <numFmt numFmtId="166" formatCode="#,##0.00"/>
    <numFmt numFmtId="167" formatCode="0.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5" fontId="0" fillId="0" borderId="2" xfId="0" applyNumberFormat="1" applyFont="1" applyBorder="1" applyAlignment="1">
      <alignment horizontal="center" vertical="top" wrapText="1"/>
    </xf>
    <xf numFmtId="166" fontId="0" fillId="0" borderId="0" xfId="0" applyNumberFormat="1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 wrapText="1"/>
    </xf>
    <xf numFmtId="166" fontId="0" fillId="0" borderId="3" xfId="0" applyNumberFormat="1" applyFont="1" applyBorder="1" applyAlignment="1" applyProtection="1">
      <alignment horizontal="center" vertical="top" wrapText="1"/>
      <protection/>
    </xf>
    <xf numFmtId="166" fontId="0" fillId="0" borderId="0" xfId="0" applyNumberFormat="1" applyAlignment="1">
      <alignment horizontal="center" vertical="top" wrapText="1"/>
    </xf>
    <xf numFmtId="166" fontId="0" fillId="0" borderId="2" xfId="0" applyNumberFormat="1" applyFont="1" applyBorder="1" applyAlignment="1">
      <alignment horizontal="center" vertical="top" wrapText="1"/>
    </xf>
    <xf numFmtId="166" fontId="0" fillId="0" borderId="3" xfId="0" applyNumberFormat="1" applyFont="1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5" fontId="3" fillId="0" borderId="2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6" fontId="3" fillId="0" borderId="3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5" fontId="0" fillId="0" borderId="2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166" fontId="2" fillId="0" borderId="3" xfId="0" applyNumberFormat="1" applyFont="1" applyBorder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5" fontId="0" fillId="0" borderId="2" xfId="0" applyNumberFormat="1" applyFont="1" applyBorder="1" applyAlignment="1">
      <alignment horizontal="left" indent="1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3" xfId="0" applyNumberFormat="1" applyFill="1" applyBorder="1" applyAlignment="1" applyProtection="1">
      <alignment/>
      <protection locked="0"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2" xfId="0" applyNumberFormat="1" applyFont="1" applyFill="1" applyBorder="1" applyAlignment="1">
      <alignment horizontal="left" indent="1"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2" xfId="0" applyNumberFormat="1" applyFill="1" applyBorder="1" applyAlignment="1">
      <alignment/>
    </xf>
    <xf numFmtId="166" fontId="0" fillId="0" borderId="3" xfId="0" applyNumberFormat="1" applyFill="1" applyBorder="1" applyAlignment="1">
      <alignment/>
    </xf>
    <xf numFmtId="164" fontId="0" fillId="0" borderId="0" xfId="0" applyFill="1" applyAlignment="1">
      <alignment/>
    </xf>
    <xf numFmtId="165" fontId="0" fillId="0" borderId="4" xfId="0" applyNumberFormat="1" applyFont="1" applyBorder="1" applyAlignment="1">
      <alignment horizontal="left" indent="1"/>
    </xf>
    <xf numFmtId="166" fontId="0" fillId="0" borderId="5" xfId="0" applyNumberFormat="1" applyBorder="1" applyAlignment="1">
      <alignment/>
    </xf>
    <xf numFmtId="167" fontId="0" fillId="0" borderId="5" xfId="0" applyNumberFormat="1" applyBorder="1" applyAlignment="1">
      <alignment/>
    </xf>
    <xf numFmtId="166" fontId="0" fillId="0" borderId="6" xfId="0" applyNumberFormat="1" applyFill="1" applyBorder="1" applyAlignment="1" applyProtection="1">
      <alignment/>
      <protection locked="0"/>
    </xf>
    <xf numFmtId="166" fontId="0" fillId="0" borderId="4" xfId="0" applyNumberFormat="1" applyBorder="1" applyAlignment="1">
      <alignment/>
    </xf>
    <xf numFmtId="166" fontId="0" fillId="0" borderId="6" xfId="0" applyNumberFormat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4" xfId="0" applyNumberFormat="1" applyFont="1" applyFill="1" applyBorder="1" applyAlignment="1">
      <alignment/>
    </xf>
    <xf numFmtId="166" fontId="0" fillId="0" borderId="5" xfId="0" applyNumberFormat="1" applyFill="1" applyBorder="1" applyAlignment="1">
      <alignment/>
    </xf>
    <xf numFmtId="167" fontId="0" fillId="0" borderId="5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140" zoomScaleNormal="140" workbookViewId="0" topLeftCell="A1">
      <selection activeCell="U7" sqref="U7"/>
    </sheetView>
  </sheetViews>
  <sheetFormatPr defaultColWidth="11.421875" defaultRowHeight="12.75"/>
  <cols>
    <col min="1" max="1" width="16.421875" style="1" customWidth="1"/>
    <col min="2" max="2" width="7.421875" style="2" customWidth="1"/>
    <col min="3" max="3" width="7.57421875" style="2" customWidth="1"/>
    <col min="4" max="4" width="7.57421875" style="1" customWidth="1"/>
    <col min="5" max="5" width="7.8515625" style="2" customWidth="1"/>
    <col min="6" max="6" width="2.00390625" style="2" customWidth="1"/>
    <col min="7" max="7" width="10.140625" style="2" customWidth="1"/>
    <col min="8" max="8" width="10.57421875" style="2" customWidth="1"/>
    <col min="9" max="9" width="10.00390625" style="2" customWidth="1"/>
    <col min="10" max="10" width="1.57421875" style="2" customWidth="1"/>
    <col min="11" max="11" width="10.140625" style="2" customWidth="1"/>
    <col min="12" max="12" width="10.421875" style="2" customWidth="1"/>
    <col min="13" max="13" width="8.140625" style="2" customWidth="1"/>
    <col min="14" max="14" width="1.421875" style="2" customWidth="1"/>
    <col min="15" max="15" width="9.421875" style="2" customWidth="1"/>
    <col min="16" max="16" width="11.421875" style="2" customWidth="1"/>
    <col min="17" max="18" width="10.7109375" style="2" customWidth="1"/>
    <col min="19" max="19" width="10.8515625" style="2" customWidth="1"/>
    <col min="20" max="21" width="10.8515625" style="0" customWidth="1"/>
    <col min="22" max="23" width="10.8515625" style="2" customWidth="1"/>
    <col min="24" max="16384" width="10.8515625" style="0" customWidth="1"/>
  </cols>
  <sheetData>
    <row r="1" spans="1:23" s="6" customFormat="1" ht="14.25">
      <c r="A1" s="3" t="s">
        <v>0</v>
      </c>
      <c r="B1" s="3"/>
      <c r="C1" s="3"/>
      <c r="D1" s="3"/>
      <c r="E1" s="3"/>
      <c r="F1" s="4"/>
      <c r="G1" s="5" t="s">
        <v>1</v>
      </c>
      <c r="H1" s="5"/>
      <c r="I1" s="5"/>
      <c r="J1" s="4"/>
      <c r="K1" s="5" t="s">
        <v>2</v>
      </c>
      <c r="L1" s="5"/>
      <c r="M1" s="5"/>
      <c r="N1" s="4"/>
      <c r="O1" s="5" t="s">
        <v>3</v>
      </c>
      <c r="P1" s="5"/>
      <c r="Q1" s="5"/>
      <c r="R1" s="5"/>
      <c r="S1" s="4"/>
      <c r="V1" s="4"/>
      <c r="W1" s="4"/>
    </row>
    <row r="2" spans="1:23" s="14" customFormat="1" ht="63">
      <c r="A2" s="7" t="s">
        <v>4</v>
      </c>
      <c r="B2" s="8" t="s">
        <v>5</v>
      </c>
      <c r="C2" s="8" t="s">
        <v>6</v>
      </c>
      <c r="D2" s="9" t="s">
        <v>7</v>
      </c>
      <c r="E2" s="10" t="s">
        <v>8</v>
      </c>
      <c r="F2" s="11"/>
      <c r="G2" s="12" t="s">
        <v>9</v>
      </c>
      <c r="H2" s="8" t="s">
        <v>10</v>
      </c>
      <c r="I2" s="13" t="s">
        <v>11</v>
      </c>
      <c r="J2" s="11"/>
      <c r="K2" s="12" t="s">
        <v>12</v>
      </c>
      <c r="L2" s="8" t="s">
        <v>13</v>
      </c>
      <c r="M2" s="13" t="s">
        <v>14</v>
      </c>
      <c r="N2" s="11"/>
      <c r="O2" s="12" t="s">
        <v>15</v>
      </c>
      <c r="P2" s="8" t="s">
        <v>16</v>
      </c>
      <c r="Q2" s="8" t="s">
        <v>17</v>
      </c>
      <c r="R2" s="13" t="s">
        <v>18</v>
      </c>
      <c r="S2" s="11"/>
      <c r="V2" s="11"/>
      <c r="W2" s="11"/>
    </row>
    <row r="3" spans="1:23" s="21" customFormat="1" ht="21">
      <c r="A3" s="15"/>
      <c r="B3" s="16"/>
      <c r="C3" s="16"/>
      <c r="D3" s="17" t="s">
        <v>19</v>
      </c>
      <c r="E3" s="18"/>
      <c r="F3" s="19"/>
      <c r="G3" s="20" t="s">
        <v>20</v>
      </c>
      <c r="H3" s="16" t="s">
        <v>21</v>
      </c>
      <c r="I3" s="18" t="s">
        <v>22</v>
      </c>
      <c r="J3" s="19"/>
      <c r="K3" s="20"/>
      <c r="L3" s="16" t="s">
        <v>23</v>
      </c>
      <c r="M3" s="18" t="s">
        <v>24</v>
      </c>
      <c r="N3" s="19"/>
      <c r="O3" s="20" t="s">
        <v>25</v>
      </c>
      <c r="P3" s="16" t="s">
        <v>26</v>
      </c>
      <c r="Q3" s="16" t="s">
        <v>27</v>
      </c>
      <c r="R3" s="18" t="s">
        <v>28</v>
      </c>
      <c r="S3" s="19"/>
      <c r="V3" s="19"/>
      <c r="W3" s="19"/>
    </row>
    <row r="4" spans="1:23" s="29" customFormat="1" ht="14.25">
      <c r="A4" s="22" t="s">
        <v>29</v>
      </c>
      <c r="B4" s="23"/>
      <c r="C4" s="24"/>
      <c r="D4" s="25"/>
      <c r="E4" s="26"/>
      <c r="F4" s="27"/>
      <c r="G4" s="28"/>
      <c r="H4" s="24"/>
      <c r="I4" s="26"/>
      <c r="J4" s="27"/>
      <c r="K4" s="28"/>
      <c r="L4" s="24"/>
      <c r="M4" s="26"/>
      <c r="N4" s="27"/>
      <c r="O4" s="28"/>
      <c r="P4" s="24"/>
      <c r="Q4" s="24"/>
      <c r="R4" s="26"/>
      <c r="S4" s="27"/>
      <c r="V4" s="27"/>
      <c r="W4" s="27"/>
    </row>
    <row r="5" spans="1:18" ht="14.25">
      <c r="A5" s="30" t="s">
        <v>30</v>
      </c>
      <c r="B5" s="31">
        <v>4</v>
      </c>
      <c r="C5" s="31">
        <v>3</v>
      </c>
      <c r="D5" s="32">
        <f aca="true" t="shared" si="0" ref="D5:D19">B5/C5</f>
        <v>1.3333333333333333</v>
      </c>
      <c r="E5" s="33">
        <v>4</v>
      </c>
      <c r="G5" s="34">
        <f aca="true" t="shared" si="1" ref="G5:G29">SQRT(B5*B5+C5*C5)</f>
        <v>5</v>
      </c>
      <c r="H5" s="31">
        <f aca="true" t="shared" si="2" ref="H5:H29">ATAN((G5/2)/E5)*2</f>
        <v>1.1171986306871249</v>
      </c>
      <c r="I5" s="35">
        <f aca="true" t="shared" si="3" ref="I5:I29">H5*180/3.14159</f>
        <v>64.01082048379403</v>
      </c>
      <c r="K5" s="34">
        <f aca="true" t="shared" si="4" ref="K5:K29">B5</f>
        <v>4</v>
      </c>
      <c r="L5" s="31">
        <f aca="true" t="shared" si="5" ref="L5:L29">ATAN((K5/2)/E5)*2</f>
        <v>0.9272952180016122</v>
      </c>
      <c r="M5" s="35">
        <f aca="true" t="shared" si="6" ref="M5:M29">L5*180/3.14159</f>
        <v>53.13014723127149</v>
      </c>
      <c r="O5" s="34">
        <f aca="true" t="shared" si="7" ref="O5:O29">B5*C5</f>
        <v>12</v>
      </c>
      <c r="P5" s="31">
        <f aca="true" t="shared" si="8" ref="P5:P29">2*SQRT(O5/3.14159)</f>
        <v>3.90882174604395</v>
      </c>
      <c r="Q5" s="31">
        <f aca="true" t="shared" si="9" ref="Q5:Q29">ATAN((P5/2)/E5)*2</f>
        <v>0.908976564018468</v>
      </c>
      <c r="R5" s="35">
        <f aca="true" t="shared" si="10" ref="R5:R29">Q5*180/3.14159</f>
        <v>52.08056478513245</v>
      </c>
    </row>
    <row r="6" spans="1:23" s="29" customFormat="1" ht="14.25">
      <c r="A6" s="30" t="s">
        <v>31</v>
      </c>
      <c r="B6" s="31">
        <v>4.536</v>
      </c>
      <c r="C6" s="31">
        <v>3.416</v>
      </c>
      <c r="D6" s="32">
        <f t="shared" si="0"/>
        <v>1.3278688524590163</v>
      </c>
      <c r="E6" s="33">
        <v>4.6</v>
      </c>
      <c r="F6" s="2"/>
      <c r="G6" s="34">
        <f t="shared" si="1"/>
        <v>5.678411045354149</v>
      </c>
      <c r="H6" s="31">
        <f t="shared" si="2"/>
        <v>1.1059682340332848</v>
      </c>
      <c r="I6" s="35">
        <f t="shared" si="3"/>
        <v>63.36736560976807</v>
      </c>
      <c r="J6" s="2"/>
      <c r="K6" s="34">
        <f t="shared" si="4"/>
        <v>4.536</v>
      </c>
      <c r="L6" s="31">
        <f t="shared" si="5"/>
        <v>0.9161338410236746</v>
      </c>
      <c r="M6" s="35">
        <f t="shared" si="6"/>
        <v>52.49064689671836</v>
      </c>
      <c r="N6" s="2"/>
      <c r="O6" s="34">
        <f t="shared" si="7"/>
        <v>15.494975999999998</v>
      </c>
      <c r="P6" s="31">
        <f t="shared" si="8"/>
        <v>4.441715080028714</v>
      </c>
      <c r="Q6" s="31">
        <f t="shared" si="9"/>
        <v>0.8995784224562207</v>
      </c>
      <c r="R6" s="35">
        <f t="shared" si="10"/>
        <v>51.5420904835194</v>
      </c>
      <c r="S6" s="27"/>
      <c r="V6" s="27"/>
      <c r="W6" s="27"/>
    </row>
    <row r="7" spans="1:23" s="29" customFormat="1" ht="14.25">
      <c r="A7" s="30" t="s">
        <v>32</v>
      </c>
      <c r="B7" s="31">
        <v>4.8</v>
      </c>
      <c r="C7" s="31">
        <v>3.6</v>
      </c>
      <c r="D7" s="32">
        <f t="shared" si="0"/>
        <v>1.3333333333333333</v>
      </c>
      <c r="E7" s="33">
        <v>4.8</v>
      </c>
      <c r="F7" s="2"/>
      <c r="G7" s="34">
        <f t="shared" si="1"/>
        <v>6</v>
      </c>
      <c r="H7" s="31">
        <f t="shared" si="2"/>
        <v>1.1171986306871249</v>
      </c>
      <c r="I7" s="35">
        <f t="shared" si="3"/>
        <v>64.01082048379403</v>
      </c>
      <c r="J7" s="2"/>
      <c r="K7" s="34">
        <f t="shared" si="4"/>
        <v>4.8</v>
      </c>
      <c r="L7" s="31">
        <f t="shared" si="5"/>
        <v>0.9272952180016122</v>
      </c>
      <c r="M7" s="35">
        <f t="shared" si="6"/>
        <v>53.13014723127149</v>
      </c>
      <c r="N7" s="2"/>
      <c r="O7" s="34">
        <f t="shared" si="7"/>
        <v>17.28</v>
      </c>
      <c r="P7" s="31">
        <f t="shared" si="8"/>
        <v>4.6905860952527405</v>
      </c>
      <c r="Q7" s="31">
        <f t="shared" si="9"/>
        <v>0.9089765640184683</v>
      </c>
      <c r="R7" s="35">
        <f t="shared" si="10"/>
        <v>52.08056478513247</v>
      </c>
      <c r="S7" s="27"/>
      <c r="V7" s="27"/>
      <c r="W7" s="27"/>
    </row>
    <row r="8" spans="1:18" ht="14.25">
      <c r="A8" s="30" t="s">
        <v>33</v>
      </c>
      <c r="B8" s="31">
        <v>5.371</v>
      </c>
      <c r="C8" s="31">
        <v>4.035</v>
      </c>
      <c r="D8" s="32">
        <f t="shared" si="0"/>
        <v>1.331102850061958</v>
      </c>
      <c r="E8" s="33">
        <v>5.4</v>
      </c>
      <c r="G8" s="34">
        <f t="shared" si="1"/>
        <v>6.717802170353039</v>
      </c>
      <c r="H8" s="31">
        <f t="shared" si="2"/>
        <v>1.1129052001526623</v>
      </c>
      <c r="I8" s="35">
        <f t="shared" si="3"/>
        <v>63.764824826753085</v>
      </c>
      <c r="K8" s="34">
        <f t="shared" si="4"/>
        <v>5.371</v>
      </c>
      <c r="L8" s="31">
        <f t="shared" si="5"/>
        <v>0.9229943088329612</v>
      </c>
      <c r="M8" s="35">
        <f t="shared" si="6"/>
        <v>52.88372307969309</v>
      </c>
      <c r="O8" s="34">
        <f t="shared" si="7"/>
        <v>21.671985000000003</v>
      </c>
      <c r="P8" s="31">
        <f t="shared" si="8"/>
        <v>5.252965983353377</v>
      </c>
      <c r="Q8" s="31">
        <f t="shared" si="9"/>
        <v>0.9053940038925825</v>
      </c>
      <c r="R8" s="35">
        <f t="shared" si="10"/>
        <v>51.8752990366868</v>
      </c>
    </row>
    <row r="9" spans="1:18" ht="14.25">
      <c r="A9" s="30" t="s">
        <v>34</v>
      </c>
      <c r="B9" s="31">
        <v>5.76</v>
      </c>
      <c r="C9" s="31">
        <v>4.29</v>
      </c>
      <c r="D9" s="32">
        <f t="shared" si="0"/>
        <v>1.3426573426573425</v>
      </c>
      <c r="E9" s="33">
        <v>5.8</v>
      </c>
      <c r="G9" s="34">
        <f t="shared" si="1"/>
        <v>7.182040100138678</v>
      </c>
      <c r="H9" s="31">
        <f t="shared" si="2"/>
        <v>1.108750567312972</v>
      </c>
      <c r="I9" s="35">
        <f t="shared" si="3"/>
        <v>63.526781698545946</v>
      </c>
      <c r="K9" s="34">
        <f t="shared" si="4"/>
        <v>5.76</v>
      </c>
      <c r="L9" s="31">
        <f t="shared" si="5"/>
        <v>0.9217703701765473</v>
      </c>
      <c r="M9" s="35">
        <f t="shared" si="6"/>
        <v>52.813596501064275</v>
      </c>
      <c r="O9" s="34">
        <f t="shared" si="7"/>
        <v>24.7104</v>
      </c>
      <c r="P9" s="31">
        <f t="shared" si="8"/>
        <v>5.609125156499811</v>
      </c>
      <c r="Q9" s="31">
        <f t="shared" si="9"/>
        <v>0.9007947711048797</v>
      </c>
      <c r="R9" s="35">
        <f t="shared" si="10"/>
        <v>51.61178218637007</v>
      </c>
    </row>
    <row r="10" spans="1:18" ht="14.25">
      <c r="A10" s="30" t="s">
        <v>35</v>
      </c>
      <c r="B10" s="31">
        <v>6.4</v>
      </c>
      <c r="C10" s="31">
        <v>4.8</v>
      </c>
      <c r="D10" s="32">
        <f t="shared" si="0"/>
        <v>1.3333333333333335</v>
      </c>
      <c r="E10" s="33">
        <v>6.4</v>
      </c>
      <c r="G10" s="34">
        <f t="shared" si="1"/>
        <v>8</v>
      </c>
      <c r="H10" s="31">
        <f t="shared" si="2"/>
        <v>1.1171986306871249</v>
      </c>
      <c r="I10" s="35">
        <f t="shared" si="3"/>
        <v>64.01082048379403</v>
      </c>
      <c r="K10" s="34">
        <f t="shared" si="4"/>
        <v>6.4</v>
      </c>
      <c r="L10" s="31">
        <f t="shared" si="5"/>
        <v>0.9272952180016122</v>
      </c>
      <c r="M10" s="35">
        <f t="shared" si="6"/>
        <v>53.13014723127149</v>
      </c>
      <c r="O10" s="34">
        <f t="shared" si="7"/>
        <v>30.72</v>
      </c>
      <c r="P10" s="31">
        <f t="shared" si="8"/>
        <v>6.25411479367032</v>
      </c>
      <c r="Q10" s="31">
        <f t="shared" si="9"/>
        <v>0.908976564018468</v>
      </c>
      <c r="R10" s="35">
        <f t="shared" si="10"/>
        <v>52.08056478513245</v>
      </c>
    </row>
    <row r="11" spans="1:18" ht="14.25">
      <c r="A11" s="30" t="s">
        <v>36</v>
      </c>
      <c r="B11" s="31">
        <v>7.176</v>
      </c>
      <c r="C11" s="31">
        <v>5.319</v>
      </c>
      <c r="D11" s="32">
        <f t="shared" si="0"/>
        <v>1.3491257755217148</v>
      </c>
      <c r="E11" s="33">
        <v>7.2</v>
      </c>
      <c r="G11" s="34">
        <f t="shared" si="1"/>
        <v>8.932342190041759</v>
      </c>
      <c r="H11" s="31">
        <f t="shared" si="2"/>
        <v>1.1104270227997501</v>
      </c>
      <c r="I11" s="35">
        <f t="shared" si="3"/>
        <v>63.62283560361315</v>
      </c>
      <c r="K11" s="34">
        <f t="shared" si="4"/>
        <v>7.176</v>
      </c>
      <c r="L11" s="31">
        <f t="shared" si="5"/>
        <v>0.9246267739546019</v>
      </c>
      <c r="M11" s="35">
        <f t="shared" si="6"/>
        <v>52.977256520369735</v>
      </c>
      <c r="O11" s="34">
        <f t="shared" si="7"/>
        <v>38.169144</v>
      </c>
      <c r="P11" s="31">
        <f t="shared" si="8"/>
        <v>6.971262767884423</v>
      </c>
      <c r="Q11" s="31">
        <f t="shared" si="9"/>
        <v>0.901718848007402</v>
      </c>
      <c r="R11" s="35">
        <f t="shared" si="10"/>
        <v>51.66472793755148</v>
      </c>
    </row>
    <row r="12" spans="1:18" ht="14.25">
      <c r="A12" s="30" t="s">
        <v>37</v>
      </c>
      <c r="B12" s="31">
        <v>7.6</v>
      </c>
      <c r="C12" s="31">
        <v>5.7</v>
      </c>
      <c r="D12" s="32">
        <f t="shared" si="0"/>
        <v>1.3333333333333333</v>
      </c>
      <c r="E12" s="33">
        <v>7.6</v>
      </c>
      <c r="G12" s="34">
        <f t="shared" si="1"/>
        <v>9.5</v>
      </c>
      <c r="H12" s="31">
        <f t="shared" si="2"/>
        <v>1.1171986306871249</v>
      </c>
      <c r="I12" s="35">
        <f t="shared" si="3"/>
        <v>64.01082048379403</v>
      </c>
      <c r="K12" s="34">
        <f t="shared" si="4"/>
        <v>7.6</v>
      </c>
      <c r="L12" s="31">
        <f t="shared" si="5"/>
        <v>0.9272952180016122</v>
      </c>
      <c r="M12" s="35">
        <f t="shared" si="6"/>
        <v>53.13014723127149</v>
      </c>
      <c r="O12" s="34">
        <f t="shared" si="7"/>
        <v>43.32</v>
      </c>
      <c r="P12" s="31">
        <f t="shared" si="8"/>
        <v>7.426761317483504</v>
      </c>
      <c r="Q12" s="31">
        <f t="shared" si="9"/>
        <v>0.908976564018468</v>
      </c>
      <c r="R12" s="35">
        <f t="shared" si="10"/>
        <v>52.08056478513245</v>
      </c>
    </row>
    <row r="13" spans="1:18" ht="14.25">
      <c r="A13" s="30" t="s">
        <v>38</v>
      </c>
      <c r="B13" s="31">
        <v>8.07</v>
      </c>
      <c r="C13" s="31">
        <v>5.56</v>
      </c>
      <c r="D13" s="32">
        <f t="shared" si="0"/>
        <v>1.4514388489208634</v>
      </c>
      <c r="E13" s="33">
        <v>5.1</v>
      </c>
      <c r="G13" s="34">
        <f t="shared" si="1"/>
        <v>9.79992346908893</v>
      </c>
      <c r="H13" s="31">
        <f t="shared" si="2"/>
        <v>1.5307938557876293</v>
      </c>
      <c r="I13" s="35">
        <f t="shared" si="3"/>
        <v>87.70810132505301</v>
      </c>
      <c r="K13" s="34">
        <f t="shared" si="4"/>
        <v>8.07</v>
      </c>
      <c r="L13" s="31">
        <f t="shared" si="5"/>
        <v>1.3386750731965622</v>
      </c>
      <c r="M13" s="35">
        <f t="shared" si="6"/>
        <v>76.70049661966749</v>
      </c>
      <c r="O13" s="34">
        <f t="shared" si="7"/>
        <v>44.8692</v>
      </c>
      <c r="P13" s="31">
        <f t="shared" si="8"/>
        <v>7.558391894819705</v>
      </c>
      <c r="Q13" s="31">
        <f t="shared" si="9"/>
        <v>1.2754566536300775</v>
      </c>
      <c r="R13" s="35">
        <f t="shared" si="10"/>
        <v>73.07834493152002</v>
      </c>
    </row>
    <row r="14" spans="1:18" ht="14.25">
      <c r="A14" s="30" t="s">
        <v>39</v>
      </c>
      <c r="B14" s="31">
        <v>8.8</v>
      </c>
      <c r="C14" s="31">
        <v>6.6</v>
      </c>
      <c r="D14" s="32">
        <f t="shared" si="0"/>
        <v>1.3333333333333335</v>
      </c>
      <c r="E14" s="33">
        <v>9</v>
      </c>
      <c r="G14" s="34">
        <f t="shared" si="1"/>
        <v>11</v>
      </c>
      <c r="H14" s="31">
        <f t="shared" si="2"/>
        <v>1.0970988049010562</v>
      </c>
      <c r="I14" s="35">
        <f t="shared" si="3"/>
        <v>62.859184324558626</v>
      </c>
      <c r="K14" s="34">
        <f t="shared" si="4"/>
        <v>8.8</v>
      </c>
      <c r="L14" s="31">
        <f t="shared" si="5"/>
        <v>0.9094385496419388</v>
      </c>
      <c r="M14" s="35">
        <f t="shared" si="6"/>
        <v>52.10703463391117</v>
      </c>
      <c r="O14" s="34">
        <f t="shared" si="7"/>
        <v>58.08</v>
      </c>
      <c r="P14" s="31">
        <f t="shared" si="8"/>
        <v>8.59940784129669</v>
      </c>
      <c r="Q14" s="31">
        <f t="shared" si="9"/>
        <v>0.8913710570943569</v>
      </c>
      <c r="R14" s="35">
        <f t="shared" si="10"/>
        <v>51.07184269016143</v>
      </c>
    </row>
    <row r="15" spans="1:18" ht="14.25">
      <c r="A15" s="30" t="s">
        <v>40</v>
      </c>
      <c r="B15" s="31">
        <v>12.8</v>
      </c>
      <c r="C15" s="31">
        <v>9.6</v>
      </c>
      <c r="D15" s="32">
        <f t="shared" si="0"/>
        <v>1.3333333333333335</v>
      </c>
      <c r="E15" s="33">
        <v>12.8</v>
      </c>
      <c r="G15" s="34">
        <f t="shared" si="1"/>
        <v>16</v>
      </c>
      <c r="H15" s="31">
        <f t="shared" si="2"/>
        <v>1.1171986306871249</v>
      </c>
      <c r="I15" s="35">
        <f t="shared" si="3"/>
        <v>64.01082048379403</v>
      </c>
      <c r="K15" s="34">
        <f t="shared" si="4"/>
        <v>12.8</v>
      </c>
      <c r="L15" s="31">
        <f t="shared" si="5"/>
        <v>0.9272952180016122</v>
      </c>
      <c r="M15" s="35">
        <f t="shared" si="6"/>
        <v>53.13014723127149</v>
      </c>
      <c r="O15" s="34">
        <f t="shared" si="7"/>
        <v>122.88</v>
      </c>
      <c r="P15" s="31">
        <f t="shared" si="8"/>
        <v>12.50822958734064</v>
      </c>
      <c r="Q15" s="31">
        <f t="shared" si="9"/>
        <v>0.908976564018468</v>
      </c>
      <c r="R15" s="35">
        <f t="shared" si="10"/>
        <v>52.08056478513245</v>
      </c>
    </row>
    <row r="16" spans="1:18" ht="14.25">
      <c r="A16" s="30" t="s">
        <v>41</v>
      </c>
      <c r="B16" s="31">
        <v>18</v>
      </c>
      <c r="C16" s="31">
        <v>13.5</v>
      </c>
      <c r="D16" s="32">
        <f t="shared" si="0"/>
        <v>1.3333333333333333</v>
      </c>
      <c r="E16" s="33">
        <v>18</v>
      </c>
      <c r="G16" s="34">
        <f t="shared" si="1"/>
        <v>22.5</v>
      </c>
      <c r="H16" s="31">
        <f t="shared" si="2"/>
        <v>1.1171986306871249</v>
      </c>
      <c r="I16" s="35">
        <f t="shared" si="3"/>
        <v>64.01082048379403</v>
      </c>
      <c r="K16" s="34">
        <f t="shared" si="4"/>
        <v>18</v>
      </c>
      <c r="L16" s="31">
        <f t="shared" si="5"/>
        <v>0.9272952180016122</v>
      </c>
      <c r="M16" s="35">
        <f t="shared" si="6"/>
        <v>53.13014723127149</v>
      </c>
      <c r="O16" s="34">
        <f t="shared" si="7"/>
        <v>243</v>
      </c>
      <c r="P16" s="31">
        <f t="shared" si="8"/>
        <v>17.589697857197773</v>
      </c>
      <c r="Q16" s="31">
        <f t="shared" si="9"/>
        <v>0.908976564018468</v>
      </c>
      <c r="R16" s="35">
        <f t="shared" si="10"/>
        <v>52.08056478513245</v>
      </c>
    </row>
    <row r="17" spans="1:18" ht="14.25">
      <c r="A17" s="30" t="s">
        <v>42</v>
      </c>
      <c r="B17" s="31">
        <v>21.5</v>
      </c>
      <c r="C17" s="31">
        <v>14.4</v>
      </c>
      <c r="D17" s="32">
        <f t="shared" si="0"/>
        <v>1.4930555555555556</v>
      </c>
      <c r="E17" s="33">
        <v>21.5</v>
      </c>
      <c r="G17" s="34">
        <f t="shared" si="1"/>
        <v>25.876823607235877</v>
      </c>
      <c r="H17" s="31">
        <f t="shared" si="2"/>
        <v>1.0834642761284075</v>
      </c>
      <c r="I17" s="35">
        <f t="shared" si="3"/>
        <v>62.07798271038339</v>
      </c>
      <c r="K17" s="34">
        <f t="shared" si="4"/>
        <v>21.5</v>
      </c>
      <c r="L17" s="31">
        <f t="shared" si="5"/>
        <v>0.9272952180016122</v>
      </c>
      <c r="M17" s="35">
        <f t="shared" si="6"/>
        <v>53.13014723127149</v>
      </c>
      <c r="O17" s="34">
        <f t="shared" si="7"/>
        <v>309.6</v>
      </c>
      <c r="P17" s="31">
        <f t="shared" si="8"/>
        <v>19.854352067305765</v>
      </c>
      <c r="Q17" s="31">
        <f t="shared" si="9"/>
        <v>0.8651298787333864</v>
      </c>
      <c r="R17" s="35">
        <f t="shared" si="10"/>
        <v>49.568332650667195</v>
      </c>
    </row>
    <row r="18" spans="1:18" ht="14.25">
      <c r="A18" s="30" t="s">
        <v>43</v>
      </c>
      <c r="B18" s="31">
        <v>22.2</v>
      </c>
      <c r="C18" s="31">
        <v>14.8</v>
      </c>
      <c r="D18" s="32">
        <f t="shared" si="0"/>
        <v>1.4999999999999998</v>
      </c>
      <c r="E18" s="33">
        <v>22.2</v>
      </c>
      <c r="G18" s="34">
        <f t="shared" si="1"/>
        <v>26.68107943843352</v>
      </c>
      <c r="H18" s="31">
        <f t="shared" si="2"/>
        <v>1.0821990519142917</v>
      </c>
      <c r="I18" s="35">
        <f t="shared" si="3"/>
        <v>62.005490641545364</v>
      </c>
      <c r="K18" s="34">
        <f t="shared" si="4"/>
        <v>22.2</v>
      </c>
      <c r="L18" s="31">
        <f t="shared" si="5"/>
        <v>0.9272952180016122</v>
      </c>
      <c r="M18" s="35">
        <f t="shared" si="6"/>
        <v>53.13014723127149</v>
      </c>
      <c r="O18" s="34">
        <f t="shared" si="7"/>
        <v>328.56</v>
      </c>
      <c r="P18" s="31">
        <f t="shared" si="8"/>
        <v>20.453262286770673</v>
      </c>
      <c r="Q18" s="31">
        <f t="shared" si="9"/>
        <v>0.8633651268293312</v>
      </c>
      <c r="R18" s="35">
        <f t="shared" si="10"/>
        <v>49.46721972927073</v>
      </c>
    </row>
    <row r="19" spans="1:18" ht="14.25">
      <c r="A19" s="30" t="s">
        <v>44</v>
      </c>
      <c r="B19" s="31">
        <v>23.6</v>
      </c>
      <c r="C19" s="31">
        <v>15.8</v>
      </c>
      <c r="D19" s="32">
        <f t="shared" si="0"/>
        <v>1.4936708860759493</v>
      </c>
      <c r="E19" s="33">
        <v>23.6</v>
      </c>
      <c r="G19" s="34">
        <f t="shared" si="1"/>
        <v>28.400704216621108</v>
      </c>
      <c r="H19" s="31">
        <f t="shared" si="2"/>
        <v>1.0833515672705156</v>
      </c>
      <c r="I19" s="35">
        <f t="shared" si="3"/>
        <v>62.07152496305782</v>
      </c>
      <c r="K19" s="34">
        <f t="shared" si="4"/>
        <v>23.6</v>
      </c>
      <c r="L19" s="31">
        <f t="shared" si="5"/>
        <v>0.9272952180016122</v>
      </c>
      <c r="M19" s="35">
        <f t="shared" si="6"/>
        <v>53.13014723127149</v>
      </c>
      <c r="O19" s="34">
        <f t="shared" si="7"/>
        <v>372.88000000000005</v>
      </c>
      <c r="P19" s="31">
        <f t="shared" si="8"/>
        <v>21.789124866742593</v>
      </c>
      <c r="Q19" s="31">
        <f t="shared" si="9"/>
        <v>0.8649730696973313</v>
      </c>
      <c r="R19" s="35">
        <f t="shared" si="10"/>
        <v>49.55934814712284</v>
      </c>
    </row>
    <row r="20" spans="1:18" ht="14.25">
      <c r="A20" s="30" t="s">
        <v>44</v>
      </c>
      <c r="B20" s="31">
        <f aca="true" t="shared" si="11" ref="B20:B21">B19</f>
        <v>23.6</v>
      </c>
      <c r="C20" s="31">
        <f aca="true" t="shared" si="12" ref="C20:C21">C19</f>
        <v>15.8</v>
      </c>
      <c r="D20" s="31">
        <f aca="true" t="shared" si="13" ref="D20:D21">D19</f>
        <v>1.4936708860759493</v>
      </c>
      <c r="E20" s="33">
        <v>200</v>
      </c>
      <c r="G20" s="34">
        <f t="shared" si="1"/>
        <v>28.400704216621108</v>
      </c>
      <c r="H20" s="31">
        <f t="shared" si="2"/>
        <v>0.14176561519186576</v>
      </c>
      <c r="I20" s="35">
        <f t="shared" si="3"/>
        <v>8.122578291417987</v>
      </c>
      <c r="K20" s="34">
        <f t="shared" si="4"/>
        <v>23.6</v>
      </c>
      <c r="L20" s="31">
        <f t="shared" si="5"/>
        <v>0.11786336592726264</v>
      </c>
      <c r="M20" s="35">
        <f t="shared" si="6"/>
        <v>6.7530791309201</v>
      </c>
      <c r="O20" s="34">
        <f t="shared" si="7"/>
        <v>372.88000000000005</v>
      </c>
      <c r="P20" s="31">
        <f t="shared" si="8"/>
        <v>21.789124866742593</v>
      </c>
      <c r="Q20" s="31">
        <f t="shared" si="9"/>
        <v>0.10883805812220956</v>
      </c>
      <c r="R20" s="35">
        <f t="shared" si="10"/>
        <v>6.2359666480978495</v>
      </c>
    </row>
    <row r="21" spans="1:18" ht="14.25">
      <c r="A21" s="30" t="s">
        <v>44</v>
      </c>
      <c r="B21" s="31">
        <f t="shared" si="11"/>
        <v>23.6</v>
      </c>
      <c r="C21" s="31">
        <f t="shared" si="12"/>
        <v>15.8</v>
      </c>
      <c r="D21" s="31">
        <f t="shared" si="13"/>
        <v>1.4936708860759493</v>
      </c>
      <c r="E21" s="33">
        <v>300</v>
      </c>
      <c r="G21" s="34">
        <f t="shared" si="1"/>
        <v>28.400704216621108</v>
      </c>
      <c r="H21" s="31">
        <f t="shared" si="2"/>
        <v>0.09459840522447026</v>
      </c>
      <c r="I21" s="35">
        <f t="shared" si="3"/>
        <v>5.420093946187965</v>
      </c>
      <c r="K21" s="34">
        <f t="shared" si="4"/>
        <v>23.6</v>
      </c>
      <c r="L21" s="31">
        <f t="shared" si="5"/>
        <v>0.07862613559230686</v>
      </c>
      <c r="M21" s="35">
        <f t="shared" si="6"/>
        <v>4.504949534030613</v>
      </c>
      <c r="O21" s="34">
        <f t="shared" si="7"/>
        <v>372.88000000000005</v>
      </c>
      <c r="P21" s="31">
        <f t="shared" si="8"/>
        <v>21.789124866742593</v>
      </c>
      <c r="Q21" s="31">
        <f t="shared" si="9"/>
        <v>0.07259851326878801</v>
      </c>
      <c r="R21" s="35">
        <f t="shared" si="10"/>
        <v>4.15959192268305</v>
      </c>
    </row>
    <row r="22" spans="1:18" ht="14.25">
      <c r="A22" s="30" t="s">
        <v>45</v>
      </c>
      <c r="B22" s="31">
        <v>25.1</v>
      </c>
      <c r="C22" s="31">
        <v>16.7</v>
      </c>
      <c r="D22" s="32">
        <f aca="true" t="shared" si="14" ref="D22:D29">B22/C22</f>
        <v>1.502994011976048</v>
      </c>
      <c r="E22" s="33">
        <v>24.6</v>
      </c>
      <c r="G22" s="34">
        <f t="shared" si="1"/>
        <v>30.147968422432715</v>
      </c>
      <c r="H22" s="31">
        <f t="shared" si="2"/>
        <v>1.099503336042794</v>
      </c>
      <c r="I22" s="35">
        <f t="shared" si="3"/>
        <v>62.99695392705697</v>
      </c>
      <c r="K22" s="34">
        <f t="shared" si="4"/>
        <v>25.1</v>
      </c>
      <c r="L22" s="31">
        <f t="shared" si="5"/>
        <v>0.9434891960770884</v>
      </c>
      <c r="M22" s="35">
        <f t="shared" si="6"/>
        <v>54.057994612242815</v>
      </c>
      <c r="O22" s="34">
        <f t="shared" si="7"/>
        <v>419.17</v>
      </c>
      <c r="P22" s="31">
        <f t="shared" si="8"/>
        <v>23.102040402686303</v>
      </c>
      <c r="Q22" s="31">
        <f t="shared" si="9"/>
        <v>0.8779904944289766</v>
      </c>
      <c r="R22" s="35">
        <f t="shared" si="10"/>
        <v>50.30519227436291</v>
      </c>
    </row>
    <row r="23" spans="1:18" ht="14.25">
      <c r="A23" s="30" t="s">
        <v>46</v>
      </c>
      <c r="B23" s="31">
        <v>28.7</v>
      </c>
      <c r="C23" s="31">
        <v>19.1</v>
      </c>
      <c r="D23" s="32">
        <f t="shared" si="14"/>
        <v>1.5026178010471203</v>
      </c>
      <c r="E23" s="33">
        <v>28</v>
      </c>
      <c r="G23" s="34">
        <f t="shared" si="1"/>
        <v>34.4746283518764</v>
      </c>
      <c r="H23" s="31">
        <f t="shared" si="2"/>
        <v>1.1036490148215725</v>
      </c>
      <c r="I23" s="35">
        <f t="shared" si="3"/>
        <v>63.23448402493103</v>
      </c>
      <c r="K23" s="34">
        <f t="shared" si="4"/>
        <v>28.7</v>
      </c>
      <c r="L23" s="31">
        <f t="shared" si="5"/>
        <v>0.9471950587872225</v>
      </c>
      <c r="M23" s="35">
        <f t="shared" si="6"/>
        <v>54.2703250843363</v>
      </c>
      <c r="O23" s="34">
        <f t="shared" si="7"/>
        <v>548.1700000000001</v>
      </c>
      <c r="P23" s="31">
        <f t="shared" si="8"/>
        <v>26.41878707989015</v>
      </c>
      <c r="Q23" s="31">
        <f t="shared" si="9"/>
        <v>0.881609573122341</v>
      </c>
      <c r="R23" s="35">
        <f t="shared" si="10"/>
        <v>50.51255038436632</v>
      </c>
    </row>
    <row r="24" spans="1:23" s="42" customFormat="1" ht="14.25">
      <c r="A24" s="36" t="s">
        <v>47</v>
      </c>
      <c r="B24" s="37">
        <v>36</v>
      </c>
      <c r="C24" s="37">
        <v>24</v>
      </c>
      <c r="D24" s="38">
        <f t="shared" si="14"/>
        <v>1.5</v>
      </c>
      <c r="E24" s="33">
        <v>35</v>
      </c>
      <c r="F24" s="39"/>
      <c r="G24" s="40">
        <f t="shared" si="1"/>
        <v>43.266615305567875</v>
      </c>
      <c r="H24" s="37">
        <f t="shared" si="2"/>
        <v>1.1072362944452019</v>
      </c>
      <c r="I24" s="41">
        <f t="shared" si="3"/>
        <v>63.44002018090723</v>
      </c>
      <c r="J24" s="39"/>
      <c r="K24" s="40">
        <f t="shared" si="4"/>
        <v>36</v>
      </c>
      <c r="L24" s="37">
        <f t="shared" si="5"/>
        <v>0.9500215125301936</v>
      </c>
      <c r="M24" s="41">
        <f t="shared" si="6"/>
        <v>54.432269091585745</v>
      </c>
      <c r="N24" s="39"/>
      <c r="O24" s="40">
        <f t="shared" si="7"/>
        <v>864</v>
      </c>
      <c r="P24" s="37">
        <f t="shared" si="8"/>
        <v>33.167452356925416</v>
      </c>
      <c r="Q24" s="37">
        <f t="shared" si="9"/>
        <v>0.8849714659010729</v>
      </c>
      <c r="R24" s="41">
        <f t="shared" si="10"/>
        <v>50.705172814464376</v>
      </c>
      <c r="S24" s="39"/>
      <c r="V24" s="39"/>
      <c r="W24" s="39"/>
    </row>
    <row r="25" spans="1:18" ht="14.25">
      <c r="A25" s="36" t="s">
        <v>47</v>
      </c>
      <c r="B25" s="37">
        <v>36</v>
      </c>
      <c r="C25" s="37">
        <v>24</v>
      </c>
      <c r="D25" s="38">
        <f t="shared" si="14"/>
        <v>1.5</v>
      </c>
      <c r="E25" s="33">
        <v>50</v>
      </c>
      <c r="F25" s="39"/>
      <c r="G25" s="40">
        <f t="shared" si="1"/>
        <v>43.266615305567875</v>
      </c>
      <c r="H25" s="37">
        <f t="shared" si="2"/>
        <v>0.8166919752489159</v>
      </c>
      <c r="I25" s="41">
        <f t="shared" si="3"/>
        <v>46.79304286835802</v>
      </c>
      <c r="J25" s="39"/>
      <c r="K25" s="40">
        <f t="shared" si="4"/>
        <v>36</v>
      </c>
      <c r="L25" s="37">
        <f t="shared" si="5"/>
        <v>0.6911111611634242</v>
      </c>
      <c r="M25" s="41">
        <f t="shared" si="6"/>
        <v>39.59778615586896</v>
      </c>
      <c r="N25" s="39"/>
      <c r="O25" s="40">
        <f t="shared" si="7"/>
        <v>864</v>
      </c>
      <c r="P25" s="37">
        <f t="shared" si="8"/>
        <v>33.167452356925416</v>
      </c>
      <c r="Q25" s="37">
        <f t="shared" si="9"/>
        <v>0.640513766808862</v>
      </c>
      <c r="R25" s="41">
        <f t="shared" si="10"/>
        <v>36.698766556296384</v>
      </c>
    </row>
    <row r="26" spans="1:23" s="42" customFormat="1" ht="14.25">
      <c r="A26" s="36" t="s">
        <v>48</v>
      </c>
      <c r="B26" s="37">
        <v>56</v>
      </c>
      <c r="C26" s="37">
        <v>56</v>
      </c>
      <c r="D26" s="38">
        <f t="shared" si="14"/>
        <v>1</v>
      </c>
      <c r="E26" s="33">
        <v>75</v>
      </c>
      <c r="F26" s="39"/>
      <c r="G26" s="40">
        <f t="shared" si="1"/>
        <v>79.19595949289332</v>
      </c>
      <c r="H26" s="37">
        <f t="shared" si="2"/>
        <v>0.9715496417741755</v>
      </c>
      <c r="I26" s="41">
        <f t="shared" si="3"/>
        <v>55.66574107994729</v>
      </c>
      <c r="J26" s="39"/>
      <c r="K26" s="40">
        <f t="shared" si="4"/>
        <v>56</v>
      </c>
      <c r="L26" s="37">
        <f t="shared" si="5"/>
        <v>0.7146173660162001</v>
      </c>
      <c r="M26" s="41">
        <f t="shared" si="6"/>
        <v>40.944593623902556</v>
      </c>
      <c r="N26" s="39"/>
      <c r="O26" s="40">
        <f t="shared" si="7"/>
        <v>3136</v>
      </c>
      <c r="P26" s="37">
        <f t="shared" si="8"/>
        <v>63.18926004419665</v>
      </c>
      <c r="Q26" s="37">
        <f t="shared" si="9"/>
        <v>0.7974000922464412</v>
      </c>
      <c r="R26" s="41">
        <f t="shared" si="10"/>
        <v>45.687698459811564</v>
      </c>
      <c r="S26" s="39"/>
      <c r="V26" s="39"/>
      <c r="W26" s="39"/>
    </row>
    <row r="27" spans="1:23" s="42" customFormat="1" ht="14.25">
      <c r="A27" s="36" t="s">
        <v>49</v>
      </c>
      <c r="B27" s="37">
        <v>56</v>
      </c>
      <c r="C27" s="37">
        <f>B27/1.5</f>
        <v>37.333333333333336</v>
      </c>
      <c r="D27" s="38">
        <f t="shared" si="14"/>
        <v>1.5</v>
      </c>
      <c r="E27" s="33">
        <v>75</v>
      </c>
      <c r="F27" s="39"/>
      <c r="G27" s="40">
        <f t="shared" si="1"/>
        <v>67.30362380866114</v>
      </c>
      <c r="H27" s="37">
        <f t="shared" si="2"/>
        <v>0.8435293644556918</v>
      </c>
      <c r="I27" s="41">
        <f t="shared" si="3"/>
        <v>48.33071330187088</v>
      </c>
      <c r="J27" s="39"/>
      <c r="K27" s="40">
        <f t="shared" si="4"/>
        <v>56</v>
      </c>
      <c r="L27" s="37">
        <f t="shared" si="5"/>
        <v>0.7146173660162001</v>
      </c>
      <c r="M27" s="41">
        <f t="shared" si="6"/>
        <v>40.944593623902556</v>
      </c>
      <c r="N27" s="39"/>
      <c r="O27" s="40">
        <f t="shared" si="7"/>
        <v>2090.666666666667</v>
      </c>
      <c r="P27" s="37">
        <f t="shared" si="8"/>
        <v>51.59381477743954</v>
      </c>
      <c r="Q27" s="37">
        <f t="shared" si="9"/>
        <v>0.6625655365100006</v>
      </c>
      <c r="R27" s="41">
        <f t="shared" si="10"/>
        <v>37.96224095817726</v>
      </c>
      <c r="S27" s="39"/>
      <c r="V27" s="39"/>
      <c r="W27" s="39"/>
    </row>
    <row r="28" spans="1:18" ht="14.25">
      <c r="A28" s="36" t="s">
        <v>48</v>
      </c>
      <c r="B28" s="37">
        <v>56</v>
      </c>
      <c r="C28" s="37">
        <v>56</v>
      </c>
      <c r="D28" s="38">
        <f t="shared" si="14"/>
        <v>1</v>
      </c>
      <c r="E28" s="33">
        <v>80</v>
      </c>
      <c r="F28" s="39"/>
      <c r="G28" s="40">
        <f t="shared" si="1"/>
        <v>79.19595949289332</v>
      </c>
      <c r="H28" s="37">
        <f t="shared" si="2"/>
        <v>0.9192386619276296</v>
      </c>
      <c r="I28" s="41">
        <f t="shared" si="3"/>
        <v>52.668540180919</v>
      </c>
      <c r="J28" s="39"/>
      <c r="K28" s="40">
        <f t="shared" si="4"/>
        <v>56</v>
      </c>
      <c r="L28" s="37">
        <f t="shared" si="5"/>
        <v>0.6733496387734543</v>
      </c>
      <c r="M28" s="41">
        <f t="shared" si="6"/>
        <v>38.58012502561498</v>
      </c>
      <c r="N28" s="39"/>
      <c r="O28" s="40">
        <f t="shared" si="7"/>
        <v>3136</v>
      </c>
      <c r="P28" s="37">
        <f t="shared" si="8"/>
        <v>63.18926004419665</v>
      </c>
      <c r="Q28" s="37">
        <f t="shared" si="9"/>
        <v>0.7522610964135221</v>
      </c>
      <c r="R28" s="41">
        <f t="shared" si="10"/>
        <v>43.10142232259269</v>
      </c>
    </row>
    <row r="29" spans="1:18" ht="14.25">
      <c r="A29" s="43" t="s">
        <v>50</v>
      </c>
      <c r="B29" s="44">
        <v>72</v>
      </c>
      <c r="C29" s="44">
        <v>56</v>
      </c>
      <c r="D29" s="45">
        <f t="shared" si="14"/>
        <v>1.2857142857142858</v>
      </c>
      <c r="E29" s="46">
        <v>105</v>
      </c>
      <c r="G29" s="47">
        <f t="shared" si="1"/>
        <v>91.21403400793103</v>
      </c>
      <c r="H29" s="44">
        <f t="shared" si="2"/>
        <v>0.8195311816197323</v>
      </c>
      <c r="I29" s="48">
        <f t="shared" si="3"/>
        <v>46.955717547977876</v>
      </c>
      <c r="K29" s="47">
        <f t="shared" si="4"/>
        <v>72</v>
      </c>
      <c r="L29" s="44">
        <f t="shared" si="5"/>
        <v>0.6605947096585073</v>
      </c>
      <c r="M29" s="48">
        <f t="shared" si="6"/>
        <v>37.84932080205607</v>
      </c>
      <c r="O29" s="47">
        <f t="shared" si="7"/>
        <v>4032</v>
      </c>
      <c r="P29" s="44">
        <f t="shared" si="8"/>
        <v>71.64988611734341</v>
      </c>
      <c r="Q29" s="44">
        <f t="shared" si="9"/>
        <v>0.6576095020206406</v>
      </c>
      <c r="R29" s="48">
        <f t="shared" si="10"/>
        <v>37.67828085896483</v>
      </c>
    </row>
  </sheetData>
  <sheetProtection selectLockedCells="1" selectUnlockedCells="1"/>
  <mergeCells count="4">
    <mergeCell ref="A1:E1"/>
    <mergeCell ref="G1:I1"/>
    <mergeCell ref="K1:M1"/>
    <mergeCell ref="O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="140" zoomScaleNormal="140" workbookViewId="0" topLeftCell="A1">
      <selection activeCell="B5" sqref="B5"/>
    </sheetView>
  </sheetViews>
  <sheetFormatPr defaultColWidth="11.421875" defaultRowHeight="12.75"/>
  <cols>
    <col min="1" max="1" width="13.8515625" style="1" customWidth="1"/>
    <col min="2" max="2" width="7.421875" style="2" customWidth="1"/>
    <col min="3" max="3" width="7.57421875" style="2" customWidth="1"/>
    <col min="4" max="4" width="7.57421875" style="1" customWidth="1"/>
    <col min="5" max="5" width="6.7109375" style="2" customWidth="1"/>
    <col min="6" max="6" width="2.00390625" style="2" customWidth="1"/>
    <col min="7" max="7" width="10.140625" style="2" customWidth="1"/>
    <col min="8" max="8" width="10.57421875" style="2" customWidth="1"/>
    <col min="9" max="9" width="10.00390625" style="2" customWidth="1"/>
    <col min="10" max="10" width="1.57421875" style="2" customWidth="1"/>
    <col min="11" max="11" width="10.140625" style="2" customWidth="1"/>
    <col min="12" max="12" width="10.421875" style="2" customWidth="1"/>
    <col min="13" max="13" width="8.140625" style="2" customWidth="1"/>
    <col min="14" max="14" width="1.421875" style="2" customWidth="1"/>
    <col min="15" max="15" width="9.421875" style="2" customWidth="1"/>
    <col min="16" max="16" width="11.421875" style="2" customWidth="1"/>
    <col min="17" max="18" width="10.7109375" style="2" customWidth="1"/>
    <col min="19" max="19" width="10.8515625" style="2" customWidth="1"/>
    <col min="20" max="21" width="10.8515625" style="0" customWidth="1"/>
    <col min="22" max="23" width="10.8515625" style="2" customWidth="1"/>
    <col min="24" max="16384" width="10.8515625" style="0" customWidth="1"/>
  </cols>
  <sheetData>
    <row r="1" spans="1:23" s="6" customFormat="1" ht="12.75">
      <c r="A1" s="3" t="s">
        <v>0</v>
      </c>
      <c r="B1" s="3"/>
      <c r="C1" s="3"/>
      <c r="D1" s="3"/>
      <c r="E1" s="3"/>
      <c r="F1" s="4"/>
      <c r="G1" s="5" t="s">
        <v>1</v>
      </c>
      <c r="H1" s="5"/>
      <c r="I1" s="5"/>
      <c r="J1" s="4"/>
      <c r="K1" s="5" t="s">
        <v>2</v>
      </c>
      <c r="L1" s="5"/>
      <c r="M1" s="5"/>
      <c r="N1" s="4"/>
      <c r="O1" s="5" t="s">
        <v>3</v>
      </c>
      <c r="P1" s="5"/>
      <c r="Q1" s="5"/>
      <c r="R1" s="5"/>
      <c r="S1" s="4"/>
      <c r="V1" s="4"/>
      <c r="W1" s="4"/>
    </row>
    <row r="2" spans="1:23" s="14" customFormat="1" ht="72" customHeight="1">
      <c r="A2" s="7" t="s">
        <v>4</v>
      </c>
      <c r="B2" s="8" t="s">
        <v>5</v>
      </c>
      <c r="C2" s="8" t="s">
        <v>6</v>
      </c>
      <c r="D2" s="9" t="s">
        <v>7</v>
      </c>
      <c r="E2" s="10" t="s">
        <v>8</v>
      </c>
      <c r="F2" s="11"/>
      <c r="G2" s="12" t="s">
        <v>9</v>
      </c>
      <c r="H2" s="8" t="s">
        <v>10</v>
      </c>
      <c r="I2" s="13" t="s">
        <v>11</v>
      </c>
      <c r="J2" s="11"/>
      <c r="K2" s="12" t="s">
        <v>12</v>
      </c>
      <c r="L2" s="8" t="s">
        <v>13</v>
      </c>
      <c r="M2" s="13" t="s">
        <v>14</v>
      </c>
      <c r="N2" s="11"/>
      <c r="O2" s="12" t="s">
        <v>15</v>
      </c>
      <c r="P2" s="8" t="s">
        <v>16</v>
      </c>
      <c r="Q2" s="8" t="s">
        <v>17</v>
      </c>
      <c r="R2" s="13" t="s">
        <v>18</v>
      </c>
      <c r="S2" s="11"/>
      <c r="V2" s="11"/>
      <c r="W2" s="11"/>
    </row>
    <row r="3" spans="1:23" s="21" customFormat="1" ht="12.75">
      <c r="A3" s="15"/>
      <c r="B3" s="16"/>
      <c r="C3" s="16"/>
      <c r="D3" s="17" t="s">
        <v>19</v>
      </c>
      <c r="E3" s="18"/>
      <c r="F3" s="19"/>
      <c r="G3" s="20" t="s">
        <v>20</v>
      </c>
      <c r="H3" s="16" t="s">
        <v>21</v>
      </c>
      <c r="I3" s="18" t="s">
        <v>22</v>
      </c>
      <c r="J3" s="19"/>
      <c r="K3" s="20"/>
      <c r="L3" s="16" t="s">
        <v>23</v>
      </c>
      <c r="M3" s="18" t="s">
        <v>24</v>
      </c>
      <c r="N3" s="19"/>
      <c r="O3" s="20" t="s">
        <v>25</v>
      </c>
      <c r="P3" s="16" t="s">
        <v>26</v>
      </c>
      <c r="Q3" s="16" t="s">
        <v>27</v>
      </c>
      <c r="R3" s="18" t="s">
        <v>28</v>
      </c>
      <c r="S3" s="19"/>
      <c r="V3" s="19"/>
      <c r="W3" s="19"/>
    </row>
    <row r="4" spans="1:23" s="29" customFormat="1" ht="12.75">
      <c r="A4" s="22" t="s">
        <v>29</v>
      </c>
      <c r="B4" s="23"/>
      <c r="C4" s="24"/>
      <c r="D4" s="25"/>
      <c r="E4" s="26"/>
      <c r="F4" s="27"/>
      <c r="G4" s="28"/>
      <c r="H4" s="24"/>
      <c r="I4" s="26"/>
      <c r="J4" s="27"/>
      <c r="K4" s="28"/>
      <c r="L4" s="24"/>
      <c r="M4" s="26"/>
      <c r="N4" s="27"/>
      <c r="O4" s="28"/>
      <c r="P4" s="24"/>
      <c r="Q4" s="24"/>
      <c r="R4" s="26"/>
      <c r="S4" s="27"/>
      <c r="V4" s="27"/>
      <c r="W4" s="27"/>
    </row>
    <row r="5" spans="1:23" s="42" customFormat="1" ht="12.75">
      <c r="A5" s="49" t="s">
        <v>47</v>
      </c>
      <c r="B5" s="37">
        <v>36</v>
      </c>
      <c r="C5" s="37">
        <v>24</v>
      </c>
      <c r="D5" s="38">
        <f aca="true" t="shared" si="0" ref="D5:D8">B5/C5</f>
        <v>1.5</v>
      </c>
      <c r="E5" s="33">
        <v>50</v>
      </c>
      <c r="F5" s="39"/>
      <c r="G5" s="40">
        <f aca="true" t="shared" si="1" ref="G5:G8">SQRT(B5*B5+C5*C5)</f>
        <v>43.266615305567875</v>
      </c>
      <c r="H5" s="37">
        <f aca="true" t="shared" si="2" ref="H5:H8">ATAN((G5/2)/E5)*2</f>
        <v>0.8166919752489159</v>
      </c>
      <c r="I5" s="41">
        <f aca="true" t="shared" si="3" ref="I5:I8">H5*180/3.14159</f>
        <v>46.79304286835802</v>
      </c>
      <c r="J5" s="39"/>
      <c r="K5" s="40">
        <f aca="true" t="shared" si="4" ref="K5:K6">B5</f>
        <v>36</v>
      </c>
      <c r="L5" s="37">
        <f aca="true" t="shared" si="5" ref="L5:L8">ATAN((K5/2)/E5)*2</f>
        <v>0.6911111611634242</v>
      </c>
      <c r="M5" s="41">
        <f aca="true" t="shared" si="6" ref="M5:M8">L5*180/3.14159</f>
        <v>39.59778615586896</v>
      </c>
      <c r="N5" s="39"/>
      <c r="O5" s="40">
        <f aca="true" t="shared" si="7" ref="O5:O8">B5*C5</f>
        <v>864</v>
      </c>
      <c r="P5" s="37">
        <f aca="true" t="shared" si="8" ref="P5:P8">2*SQRT(O5/3.14159)</f>
        <v>33.167452356925416</v>
      </c>
      <c r="Q5" s="37">
        <f aca="true" t="shared" si="9" ref="Q5:Q8">ATAN((P5/2)/E5)*2</f>
        <v>0.640513766808862</v>
      </c>
      <c r="R5" s="41">
        <f aca="true" t="shared" si="10" ref="R5:R8">Q5*180/3.14159</f>
        <v>36.698766556296384</v>
      </c>
      <c r="S5" s="39"/>
      <c r="V5" s="39"/>
      <c r="W5" s="39"/>
    </row>
    <row r="6" spans="1:23" s="42" customFormat="1" ht="12.75">
      <c r="A6" s="49" t="s">
        <v>48</v>
      </c>
      <c r="B6" s="37">
        <v>56</v>
      </c>
      <c r="C6" s="37">
        <v>56</v>
      </c>
      <c r="D6" s="38">
        <f t="shared" si="0"/>
        <v>1</v>
      </c>
      <c r="E6" s="33">
        <v>75</v>
      </c>
      <c r="F6" s="39"/>
      <c r="G6" s="40">
        <f t="shared" si="1"/>
        <v>79.19595949289332</v>
      </c>
      <c r="H6" s="37">
        <f t="shared" si="2"/>
        <v>0.9715496417741755</v>
      </c>
      <c r="I6" s="41">
        <f t="shared" si="3"/>
        <v>55.66574107994729</v>
      </c>
      <c r="J6" s="39"/>
      <c r="K6" s="40">
        <f t="shared" si="4"/>
        <v>56</v>
      </c>
      <c r="L6" s="37">
        <f t="shared" si="5"/>
        <v>0.7146173660162001</v>
      </c>
      <c r="M6" s="41">
        <f t="shared" si="6"/>
        <v>40.944593623902556</v>
      </c>
      <c r="N6" s="39"/>
      <c r="O6" s="40">
        <f t="shared" si="7"/>
        <v>3136</v>
      </c>
      <c r="P6" s="37">
        <f t="shared" si="8"/>
        <v>63.18926004419665</v>
      </c>
      <c r="Q6" s="37">
        <f t="shared" si="9"/>
        <v>0.7974000922464412</v>
      </c>
      <c r="R6" s="41">
        <f t="shared" si="10"/>
        <v>45.687698459811564</v>
      </c>
      <c r="S6" s="39"/>
      <c r="V6" s="39"/>
      <c r="W6" s="39"/>
    </row>
    <row r="7" spans="1:23" s="42" customFormat="1" ht="12.75">
      <c r="A7" s="49" t="s">
        <v>49</v>
      </c>
      <c r="B7" s="37">
        <v>56</v>
      </c>
      <c r="C7" s="37">
        <f>B7/1.5</f>
        <v>37.333333333333336</v>
      </c>
      <c r="D7" s="38">
        <f t="shared" si="0"/>
        <v>1.5</v>
      </c>
      <c r="E7" s="33">
        <v>75</v>
      </c>
      <c r="F7" s="39"/>
      <c r="G7" s="40">
        <f t="shared" si="1"/>
        <v>67.30362380866114</v>
      </c>
      <c r="H7" s="37">
        <f t="shared" si="2"/>
        <v>0.8435293644556918</v>
      </c>
      <c r="I7" s="41">
        <f t="shared" si="3"/>
        <v>48.33071330187088</v>
      </c>
      <c r="J7" s="39"/>
      <c r="K7" s="40">
        <v>56</v>
      </c>
      <c r="L7" s="37">
        <f t="shared" si="5"/>
        <v>0.7146173660162001</v>
      </c>
      <c r="M7" s="41">
        <f t="shared" si="6"/>
        <v>40.944593623902556</v>
      </c>
      <c r="N7" s="39"/>
      <c r="O7" s="40">
        <f t="shared" si="7"/>
        <v>2090.666666666667</v>
      </c>
      <c r="P7" s="37">
        <f t="shared" si="8"/>
        <v>51.59381477743954</v>
      </c>
      <c r="Q7" s="37">
        <f t="shared" si="9"/>
        <v>0.6625655365100006</v>
      </c>
      <c r="R7" s="41">
        <f t="shared" si="10"/>
        <v>37.96224095817726</v>
      </c>
      <c r="S7" s="39"/>
      <c r="V7" s="39"/>
      <c r="W7" s="39"/>
    </row>
    <row r="8" spans="1:23" s="42" customFormat="1" ht="12.75">
      <c r="A8" s="50" t="s">
        <v>48</v>
      </c>
      <c r="B8" s="51">
        <v>56</v>
      </c>
      <c r="C8" s="51">
        <v>56</v>
      </c>
      <c r="D8" s="52">
        <f t="shared" si="0"/>
        <v>1</v>
      </c>
      <c r="E8" s="46">
        <v>80</v>
      </c>
      <c r="F8" s="39"/>
      <c r="G8" s="53">
        <f t="shared" si="1"/>
        <v>79.19595949289332</v>
      </c>
      <c r="H8" s="51">
        <f t="shared" si="2"/>
        <v>0.9192386619276296</v>
      </c>
      <c r="I8" s="54">
        <f t="shared" si="3"/>
        <v>52.668540180919</v>
      </c>
      <c r="J8" s="39"/>
      <c r="K8" s="53">
        <f>B8</f>
        <v>56</v>
      </c>
      <c r="L8" s="51">
        <f t="shared" si="5"/>
        <v>0.6733496387734543</v>
      </c>
      <c r="M8" s="54">
        <f t="shared" si="6"/>
        <v>38.58012502561498</v>
      </c>
      <c r="N8" s="39"/>
      <c r="O8" s="53">
        <f t="shared" si="7"/>
        <v>3136</v>
      </c>
      <c r="P8" s="51">
        <f t="shared" si="8"/>
        <v>63.18926004419665</v>
      </c>
      <c r="Q8" s="51">
        <f t="shared" si="9"/>
        <v>0.7522610964135221</v>
      </c>
      <c r="R8" s="54">
        <f t="shared" si="10"/>
        <v>43.10142232259269</v>
      </c>
      <c r="S8" s="39"/>
      <c r="V8" s="39"/>
      <c r="W8" s="39"/>
    </row>
    <row r="9" ht="19.5" customHeight="1"/>
  </sheetData>
  <sheetProtection selectLockedCells="1" selectUnlockedCells="1"/>
  <mergeCells count="4">
    <mergeCell ref="A1:E1"/>
    <mergeCell ref="G1:I1"/>
    <mergeCell ref="K1:M1"/>
    <mergeCell ref="O1:R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2007-01-19T20:31:17Z</dcterms:created>
  <dcterms:modified xsi:type="dcterms:W3CDTF">2017-01-11T11:01:49Z</dcterms:modified>
  <cp:category/>
  <cp:version/>
  <cp:contentType/>
  <cp:contentStatus/>
  <cp:revision>13</cp:revision>
</cp:coreProperties>
</file>