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0"/>
  </bookViews>
  <sheets>
    <sheet name="Contrat collectif" sheetId="1" r:id="rId1"/>
    <sheet name="MSS Zone 3" sheetId="2" r:id="rId2"/>
    <sheet name="MIEL ZONE 3" sheetId="3" r:id="rId3"/>
    <sheet name="Pavillon ZONE 3" sheetId="4" r:id="rId4"/>
    <sheet name="Feuil4" sheetId="5" r:id="rId5"/>
  </sheets>
  <definedNames/>
  <calcPr fullCalcOnLoad="1"/>
</workbook>
</file>

<file path=xl/sharedStrings.xml><?xml version="1.0" encoding="utf-8"?>
<sst xmlns="http://schemas.openxmlformats.org/spreadsheetml/2006/main" count="230" uniqueCount="119">
  <si>
    <t>MIEL MUTUELLE</t>
  </si>
  <si>
    <t>PAVILLON PREVOYANCE MCMS</t>
  </si>
  <si>
    <t xml:space="preserve">MA SANTE SOLIDAIRE </t>
  </si>
  <si>
    <t>ALPTIS</t>
  </si>
  <si>
    <t>ACTIO TNS</t>
  </si>
  <si>
    <t>SP VIE, SANTE VITALITE</t>
  </si>
  <si>
    <t>Mutuelle d'assurance, Groupe APICIL</t>
  </si>
  <si>
    <t>Mutuelle d'assurance</t>
  </si>
  <si>
    <t>Offre en Co-assurance France Mutuelle / MIP (groupe Humanis) / Groupe Henner</t>
  </si>
  <si>
    <t>Association d'assurés</t>
  </si>
  <si>
    <t>Pavillon Prévoyance</t>
  </si>
  <si>
    <t>Courtier grossiste</t>
  </si>
  <si>
    <t>ECONOMIE niveau 100%</t>
  </si>
  <si>
    <t>SECURITE niveau 130%</t>
  </si>
  <si>
    <t>CONFORT niveau 200%</t>
  </si>
  <si>
    <t>SECURITE niveau 160%</t>
  </si>
  <si>
    <t>HOSPI 250%</t>
  </si>
  <si>
    <t>NIVEAU 100%</t>
  </si>
  <si>
    <t>NIVEAU 150%</t>
  </si>
  <si>
    <t>NIVEAU 250%</t>
  </si>
  <si>
    <t>NIVEAU 300%</t>
  </si>
  <si>
    <t>Niveau 150%</t>
  </si>
  <si>
    <t>Niveau 200%</t>
  </si>
  <si>
    <t>Niveau 300%</t>
  </si>
  <si>
    <t>Actio TNS 1</t>
  </si>
  <si>
    <t>Actio TNS 2</t>
  </si>
  <si>
    <t>Vitamine C, 150%</t>
  </si>
  <si>
    <t>Vitamine D 200%</t>
  </si>
  <si>
    <t>Vitamine E 300%</t>
  </si>
  <si>
    <t>Tarif /mois</t>
  </si>
  <si>
    <t>Hospitalisation:</t>
  </si>
  <si>
    <t>Honoraires médicaux/chirugicaux</t>
  </si>
  <si>
    <t>Chambre particulière</t>
  </si>
  <si>
    <t>non</t>
  </si>
  <si>
    <t>Chambre accompagnant</t>
  </si>
  <si>
    <t>Médecine courante</t>
  </si>
  <si>
    <t>généraliste / spécialiste</t>
  </si>
  <si>
    <t xml:space="preserve"> radio</t>
  </si>
  <si>
    <t>Analyses</t>
  </si>
  <si>
    <t>Auxiliaires médicaux</t>
  </si>
  <si>
    <t>Pharmacie</t>
  </si>
  <si>
    <t>Vignettes 65% - 35% - 15%</t>
  </si>
  <si>
    <t>2 vignettes,  orange non remboursée</t>
  </si>
  <si>
    <t xml:space="preserve">Médecine douce </t>
  </si>
  <si>
    <t>-</t>
  </si>
  <si>
    <t>Cures Thermales</t>
  </si>
  <si>
    <t>100% + 150€</t>
  </si>
  <si>
    <t>100% + 200€</t>
  </si>
  <si>
    <t>100% + 175€</t>
  </si>
  <si>
    <t>100% + 250€</t>
  </si>
  <si>
    <t>Appareillage auditif</t>
  </si>
  <si>
    <t>100% + 650€</t>
  </si>
  <si>
    <t>100% + 750€</t>
  </si>
  <si>
    <t>autres Appareillage et prothèses</t>
  </si>
  <si>
    <t>Optique</t>
  </si>
  <si>
    <t>Remboursement monture</t>
  </si>
  <si>
    <t>De 200€ à 450€</t>
  </si>
  <si>
    <t>De 250€ à 575€</t>
  </si>
  <si>
    <t>De 300€ à 700€</t>
  </si>
  <si>
    <t>verres simples (par verre)</t>
  </si>
  <si>
    <t>verres complexes (par verre)</t>
  </si>
  <si>
    <t>Chirurgie de l'œil (par œil)</t>
  </si>
  <si>
    <t>Dentaire</t>
  </si>
  <si>
    <t>Prothèse remboursée</t>
  </si>
  <si>
    <t>Orthodontie remboursée</t>
  </si>
  <si>
    <t>Hors nomenclature, Forfaits, implants</t>
  </si>
  <si>
    <t>200 ou 300€</t>
  </si>
  <si>
    <t>Plafond de remboursement</t>
  </si>
  <si>
    <t>600€ puis 1200€</t>
  </si>
  <si>
    <t>1500€ puis 2000€</t>
  </si>
  <si>
    <t>1750€ PUIS 2500€</t>
  </si>
  <si>
    <t>Allocation naissance</t>
  </si>
  <si>
    <t>Garantie Obsèques</t>
  </si>
  <si>
    <t>Solution proposée par le cabinet Conseils (cocher la case préconisée)</t>
  </si>
  <si>
    <t>Solution retenue par le souscripteur (cocher la solution retenue)</t>
  </si>
  <si>
    <t>Je reconnais avoir pris connaissance des différentes solutions présentées par :</t>
  </si>
  <si>
    <t>Je choisis en toute liberté la formule ……………………………………………………………….……….qui me parait la mieux adaptée à mes besoins.</t>
  </si>
  <si>
    <t>Date:………………………………………………………………</t>
  </si>
  <si>
    <t>Siganture précédée de la mention "lu et approuvé"</t>
  </si>
  <si>
    <r>
      <t>Nom:                                                    Prénom:</t>
    </r>
    <r>
      <rPr>
        <sz val="9"/>
        <rFont val="Calibri"/>
        <family val="2"/>
      </rPr>
      <t xml:space="preserve">                                                                                    </t>
    </r>
    <r>
      <rPr>
        <b/>
        <sz val="9"/>
        <rFont val="Calibri"/>
        <family val="2"/>
      </rPr>
      <t>Date de naissance:</t>
    </r>
    <r>
      <rPr>
        <sz val="9"/>
        <rFont val="Calibri"/>
        <family val="2"/>
      </rPr>
      <t xml:space="preserve">                  </t>
    </r>
  </si>
  <si>
    <t>Mon contrat actuel:</t>
  </si>
  <si>
    <t>Age</t>
  </si>
  <si>
    <t>Structure de tarif (gratuité 3ème enfant)</t>
  </si>
  <si>
    <t>NIVEAU HOSPI</t>
  </si>
  <si>
    <t>MCMS ECONOMIE</t>
  </si>
  <si>
    <t>MCMS SECURITE</t>
  </si>
  <si>
    <t>MCMS CONFORT</t>
  </si>
  <si>
    <t>Pavillon  SÉCURITÉ</t>
  </si>
  <si>
    <t>Pavillon CONFORT</t>
  </si>
  <si>
    <t>Enfant 2 :</t>
  </si>
  <si>
    <t>Formule</t>
  </si>
  <si>
    <t>Assuré 1</t>
  </si>
  <si>
    <t>Assuré 2</t>
  </si>
  <si>
    <t>Enfant 1</t>
  </si>
  <si>
    <t>Enfant 2</t>
  </si>
  <si>
    <t>Actuel</t>
  </si>
  <si>
    <t>Année prochaine</t>
  </si>
  <si>
    <t>Hospi</t>
  </si>
  <si>
    <t>Enfant 1 :</t>
  </si>
  <si>
    <t>Ensemble assurés</t>
  </si>
  <si>
    <t>Sécurité</t>
  </si>
  <si>
    <t>Confort</t>
  </si>
  <si>
    <t>Ensemble des assurés</t>
  </si>
  <si>
    <t>Economique</t>
  </si>
  <si>
    <t>Nombre de d'actes</t>
  </si>
  <si>
    <t>Montant par acte</t>
  </si>
  <si>
    <t>Base sécu</t>
  </si>
  <si>
    <t>Forfait</t>
  </si>
  <si>
    <t>Taux</t>
  </si>
  <si>
    <t>Total en Euros</t>
  </si>
  <si>
    <t>Econnomie mensuelle réalisée</t>
  </si>
  <si>
    <t>Economie annuelle réalisée</t>
  </si>
  <si>
    <t>MG Courtage et Experts 38 560 Jarrie représenté par Martin GIVELET</t>
  </si>
  <si>
    <t xml:space="preserve">Conjoint:                                           Prénom:           </t>
  </si>
  <si>
    <t>Total progressif (Monture + 2 verres progressifs)</t>
  </si>
  <si>
    <t>Total Verres simples (Monture + 2 verres simples)</t>
  </si>
  <si>
    <t>HT</t>
  </si>
  <si>
    <t>TTC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</si>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</sst>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_-* #,##0.00\ [$€-40C]_-;\-* #,##0.00\ [$€-40C]_-;_-* \-??\ [$€-40C]_-;_-@_-"/>
    <numFmt numFmtId="166" formatCode="#,##0&quot; €&quot;;[Red]\-#,##0&quot; €&quot;"/>
    <numFmt numFmtId="167" formatCode="_-* #,##0\ [$€-40C]_-;\-* #,##0\ [$€-40C]_-;_-* \-??\ [$€-40C]_-;_-@_-"/>
    <numFmt numFmtId="168" formatCode="_-* #,##0.00\ _€_-;\-* #,##0.00\ _€_-;_-* \-??\ _€_-;_-@_-"/>
    <numFmt numFmtId="169" formatCode="_-* #,##0.00&quot; €&quot;_-;\-* #,##0.00&quot; €&quot;_-;_-* \-??&quot; €&quot;_-;_-@_-"/>
    <numFmt numFmtId="170" formatCode="_-* #,##0&quot; €&quot;_-;\-* #,##0&quot; €&quot;_-;_-* \-??&quot; €&quot;_-;_-@_-"/>
    <numFmt numFmtId="171" formatCode="#,##0\ [$€-40C];\-#,##0\ [$€-40C]"/>
    <numFmt numFmtId="172" formatCode="&quot;Vrai&quot;;&quot;Vrai&quot;;&quot;Faux&quot;"/>
    <numFmt numFmtId="173" formatCode="&quot;Actif&quot;;&quot;Actif&quot;;&quot;Inactif&quot;"/>
    <numFmt numFmtId="174" formatCode="_-* #,##0.00\ [$€-40C]_-;\-* #,##0.00\ [$€-40C]_-;_-* &quot;-&quot;??\ [$€-40C]_-;_-@_-"/>
    <numFmt numFmtId="175" formatCode="#,##0\ _€"/>
    <numFmt numFmtId="176" formatCode="_-* #,##0.000&quot; €&quot;_-;\-* #,##0.000&quot; €&quot;_-;_-* \-??&quot; €&quot;_-;_-@_-"/>
    <numFmt numFmtId="177" formatCode="_-* #,##0.0000&quot; €&quot;_-;\-* #,##0.0000&quot; €&quot;_-;_-* \-??&quot; €&quot;_-;_-@_-"/>
    <numFmt numFmtId="178" formatCode="_-* #,##0.0&quot; €&quot;_-;\-* #,##0.0&quot; €&quot;_-;_-* \-??&quot; €&quot;_-;_-@_-"/>
    <numFmt numFmtId="179" formatCode="0.0%"/>
    <numFmt numFmtId="180" formatCode="[$-40C]dddd\ d\ mmmm\ yyyy"/>
  </numFmts>
  <fonts count="2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  <xf numFmtId="168" fontId="4" fillId="0" borderId="0">
      <alignment/>
      <protection/>
    </xf>
    <xf numFmtId="41" fontId="1" fillId="0" borderId="0" applyFill="0" applyBorder="0" applyAlignment="0" applyProtection="0"/>
    <xf numFmtId="169" fontId="4" fillId="0" borderId="0">
      <alignment/>
      <protection/>
    </xf>
    <xf numFmtId="42" fontId="1" fillId="0" borderId="0" applyFill="0" applyBorder="0" applyAlignment="0" applyProtection="0"/>
    <xf numFmtId="9" fontId="4" fillId="0" borderId="0">
      <alignment/>
      <protection/>
    </xf>
  </cellStyleXfs>
  <cellXfs count="431">
    <xf numFmtId="0" fontId="0" fillId="0" borderId="0" xfId="0" applyAlignment="1">
      <alignment/>
    </xf>
    <xf numFmtId="0" fontId="4" fillId="0" borderId="0" xfId="16">
      <alignment/>
      <protection/>
    </xf>
    <xf numFmtId="9" fontId="5" fillId="2" borderId="1" xfId="21" applyFont="1" applyFill="1" applyBorder="1" applyAlignment="1" applyProtection="1">
      <alignment horizontal="right"/>
      <protection/>
    </xf>
    <xf numFmtId="9" fontId="5" fillId="2" borderId="2" xfId="21" applyFont="1" applyFill="1" applyBorder="1" applyAlignment="1" applyProtection="1">
      <alignment horizontal="right"/>
      <protection/>
    </xf>
    <xf numFmtId="9" fontId="5" fillId="2" borderId="3" xfId="21" applyFont="1" applyFill="1" applyBorder="1" applyAlignment="1" applyProtection="1">
      <alignment horizontal="right"/>
      <protection/>
    </xf>
    <xf numFmtId="170" fontId="5" fillId="2" borderId="3" xfId="19" applyNumberFormat="1" applyFont="1" applyFill="1" applyBorder="1" applyAlignment="1" applyProtection="1">
      <alignment horizontal="center" vertical="center"/>
      <protection/>
    </xf>
    <xf numFmtId="170" fontId="5" fillId="2" borderId="1" xfId="19" applyNumberFormat="1" applyFont="1" applyFill="1" applyBorder="1" applyAlignment="1" applyProtection="1">
      <alignment horizontal="center" vertical="center" wrapText="1"/>
      <protection/>
    </xf>
    <xf numFmtId="170" fontId="5" fillId="2" borderId="2" xfId="19" applyNumberFormat="1" applyFont="1" applyFill="1" applyBorder="1" applyAlignment="1" applyProtection="1">
      <alignment horizontal="center" vertical="center"/>
      <protection/>
    </xf>
    <xf numFmtId="9" fontId="5" fillId="2" borderId="2" xfId="21" applyFont="1" applyFill="1" applyBorder="1" applyAlignment="1" applyProtection="1">
      <alignment horizontal="center" vertical="center" wrapText="1"/>
      <protection/>
    </xf>
    <xf numFmtId="9" fontId="5" fillId="2" borderId="3" xfId="21" applyFont="1" applyFill="1" applyBorder="1" applyAlignment="1" applyProtection="1">
      <alignment horizontal="center" vertical="center" wrapText="1"/>
      <protection/>
    </xf>
    <xf numFmtId="9" fontId="10" fillId="2" borderId="2" xfId="21" applyFont="1" applyFill="1" applyBorder="1" applyAlignment="1" applyProtection="1">
      <alignment horizontal="center" vertical="center" wrapText="1"/>
      <protection/>
    </xf>
    <xf numFmtId="9" fontId="10" fillId="2" borderId="3" xfId="21" applyFont="1" applyFill="1" applyBorder="1" applyAlignment="1" applyProtection="1">
      <alignment horizontal="center" vertical="center" wrapText="1"/>
      <protection/>
    </xf>
    <xf numFmtId="9" fontId="5" fillId="2" borderId="4" xfId="21" applyFont="1" applyFill="1" applyBorder="1" applyAlignment="1" applyProtection="1">
      <alignment horizontal="center" vertical="center" wrapText="1"/>
      <protection/>
    </xf>
    <xf numFmtId="9" fontId="5" fillId="2" borderId="5" xfId="21" applyFont="1" applyFill="1" applyBorder="1" applyAlignment="1" applyProtection="1">
      <alignment horizontal="center" vertical="center" wrapText="1"/>
      <protection/>
    </xf>
    <xf numFmtId="9" fontId="5" fillId="2" borderId="6" xfId="21" applyFont="1" applyFill="1" applyBorder="1" applyAlignment="1" applyProtection="1">
      <alignment horizontal="center" vertical="center" wrapText="1"/>
      <protection/>
    </xf>
    <xf numFmtId="9" fontId="10" fillId="2" borderId="4" xfId="21" applyFont="1" applyFill="1" applyBorder="1" applyAlignment="1" applyProtection="1">
      <alignment horizontal="center" vertical="center" wrapText="1"/>
      <protection/>
    </xf>
    <xf numFmtId="9" fontId="10" fillId="2" borderId="5" xfId="21" applyFont="1" applyFill="1" applyBorder="1" applyAlignment="1" applyProtection="1">
      <alignment horizontal="center" vertical="center" wrapText="1"/>
      <protection/>
    </xf>
    <xf numFmtId="170" fontId="5" fillId="2" borderId="4" xfId="19" applyNumberFormat="1" applyFont="1" applyFill="1" applyBorder="1" applyAlignment="1" applyProtection="1">
      <alignment horizontal="right"/>
      <protection/>
    </xf>
    <xf numFmtId="170" fontId="5" fillId="2" borderId="5" xfId="19" applyNumberFormat="1" applyFont="1" applyFill="1" applyBorder="1" applyAlignment="1" applyProtection="1">
      <alignment horizontal="right"/>
      <protection/>
    </xf>
    <xf numFmtId="170" fontId="5" fillId="2" borderId="6" xfId="19" applyNumberFormat="1" applyFont="1" applyFill="1" applyBorder="1" applyAlignment="1" applyProtection="1">
      <alignment horizontal="center"/>
      <protection/>
    </xf>
    <xf numFmtId="9" fontId="11" fillId="2" borderId="7" xfId="21" applyFont="1" applyFill="1" applyBorder="1" applyAlignment="1" applyProtection="1">
      <alignment horizontal="right" vertical="center" wrapText="1"/>
      <protection/>
    </xf>
    <xf numFmtId="9" fontId="11" fillId="2" borderId="8" xfId="21" applyFont="1" applyFill="1" applyBorder="1" applyAlignment="1" applyProtection="1">
      <alignment horizontal="right" vertical="center" wrapText="1"/>
      <protection/>
    </xf>
    <xf numFmtId="9" fontId="11" fillId="2" borderId="2" xfId="21" applyFont="1" applyFill="1" applyBorder="1" applyAlignment="1" applyProtection="1">
      <alignment horizontal="right" vertical="center" wrapText="1"/>
      <protection/>
    </xf>
    <xf numFmtId="9" fontId="11" fillId="2" borderId="3" xfId="21" applyFont="1" applyFill="1" applyBorder="1" applyAlignment="1" applyProtection="1">
      <alignment horizontal="right" vertical="center" wrapText="1"/>
      <protection/>
    </xf>
    <xf numFmtId="170" fontId="5" fillId="2" borderId="1" xfId="19" applyNumberFormat="1" applyFont="1" applyFill="1" applyBorder="1" applyAlignment="1" applyProtection="1">
      <alignment horizontal="right"/>
      <protection/>
    </xf>
    <xf numFmtId="170" fontId="5" fillId="2" borderId="3" xfId="19" applyNumberFormat="1" applyFont="1" applyFill="1" applyBorder="1" applyAlignment="1" applyProtection="1">
      <alignment horizontal="right"/>
      <protection/>
    </xf>
    <xf numFmtId="170" fontId="5" fillId="2" borderId="2" xfId="19" applyNumberFormat="1" applyFont="1" applyFill="1" applyBorder="1" applyAlignment="1" applyProtection="1">
      <alignment horizontal="right"/>
      <protection/>
    </xf>
    <xf numFmtId="170" fontId="5" fillId="2" borderId="2" xfId="19" applyNumberFormat="1" applyFont="1" applyFill="1" applyBorder="1" applyAlignment="1" applyProtection="1">
      <alignment horizontal="center" vertical="center" wrapText="1"/>
      <protection/>
    </xf>
    <xf numFmtId="169" fontId="5" fillId="2" borderId="4" xfId="19" applyFont="1" applyFill="1" applyBorder="1" applyAlignment="1" applyProtection="1">
      <alignment horizontal="center"/>
      <protection/>
    </xf>
    <xf numFmtId="169" fontId="5" fillId="2" borderId="5" xfId="19" applyFont="1" applyFill="1" applyBorder="1" applyAlignment="1" applyProtection="1">
      <alignment horizontal="center"/>
      <protection/>
    </xf>
    <xf numFmtId="9" fontId="5" fillId="2" borderId="9" xfId="21" applyFont="1" applyFill="1" applyBorder="1" applyAlignment="1" applyProtection="1">
      <alignment horizontal="center" vertical="center"/>
      <protection/>
    </xf>
    <xf numFmtId="170" fontId="5" fillId="2" borderId="9" xfId="19" applyNumberFormat="1" applyFont="1" applyFill="1" applyBorder="1" applyAlignment="1" applyProtection="1">
      <alignment horizontal="right"/>
      <protection/>
    </xf>
    <xf numFmtId="170" fontId="5" fillId="2" borderId="10" xfId="19" applyNumberFormat="1" applyFont="1" applyFill="1" applyBorder="1" applyAlignment="1" applyProtection="1">
      <alignment horizontal="right"/>
      <protection/>
    </xf>
    <xf numFmtId="169" fontId="5" fillId="2" borderId="9" xfId="19" applyFont="1" applyFill="1" applyBorder="1" applyAlignment="1" applyProtection="1">
      <alignment horizontal="center"/>
      <protection/>
    </xf>
    <xf numFmtId="169" fontId="0" fillId="0" borderId="0" xfId="15" applyAlignment="1">
      <alignment/>
    </xf>
    <xf numFmtId="0" fontId="15" fillId="3" borderId="2" xfId="16" applyFont="1" applyFill="1" applyBorder="1" applyAlignment="1">
      <alignment horizontal="center" wrapText="1"/>
      <protection/>
    </xf>
    <xf numFmtId="0" fontId="4" fillId="0" borderId="0" xfId="16" applyFont="1">
      <alignment/>
      <protection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11" xfId="16" applyFont="1" applyBorder="1" applyAlignment="1">
      <alignment horizontal="right" vertical="center" wrapText="1"/>
      <protection/>
    </xf>
    <xf numFmtId="0" fontId="4" fillId="0" borderId="0" xfId="16" applyAlignment="1">
      <alignment horizontal="right"/>
      <protection/>
    </xf>
    <xf numFmtId="8" fontId="4" fillId="0" borderId="0" xfId="16" applyNumberFormat="1" applyAlignment="1">
      <alignment horizontal="right"/>
      <protection/>
    </xf>
    <xf numFmtId="0" fontId="4" fillId="3" borderId="12" xfId="16" applyFont="1" applyFill="1" applyBorder="1" applyAlignment="1">
      <alignment horizontal="right"/>
      <protection/>
    </xf>
    <xf numFmtId="1" fontId="4" fillId="0" borderId="0" xfId="15" applyNumberFormat="1" applyAlignment="1">
      <alignment horizontal="right"/>
    </xf>
    <xf numFmtId="0" fontId="4" fillId="0" borderId="0" xfId="16" applyNumberFormat="1" applyAlignment="1">
      <alignment horizontal="right"/>
      <protection/>
    </xf>
    <xf numFmtId="169" fontId="4" fillId="0" borderId="0" xfId="16" applyNumberFormat="1">
      <alignment/>
      <protection/>
    </xf>
    <xf numFmtId="0" fontId="4" fillId="3" borderId="0" xfId="16" applyFont="1" applyFill="1" applyBorder="1" applyAlignment="1">
      <alignment horizontal="right"/>
      <protection/>
    </xf>
    <xf numFmtId="9" fontId="10" fillId="2" borderId="13" xfId="21" applyFont="1" applyFill="1" applyBorder="1" applyAlignment="1" applyProtection="1">
      <alignment horizontal="center" vertical="center" wrapText="1"/>
      <protection/>
    </xf>
    <xf numFmtId="9" fontId="10" fillId="2" borderId="14" xfId="21" applyFont="1" applyFill="1" applyBorder="1" applyAlignment="1" applyProtection="1">
      <alignment horizontal="center" vertical="center" wrapText="1"/>
      <protection/>
    </xf>
    <xf numFmtId="0" fontId="4" fillId="0" borderId="0" xfId="16" applyProtection="1">
      <alignment/>
      <protection/>
    </xf>
    <xf numFmtId="0" fontId="4" fillId="0" borderId="0" xfId="16" applyFont="1" applyAlignment="1" applyProtection="1">
      <alignment horizontal="center"/>
      <protection/>
    </xf>
    <xf numFmtId="0" fontId="5" fillId="2" borderId="15" xfId="16" applyFont="1" applyFill="1" applyBorder="1" applyAlignment="1" applyProtection="1">
      <alignment horizontal="center" vertical="center" wrapText="1"/>
      <protection/>
    </xf>
    <xf numFmtId="0" fontId="5" fillId="2" borderId="16" xfId="16" applyFont="1" applyFill="1" applyBorder="1" applyAlignment="1" applyProtection="1">
      <alignment horizontal="center" vertical="center" wrapText="1"/>
      <protection/>
    </xf>
    <xf numFmtId="0" fontId="5" fillId="2" borderId="7" xfId="16" applyFont="1" applyFill="1" applyBorder="1" applyAlignment="1" applyProtection="1">
      <alignment horizontal="center" vertical="center" wrapText="1"/>
      <protection/>
    </xf>
    <xf numFmtId="0" fontId="5" fillId="2" borderId="8" xfId="16" applyFont="1" applyFill="1" applyBorder="1" applyAlignment="1" applyProtection="1">
      <alignment horizontal="center" vertical="center" wrapText="1"/>
      <protection/>
    </xf>
    <xf numFmtId="0" fontId="5" fillId="2" borderId="17" xfId="16" applyFont="1" applyFill="1" applyBorder="1" applyAlignment="1" applyProtection="1">
      <alignment horizontal="center" vertical="center" wrapText="1"/>
      <protection/>
    </xf>
    <xf numFmtId="0" fontId="5" fillId="2" borderId="18" xfId="16" applyFont="1" applyFill="1" applyBorder="1" applyAlignment="1" applyProtection="1">
      <alignment horizontal="center" vertical="center" wrapText="1"/>
      <protection/>
    </xf>
    <xf numFmtId="0" fontId="5" fillId="2" borderId="2" xfId="16" applyFont="1" applyFill="1" applyBorder="1" applyAlignment="1" applyProtection="1">
      <alignment horizontal="center" vertical="center" wrapText="1"/>
      <protection/>
    </xf>
    <xf numFmtId="0" fontId="5" fillId="2" borderId="3" xfId="16" applyFont="1" applyFill="1" applyBorder="1" applyAlignment="1" applyProtection="1">
      <alignment horizontal="center" vertical="center" wrapText="1"/>
      <protection/>
    </xf>
    <xf numFmtId="0" fontId="5" fillId="2" borderId="19" xfId="16" applyFont="1" applyFill="1" applyBorder="1" applyAlignment="1" applyProtection="1">
      <alignment horizontal="center" vertical="center" wrapText="1"/>
      <protection/>
    </xf>
    <xf numFmtId="0" fontId="5" fillId="0" borderId="20" xfId="16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5" fillId="0" borderId="21" xfId="16" applyFont="1" applyBorder="1" applyAlignment="1" applyProtection="1">
      <alignment horizontal="left" vertical="center" wrapText="1"/>
      <protection/>
    </xf>
    <xf numFmtId="0" fontId="5" fillId="2" borderId="22" xfId="16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5" fillId="2" borderId="21" xfId="16" applyFont="1" applyFill="1" applyBorder="1" applyAlignment="1" applyProtection="1">
      <alignment horizontal="center" vertical="center" wrapText="1"/>
      <protection/>
    </xf>
    <xf numFmtId="0" fontId="5" fillId="2" borderId="13" xfId="16" applyFont="1" applyFill="1" applyBorder="1" applyAlignment="1" applyProtection="1">
      <alignment horizontal="center" vertical="center" wrapText="1"/>
      <protection/>
    </xf>
    <xf numFmtId="0" fontId="5" fillId="2" borderId="14" xfId="16" applyFont="1" applyFill="1" applyBorder="1" applyAlignment="1" applyProtection="1">
      <alignment horizontal="center" vertical="center" wrapText="1"/>
      <protection/>
    </xf>
    <xf numFmtId="0" fontId="5" fillId="2" borderId="20" xfId="16" applyFont="1" applyFill="1" applyBorder="1" applyAlignment="1" applyProtection="1">
      <alignment horizontal="center" vertical="center" wrapText="1"/>
      <protection/>
    </xf>
    <xf numFmtId="0" fontId="5" fillId="2" borderId="9" xfId="16" applyFont="1" applyFill="1" applyBorder="1" applyAlignment="1" applyProtection="1">
      <alignment horizontal="center" vertical="center" wrapText="1"/>
      <protection/>
    </xf>
    <xf numFmtId="0" fontId="5" fillId="2" borderId="4" xfId="16" applyFont="1" applyFill="1" applyBorder="1" applyAlignment="1" applyProtection="1">
      <alignment horizontal="center" vertical="center" wrapText="1"/>
      <protection/>
    </xf>
    <xf numFmtId="0" fontId="5" fillId="2" borderId="5" xfId="16" applyFont="1" applyFill="1" applyBorder="1" applyAlignment="1" applyProtection="1">
      <alignment horizontal="center" vertical="center" wrapText="1"/>
      <protection/>
    </xf>
    <xf numFmtId="0" fontId="5" fillId="2" borderId="6" xfId="16" applyFont="1" applyFill="1" applyBorder="1" applyAlignment="1" applyProtection="1">
      <alignment horizontal="center" vertical="center" wrapText="1"/>
      <protection/>
    </xf>
    <xf numFmtId="174" fontId="7" fillId="0" borderId="24" xfId="16" applyNumberFormat="1" applyFont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horizontal="center" vertical="center" wrapText="1"/>
      <protection/>
    </xf>
    <xf numFmtId="0" fontId="7" fillId="0" borderId="24" xfId="16" applyFont="1" applyBorder="1" applyAlignment="1" applyProtection="1">
      <alignment horizontal="center" vertical="center" wrapText="1"/>
      <protection/>
    </xf>
    <xf numFmtId="0" fontId="6" fillId="0" borderId="0" xfId="16" applyFont="1" applyBorder="1" applyAlignment="1" applyProtection="1">
      <alignment horizontal="center" vertical="center" wrapText="1"/>
      <protection/>
    </xf>
    <xf numFmtId="0" fontId="6" fillId="0" borderId="0" xfId="16" applyFont="1" applyBorder="1" applyProtection="1">
      <alignment/>
      <protection/>
    </xf>
    <xf numFmtId="165" fontId="9" fillId="4" borderId="0" xfId="16" applyNumberFormat="1" applyFont="1" applyFill="1" applyBorder="1" applyAlignment="1" applyProtection="1">
      <alignment horizontal="right" vertical="center"/>
      <protection/>
    </xf>
    <xf numFmtId="165" fontId="9" fillId="4" borderId="0" xfId="16" applyNumberFormat="1" applyFont="1" applyFill="1" applyBorder="1" applyAlignment="1" applyProtection="1">
      <alignment horizontal="center" vertical="center"/>
      <protection/>
    </xf>
    <xf numFmtId="0" fontId="6" fillId="0" borderId="25" xfId="16" applyFont="1" applyBorder="1" applyAlignment="1" applyProtection="1">
      <alignment horizontal="center" vertical="center" wrapText="1"/>
      <protection/>
    </xf>
    <xf numFmtId="0" fontId="6" fillId="0" borderId="25" xfId="16" applyFont="1" applyBorder="1" applyProtection="1">
      <alignment/>
      <protection/>
    </xf>
    <xf numFmtId="0" fontId="6" fillId="0" borderId="26" xfId="16" applyFont="1" applyBorder="1" applyProtection="1">
      <alignment/>
      <protection/>
    </xf>
    <xf numFmtId="165" fontId="9" fillId="4" borderId="27" xfId="16" applyNumberFormat="1" applyFont="1" applyFill="1" applyBorder="1" applyAlignment="1" applyProtection="1">
      <alignment horizontal="center" vertical="center" wrapText="1"/>
      <protection/>
    </xf>
    <xf numFmtId="165" fontId="9" fillId="4" borderId="28" xfId="16" applyNumberFormat="1" applyFont="1" applyFill="1" applyBorder="1" applyAlignment="1" applyProtection="1">
      <alignment horizontal="right" vertical="center"/>
      <protection/>
    </xf>
    <xf numFmtId="165" fontId="9" fillId="4" borderId="29" xfId="16" applyNumberFormat="1" applyFont="1" applyFill="1" applyBorder="1" applyAlignment="1" applyProtection="1">
      <alignment horizontal="right" vertical="center"/>
      <protection/>
    </xf>
    <xf numFmtId="165" fontId="9" fillId="4" borderId="27" xfId="16" applyNumberFormat="1" applyFont="1" applyFill="1" applyBorder="1" applyAlignment="1" applyProtection="1">
      <alignment horizontal="center" vertical="center"/>
      <protection/>
    </xf>
    <xf numFmtId="165" fontId="9" fillId="4" borderId="28" xfId="16" applyNumberFormat="1" applyFont="1" applyFill="1" applyBorder="1" applyAlignment="1" applyProtection="1">
      <alignment horizontal="center" vertical="center" wrapText="1"/>
      <protection/>
    </xf>
    <xf numFmtId="165" fontId="9" fillId="4" borderId="28" xfId="16" applyNumberFormat="1" applyFont="1" applyFill="1" applyBorder="1" applyAlignment="1" applyProtection="1">
      <alignment horizontal="center" vertical="center"/>
      <protection/>
    </xf>
    <xf numFmtId="165" fontId="9" fillId="4" borderId="29" xfId="16" applyNumberFormat="1" applyFont="1" applyFill="1" applyBorder="1" applyAlignment="1" applyProtection="1">
      <alignment horizontal="center" vertical="center"/>
      <protection/>
    </xf>
    <xf numFmtId="165" fontId="9" fillId="4" borderId="27" xfId="16" applyNumberFormat="1" applyFont="1" applyFill="1" applyBorder="1" applyAlignment="1" applyProtection="1">
      <alignment horizontal="right" vertical="center"/>
      <protection/>
    </xf>
    <xf numFmtId="0" fontId="6" fillId="0" borderId="2" xfId="16" applyFont="1" applyBorder="1" applyAlignment="1" applyProtection="1">
      <alignment horizontal="center" vertical="center" wrapText="1"/>
      <protection/>
    </xf>
    <xf numFmtId="0" fontId="6" fillId="0" borderId="2" xfId="16" applyFont="1" applyBorder="1" applyProtection="1">
      <alignment/>
      <protection/>
    </xf>
    <xf numFmtId="1" fontId="6" fillId="0" borderId="30" xfId="16" applyNumberFormat="1" applyFont="1" applyBorder="1" applyAlignment="1" applyProtection="1">
      <alignment horizontal="right"/>
      <protection/>
    </xf>
    <xf numFmtId="165" fontId="9" fillId="4" borderId="6" xfId="16" applyNumberFormat="1" applyFont="1" applyFill="1" applyBorder="1" applyAlignment="1" applyProtection="1">
      <alignment horizontal="center" vertical="center" wrapText="1"/>
      <protection/>
    </xf>
    <xf numFmtId="165" fontId="9" fillId="4" borderId="4" xfId="16" applyNumberFormat="1" applyFont="1" applyFill="1" applyBorder="1" applyAlignment="1" applyProtection="1">
      <alignment horizontal="right" vertical="center"/>
      <protection/>
    </xf>
    <xf numFmtId="165" fontId="9" fillId="4" borderId="5" xfId="16" applyNumberFormat="1" applyFont="1" applyFill="1" applyBorder="1" applyAlignment="1" applyProtection="1">
      <alignment horizontal="right" vertical="center"/>
      <protection/>
    </xf>
    <xf numFmtId="165" fontId="9" fillId="4" borderId="6" xfId="16" applyNumberFormat="1" applyFont="1" applyFill="1" applyBorder="1" applyAlignment="1" applyProtection="1">
      <alignment horizontal="center" vertical="center"/>
      <protection/>
    </xf>
    <xf numFmtId="165" fontId="9" fillId="4" borderId="4" xfId="16" applyNumberFormat="1" applyFont="1" applyFill="1" applyBorder="1" applyAlignment="1" applyProtection="1">
      <alignment horizontal="center" vertical="center" wrapText="1"/>
      <protection/>
    </xf>
    <xf numFmtId="165" fontId="9" fillId="4" borderId="4" xfId="16" applyNumberFormat="1" applyFont="1" applyFill="1" applyBorder="1" applyAlignment="1" applyProtection="1">
      <alignment horizontal="center" vertical="center"/>
      <protection/>
    </xf>
    <xf numFmtId="165" fontId="9" fillId="4" borderId="5" xfId="16" applyNumberFormat="1" applyFont="1" applyFill="1" applyBorder="1" applyAlignment="1" applyProtection="1">
      <alignment horizontal="center" vertical="center"/>
      <protection/>
    </xf>
    <xf numFmtId="165" fontId="9" fillId="4" borderId="6" xfId="16" applyNumberFormat="1" applyFont="1" applyFill="1" applyBorder="1" applyAlignment="1" applyProtection="1">
      <alignment horizontal="right" vertical="center"/>
      <protection/>
    </xf>
    <xf numFmtId="0" fontId="5" fillId="5" borderId="0" xfId="16" applyFont="1" applyFill="1" applyProtection="1">
      <alignment/>
      <protection/>
    </xf>
    <xf numFmtId="0" fontId="6" fillId="5" borderId="0" xfId="16" applyFont="1" applyFill="1" applyProtection="1">
      <alignment/>
      <protection/>
    </xf>
    <xf numFmtId="0" fontId="6" fillId="0" borderId="0" xfId="16" applyFont="1" applyAlignment="1" applyProtection="1">
      <alignment horizontal="center" wrapText="1"/>
      <protection/>
    </xf>
    <xf numFmtId="0" fontId="6" fillId="0" borderId="0" xfId="16" applyFont="1" applyProtection="1">
      <alignment/>
      <protection/>
    </xf>
    <xf numFmtId="9" fontId="5" fillId="2" borderId="31" xfId="16" applyNumberFormat="1" applyFont="1" applyFill="1" applyBorder="1" applyAlignment="1" applyProtection="1">
      <alignment horizontal="right"/>
      <protection/>
    </xf>
    <xf numFmtId="9" fontId="5" fillId="2" borderId="7" xfId="16" applyNumberFormat="1" applyFont="1" applyFill="1" applyBorder="1" applyAlignment="1" applyProtection="1">
      <alignment horizontal="right"/>
      <protection/>
    </xf>
    <xf numFmtId="9" fontId="5" fillId="2" borderId="8" xfId="16" applyNumberFormat="1" applyFont="1" applyFill="1" applyBorder="1" applyAlignment="1" applyProtection="1">
      <alignment horizontal="right"/>
      <protection/>
    </xf>
    <xf numFmtId="9" fontId="5" fillId="2" borderId="32" xfId="16" applyNumberFormat="1" applyFont="1" applyFill="1" applyBorder="1" applyAlignment="1" applyProtection="1">
      <alignment horizontal="right"/>
      <protection/>
    </xf>
    <xf numFmtId="0" fontId="5" fillId="2" borderId="10" xfId="16" applyFont="1" applyFill="1" applyBorder="1" applyAlignment="1" applyProtection="1">
      <alignment horizontal="right"/>
      <protection/>
    </xf>
    <xf numFmtId="166" fontId="5" fillId="2" borderId="2" xfId="16" applyNumberFormat="1" applyFont="1" applyFill="1" applyBorder="1" applyAlignment="1" applyProtection="1">
      <alignment horizontal="right"/>
      <protection/>
    </xf>
    <xf numFmtId="166" fontId="5" fillId="2" borderId="3" xfId="16" applyNumberFormat="1" applyFont="1" applyFill="1" applyBorder="1" applyAlignment="1" applyProtection="1">
      <alignment horizontal="right"/>
      <protection/>
    </xf>
    <xf numFmtId="166" fontId="5" fillId="2" borderId="1" xfId="16" applyNumberFormat="1" applyFont="1" applyFill="1" applyBorder="1" applyAlignment="1" applyProtection="1">
      <alignment horizontal="right"/>
      <protection/>
    </xf>
    <xf numFmtId="167" fontId="5" fillId="2" borderId="1" xfId="16" applyNumberFormat="1" applyFont="1" applyFill="1" applyBorder="1" applyAlignment="1" applyProtection="1">
      <alignment horizontal="right"/>
      <protection/>
    </xf>
    <xf numFmtId="167" fontId="5" fillId="2" borderId="2" xfId="16" applyNumberFormat="1" applyFont="1" applyFill="1" applyBorder="1" applyAlignment="1" applyProtection="1">
      <alignment horizontal="right"/>
      <protection/>
    </xf>
    <xf numFmtId="167" fontId="5" fillId="2" borderId="3" xfId="16" applyNumberFormat="1" applyFont="1" applyFill="1" applyBorder="1" applyAlignment="1" applyProtection="1">
      <alignment horizontal="right"/>
      <protection/>
    </xf>
    <xf numFmtId="0" fontId="5" fillId="2" borderId="9" xfId="16" applyFont="1" applyFill="1" applyBorder="1" applyAlignment="1" applyProtection="1">
      <alignment horizontal="right"/>
      <protection/>
    </xf>
    <xf numFmtId="166" fontId="5" fillId="2" borderId="4" xfId="16" applyNumberFormat="1" applyFont="1" applyFill="1" applyBorder="1" applyAlignment="1" applyProtection="1">
      <alignment horizontal="right"/>
      <protection/>
    </xf>
    <xf numFmtId="166" fontId="5" fillId="2" borderId="5" xfId="16" applyNumberFormat="1" applyFont="1" applyFill="1" applyBorder="1" applyAlignment="1" applyProtection="1">
      <alignment horizontal="right"/>
      <protection/>
    </xf>
    <xf numFmtId="166" fontId="5" fillId="2" borderId="6" xfId="16" applyNumberFormat="1" applyFont="1" applyFill="1" applyBorder="1" applyAlignment="1" applyProtection="1">
      <alignment horizontal="right"/>
      <protection/>
    </xf>
    <xf numFmtId="167" fontId="5" fillId="2" borderId="6" xfId="16" applyNumberFormat="1" applyFont="1" applyFill="1" applyBorder="1" applyAlignment="1" applyProtection="1">
      <alignment horizontal="right"/>
      <protection/>
    </xf>
    <xf numFmtId="167" fontId="5" fillId="2" borderId="4" xfId="16" applyNumberFormat="1" applyFont="1" applyFill="1" applyBorder="1" applyAlignment="1" applyProtection="1">
      <alignment horizontal="right"/>
      <protection/>
    </xf>
    <xf numFmtId="167" fontId="5" fillId="2" borderId="5" xfId="16" applyNumberFormat="1" applyFont="1" applyFill="1" applyBorder="1" applyAlignment="1" applyProtection="1">
      <alignment horizontal="right"/>
      <protection/>
    </xf>
    <xf numFmtId="0" fontId="6" fillId="2" borderId="12" xfId="16" applyFont="1" applyFill="1" applyBorder="1" applyAlignment="1" applyProtection="1">
      <alignment horizontal="center"/>
      <protection/>
    </xf>
    <xf numFmtId="0" fontId="6" fillId="2" borderId="0" xfId="16" applyFont="1" applyFill="1" applyAlignment="1" applyProtection="1">
      <alignment horizontal="center"/>
      <protection/>
    </xf>
    <xf numFmtId="9" fontId="5" fillId="2" borderId="10" xfId="16" applyNumberFormat="1" applyFont="1" applyFill="1" applyBorder="1" applyAlignment="1" applyProtection="1">
      <alignment horizontal="right"/>
      <protection/>
    </xf>
    <xf numFmtId="9" fontId="5" fillId="2" borderId="2" xfId="16" applyNumberFormat="1" applyFont="1" applyFill="1" applyBorder="1" applyAlignment="1" applyProtection="1">
      <alignment horizontal="right"/>
      <protection/>
    </xf>
    <xf numFmtId="9" fontId="5" fillId="2" borderId="3" xfId="16" applyNumberFormat="1" applyFont="1" applyFill="1" applyBorder="1" applyAlignment="1" applyProtection="1">
      <alignment horizontal="right"/>
      <protection/>
    </xf>
    <xf numFmtId="9" fontId="5" fillId="2" borderId="1" xfId="16" applyNumberFormat="1" applyFont="1" applyFill="1" applyBorder="1" applyAlignment="1" applyProtection="1">
      <alignment horizontal="right"/>
      <protection/>
    </xf>
    <xf numFmtId="9" fontId="5" fillId="2" borderId="9" xfId="16" applyNumberFormat="1" applyFont="1" applyFill="1" applyBorder="1" applyAlignment="1" applyProtection="1">
      <alignment horizontal="right"/>
      <protection/>
    </xf>
    <xf numFmtId="9" fontId="5" fillId="2" borderId="4" xfId="16" applyNumberFormat="1" applyFont="1" applyFill="1" applyBorder="1" applyAlignment="1" applyProtection="1">
      <alignment horizontal="right"/>
      <protection/>
    </xf>
    <xf numFmtId="9" fontId="5" fillId="2" borderId="5" xfId="16" applyNumberFormat="1" applyFont="1" applyFill="1" applyBorder="1" applyAlignment="1" applyProtection="1">
      <alignment horizontal="right"/>
      <protection/>
    </xf>
    <xf numFmtId="9" fontId="5" fillId="2" borderId="6" xfId="16" applyNumberFormat="1" applyFont="1" applyFill="1" applyBorder="1" applyAlignment="1" applyProtection="1">
      <alignment horizontal="right"/>
      <protection/>
    </xf>
    <xf numFmtId="0" fontId="5" fillId="2" borderId="32" xfId="16" applyFont="1" applyFill="1" applyBorder="1" applyAlignment="1" applyProtection="1">
      <alignment horizontal="right"/>
      <protection/>
    </xf>
    <xf numFmtId="0" fontId="5" fillId="2" borderId="8" xfId="16" applyFont="1" applyFill="1" applyBorder="1" applyAlignment="1" applyProtection="1">
      <alignment horizontal="right"/>
      <protection/>
    </xf>
    <xf numFmtId="0" fontId="5" fillId="2" borderId="7" xfId="16" applyFont="1" applyFill="1" applyBorder="1" applyAlignment="1" applyProtection="1">
      <alignment horizontal="right"/>
      <protection/>
    </xf>
    <xf numFmtId="0" fontId="5" fillId="2" borderId="33" xfId="16" applyFont="1" applyFill="1" applyBorder="1" applyAlignment="1" applyProtection="1">
      <alignment horizontal="center" vertical="center" wrapText="1"/>
      <protection/>
    </xf>
    <xf numFmtId="0" fontId="5" fillId="2" borderId="34" xfId="16" applyFont="1" applyFill="1" applyBorder="1" applyAlignment="1" applyProtection="1">
      <alignment horizontal="center" vertical="center" wrapText="1"/>
      <protection/>
    </xf>
    <xf numFmtId="0" fontId="5" fillId="2" borderId="35" xfId="16" applyFont="1" applyFill="1" applyBorder="1" applyAlignment="1" applyProtection="1">
      <alignment horizontal="right"/>
      <protection/>
    </xf>
    <xf numFmtId="0" fontId="5" fillId="2" borderId="36" xfId="16" applyFont="1" applyFill="1" applyBorder="1" applyAlignment="1" applyProtection="1">
      <alignment horizontal="right"/>
      <protection/>
    </xf>
    <xf numFmtId="0" fontId="5" fillId="2" borderId="25" xfId="16" applyFont="1" applyFill="1" applyBorder="1" applyAlignment="1" applyProtection="1">
      <alignment horizontal="right"/>
      <protection/>
    </xf>
    <xf numFmtId="0" fontId="5" fillId="2" borderId="10" xfId="16" applyFont="1" applyFill="1" applyBorder="1" applyAlignment="1" applyProtection="1">
      <alignment horizontal="center" vertical="center"/>
      <protection/>
    </xf>
    <xf numFmtId="166" fontId="5" fillId="2" borderId="1" xfId="16" applyNumberFormat="1" applyFont="1" applyFill="1" applyBorder="1" applyAlignment="1" applyProtection="1">
      <alignment horizontal="center" vertical="center"/>
      <protection/>
    </xf>
    <xf numFmtId="9" fontId="5" fillId="2" borderId="10" xfId="16" applyNumberFormat="1" applyFont="1" applyFill="1" applyBorder="1" applyAlignment="1" applyProtection="1">
      <alignment horizontal="center" vertical="center" wrapText="1"/>
      <protection/>
    </xf>
    <xf numFmtId="9" fontId="5" fillId="2" borderId="1" xfId="16" applyNumberFormat="1" applyFont="1" applyFill="1" applyBorder="1" applyAlignment="1" applyProtection="1">
      <alignment horizontal="center" vertical="center" wrapText="1"/>
      <protection/>
    </xf>
    <xf numFmtId="9" fontId="5" fillId="2" borderId="3" xfId="16" applyNumberFormat="1" applyFont="1" applyFill="1" applyBorder="1" applyAlignment="1" applyProtection="1">
      <alignment horizontal="center" vertical="center" wrapText="1"/>
      <protection/>
    </xf>
    <xf numFmtId="9" fontId="5" fillId="2" borderId="2" xfId="16" applyNumberFormat="1" applyFont="1" applyFill="1" applyBorder="1" applyAlignment="1" applyProtection="1">
      <alignment horizontal="center" vertical="center" wrapText="1"/>
      <protection/>
    </xf>
    <xf numFmtId="9" fontId="5" fillId="2" borderId="10" xfId="16" applyNumberFormat="1" applyFont="1" applyFill="1" applyBorder="1" applyAlignment="1" applyProtection="1">
      <alignment horizontal="center" vertical="center"/>
      <protection/>
    </xf>
    <xf numFmtId="166" fontId="5" fillId="2" borderId="1" xfId="16" applyNumberFormat="1" applyFont="1" applyFill="1" applyBorder="1" applyAlignment="1" applyProtection="1">
      <alignment horizontal="center" vertical="center" wrapText="1"/>
      <protection/>
    </xf>
    <xf numFmtId="166" fontId="5" fillId="2" borderId="3" xfId="16" applyNumberFormat="1" applyFont="1" applyFill="1" applyBorder="1" applyAlignment="1" applyProtection="1">
      <alignment horizontal="center" vertical="center" wrapText="1"/>
      <protection/>
    </xf>
    <xf numFmtId="9" fontId="5" fillId="2" borderId="37" xfId="16" applyNumberFormat="1" applyFont="1" applyFill="1" applyBorder="1" applyAlignment="1" applyProtection="1">
      <alignment horizontal="center" vertical="center"/>
      <protection/>
    </xf>
    <xf numFmtId="9" fontId="5" fillId="2" borderId="13" xfId="16" applyNumberFormat="1" applyFont="1" applyFill="1" applyBorder="1" applyAlignment="1" applyProtection="1">
      <alignment horizontal="center" vertical="center" wrapText="1"/>
      <protection/>
    </xf>
    <xf numFmtId="9" fontId="5" fillId="2" borderId="14" xfId="16" applyNumberFormat="1" applyFont="1" applyFill="1" applyBorder="1" applyAlignment="1" applyProtection="1">
      <alignment horizontal="center" vertical="center" wrapText="1"/>
      <protection/>
    </xf>
    <xf numFmtId="166" fontId="5" fillId="2" borderId="38" xfId="16" applyNumberFormat="1" applyFont="1" applyFill="1" applyBorder="1" applyAlignment="1" applyProtection="1">
      <alignment horizontal="center" vertical="center" wrapText="1"/>
      <protection/>
    </xf>
    <xf numFmtId="166" fontId="5" fillId="2" borderId="14" xfId="16" applyNumberFormat="1" applyFont="1" applyFill="1" applyBorder="1" applyAlignment="1" applyProtection="1">
      <alignment horizontal="center" vertical="center" wrapText="1"/>
      <protection/>
    </xf>
    <xf numFmtId="9" fontId="5" fillId="2" borderId="38" xfId="16" applyNumberFormat="1" applyFont="1" applyFill="1" applyBorder="1" applyAlignment="1" applyProtection="1">
      <alignment horizontal="center" vertical="center" wrapText="1"/>
      <protection/>
    </xf>
    <xf numFmtId="9" fontId="5" fillId="2" borderId="6" xfId="16" applyNumberFormat="1" applyFont="1" applyFill="1" applyBorder="1" applyAlignment="1" applyProtection="1">
      <alignment horizontal="center" vertical="center" wrapText="1"/>
      <protection/>
    </xf>
    <xf numFmtId="166" fontId="5" fillId="2" borderId="31" xfId="16" applyNumberFormat="1" applyFont="1" applyFill="1" applyBorder="1" applyAlignment="1" applyProtection="1">
      <alignment horizontal="center" vertical="center" wrapText="1"/>
      <protection/>
    </xf>
    <xf numFmtId="166" fontId="5" fillId="2" borderId="7" xfId="16" applyNumberFormat="1" applyFont="1" applyFill="1" applyBorder="1" applyAlignment="1" applyProtection="1">
      <alignment horizontal="center" vertical="center" wrapText="1"/>
      <protection/>
    </xf>
    <xf numFmtId="166" fontId="5" fillId="2" borderId="8" xfId="16" applyNumberFormat="1" applyFont="1" applyFill="1" applyBorder="1" applyAlignment="1" applyProtection="1">
      <alignment horizontal="center" vertical="center" wrapText="1"/>
      <protection/>
    </xf>
    <xf numFmtId="166" fontId="5" fillId="2" borderId="32" xfId="16" applyNumberFormat="1" applyFont="1" applyFill="1" applyBorder="1" applyAlignment="1" applyProtection="1">
      <alignment horizontal="right" vertical="center"/>
      <protection/>
    </xf>
    <xf numFmtId="166" fontId="5" fillId="2" borderId="8" xfId="16" applyNumberFormat="1" applyFont="1" applyFill="1" applyBorder="1" applyAlignment="1" applyProtection="1">
      <alignment horizontal="right" vertical="center"/>
      <protection/>
    </xf>
    <xf numFmtId="167" fontId="5" fillId="2" borderId="32" xfId="16" applyNumberFormat="1" applyFont="1" applyFill="1" applyBorder="1" applyAlignment="1" applyProtection="1">
      <alignment horizontal="center" vertical="center"/>
      <protection/>
    </xf>
    <xf numFmtId="166" fontId="10" fillId="2" borderId="7" xfId="16" applyNumberFormat="1" applyFont="1" applyFill="1" applyBorder="1" applyAlignment="1" applyProtection="1">
      <alignment horizontal="right" vertical="center" wrapText="1"/>
      <protection/>
    </xf>
    <xf numFmtId="166" fontId="10" fillId="2" borderId="8" xfId="16" applyNumberFormat="1" applyFont="1" applyFill="1" applyBorder="1" applyAlignment="1" applyProtection="1">
      <alignment horizontal="right" vertical="center" wrapText="1"/>
      <protection/>
    </xf>
    <xf numFmtId="166" fontId="5" fillId="2" borderId="10" xfId="16" applyNumberFormat="1" applyFont="1" applyFill="1" applyBorder="1" applyAlignment="1" applyProtection="1">
      <alignment horizontal="center" vertical="center" wrapText="1"/>
      <protection/>
    </xf>
    <xf numFmtId="166" fontId="5" fillId="2" borderId="2" xfId="16" applyNumberFormat="1" applyFont="1" applyFill="1" applyBorder="1" applyAlignment="1" applyProtection="1">
      <alignment horizontal="center" vertical="center" wrapText="1"/>
      <protection/>
    </xf>
    <xf numFmtId="167" fontId="5" fillId="2" borderId="1" xfId="16" applyNumberFormat="1" applyFont="1" applyFill="1" applyBorder="1" applyAlignment="1" applyProtection="1">
      <alignment horizontal="center" vertical="center"/>
      <protection/>
    </xf>
    <xf numFmtId="171" fontId="10" fillId="2" borderId="2" xfId="16" applyNumberFormat="1" applyFont="1" applyFill="1" applyBorder="1" applyAlignment="1" applyProtection="1">
      <alignment horizontal="right" vertical="center" wrapText="1"/>
      <protection/>
    </xf>
    <xf numFmtId="171" fontId="10" fillId="2" borderId="3" xfId="16" applyNumberFormat="1" applyFont="1" applyFill="1" applyBorder="1" applyAlignment="1" applyProtection="1">
      <alignment horizontal="right" vertical="center" wrapText="1"/>
      <protection/>
    </xf>
    <xf numFmtId="166" fontId="10" fillId="2" borderId="2" xfId="16" applyNumberFormat="1" applyFont="1" applyFill="1" applyBorder="1" applyAlignment="1" applyProtection="1">
      <alignment horizontal="right" vertical="center" wrapText="1"/>
      <protection/>
    </xf>
    <xf numFmtId="166" fontId="10" fillId="2" borderId="3" xfId="16" applyNumberFormat="1" applyFont="1" applyFill="1" applyBorder="1" applyAlignment="1" applyProtection="1">
      <alignment horizontal="right" vertical="center" wrapText="1"/>
      <protection/>
    </xf>
    <xf numFmtId="171" fontId="10" fillId="2" borderId="4" xfId="16" applyNumberFormat="1" applyFont="1" applyFill="1" applyBorder="1" applyAlignment="1" applyProtection="1">
      <alignment horizontal="right" vertical="center"/>
      <protection/>
    </xf>
    <xf numFmtId="171" fontId="10" fillId="2" borderId="5" xfId="16" applyNumberFormat="1" applyFont="1" applyFill="1" applyBorder="1" applyAlignment="1" applyProtection="1">
      <alignment horizontal="right" vertical="center"/>
      <protection/>
    </xf>
    <xf numFmtId="171" fontId="4" fillId="2" borderId="0" xfId="16" applyNumberFormat="1" applyFont="1" applyFill="1" applyAlignment="1" applyProtection="1">
      <alignment vertical="center" wrapText="1"/>
      <protection/>
    </xf>
    <xf numFmtId="0" fontId="5" fillId="2" borderId="1" xfId="16" applyFont="1" applyFill="1" applyBorder="1" applyAlignment="1" applyProtection="1">
      <alignment horizontal="right"/>
      <protection/>
    </xf>
    <xf numFmtId="0" fontId="6" fillId="2" borderId="10" xfId="16" applyFont="1" applyFill="1" applyBorder="1" applyAlignment="1" applyProtection="1">
      <alignment horizontal="center" vertical="center" wrapText="1"/>
      <protection/>
    </xf>
    <xf numFmtId="0" fontId="6" fillId="2" borderId="2" xfId="16" applyFont="1" applyFill="1" applyBorder="1" applyAlignment="1" applyProtection="1">
      <alignment horizontal="center" vertical="center" wrapText="1"/>
      <protection/>
    </xf>
    <xf numFmtId="0" fontId="6" fillId="2" borderId="3" xfId="16" applyFont="1" applyFill="1" applyBorder="1" applyAlignment="1" applyProtection="1">
      <alignment horizontal="center" vertical="center" wrapText="1"/>
      <protection/>
    </xf>
    <xf numFmtId="0" fontId="6" fillId="2" borderId="1" xfId="16" applyFont="1" applyFill="1" applyBorder="1" applyAlignment="1" applyProtection="1">
      <alignment horizontal="center" vertical="center" wrapText="1"/>
      <protection/>
    </xf>
    <xf numFmtId="165" fontId="6" fillId="2" borderId="10" xfId="16" applyNumberFormat="1" applyFont="1" applyFill="1" applyBorder="1" applyAlignment="1" applyProtection="1">
      <alignment horizontal="center"/>
      <protection/>
    </xf>
    <xf numFmtId="165" fontId="6" fillId="2" borderId="2" xfId="16" applyNumberFormat="1" applyFont="1" applyFill="1" applyBorder="1" applyAlignment="1" applyProtection="1">
      <alignment horizontal="center"/>
      <protection/>
    </xf>
    <xf numFmtId="165" fontId="6" fillId="2" borderId="3" xfId="16" applyNumberFormat="1" applyFont="1" applyFill="1" applyBorder="1" applyAlignment="1" applyProtection="1">
      <alignment horizontal="center"/>
      <protection/>
    </xf>
    <xf numFmtId="167" fontId="6" fillId="2" borderId="1" xfId="16" applyNumberFormat="1" applyFont="1" applyFill="1" applyBorder="1" applyAlignment="1" applyProtection="1">
      <alignment horizontal="center"/>
      <protection/>
    </xf>
    <xf numFmtId="167" fontId="6" fillId="2" borderId="3" xfId="16" applyNumberFormat="1" applyFont="1" applyFill="1" applyBorder="1" applyAlignment="1" applyProtection="1">
      <alignment horizontal="center"/>
      <protection/>
    </xf>
    <xf numFmtId="167" fontId="10" fillId="2" borderId="2" xfId="16" applyNumberFormat="1" applyFont="1" applyFill="1" applyBorder="1" applyAlignment="1" applyProtection="1">
      <alignment horizontal="right" vertical="center" wrapText="1"/>
      <protection/>
    </xf>
    <xf numFmtId="167" fontId="10" fillId="2" borderId="3" xfId="16" applyNumberFormat="1" applyFont="1" applyFill="1" applyBorder="1" applyAlignment="1" applyProtection="1">
      <alignment horizontal="right" vertical="center" wrapText="1"/>
      <protection/>
    </xf>
    <xf numFmtId="167" fontId="5" fillId="2" borderId="6" xfId="16" applyNumberFormat="1" applyFont="1" applyFill="1" applyBorder="1" applyAlignment="1" applyProtection="1">
      <alignment/>
      <protection/>
    </xf>
    <xf numFmtId="167" fontId="5" fillId="2" borderId="5" xfId="16" applyNumberFormat="1" applyFont="1" applyFill="1" applyBorder="1" applyAlignment="1" applyProtection="1">
      <alignment/>
      <protection/>
    </xf>
    <xf numFmtId="167" fontId="5" fillId="2" borderId="4" xfId="16" applyNumberFormat="1" applyFont="1" applyFill="1" applyBorder="1" applyAlignment="1" applyProtection="1">
      <alignment/>
      <protection/>
    </xf>
    <xf numFmtId="0" fontId="6" fillId="0" borderId="0" xfId="16" applyFont="1" applyAlignment="1" applyProtection="1">
      <alignment horizontal="center" vertical="center" wrapText="1"/>
      <protection/>
    </xf>
    <xf numFmtId="9" fontId="6" fillId="0" borderId="0" xfId="16" applyNumberFormat="1" applyFont="1" applyAlignment="1" applyProtection="1">
      <alignment horizontal="right"/>
      <protection/>
    </xf>
    <xf numFmtId="165" fontId="8" fillId="2" borderId="0" xfId="16" applyNumberFormat="1" applyFont="1" applyFill="1" applyAlignment="1" applyProtection="1">
      <alignment horizontal="right"/>
      <protection/>
    </xf>
    <xf numFmtId="165" fontId="12" fillId="0" borderId="0" xfId="16" applyNumberFormat="1" applyFont="1" applyAlignment="1" applyProtection="1">
      <alignment horizontal="right" vertical="center"/>
      <protection/>
    </xf>
    <xf numFmtId="165" fontId="12" fillId="2" borderId="0" xfId="16" applyNumberFormat="1" applyFont="1" applyFill="1" applyAlignment="1" applyProtection="1">
      <alignment horizontal="center" vertical="center"/>
      <protection/>
    </xf>
    <xf numFmtId="0" fontId="13" fillId="0" borderId="0" xfId="16" applyFont="1" applyProtection="1">
      <alignment/>
      <protection/>
    </xf>
    <xf numFmtId="0" fontId="13" fillId="0" borderId="0" xfId="16" applyFont="1" applyAlignment="1" applyProtection="1">
      <alignment horizontal="left" vertical="center" wrapText="1"/>
      <protection/>
    </xf>
    <xf numFmtId="0" fontId="5" fillId="6" borderId="7" xfId="16" applyFont="1" applyFill="1" applyBorder="1" applyAlignment="1" applyProtection="1">
      <alignment horizontal="left" vertical="center" wrapText="1"/>
      <protection locked="0"/>
    </xf>
    <xf numFmtId="0" fontId="5" fillId="6" borderId="39" xfId="16" applyFont="1" applyFill="1" applyBorder="1" applyAlignment="1" applyProtection="1">
      <alignment horizontal="center" vertical="center" wrapText="1"/>
      <protection locked="0"/>
    </xf>
    <xf numFmtId="0" fontId="5" fillId="6" borderId="2" xfId="16" applyFont="1" applyFill="1" applyBorder="1" applyAlignment="1" applyProtection="1">
      <alignment horizontal="left" vertical="center" wrapText="1"/>
      <protection locked="0"/>
    </xf>
    <xf numFmtId="164" fontId="8" fillId="7" borderId="40" xfId="16" applyNumberFormat="1" applyFont="1" applyFill="1" applyBorder="1" applyAlignment="1" applyProtection="1">
      <alignment horizontal="right"/>
      <protection locked="0"/>
    </xf>
    <xf numFmtId="164" fontId="8" fillId="0" borderId="41" xfId="16" applyNumberFormat="1" applyFont="1" applyFill="1" applyBorder="1" applyAlignment="1" applyProtection="1">
      <alignment horizontal="right"/>
      <protection locked="0"/>
    </xf>
    <xf numFmtId="0" fontId="13" fillId="0" borderId="0" xfId="16" applyFont="1" applyProtection="1">
      <alignment/>
      <protection locked="0"/>
    </xf>
    <xf numFmtId="166" fontId="5" fillId="2" borderId="37" xfId="16" applyNumberFormat="1" applyFont="1" applyFill="1" applyBorder="1" applyAlignment="1" applyProtection="1">
      <alignment horizontal="center" vertical="center" wrapText="1"/>
      <protection/>
    </xf>
    <xf numFmtId="166" fontId="5" fillId="2" borderId="13" xfId="16" applyNumberFormat="1" applyFont="1" applyFill="1" applyBorder="1" applyAlignment="1" applyProtection="1">
      <alignment horizontal="center" vertical="center" wrapText="1"/>
      <protection/>
    </xf>
    <xf numFmtId="166" fontId="5" fillId="2" borderId="38" xfId="16" applyNumberFormat="1" applyFont="1" applyFill="1" applyBorder="1" applyAlignment="1" applyProtection="1">
      <alignment horizontal="right"/>
      <protection/>
    </xf>
    <xf numFmtId="166" fontId="5" fillId="2" borderId="14" xfId="16" applyNumberFormat="1" applyFont="1" applyFill="1" applyBorder="1" applyAlignment="1" applyProtection="1">
      <alignment horizontal="right"/>
      <protection/>
    </xf>
    <xf numFmtId="167" fontId="5" fillId="2" borderId="38" xfId="16" applyNumberFormat="1" applyFont="1" applyFill="1" applyBorder="1" applyAlignment="1" applyProtection="1">
      <alignment horizontal="center" vertical="center"/>
      <protection/>
    </xf>
    <xf numFmtId="166" fontId="10" fillId="2" borderId="13" xfId="16" applyNumberFormat="1" applyFont="1" applyFill="1" applyBorder="1" applyAlignment="1" applyProtection="1">
      <alignment horizontal="right" vertical="center" wrapText="1"/>
      <protection/>
    </xf>
    <xf numFmtId="166" fontId="10" fillId="2" borderId="14" xfId="16" applyNumberFormat="1" applyFont="1" applyFill="1" applyBorder="1" applyAlignment="1" applyProtection="1">
      <alignment horizontal="right" vertical="center" wrapText="1"/>
      <protection/>
    </xf>
    <xf numFmtId="0" fontId="13" fillId="0" borderId="0" xfId="16" applyFont="1" applyBorder="1" applyAlignment="1" applyProtection="1">
      <alignment horizontal="left" vertical="center"/>
      <protection/>
    </xf>
    <xf numFmtId="0" fontId="15" fillId="0" borderId="0" xfId="16" applyFont="1" applyProtection="1">
      <alignment/>
      <protection/>
    </xf>
    <xf numFmtId="0" fontId="17" fillId="5" borderId="0" xfId="16" applyFont="1" applyFill="1" applyProtection="1">
      <alignment/>
      <protection/>
    </xf>
    <xf numFmtId="0" fontId="16" fillId="5" borderId="0" xfId="16" applyFont="1" applyFill="1" applyProtection="1">
      <alignment/>
      <protection/>
    </xf>
    <xf numFmtId="9" fontId="5" fillId="2" borderId="42" xfId="16" applyNumberFormat="1" applyFont="1" applyFill="1" applyBorder="1" applyAlignment="1" applyProtection="1">
      <alignment horizontal="right"/>
      <protection/>
    </xf>
    <xf numFmtId="169" fontId="5" fillId="2" borderId="42" xfId="15" applyFont="1" applyFill="1" applyBorder="1" applyAlignment="1" applyProtection="1">
      <alignment horizontal="right"/>
      <protection/>
    </xf>
    <xf numFmtId="9" fontId="5" fillId="2" borderId="43" xfId="16" applyNumberFormat="1" applyFont="1" applyFill="1" applyBorder="1" applyAlignment="1" applyProtection="1">
      <alignment horizontal="right"/>
      <protection/>
    </xf>
    <xf numFmtId="9" fontId="5" fillId="2" borderId="44" xfId="16" applyNumberFormat="1" applyFont="1" applyFill="1" applyBorder="1" applyAlignment="1" applyProtection="1">
      <alignment horizontal="right"/>
      <protection/>
    </xf>
    <xf numFmtId="169" fontId="5" fillId="2" borderId="45" xfId="15" applyFont="1" applyFill="1" applyBorder="1" applyAlignment="1" applyProtection="1">
      <alignment horizontal="right"/>
      <protection/>
    </xf>
    <xf numFmtId="169" fontId="5" fillId="2" borderId="46" xfId="15" applyFont="1" applyFill="1" applyBorder="1" applyAlignment="1" applyProtection="1">
      <alignment horizontal="right"/>
      <protection/>
    </xf>
    <xf numFmtId="9" fontId="5" fillId="2" borderId="45" xfId="16" applyNumberFormat="1" applyFont="1" applyFill="1" applyBorder="1" applyAlignment="1" applyProtection="1">
      <alignment horizontal="right"/>
      <protection/>
    </xf>
    <xf numFmtId="9" fontId="5" fillId="2" borderId="46" xfId="16" applyNumberFormat="1" applyFont="1" applyFill="1" applyBorder="1" applyAlignment="1" applyProtection="1">
      <alignment horizontal="right"/>
      <protection/>
    </xf>
    <xf numFmtId="9" fontId="5" fillId="2" borderId="47" xfId="16" applyNumberFormat="1" applyFont="1" applyFill="1" applyBorder="1" applyAlignment="1" applyProtection="1">
      <alignment horizontal="right"/>
      <protection/>
    </xf>
    <xf numFmtId="166" fontId="5" fillId="2" borderId="42" xfId="16" applyNumberFormat="1" applyFont="1" applyFill="1" applyBorder="1" applyAlignment="1" applyProtection="1">
      <alignment horizontal="right" vertical="center"/>
      <protection/>
    </xf>
    <xf numFmtId="166" fontId="5" fillId="2" borderId="43" xfId="16" applyNumberFormat="1" applyFont="1" applyFill="1" applyBorder="1" applyAlignment="1" applyProtection="1">
      <alignment horizontal="right" vertical="center"/>
      <protection/>
    </xf>
    <xf numFmtId="166" fontId="5" fillId="2" borderId="44" xfId="16" applyNumberFormat="1" applyFont="1" applyFill="1" applyBorder="1" applyAlignment="1" applyProtection="1">
      <alignment horizontal="right" vertical="center"/>
      <protection/>
    </xf>
    <xf numFmtId="166" fontId="5" fillId="2" borderId="45" xfId="16" applyNumberFormat="1" applyFont="1" applyFill="1" applyBorder="1" applyAlignment="1" applyProtection="1">
      <alignment horizontal="right" vertical="center"/>
      <protection/>
    </xf>
    <xf numFmtId="0" fontId="5" fillId="2" borderId="46" xfId="16" applyFont="1" applyFill="1" applyBorder="1" applyAlignment="1" applyProtection="1">
      <alignment horizontal="right"/>
      <protection/>
    </xf>
    <xf numFmtId="0" fontId="5" fillId="2" borderId="47" xfId="16" applyFont="1" applyFill="1" applyBorder="1" applyAlignment="1" applyProtection="1">
      <alignment horizontal="right"/>
      <protection/>
    </xf>
    <xf numFmtId="9" fontId="5" fillId="2" borderId="43" xfId="16" applyNumberFormat="1" applyFont="1" applyFill="1" applyBorder="1" applyAlignment="1" applyProtection="1">
      <alignment horizontal="right"/>
      <protection/>
    </xf>
    <xf numFmtId="9" fontId="5" fillId="2" borderId="44" xfId="16" applyNumberFormat="1" applyFont="1" applyFill="1" applyBorder="1" applyAlignment="1" applyProtection="1">
      <alignment horizontal="right"/>
      <protection/>
    </xf>
    <xf numFmtId="9" fontId="5" fillId="2" borderId="42" xfId="16" applyNumberFormat="1" applyFont="1" applyFill="1" applyBorder="1" applyAlignment="1" applyProtection="1">
      <alignment horizontal="right"/>
      <protection/>
    </xf>
    <xf numFmtId="9" fontId="5" fillId="2" borderId="45" xfId="16" applyNumberFormat="1" applyFont="1" applyFill="1" applyBorder="1" applyAlignment="1" applyProtection="1">
      <alignment horizontal="right"/>
      <protection/>
    </xf>
    <xf numFmtId="170" fontId="5" fillId="2" borderId="42" xfId="15" applyNumberFormat="1" applyFont="1" applyFill="1" applyBorder="1" applyAlignment="1" applyProtection="1">
      <alignment horizontal="right"/>
      <protection/>
    </xf>
    <xf numFmtId="170" fontId="5" fillId="2" borderId="45" xfId="15" applyNumberFormat="1" applyFont="1" applyFill="1" applyBorder="1" applyAlignment="1" applyProtection="1">
      <alignment horizontal="right"/>
      <protection/>
    </xf>
    <xf numFmtId="166" fontId="5" fillId="2" borderId="42" xfId="16" applyNumberFormat="1" applyFont="1" applyFill="1" applyBorder="1" applyAlignment="1" applyProtection="1">
      <alignment horizontal="center" vertical="center" wrapText="1"/>
      <protection/>
    </xf>
    <xf numFmtId="166" fontId="5" fillId="2" borderId="45" xfId="16" applyNumberFormat="1" applyFont="1" applyFill="1" applyBorder="1" applyAlignment="1" applyProtection="1">
      <alignment horizontal="center" vertical="center" wrapText="1"/>
      <protection/>
    </xf>
    <xf numFmtId="167" fontId="5" fillId="2" borderId="42" xfId="16" applyNumberFormat="1" applyFont="1" applyFill="1" applyBorder="1" applyAlignment="1" applyProtection="1">
      <alignment horizontal="center"/>
      <protection/>
    </xf>
    <xf numFmtId="167" fontId="5" fillId="2" borderId="45" xfId="16" applyNumberFormat="1" applyFont="1" applyFill="1" applyBorder="1" applyAlignment="1" applyProtection="1">
      <alignment horizontal="center"/>
      <protection/>
    </xf>
    <xf numFmtId="170" fontId="5" fillId="2" borderId="46" xfId="15" applyNumberFormat="1" applyFont="1" applyFill="1" applyBorder="1" applyAlignment="1" applyProtection="1">
      <alignment horizontal="right"/>
      <protection/>
    </xf>
    <xf numFmtId="170" fontId="5" fillId="2" borderId="47" xfId="15" applyNumberFormat="1" applyFont="1" applyFill="1" applyBorder="1" applyAlignment="1" applyProtection="1">
      <alignment horizontal="right"/>
      <protection/>
    </xf>
    <xf numFmtId="0" fontId="5" fillId="2" borderId="42" xfId="16" applyFont="1" applyFill="1" applyBorder="1" applyAlignment="1" applyProtection="1">
      <alignment horizontal="center" vertical="center"/>
      <protection/>
    </xf>
    <xf numFmtId="0" fontId="5" fillId="2" borderId="45" xfId="16" applyFont="1" applyFill="1" applyBorder="1" applyAlignment="1" applyProtection="1">
      <alignment horizontal="center" vertical="center"/>
      <protection/>
    </xf>
    <xf numFmtId="9" fontId="5" fillId="2" borderId="42" xfId="15" applyNumberFormat="1" applyFont="1" applyFill="1" applyBorder="1" applyAlignment="1" applyProtection="1">
      <alignment horizontal="center" vertical="center"/>
      <protection/>
    </xf>
    <xf numFmtId="9" fontId="5" fillId="2" borderId="45" xfId="15" applyNumberFormat="1" applyFont="1" applyFill="1" applyBorder="1" applyAlignment="1" applyProtection="1">
      <alignment horizontal="center" vertical="center"/>
      <protection/>
    </xf>
    <xf numFmtId="170" fontId="5" fillId="2" borderId="42" xfId="15" applyNumberFormat="1" applyFont="1" applyFill="1" applyBorder="1" applyAlignment="1" applyProtection="1">
      <alignment vertical="center" wrapText="1"/>
      <protection/>
    </xf>
    <xf numFmtId="170" fontId="5" fillId="2" borderId="45" xfId="15" applyNumberFormat="1" applyFont="1" applyFill="1" applyBorder="1" applyAlignment="1" applyProtection="1">
      <alignment vertical="center" wrapText="1"/>
      <protection/>
    </xf>
    <xf numFmtId="9" fontId="18" fillId="0" borderId="42" xfId="21" applyFont="1" applyBorder="1" applyProtection="1">
      <alignment/>
      <protection/>
    </xf>
    <xf numFmtId="9" fontId="18" fillId="0" borderId="45" xfId="21" applyFont="1" applyBorder="1" applyProtection="1">
      <alignment/>
      <protection/>
    </xf>
    <xf numFmtId="169" fontId="5" fillId="2" borderId="42" xfId="15" applyFont="1" applyFill="1" applyBorder="1" applyAlignment="1" applyProtection="1">
      <alignment horizontal="center" vertical="center"/>
      <protection/>
    </xf>
    <xf numFmtId="169" fontId="5" fillId="2" borderId="45" xfId="15" applyFont="1" applyFill="1" applyBorder="1" applyAlignment="1" applyProtection="1">
      <alignment horizontal="center" vertical="center"/>
      <protection/>
    </xf>
    <xf numFmtId="6" fontId="5" fillId="2" borderId="42" xfId="16" applyNumberFormat="1" applyFont="1" applyFill="1" applyBorder="1" applyAlignment="1" applyProtection="1">
      <alignment horizontal="center" vertical="center"/>
      <protection/>
    </xf>
    <xf numFmtId="6" fontId="5" fillId="2" borderId="45" xfId="16" applyNumberFormat="1" applyFont="1" applyFill="1" applyBorder="1" applyAlignment="1" applyProtection="1">
      <alignment horizontal="center" vertical="center"/>
      <protection/>
    </xf>
    <xf numFmtId="9" fontId="5" fillId="2" borderId="46" xfId="16" applyNumberFormat="1" applyFont="1" applyFill="1" applyBorder="1" applyAlignment="1" applyProtection="1">
      <alignment horizontal="center" vertical="center"/>
      <protection/>
    </xf>
    <xf numFmtId="9" fontId="5" fillId="2" borderId="47" xfId="16" applyNumberFormat="1" applyFont="1" applyFill="1" applyBorder="1" applyAlignment="1" applyProtection="1">
      <alignment horizontal="center" vertical="center"/>
      <protection/>
    </xf>
    <xf numFmtId="9" fontId="5" fillId="8" borderId="48" xfId="16" applyNumberFormat="1" applyFont="1" applyFill="1" applyBorder="1" applyAlignment="1" applyProtection="1">
      <alignment horizontal="right"/>
      <protection locked="0"/>
    </xf>
    <xf numFmtId="169" fontId="5" fillId="8" borderId="49" xfId="15" applyFont="1" applyFill="1" applyBorder="1" applyAlignment="1" applyProtection="1">
      <alignment horizontal="right"/>
      <protection locked="0"/>
    </xf>
    <xf numFmtId="0" fontId="16" fillId="0" borderId="11" xfId="16" applyFont="1" applyBorder="1" applyProtection="1">
      <alignment/>
      <protection/>
    </xf>
    <xf numFmtId="0" fontId="16" fillId="0" borderId="50" xfId="16" applyFont="1" applyBorder="1" applyProtection="1">
      <alignment/>
      <protection/>
    </xf>
    <xf numFmtId="0" fontId="16" fillId="0" borderId="49" xfId="16" applyFont="1" applyBorder="1" applyProtection="1">
      <alignment/>
      <protection/>
    </xf>
    <xf numFmtId="169" fontId="5" fillId="8" borderId="51" xfId="15" applyFont="1" applyFill="1" applyBorder="1" applyAlignment="1" applyProtection="1">
      <alignment horizontal="right"/>
      <protection locked="0"/>
    </xf>
    <xf numFmtId="9" fontId="5" fillId="8" borderId="49" xfId="16" applyNumberFormat="1" applyFont="1" applyFill="1" applyBorder="1" applyAlignment="1" applyProtection="1">
      <alignment horizontal="right"/>
      <protection locked="0"/>
    </xf>
    <xf numFmtId="9" fontId="5" fillId="8" borderId="51" xfId="16" applyNumberFormat="1" applyFont="1" applyFill="1" applyBorder="1" applyAlignment="1" applyProtection="1">
      <alignment horizontal="right"/>
      <protection locked="0"/>
    </xf>
    <xf numFmtId="0" fontId="5" fillId="8" borderId="48" xfId="16" applyFont="1" applyFill="1" applyBorder="1" applyAlignment="1" applyProtection="1">
      <alignment horizontal="right" vertical="center" wrapText="1"/>
      <protection locked="0"/>
    </xf>
    <xf numFmtId="0" fontId="16" fillId="0" borderId="42" xfId="16" applyFont="1" applyBorder="1" applyAlignment="1" applyProtection="1">
      <alignment horizontal="left" vertical="center"/>
      <protection/>
    </xf>
    <xf numFmtId="0" fontId="5" fillId="8" borderId="49" xfId="16" applyFont="1" applyFill="1" applyBorder="1" applyAlignment="1" applyProtection="1">
      <alignment horizontal="right" vertical="center" wrapText="1"/>
      <protection locked="0"/>
    </xf>
    <xf numFmtId="0" fontId="5" fillId="8" borderId="49" xfId="16" applyFont="1" applyFill="1" applyBorder="1" applyAlignment="1" applyProtection="1">
      <alignment horizontal="center" vertical="center"/>
      <protection locked="0"/>
    </xf>
    <xf numFmtId="0" fontId="16" fillId="0" borderId="11" xfId="16" applyFont="1" applyBorder="1" applyAlignment="1" applyProtection="1">
      <alignment horizontal="left" vertical="center"/>
      <protection/>
    </xf>
    <xf numFmtId="0" fontId="16" fillId="0" borderId="49" xfId="16" applyFont="1" applyBorder="1" applyAlignment="1" applyProtection="1">
      <alignment horizontal="left" vertical="center"/>
      <protection/>
    </xf>
    <xf numFmtId="9" fontId="5" fillId="8" borderId="49" xfId="16" applyNumberFormat="1" applyFont="1" applyFill="1" applyBorder="1" applyAlignment="1" applyProtection="1">
      <alignment horizontal="center" vertical="center"/>
      <protection locked="0"/>
    </xf>
    <xf numFmtId="170" fontId="5" fillId="8" borderId="49" xfId="15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16" applyFont="1" applyBorder="1" applyAlignment="1" applyProtection="1">
      <alignment horizontal="left"/>
      <protection/>
    </xf>
    <xf numFmtId="0" fontId="16" fillId="0" borderId="49" xfId="16" applyFont="1" applyBorder="1" applyAlignment="1" applyProtection="1">
      <alignment horizontal="left"/>
      <protection/>
    </xf>
    <xf numFmtId="0" fontId="16" fillId="0" borderId="42" xfId="16" applyFont="1" applyBorder="1" applyAlignment="1" applyProtection="1">
      <alignment horizontal="left"/>
      <protection/>
    </xf>
    <xf numFmtId="0" fontId="16" fillId="0" borderId="42" xfId="16" applyFont="1" applyBorder="1" applyProtection="1">
      <alignment/>
      <protection/>
    </xf>
    <xf numFmtId="9" fontId="5" fillId="8" borderId="49" xfId="16" applyNumberFormat="1" applyFont="1" applyFill="1" applyBorder="1" applyAlignment="1" applyProtection="1">
      <alignment horizontal="center" vertical="center" wrapText="1"/>
      <protection locked="0"/>
    </xf>
    <xf numFmtId="170" fontId="5" fillId="8" borderId="49" xfId="15" applyNumberFormat="1" applyFont="1" applyFill="1" applyBorder="1" applyAlignment="1" applyProtection="1">
      <alignment horizontal="center" vertical="center"/>
      <protection locked="0"/>
    </xf>
    <xf numFmtId="9" fontId="5" fillId="8" borderId="51" xfId="16" applyNumberFormat="1" applyFont="1" applyFill="1" applyBorder="1" applyAlignment="1" applyProtection="1">
      <alignment horizontal="center" vertical="center"/>
      <protection locked="0"/>
    </xf>
    <xf numFmtId="0" fontId="16" fillId="0" borderId="52" xfId="16" applyFont="1" applyBorder="1" applyProtection="1">
      <alignment/>
      <protection/>
    </xf>
    <xf numFmtId="0" fontId="16" fillId="0" borderId="53" xfId="16" applyFont="1" applyBorder="1" applyProtection="1">
      <alignment/>
      <protection/>
    </xf>
    <xf numFmtId="166" fontId="5" fillId="8" borderId="48" xfId="16" applyNumberFormat="1" applyFont="1" applyFill="1" applyBorder="1" applyAlignment="1" applyProtection="1">
      <alignment horizontal="right" vertical="center"/>
      <protection locked="0"/>
    </xf>
    <xf numFmtId="0" fontId="6" fillId="0" borderId="49" xfId="16" applyFont="1" applyBorder="1" applyProtection="1">
      <alignment/>
      <protection/>
    </xf>
    <xf numFmtId="166" fontId="5" fillId="8" borderId="49" xfId="16" applyNumberFormat="1" applyFont="1" applyFill="1" applyBorder="1" applyAlignment="1" applyProtection="1">
      <alignment horizontal="right" vertical="center"/>
      <protection locked="0"/>
    </xf>
    <xf numFmtId="170" fontId="5" fillId="8" borderId="51" xfId="15" applyNumberFormat="1" applyFont="1" applyFill="1" applyBorder="1" applyAlignment="1" applyProtection="1">
      <alignment horizontal="right"/>
      <protection locked="0"/>
    </xf>
    <xf numFmtId="9" fontId="5" fillId="8" borderId="48" xfId="16" applyNumberFormat="1" applyFont="1" applyFill="1" applyBorder="1" applyAlignment="1" applyProtection="1">
      <alignment horizontal="right"/>
      <protection locked="0"/>
    </xf>
    <xf numFmtId="9" fontId="5" fillId="8" borderId="49" xfId="16" applyNumberFormat="1" applyFont="1" applyFill="1" applyBorder="1" applyAlignment="1" applyProtection="1">
      <alignment horizontal="right"/>
      <protection locked="0"/>
    </xf>
    <xf numFmtId="0" fontId="5" fillId="8" borderId="49" xfId="16" applyFont="1" applyFill="1" applyBorder="1" applyAlignment="1" applyProtection="1">
      <alignment horizontal="right"/>
      <protection locked="0"/>
    </xf>
    <xf numFmtId="166" fontId="5" fillId="8" borderId="49" xfId="16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16" applyFont="1" applyBorder="1" applyProtection="1">
      <alignment/>
      <protection/>
    </xf>
    <xf numFmtId="0" fontId="6" fillId="0" borderId="53" xfId="16" applyFont="1" applyBorder="1" applyProtection="1">
      <alignment/>
      <protection/>
    </xf>
    <xf numFmtId="167" fontId="5" fillId="8" borderId="49" xfId="16" applyNumberFormat="1" applyFont="1" applyFill="1" applyBorder="1" applyAlignment="1" applyProtection="1">
      <alignment horizontal="center"/>
      <protection locked="0"/>
    </xf>
    <xf numFmtId="0" fontId="17" fillId="0" borderId="52" xfId="16" applyFont="1" applyBorder="1" applyAlignment="1" applyProtection="1">
      <alignment horizontal="left" vertical="center"/>
      <protection/>
    </xf>
    <xf numFmtId="0" fontId="17" fillId="0" borderId="54" xfId="16" applyFont="1" applyBorder="1" applyAlignment="1" applyProtection="1">
      <alignment horizontal="left" vertical="center" wrapText="1"/>
      <protection/>
    </xf>
    <xf numFmtId="0" fontId="5" fillId="0" borderId="53" xfId="16" applyFont="1" applyBorder="1" applyAlignment="1" applyProtection="1">
      <alignment horizontal="left" vertical="center" wrapText="1"/>
      <protection/>
    </xf>
    <xf numFmtId="0" fontId="17" fillId="0" borderId="11" xfId="16" applyFont="1" applyBorder="1" applyAlignment="1" applyProtection="1">
      <alignment horizontal="left"/>
      <protection/>
    </xf>
    <xf numFmtId="0" fontId="17" fillId="0" borderId="50" xfId="16" applyFont="1" applyBorder="1" applyAlignment="1" applyProtection="1">
      <alignment horizontal="left"/>
      <protection/>
    </xf>
    <xf numFmtId="0" fontId="5" fillId="0" borderId="49" xfId="16" applyFont="1" applyBorder="1" applyAlignment="1" applyProtection="1">
      <alignment horizontal="left"/>
      <protection/>
    </xf>
    <xf numFmtId="0" fontId="5" fillId="8" borderId="51" xfId="16" applyFont="1" applyFill="1" applyBorder="1" applyAlignment="1" applyProtection="1">
      <alignment horizontal="right"/>
      <protection locked="0"/>
    </xf>
    <xf numFmtId="0" fontId="17" fillId="0" borderId="11" xfId="16" applyFont="1" applyBorder="1" applyProtection="1">
      <alignment/>
      <protection/>
    </xf>
    <xf numFmtId="0" fontId="5" fillId="2" borderId="43" xfId="16" applyFont="1" applyFill="1" applyBorder="1" applyAlignment="1" applyProtection="1">
      <alignment horizontal="center" vertical="center" wrapText="1"/>
      <protection/>
    </xf>
    <xf numFmtId="0" fontId="5" fillId="2" borderId="44" xfId="16" applyFont="1" applyFill="1" applyBorder="1" applyAlignment="1" applyProtection="1">
      <alignment horizontal="center" vertical="center" wrapText="1"/>
      <protection/>
    </xf>
    <xf numFmtId="0" fontId="5" fillId="2" borderId="42" xfId="16" applyFont="1" applyFill="1" applyBorder="1" applyAlignment="1" applyProtection="1">
      <alignment horizontal="center" vertical="center" wrapText="1"/>
      <protection/>
    </xf>
    <xf numFmtId="0" fontId="5" fillId="2" borderId="45" xfId="16" applyFont="1" applyFill="1" applyBorder="1" applyAlignment="1" applyProtection="1">
      <alignment horizontal="center" vertical="center" wrapText="1"/>
      <protection/>
    </xf>
    <xf numFmtId="0" fontId="5" fillId="6" borderId="55" xfId="16" applyFont="1" applyFill="1" applyBorder="1" applyAlignment="1" applyProtection="1">
      <alignment horizontal="center" vertical="center" wrapText="1"/>
      <protection locked="0"/>
    </xf>
    <xf numFmtId="0" fontId="5" fillId="6" borderId="42" xfId="16" applyFont="1" applyFill="1" applyBorder="1" applyAlignment="1" applyProtection="1">
      <alignment horizontal="center" vertical="center" wrapText="1"/>
      <protection locked="0"/>
    </xf>
    <xf numFmtId="1" fontId="5" fillId="6" borderId="42" xfId="15" applyNumberFormat="1" applyFont="1" applyFill="1" applyBorder="1" applyAlignment="1" applyProtection="1">
      <alignment horizontal="center" vertical="center" wrapText="1"/>
      <protection locked="0"/>
    </xf>
    <xf numFmtId="0" fontId="5" fillId="2" borderId="56" xfId="16" applyFont="1" applyFill="1" applyBorder="1" applyAlignment="1" applyProtection="1">
      <alignment horizontal="center" vertical="center" wrapText="1"/>
      <protection/>
    </xf>
    <xf numFmtId="0" fontId="5" fillId="2" borderId="57" xfId="16" applyFont="1" applyFill="1" applyBorder="1" applyAlignment="1" applyProtection="1">
      <alignment horizontal="center" vertical="center" wrapText="1"/>
      <protection/>
    </xf>
    <xf numFmtId="0" fontId="5" fillId="2" borderId="37" xfId="16" applyFont="1" applyFill="1" applyBorder="1" applyAlignment="1" applyProtection="1">
      <alignment horizontal="center" vertical="center" wrapText="1"/>
      <protection/>
    </xf>
    <xf numFmtId="0" fontId="5" fillId="2" borderId="55" xfId="16" applyFont="1" applyFill="1" applyBorder="1" applyAlignment="1" applyProtection="1">
      <alignment horizontal="center" vertical="center" wrapText="1"/>
      <protection/>
    </xf>
    <xf numFmtId="174" fontId="7" fillId="0" borderId="58" xfId="16" applyNumberFormat="1" applyFont="1" applyBorder="1" applyAlignment="1" applyProtection="1">
      <alignment horizontal="center" vertical="center" wrapText="1"/>
      <protection/>
    </xf>
    <xf numFmtId="174" fontId="7" fillId="0" borderId="59" xfId="16" applyNumberFormat="1" applyFont="1" applyBorder="1" applyAlignment="1" applyProtection="1">
      <alignment horizontal="center" vertical="center" wrapText="1"/>
      <protection/>
    </xf>
    <xf numFmtId="169" fontId="7" fillId="0" borderId="59" xfId="15" applyFont="1" applyBorder="1" applyAlignment="1" applyProtection="1">
      <alignment horizontal="center" vertical="center" wrapText="1"/>
      <protection/>
    </xf>
    <xf numFmtId="174" fontId="7" fillId="0" borderId="49" xfId="16" applyNumberFormat="1" applyFont="1" applyBorder="1" applyAlignment="1" applyProtection="1">
      <alignment horizontal="center" vertical="center" wrapText="1"/>
      <protection/>
    </xf>
    <xf numFmtId="9" fontId="5" fillId="2" borderId="60" xfId="16" applyNumberFormat="1" applyFont="1" applyFill="1" applyBorder="1" applyAlignment="1" applyProtection="1">
      <alignment horizontal="right"/>
      <protection/>
    </xf>
    <xf numFmtId="169" fontId="5" fillId="2" borderId="11" xfId="15" applyFont="1" applyFill="1" applyBorder="1" applyAlignment="1" applyProtection="1">
      <alignment horizontal="right"/>
      <protection/>
    </xf>
    <xf numFmtId="169" fontId="5" fillId="2" borderId="61" xfId="15" applyFont="1" applyFill="1" applyBorder="1" applyAlignment="1" applyProtection="1">
      <alignment horizontal="right"/>
      <protection/>
    </xf>
    <xf numFmtId="9" fontId="5" fillId="2" borderId="48" xfId="16" applyNumberFormat="1" applyFont="1" applyFill="1" applyBorder="1" applyAlignment="1" applyProtection="1">
      <alignment horizontal="right"/>
      <protection/>
    </xf>
    <xf numFmtId="169" fontId="5" fillId="2" borderId="49" xfId="15" applyFont="1" applyFill="1" applyBorder="1" applyAlignment="1" applyProtection="1">
      <alignment horizontal="right"/>
      <protection/>
    </xf>
    <xf numFmtId="169" fontId="5" fillId="2" borderId="51" xfId="15" applyFont="1" applyFill="1" applyBorder="1" applyAlignment="1" applyProtection="1">
      <alignment horizontal="right"/>
      <protection/>
    </xf>
    <xf numFmtId="9" fontId="5" fillId="2" borderId="62" xfId="16" applyNumberFormat="1" applyFont="1" applyFill="1" applyBorder="1" applyAlignment="1" applyProtection="1">
      <alignment horizontal="right"/>
      <protection/>
    </xf>
    <xf numFmtId="169" fontId="5" fillId="2" borderId="63" xfId="15" applyFont="1" applyFill="1" applyBorder="1" applyAlignment="1" applyProtection="1">
      <alignment horizontal="right"/>
      <protection/>
    </xf>
    <xf numFmtId="169" fontId="5" fillId="2" borderId="64" xfId="15" applyFont="1" applyFill="1" applyBorder="1" applyAlignment="1" applyProtection="1">
      <alignment horizontal="right"/>
      <protection/>
    </xf>
    <xf numFmtId="169" fontId="5" fillId="2" borderId="47" xfId="15" applyFont="1" applyFill="1" applyBorder="1" applyAlignment="1" applyProtection="1">
      <alignment horizontal="right"/>
      <protection/>
    </xf>
    <xf numFmtId="9" fontId="5" fillId="2" borderId="11" xfId="16" applyNumberFormat="1" applyFont="1" applyFill="1" applyBorder="1" applyAlignment="1" applyProtection="1">
      <alignment horizontal="right"/>
      <protection/>
    </xf>
    <xf numFmtId="9" fontId="5" fillId="2" borderId="61" xfId="16" applyNumberFormat="1" applyFont="1" applyFill="1" applyBorder="1" applyAlignment="1" applyProtection="1">
      <alignment horizontal="right"/>
      <protection/>
    </xf>
    <xf numFmtId="9" fontId="5" fillId="2" borderId="49" xfId="16" applyNumberFormat="1" applyFont="1" applyFill="1" applyBorder="1" applyAlignment="1" applyProtection="1">
      <alignment horizontal="right"/>
      <protection/>
    </xf>
    <xf numFmtId="9" fontId="5" fillId="2" borderId="51" xfId="16" applyNumberFormat="1" applyFont="1" applyFill="1" applyBorder="1" applyAlignment="1" applyProtection="1">
      <alignment horizontal="right"/>
      <protection/>
    </xf>
    <xf numFmtId="9" fontId="5" fillId="2" borderId="63" xfId="16" applyNumberFormat="1" applyFont="1" applyFill="1" applyBorder="1" applyAlignment="1" applyProtection="1">
      <alignment horizontal="right"/>
      <protection/>
    </xf>
    <xf numFmtId="9" fontId="5" fillId="2" borderId="64" xfId="16" applyNumberFormat="1" applyFont="1" applyFill="1" applyBorder="1" applyAlignment="1" applyProtection="1">
      <alignment horizontal="right"/>
      <protection/>
    </xf>
    <xf numFmtId="0" fontId="5" fillId="2" borderId="60" xfId="16" applyFont="1" applyFill="1" applyBorder="1" applyAlignment="1" applyProtection="1">
      <alignment horizontal="center" vertical="center" wrapText="1"/>
      <protection/>
    </xf>
    <xf numFmtId="0" fontId="5" fillId="2" borderId="11" xfId="16" applyFont="1" applyFill="1" applyBorder="1" applyAlignment="1" applyProtection="1">
      <alignment horizontal="center" vertical="center" wrapText="1"/>
      <protection/>
    </xf>
    <xf numFmtId="0" fontId="5" fillId="2" borderId="11" xfId="16" applyFont="1" applyFill="1" applyBorder="1" applyAlignment="1" applyProtection="1">
      <alignment horizontal="center" vertical="center"/>
      <protection/>
    </xf>
    <xf numFmtId="9" fontId="5" fillId="2" borderId="11" xfId="15" applyNumberFormat="1" applyFont="1" applyFill="1" applyBorder="1" applyAlignment="1" applyProtection="1">
      <alignment horizontal="center" vertical="center"/>
      <protection/>
    </xf>
    <xf numFmtId="170" fontId="5" fillId="2" borderId="11" xfId="15" applyNumberFormat="1" applyFont="1" applyFill="1" applyBorder="1" applyAlignment="1" applyProtection="1">
      <alignment vertical="center" wrapText="1"/>
      <protection/>
    </xf>
    <xf numFmtId="9" fontId="18" fillId="0" borderId="11" xfId="21" applyFont="1" applyBorder="1" applyProtection="1">
      <alignment/>
      <protection/>
    </xf>
    <xf numFmtId="169" fontId="5" fillId="2" borderId="11" xfId="15" applyFont="1" applyFill="1" applyBorder="1" applyAlignment="1" applyProtection="1">
      <alignment horizontal="center" vertical="center"/>
      <protection/>
    </xf>
    <xf numFmtId="6" fontId="5" fillId="2" borderId="11" xfId="16" applyNumberFormat="1" applyFont="1" applyFill="1" applyBorder="1" applyAlignment="1" applyProtection="1">
      <alignment horizontal="center" vertical="center"/>
      <protection/>
    </xf>
    <xf numFmtId="9" fontId="5" fillId="2" borderId="61" xfId="16" applyNumberFormat="1" applyFont="1" applyFill="1" applyBorder="1" applyAlignment="1" applyProtection="1">
      <alignment horizontal="center" vertical="center"/>
      <protection/>
    </xf>
    <xf numFmtId="0" fontId="5" fillId="2" borderId="48" xfId="16" applyFont="1" applyFill="1" applyBorder="1" applyAlignment="1" applyProtection="1">
      <alignment horizontal="center" vertical="center" wrapText="1"/>
      <protection/>
    </xf>
    <xf numFmtId="0" fontId="5" fillId="2" borderId="49" xfId="16" applyFont="1" applyFill="1" applyBorder="1" applyAlignment="1" applyProtection="1">
      <alignment horizontal="center" vertical="center" wrapText="1"/>
      <protection/>
    </xf>
    <xf numFmtId="0" fontId="5" fillId="2" borderId="49" xfId="16" applyFont="1" applyFill="1" applyBorder="1" applyAlignment="1" applyProtection="1">
      <alignment horizontal="center" vertical="center"/>
      <protection/>
    </xf>
    <xf numFmtId="9" fontId="5" fillId="2" borderId="49" xfId="15" applyNumberFormat="1" applyFont="1" applyFill="1" applyBorder="1" applyAlignment="1" applyProtection="1">
      <alignment horizontal="center" vertical="center"/>
      <protection/>
    </xf>
    <xf numFmtId="170" fontId="5" fillId="2" borderId="49" xfId="15" applyNumberFormat="1" applyFont="1" applyFill="1" applyBorder="1" applyAlignment="1" applyProtection="1">
      <alignment vertical="center" wrapText="1"/>
      <protection/>
    </xf>
    <xf numFmtId="9" fontId="18" fillId="0" borderId="49" xfId="21" applyFont="1" applyBorder="1" applyProtection="1">
      <alignment/>
      <protection/>
    </xf>
    <xf numFmtId="169" fontId="5" fillId="2" borderId="49" xfId="15" applyFont="1" applyFill="1" applyBorder="1" applyAlignment="1" applyProtection="1">
      <alignment horizontal="center" vertical="center"/>
      <protection/>
    </xf>
    <xf numFmtId="6" fontId="5" fillId="2" borderId="49" xfId="16" applyNumberFormat="1" applyFont="1" applyFill="1" applyBorder="1" applyAlignment="1" applyProtection="1">
      <alignment horizontal="center" vertical="center"/>
      <protection/>
    </xf>
    <xf numFmtId="9" fontId="5" fillId="2" borderId="51" xfId="16" applyNumberFormat="1" applyFont="1" applyFill="1" applyBorder="1" applyAlignment="1" applyProtection="1">
      <alignment horizontal="center" vertical="center"/>
      <protection/>
    </xf>
    <xf numFmtId="0" fontId="5" fillId="2" borderId="62" xfId="16" applyFont="1" applyFill="1" applyBorder="1" applyAlignment="1" applyProtection="1">
      <alignment horizontal="center" vertical="center" wrapText="1"/>
      <protection/>
    </xf>
    <xf numFmtId="0" fontId="5" fillId="2" borderId="63" xfId="16" applyFont="1" applyFill="1" applyBorder="1" applyAlignment="1" applyProtection="1">
      <alignment horizontal="center" vertical="center" wrapText="1"/>
      <protection/>
    </xf>
    <xf numFmtId="0" fontId="5" fillId="2" borderId="63" xfId="16" applyFont="1" applyFill="1" applyBorder="1" applyAlignment="1" applyProtection="1">
      <alignment horizontal="center" vertical="center"/>
      <protection/>
    </xf>
    <xf numFmtId="9" fontId="5" fillId="2" borderId="63" xfId="15" applyNumberFormat="1" applyFont="1" applyFill="1" applyBorder="1" applyAlignment="1" applyProtection="1">
      <alignment horizontal="center" vertical="center"/>
      <protection/>
    </xf>
    <xf numFmtId="170" fontId="5" fillId="2" borderId="63" xfId="15" applyNumberFormat="1" applyFont="1" applyFill="1" applyBorder="1" applyAlignment="1" applyProtection="1">
      <alignment vertical="center" wrapText="1"/>
      <protection/>
    </xf>
    <xf numFmtId="9" fontId="18" fillId="0" borderId="63" xfId="21" applyFont="1" applyBorder="1" applyProtection="1">
      <alignment/>
      <protection/>
    </xf>
    <xf numFmtId="169" fontId="5" fillId="2" borderId="63" xfId="15" applyFont="1" applyFill="1" applyBorder="1" applyAlignment="1" applyProtection="1">
      <alignment horizontal="center" vertical="center"/>
      <protection/>
    </xf>
    <xf numFmtId="6" fontId="5" fillId="2" borderId="63" xfId="16" applyNumberFormat="1" applyFont="1" applyFill="1" applyBorder="1" applyAlignment="1" applyProtection="1">
      <alignment horizontal="center" vertical="center"/>
      <protection/>
    </xf>
    <xf numFmtId="9" fontId="5" fillId="2" borderId="64" xfId="16" applyNumberFormat="1" applyFont="1" applyFill="1" applyBorder="1" applyAlignment="1" applyProtection="1">
      <alignment horizontal="center" vertical="center"/>
      <protection/>
    </xf>
    <xf numFmtId="166" fontId="5" fillId="2" borderId="60" xfId="16" applyNumberFormat="1" applyFont="1" applyFill="1" applyBorder="1" applyAlignment="1" applyProtection="1">
      <alignment horizontal="right" vertical="center"/>
      <protection/>
    </xf>
    <xf numFmtId="166" fontId="5" fillId="2" borderId="11" xfId="16" applyNumberFormat="1" applyFont="1" applyFill="1" applyBorder="1" applyAlignment="1" applyProtection="1">
      <alignment horizontal="right" vertical="center"/>
      <protection/>
    </xf>
    <xf numFmtId="0" fontId="5" fillId="2" borderId="61" xfId="16" applyFont="1" applyFill="1" applyBorder="1" applyAlignment="1" applyProtection="1">
      <alignment horizontal="right"/>
      <protection/>
    </xf>
    <xf numFmtId="166" fontId="5" fillId="2" borderId="48" xfId="16" applyNumberFormat="1" applyFont="1" applyFill="1" applyBorder="1" applyAlignment="1" applyProtection="1">
      <alignment horizontal="right" vertical="center"/>
      <protection/>
    </xf>
    <xf numFmtId="166" fontId="5" fillId="2" borderId="49" xfId="16" applyNumberFormat="1" applyFont="1" applyFill="1" applyBorder="1" applyAlignment="1" applyProtection="1">
      <alignment horizontal="right" vertical="center"/>
      <protection/>
    </xf>
    <xf numFmtId="0" fontId="5" fillId="2" borderId="51" xfId="16" applyFont="1" applyFill="1" applyBorder="1" applyAlignment="1" applyProtection="1">
      <alignment horizontal="right"/>
      <protection/>
    </xf>
    <xf numFmtId="166" fontId="5" fillId="2" borderId="62" xfId="16" applyNumberFormat="1" applyFont="1" applyFill="1" applyBorder="1" applyAlignment="1" applyProtection="1">
      <alignment horizontal="right" vertical="center"/>
      <protection/>
    </xf>
    <xf numFmtId="166" fontId="5" fillId="2" borderId="63" xfId="16" applyNumberFormat="1" applyFont="1" applyFill="1" applyBorder="1" applyAlignment="1" applyProtection="1">
      <alignment horizontal="right" vertical="center"/>
      <protection/>
    </xf>
    <xf numFmtId="0" fontId="5" fillId="2" borderId="64" xfId="16" applyFont="1" applyFill="1" applyBorder="1" applyAlignment="1" applyProtection="1">
      <alignment horizontal="right"/>
      <protection/>
    </xf>
    <xf numFmtId="9" fontId="5" fillId="2" borderId="60" xfId="16" applyNumberFormat="1" applyFont="1" applyFill="1" applyBorder="1" applyAlignment="1" applyProtection="1">
      <alignment horizontal="right"/>
      <protection/>
    </xf>
    <xf numFmtId="9" fontId="5" fillId="2" borderId="11" xfId="16" applyNumberFormat="1" applyFont="1" applyFill="1" applyBorder="1" applyAlignment="1" applyProtection="1">
      <alignment horizontal="right"/>
      <protection/>
    </xf>
    <xf numFmtId="170" fontId="5" fillId="2" borderId="11" xfId="15" applyNumberFormat="1" applyFont="1" applyFill="1" applyBorder="1" applyAlignment="1" applyProtection="1">
      <alignment horizontal="right"/>
      <protection/>
    </xf>
    <xf numFmtId="166" fontId="5" fillId="2" borderId="11" xfId="16" applyNumberFormat="1" applyFont="1" applyFill="1" applyBorder="1" applyAlignment="1" applyProtection="1">
      <alignment horizontal="center" vertical="center" wrapText="1"/>
      <protection/>
    </xf>
    <xf numFmtId="167" fontId="5" fillId="2" borderId="11" xfId="16" applyNumberFormat="1" applyFont="1" applyFill="1" applyBorder="1" applyAlignment="1" applyProtection="1">
      <alignment horizontal="center"/>
      <protection/>
    </xf>
    <xf numFmtId="170" fontId="5" fillId="2" borderId="61" xfId="15" applyNumberFormat="1" applyFont="1" applyFill="1" applyBorder="1" applyAlignment="1" applyProtection="1">
      <alignment horizontal="right"/>
      <protection/>
    </xf>
    <xf numFmtId="9" fontId="5" fillId="2" borderId="48" xfId="16" applyNumberFormat="1" applyFont="1" applyFill="1" applyBorder="1" applyAlignment="1" applyProtection="1">
      <alignment horizontal="right"/>
      <protection/>
    </xf>
    <xf numFmtId="9" fontId="5" fillId="2" borderId="49" xfId="16" applyNumberFormat="1" applyFont="1" applyFill="1" applyBorder="1" applyAlignment="1" applyProtection="1">
      <alignment horizontal="right"/>
      <protection/>
    </xf>
    <xf numFmtId="170" fontId="5" fillId="2" borderId="49" xfId="15" applyNumberFormat="1" applyFont="1" applyFill="1" applyBorder="1" applyAlignment="1" applyProtection="1">
      <alignment horizontal="right"/>
      <protection/>
    </xf>
    <xf numFmtId="166" fontId="5" fillId="2" borderId="49" xfId="16" applyNumberFormat="1" applyFont="1" applyFill="1" applyBorder="1" applyAlignment="1" applyProtection="1">
      <alignment horizontal="center" vertical="center" wrapText="1"/>
      <protection/>
    </xf>
    <xf numFmtId="167" fontId="5" fillId="2" borderId="49" xfId="16" applyNumberFormat="1" applyFont="1" applyFill="1" applyBorder="1" applyAlignment="1" applyProtection="1">
      <alignment horizontal="center"/>
      <protection/>
    </xf>
    <xf numFmtId="170" fontId="5" fillId="2" borderId="51" xfId="15" applyNumberFormat="1" applyFont="1" applyFill="1" applyBorder="1" applyAlignment="1" applyProtection="1">
      <alignment horizontal="right"/>
      <protection/>
    </xf>
    <xf numFmtId="9" fontId="5" fillId="2" borderId="62" xfId="16" applyNumberFormat="1" applyFont="1" applyFill="1" applyBorder="1" applyAlignment="1" applyProtection="1">
      <alignment horizontal="right"/>
      <protection/>
    </xf>
    <xf numFmtId="9" fontId="5" fillId="2" borderId="63" xfId="16" applyNumberFormat="1" applyFont="1" applyFill="1" applyBorder="1" applyAlignment="1" applyProtection="1">
      <alignment horizontal="right"/>
      <protection/>
    </xf>
    <xf numFmtId="170" fontId="5" fillId="2" borderId="63" xfId="15" applyNumberFormat="1" applyFont="1" applyFill="1" applyBorder="1" applyAlignment="1" applyProtection="1">
      <alignment horizontal="right"/>
      <protection/>
    </xf>
    <xf numFmtId="166" fontId="5" fillId="2" borderId="63" xfId="16" applyNumberFormat="1" applyFont="1" applyFill="1" applyBorder="1" applyAlignment="1" applyProtection="1">
      <alignment horizontal="center" vertical="center" wrapText="1"/>
      <protection/>
    </xf>
    <xf numFmtId="167" fontId="5" fillId="2" borderId="63" xfId="16" applyNumberFormat="1" applyFont="1" applyFill="1" applyBorder="1" applyAlignment="1" applyProtection="1">
      <alignment horizontal="center"/>
      <protection/>
    </xf>
    <xf numFmtId="170" fontId="5" fillId="2" borderId="64" xfId="15" applyNumberFormat="1" applyFont="1" applyFill="1" applyBorder="1" applyAlignment="1" applyProtection="1">
      <alignment horizontal="right"/>
      <protection/>
    </xf>
    <xf numFmtId="0" fontId="6" fillId="9" borderId="12" xfId="16" applyFont="1" applyFill="1" applyBorder="1" applyAlignment="1" applyProtection="1">
      <alignment horizontal="center"/>
      <protection/>
    </xf>
    <xf numFmtId="0" fontId="6" fillId="9" borderId="0" xfId="16" applyFont="1" applyFill="1" applyAlignment="1" applyProtection="1">
      <alignment horizontal="center"/>
      <protection/>
    </xf>
    <xf numFmtId="0" fontId="6" fillId="10" borderId="0" xfId="16" applyFont="1" applyFill="1" applyAlignment="1" applyProtection="1">
      <alignment horizontal="center"/>
      <protection/>
    </xf>
    <xf numFmtId="0" fontId="6" fillId="11" borderId="0" xfId="16" applyFont="1" applyFill="1" applyAlignment="1" applyProtection="1">
      <alignment horizontal="center"/>
      <protection/>
    </xf>
    <xf numFmtId="166" fontId="5" fillId="8" borderId="53" xfId="16" applyNumberFormat="1" applyFont="1" applyFill="1" applyBorder="1" applyAlignment="1" applyProtection="1">
      <alignment horizontal="right" vertical="center"/>
      <protection locked="0"/>
    </xf>
    <xf numFmtId="166" fontId="5" fillId="2" borderId="65" xfId="16" applyNumberFormat="1" applyFont="1" applyFill="1" applyBorder="1" applyAlignment="1" applyProtection="1">
      <alignment horizontal="right" vertical="center"/>
      <protection/>
    </xf>
    <xf numFmtId="170" fontId="5" fillId="8" borderId="49" xfId="1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1" xfId="0" applyBorder="1" applyAlignment="1" applyProtection="1">
      <alignment horizontal="left" vertical="center" wrapText="1"/>
      <protection/>
    </xf>
    <xf numFmtId="0" fontId="5" fillId="10" borderId="15" xfId="16" applyFont="1" applyFill="1" applyBorder="1" applyAlignment="1" applyProtection="1">
      <alignment horizontal="center" vertical="center" wrapText="1"/>
      <protection/>
    </xf>
    <xf numFmtId="0" fontId="0" fillId="12" borderId="15" xfId="0" applyFill="1" applyBorder="1" applyAlignment="1" applyProtection="1">
      <alignment horizontal="center" vertical="center" wrapText="1"/>
      <protection/>
    </xf>
    <xf numFmtId="0" fontId="5" fillId="11" borderId="66" xfId="16" applyFont="1" applyFill="1" applyBorder="1" applyAlignment="1" applyProtection="1">
      <alignment horizontal="center" vertical="center" wrapText="1"/>
      <protection/>
    </xf>
    <xf numFmtId="0" fontId="0" fillId="13" borderId="67" xfId="0" applyFill="1" applyBorder="1" applyAlignment="1" applyProtection="1">
      <alignment horizontal="center" vertical="center" wrapText="1"/>
      <protection/>
    </xf>
    <xf numFmtId="0" fontId="0" fillId="13" borderId="68" xfId="0" applyFill="1" applyBorder="1" applyAlignment="1" applyProtection="1">
      <alignment horizontal="center" vertical="center" wrapText="1"/>
      <protection/>
    </xf>
    <xf numFmtId="0" fontId="4" fillId="0" borderId="69" xfId="16" applyBorder="1" applyAlignment="1" applyProtection="1">
      <alignment horizontal="center" vertical="center" wrapText="1"/>
      <protection/>
    </xf>
    <xf numFmtId="0" fontId="4" fillId="0" borderId="70" xfId="16" applyBorder="1" applyAlignment="1" applyProtection="1">
      <alignment horizontal="center" vertical="center" wrapText="1"/>
      <protection/>
    </xf>
    <xf numFmtId="0" fontId="4" fillId="0" borderId="69" xfId="16" applyFont="1" applyBorder="1" applyAlignment="1" applyProtection="1">
      <alignment horizontal="center" vertical="center" wrapText="1"/>
      <protection/>
    </xf>
    <xf numFmtId="0" fontId="5" fillId="9" borderId="66" xfId="16" applyFont="1" applyFill="1" applyBorder="1" applyAlignment="1" applyProtection="1">
      <alignment horizontal="center" vertical="center" wrapText="1"/>
      <protection/>
    </xf>
    <xf numFmtId="0" fontId="0" fillId="14" borderId="67" xfId="0" applyFill="1" applyBorder="1" applyAlignment="1" applyProtection="1">
      <alignment horizontal="center" vertical="center" wrapText="1"/>
      <protection/>
    </xf>
    <xf numFmtId="0" fontId="0" fillId="14" borderId="68" xfId="0" applyFill="1" applyBorder="1" applyAlignment="1" applyProtection="1">
      <alignment horizontal="center" vertical="center" wrapText="1"/>
      <protection/>
    </xf>
    <xf numFmtId="0" fontId="5" fillId="0" borderId="71" xfId="16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5" fillId="0" borderId="72" xfId="16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4" fillId="0" borderId="73" xfId="16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7" fillId="2" borderId="76" xfId="16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16" fillId="0" borderId="11" xfId="16" applyFont="1" applyBorder="1" applyAlignment="1" applyProtection="1">
      <alignment/>
      <protection/>
    </xf>
    <xf numFmtId="0" fontId="16" fillId="0" borderId="50" xfId="16" applyFont="1" applyBorder="1" applyAlignment="1" applyProtection="1">
      <alignment/>
      <protection/>
    </xf>
    <xf numFmtId="0" fontId="16" fillId="0" borderId="49" xfId="16" applyFont="1" applyBorder="1" applyAlignment="1" applyProtection="1">
      <alignment/>
      <protection/>
    </xf>
    <xf numFmtId="0" fontId="5" fillId="2" borderId="79" xfId="16" applyFont="1" applyFill="1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5" fillId="2" borderId="80" xfId="16" applyFont="1" applyFill="1" applyBorder="1" applyAlignment="1" applyProtection="1">
      <alignment horizontal="center" vertical="center" wrapText="1"/>
      <protection/>
    </xf>
    <xf numFmtId="0" fontId="5" fillId="0" borderId="20" xfId="16" applyFont="1" applyBorder="1" applyAlignment="1" applyProtection="1">
      <alignment horizontal="left" vertical="center" wrapText="1"/>
      <protection/>
    </xf>
    <xf numFmtId="0" fontId="0" fillId="0" borderId="82" xfId="0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 vertical="center" wrapText="1"/>
      <protection/>
    </xf>
    <xf numFmtId="0" fontId="5" fillId="0" borderId="0" xfId="16" applyFont="1" applyBorder="1" applyAlignment="1" applyProtection="1">
      <alignment horizontal="left" vertical="center" wrapText="1"/>
      <protection/>
    </xf>
    <xf numFmtId="0" fontId="5" fillId="2" borderId="24" xfId="16" applyFont="1" applyFill="1" applyBorder="1" applyAlignment="1" applyProtection="1">
      <alignment horizontal="center" vertical="center" wrapText="1"/>
      <protection/>
    </xf>
    <xf numFmtId="0" fontId="5" fillId="2" borderId="0" xfId="16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Euro" xfId="15"/>
    <cellStyle name="Excel Built-in Normal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color rgb="FF008000"/>
      </font>
      <fill>
        <patternFill>
          <bgColor rgb="FFD9D9D9"/>
        </patternFill>
      </fill>
      <border/>
    </dxf>
    <dxf>
      <font>
        <color rgb="FFD9D9D9"/>
      </font>
      <fill>
        <patternFill>
          <bgColor rgb="FFD9D9D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56"/>
  <sheetViews>
    <sheetView tabSelected="1" zoomScale="115" zoomScaleNormal="11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5" sqref="H5"/>
    </sheetView>
  </sheetViews>
  <sheetFormatPr defaultColWidth="11.421875" defaultRowHeight="12.75"/>
  <cols>
    <col min="1" max="1" width="18.7109375" style="49" customWidth="1"/>
    <col min="2" max="2" width="7.7109375" style="49" customWidth="1"/>
    <col min="3" max="3" width="16.8515625" style="49" bestFit="1" customWidth="1"/>
    <col min="4" max="4" width="11.421875" style="49" customWidth="1"/>
    <col min="5" max="7" width="11.8515625" style="49" customWidth="1"/>
    <col min="8" max="9" width="13.57421875" style="49" bestFit="1" customWidth="1"/>
    <col min="10" max="14" width="12.421875" style="49" customWidth="1"/>
    <col min="15" max="22" width="0" style="49" hidden="1" customWidth="1"/>
    <col min="23" max="16384" width="10.7109375" style="49" customWidth="1"/>
  </cols>
  <sheetData>
    <row r="1" ht="15" thickBot="1">
      <c r="D1" s="50" t="s">
        <v>81</v>
      </c>
    </row>
    <row r="2" spans="1:22" ht="24">
      <c r="A2" s="406" t="s">
        <v>79</v>
      </c>
      <c r="B2" s="407"/>
      <c r="C2" s="199"/>
      <c r="D2" s="200">
        <v>48</v>
      </c>
      <c r="E2" s="403" t="s">
        <v>0</v>
      </c>
      <c r="F2" s="404"/>
      <c r="G2" s="405"/>
      <c r="H2" s="395" t="s">
        <v>1</v>
      </c>
      <c r="I2" s="396"/>
      <c r="J2" s="397" t="s">
        <v>2</v>
      </c>
      <c r="K2" s="398"/>
      <c r="L2" s="398"/>
      <c r="M2" s="398"/>
      <c r="N2" s="399"/>
      <c r="O2" s="52" t="s">
        <v>3</v>
      </c>
      <c r="P2" s="53"/>
      <c r="Q2" s="54"/>
      <c r="R2" s="55" t="s">
        <v>4</v>
      </c>
      <c r="S2" s="54"/>
      <c r="T2" s="55" t="s">
        <v>5</v>
      </c>
      <c r="U2" s="53"/>
      <c r="V2" s="54"/>
    </row>
    <row r="3" spans="1:22" ht="24">
      <c r="A3" s="408" t="s">
        <v>113</v>
      </c>
      <c r="B3" s="409"/>
      <c r="C3" s="201" t="s">
        <v>118</v>
      </c>
      <c r="D3" s="305">
        <v>48</v>
      </c>
      <c r="E3" s="420" t="s">
        <v>6</v>
      </c>
      <c r="F3" s="421"/>
      <c r="G3" s="422"/>
      <c r="H3" s="423" t="s">
        <v>7</v>
      </c>
      <c r="I3" s="421"/>
      <c r="J3" s="420" t="s">
        <v>8</v>
      </c>
      <c r="K3" s="421"/>
      <c r="L3" s="421"/>
      <c r="M3" s="421"/>
      <c r="N3" s="422"/>
      <c r="O3" s="56" t="s">
        <v>9</v>
      </c>
      <c r="P3" s="57"/>
      <c r="Q3" s="58"/>
      <c r="R3" s="59" t="s">
        <v>10</v>
      </c>
      <c r="S3" s="58"/>
      <c r="T3" s="59" t="s">
        <v>11</v>
      </c>
      <c r="U3" s="57"/>
      <c r="V3" s="58"/>
    </row>
    <row r="4" spans="1:22" ht="14.25">
      <c r="A4" s="60" t="s">
        <v>98</v>
      </c>
      <c r="B4" s="61"/>
      <c r="C4" s="62"/>
      <c r="D4" s="306">
        <v>7</v>
      </c>
      <c r="E4" s="66"/>
      <c r="F4" s="64"/>
      <c r="G4" s="65"/>
      <c r="H4" s="66"/>
      <c r="I4" s="64"/>
      <c r="J4" s="63"/>
      <c r="K4" s="64"/>
      <c r="L4" s="64"/>
      <c r="M4" s="64"/>
      <c r="N4" s="65"/>
      <c r="O4" s="66"/>
      <c r="P4" s="67"/>
      <c r="Q4" s="68"/>
      <c r="R4" s="69"/>
      <c r="S4" s="68"/>
      <c r="T4" s="69"/>
      <c r="U4" s="67"/>
      <c r="V4" s="68"/>
    </row>
    <row r="5" spans="1:22" ht="14.25">
      <c r="A5" s="60" t="s">
        <v>89</v>
      </c>
      <c r="B5" s="61"/>
      <c r="C5" s="62"/>
      <c r="D5" s="307">
        <v>11</v>
      </c>
      <c r="E5" s="66"/>
      <c r="F5" s="64"/>
      <c r="G5" s="65"/>
      <c r="H5" s="66"/>
      <c r="I5" s="64"/>
      <c r="J5" s="63"/>
      <c r="K5" s="64"/>
      <c r="L5" s="64"/>
      <c r="M5" s="64"/>
      <c r="N5" s="65"/>
      <c r="O5" s="66"/>
      <c r="P5" s="67"/>
      <c r="Q5" s="68"/>
      <c r="R5" s="69"/>
      <c r="S5" s="68"/>
      <c r="T5" s="69"/>
      <c r="U5" s="67"/>
      <c r="V5" s="68"/>
    </row>
    <row r="6" spans="1:22" ht="35.25" customHeight="1" thickBot="1">
      <c r="A6" s="424" t="s">
        <v>90</v>
      </c>
      <c r="B6" s="394"/>
      <c r="C6" s="394"/>
      <c r="D6" s="425"/>
      <c r="E6" s="308" t="s">
        <v>12</v>
      </c>
      <c r="F6" s="67" t="s">
        <v>13</v>
      </c>
      <c r="G6" s="309" t="s">
        <v>14</v>
      </c>
      <c r="H6" s="310" t="s">
        <v>15</v>
      </c>
      <c r="I6" s="311" t="s">
        <v>14</v>
      </c>
      <c r="J6" s="308" t="s">
        <v>16</v>
      </c>
      <c r="K6" s="67" t="s">
        <v>17</v>
      </c>
      <c r="L6" s="66" t="s">
        <v>18</v>
      </c>
      <c r="M6" s="311" t="s">
        <v>19</v>
      </c>
      <c r="N6" s="309" t="s">
        <v>20</v>
      </c>
      <c r="O6" s="70" t="s">
        <v>21</v>
      </c>
      <c r="P6" s="71" t="s">
        <v>22</v>
      </c>
      <c r="Q6" s="72" t="s">
        <v>23</v>
      </c>
      <c r="R6" s="73" t="s">
        <v>24</v>
      </c>
      <c r="S6" s="72" t="s">
        <v>25</v>
      </c>
      <c r="T6" s="73" t="s">
        <v>26</v>
      </c>
      <c r="U6" s="71" t="s">
        <v>27</v>
      </c>
      <c r="V6" s="72" t="s">
        <v>28</v>
      </c>
    </row>
    <row r="7" spans="1:22" ht="35.25" customHeight="1" hidden="1" thickBot="1">
      <c r="A7" s="428"/>
      <c r="B7" s="427"/>
      <c r="C7" s="427"/>
      <c r="D7" s="427"/>
      <c r="E7" s="429" t="s">
        <v>0</v>
      </c>
      <c r="F7" s="429" t="s">
        <v>0</v>
      </c>
      <c r="G7" s="430" t="s">
        <v>0</v>
      </c>
      <c r="H7" s="429" t="s">
        <v>1</v>
      </c>
      <c r="I7" s="429" t="s">
        <v>1</v>
      </c>
      <c r="J7" s="429" t="s">
        <v>2</v>
      </c>
      <c r="K7" s="429" t="s">
        <v>2</v>
      </c>
      <c r="L7" s="429" t="s">
        <v>2</v>
      </c>
      <c r="M7" s="429" t="s">
        <v>2</v>
      </c>
      <c r="N7" s="429" t="s">
        <v>2</v>
      </c>
      <c r="O7" s="430"/>
      <c r="P7" s="430"/>
      <c r="Q7" s="430"/>
      <c r="R7" s="430"/>
      <c r="S7" s="430"/>
      <c r="T7" s="430"/>
      <c r="U7" s="430"/>
      <c r="V7" s="430"/>
    </row>
    <row r="8" spans="1:22" ht="15" thickBot="1">
      <c r="A8" s="414" t="s">
        <v>80</v>
      </c>
      <c r="B8" s="415"/>
      <c r="C8" s="415" t="s">
        <v>110</v>
      </c>
      <c r="D8" s="415"/>
      <c r="E8" s="312">
        <f>$D10-E10</f>
        <v>85.32683346723287</v>
      </c>
      <c r="F8" s="313">
        <f aca="true" t="shared" si="0" ref="F8:N8">$D10-F10</f>
        <v>85.32683346723287</v>
      </c>
      <c r="G8" s="313">
        <f t="shared" si="0"/>
        <v>85.32683346723287</v>
      </c>
      <c r="H8" s="314">
        <f>$D10-H10</f>
        <v>82</v>
      </c>
      <c r="I8" s="313">
        <f t="shared" si="0"/>
        <v>82</v>
      </c>
      <c r="J8" s="313">
        <f t="shared" si="0"/>
        <v>88.4</v>
      </c>
      <c r="K8" s="313">
        <f t="shared" si="0"/>
        <v>88.4</v>
      </c>
      <c r="L8" s="313">
        <f t="shared" si="0"/>
        <v>88.4</v>
      </c>
      <c r="M8" s="313">
        <f t="shared" si="0"/>
        <v>88.4</v>
      </c>
      <c r="N8" s="315">
        <f t="shared" si="0"/>
        <v>88.4</v>
      </c>
      <c r="O8" s="75"/>
      <c r="P8" s="75"/>
      <c r="Q8" s="75"/>
      <c r="R8" s="75"/>
      <c r="S8" s="75"/>
      <c r="T8" s="75"/>
      <c r="U8" s="75"/>
      <c r="V8" s="76"/>
    </row>
    <row r="9" spans="1:22" ht="16.5" customHeight="1" thickBot="1">
      <c r="A9" s="77"/>
      <c r="B9" s="78"/>
      <c r="C9" s="415" t="s">
        <v>111</v>
      </c>
      <c r="D9" s="416"/>
      <c r="E9" s="74">
        <f>E8*12</f>
        <v>1023.9220016067945</v>
      </c>
      <c r="F9" s="74">
        <f aca="true" t="shared" si="1" ref="F9:N9">F8*12</f>
        <v>1023.9220016067945</v>
      </c>
      <c r="G9" s="74">
        <f t="shared" si="1"/>
        <v>1023.9220016067945</v>
      </c>
      <c r="H9" s="74">
        <f t="shared" si="1"/>
        <v>984</v>
      </c>
      <c r="I9" s="74">
        <f t="shared" si="1"/>
        <v>984</v>
      </c>
      <c r="J9" s="74">
        <f t="shared" si="1"/>
        <v>1060.8000000000002</v>
      </c>
      <c r="K9" s="74">
        <f t="shared" si="1"/>
        <v>1060.8000000000002</v>
      </c>
      <c r="L9" s="74">
        <f t="shared" si="1"/>
        <v>1060.8000000000002</v>
      </c>
      <c r="M9" s="74">
        <f t="shared" si="1"/>
        <v>1060.8000000000002</v>
      </c>
      <c r="N9" s="74">
        <f t="shared" si="1"/>
        <v>1060.8000000000002</v>
      </c>
      <c r="O9" s="79"/>
      <c r="P9" s="79"/>
      <c r="Q9" s="79"/>
      <c r="R9" s="79"/>
      <c r="S9" s="80"/>
      <c r="T9" s="80"/>
      <c r="U9" s="80"/>
      <c r="V9" s="80"/>
    </row>
    <row r="10" spans="1:22" ht="16.5" customHeight="1" thickBot="1">
      <c r="A10" s="81" t="s">
        <v>29</v>
      </c>
      <c r="B10" s="82">
        <v>2016</v>
      </c>
      <c r="C10" s="83">
        <v>2016</v>
      </c>
      <c r="D10" s="202">
        <v>200</v>
      </c>
      <c r="E10" s="84">
        <f>'MIEL ZONE 3'!I8</f>
        <v>114.67316653276713</v>
      </c>
      <c r="F10" s="85">
        <f>'MIEL ZONE 3'!K8</f>
        <v>114.67316653276713</v>
      </c>
      <c r="G10" s="85">
        <f>'MIEL ZONE 3'!M8</f>
        <v>114.67316653276713</v>
      </c>
      <c r="H10" s="85">
        <f>'Pavillon ZONE 3'!G7</f>
        <v>118</v>
      </c>
      <c r="I10" s="86">
        <f>'Pavillon ZONE 3'!H7</f>
        <v>118</v>
      </c>
      <c r="J10" s="87">
        <f>'MSS Zone 3'!J7</f>
        <v>111.6</v>
      </c>
      <c r="K10" s="88">
        <f>'MSS Zone 3'!K7</f>
        <v>111.6</v>
      </c>
      <c r="L10" s="89">
        <f>'MSS Zone 3'!L7</f>
        <v>111.6</v>
      </c>
      <c r="M10" s="89">
        <f>'MSS Zone 3'!M7</f>
        <v>111.6</v>
      </c>
      <c r="N10" s="90">
        <f>'MSS Zone 3'!N7</f>
        <v>111.6</v>
      </c>
      <c r="O10" s="91"/>
      <c r="P10" s="85"/>
      <c r="Q10" s="86"/>
      <c r="R10" s="91"/>
      <c r="S10" s="90"/>
      <c r="T10" s="87"/>
      <c r="U10" s="89"/>
      <c r="V10" s="90"/>
    </row>
    <row r="11" spans="1:22" ht="15.75" customHeight="1" thickBot="1">
      <c r="A11" s="92"/>
      <c r="B11" s="93">
        <v>2017</v>
      </c>
      <c r="C11" s="94">
        <v>2017</v>
      </c>
      <c r="D11" s="203">
        <f>D10*1.05</f>
        <v>210</v>
      </c>
      <c r="E11" s="95">
        <f>'MIEL ZONE 3'!I15</f>
        <v>118.56039251692872</v>
      </c>
      <c r="F11" s="96">
        <f>'MIEL ZONE 3'!K15</f>
        <v>118.56039251692872</v>
      </c>
      <c r="G11" s="96">
        <f>'MIEL ZONE 3'!M15</f>
        <v>118.56039251692872</v>
      </c>
      <c r="H11" s="96">
        <f>'Pavillon ZONE 3'!G13</f>
        <v>142</v>
      </c>
      <c r="I11" s="97">
        <f>'Pavillon ZONE 3'!H13</f>
        <v>142</v>
      </c>
      <c r="J11" s="98">
        <f>'MSS Zone 3'!J14</f>
        <v>115.55</v>
      </c>
      <c r="K11" s="99">
        <f>'MSS Zone 3'!K14</f>
        <v>115.55</v>
      </c>
      <c r="L11" s="100">
        <f>'MSS Zone 3'!L14</f>
        <v>115.55</v>
      </c>
      <c r="M11" s="100">
        <f>'MSS Zone 3'!M14</f>
        <v>115.55</v>
      </c>
      <c r="N11" s="101">
        <f>'MSS Zone 3'!N14</f>
        <v>115.55</v>
      </c>
      <c r="O11" s="102"/>
      <c r="P11" s="96"/>
      <c r="Q11" s="97"/>
      <c r="R11" s="102"/>
      <c r="S11" s="101"/>
      <c r="T11" s="98"/>
      <c r="U11" s="100"/>
      <c r="V11" s="101"/>
    </row>
    <row r="12" spans="1:22" ht="18.75" customHeight="1" thickBot="1" thickTop="1">
      <c r="A12" s="103" t="s">
        <v>30</v>
      </c>
      <c r="B12" s="104"/>
      <c r="C12" s="104"/>
      <c r="D12" s="104"/>
      <c r="E12" s="386"/>
      <c r="F12" s="387"/>
      <c r="G12" s="387"/>
      <c r="H12" s="388"/>
      <c r="I12" s="388"/>
      <c r="J12" s="389"/>
      <c r="K12" s="389"/>
      <c r="L12" s="389"/>
      <c r="M12" s="389"/>
      <c r="N12" s="389"/>
      <c r="O12" s="105"/>
      <c r="P12" s="105"/>
      <c r="Q12" s="105"/>
      <c r="R12" s="105"/>
      <c r="S12" s="105"/>
      <c r="T12" s="105"/>
      <c r="U12" s="105"/>
      <c r="V12" s="105"/>
    </row>
    <row r="13" spans="1:22" ht="14.25">
      <c r="A13" s="417" t="s">
        <v>31</v>
      </c>
      <c r="B13" s="418"/>
      <c r="C13" s="419"/>
      <c r="D13" s="257">
        <v>1.7</v>
      </c>
      <c r="E13" s="218">
        <v>1</v>
      </c>
      <c r="F13" s="218">
        <v>1.3</v>
      </c>
      <c r="G13" s="316">
        <v>2</v>
      </c>
      <c r="H13" s="322">
        <v>1.6</v>
      </c>
      <c r="I13" s="219">
        <v>2</v>
      </c>
      <c r="J13" s="319">
        <v>2.5</v>
      </c>
      <c r="K13" s="218">
        <v>1</v>
      </c>
      <c r="L13" s="218">
        <v>1.5</v>
      </c>
      <c r="M13" s="218">
        <v>2.5</v>
      </c>
      <c r="N13" s="219">
        <v>3</v>
      </c>
      <c r="O13" s="107">
        <v>1.5</v>
      </c>
      <c r="P13" s="108">
        <v>2</v>
      </c>
      <c r="Q13" s="109">
        <v>3</v>
      </c>
      <c r="R13" s="110">
        <v>3</v>
      </c>
      <c r="S13" s="109">
        <v>3</v>
      </c>
      <c r="T13" s="110">
        <v>1.5</v>
      </c>
      <c r="U13" s="108">
        <v>2</v>
      </c>
      <c r="V13" s="109">
        <v>3</v>
      </c>
    </row>
    <row r="14" spans="1:22" ht="14.25">
      <c r="A14" s="259" t="s">
        <v>32</v>
      </c>
      <c r="B14" s="260"/>
      <c r="C14" s="261"/>
      <c r="D14" s="258">
        <v>40</v>
      </c>
      <c r="E14" s="217">
        <v>0</v>
      </c>
      <c r="F14" s="217">
        <v>50</v>
      </c>
      <c r="G14" s="317">
        <v>65</v>
      </c>
      <c r="H14" s="323">
        <v>35</v>
      </c>
      <c r="I14" s="220">
        <v>53</v>
      </c>
      <c r="J14" s="320">
        <v>65</v>
      </c>
      <c r="K14" s="217">
        <v>0</v>
      </c>
      <c r="L14" s="217">
        <v>45</v>
      </c>
      <c r="M14" s="217">
        <v>70</v>
      </c>
      <c r="N14" s="220">
        <v>95</v>
      </c>
      <c r="O14" s="111">
        <v>50</v>
      </c>
      <c r="P14" s="112">
        <v>60</v>
      </c>
      <c r="Q14" s="113">
        <v>70</v>
      </c>
      <c r="R14" s="114">
        <v>96</v>
      </c>
      <c r="S14" s="113">
        <v>128</v>
      </c>
      <c r="T14" s="115">
        <v>45</v>
      </c>
      <c r="U14" s="116">
        <v>60</v>
      </c>
      <c r="V14" s="117">
        <v>75</v>
      </c>
    </row>
    <row r="15" spans="1:22" ht="15" thickBot="1">
      <c r="A15" s="259" t="s">
        <v>34</v>
      </c>
      <c r="B15" s="260"/>
      <c r="C15" s="261"/>
      <c r="D15" s="262">
        <v>38</v>
      </c>
      <c r="E15" s="221">
        <v>0</v>
      </c>
      <c r="F15" s="221">
        <v>30</v>
      </c>
      <c r="G15" s="318">
        <v>35</v>
      </c>
      <c r="H15" s="324">
        <v>27.5</v>
      </c>
      <c r="I15" s="325">
        <v>27.5</v>
      </c>
      <c r="J15" s="321">
        <v>30</v>
      </c>
      <c r="K15" s="221">
        <v>0</v>
      </c>
      <c r="L15" s="221">
        <v>30</v>
      </c>
      <c r="M15" s="221">
        <v>30</v>
      </c>
      <c r="N15" s="221">
        <v>30</v>
      </c>
      <c r="O15" s="118"/>
      <c r="P15" s="119"/>
      <c r="Q15" s="120"/>
      <c r="R15" s="121">
        <v>32</v>
      </c>
      <c r="S15" s="120">
        <v>48</v>
      </c>
      <c r="T15" s="122">
        <v>20</v>
      </c>
      <c r="U15" s="123">
        <v>25</v>
      </c>
      <c r="V15" s="124">
        <v>30</v>
      </c>
    </row>
    <row r="16" spans="1:22" ht="15" thickBot="1">
      <c r="A16" s="214" t="s">
        <v>35</v>
      </c>
      <c r="B16" s="215"/>
      <c r="C16" s="215"/>
      <c r="D16" s="104"/>
      <c r="E16" s="386"/>
      <c r="F16" s="387"/>
      <c r="G16" s="387"/>
      <c r="H16" s="388"/>
      <c r="I16" s="388"/>
      <c r="J16" s="389"/>
      <c r="K16" s="389"/>
      <c r="L16" s="389"/>
      <c r="M16" s="389"/>
      <c r="N16" s="389"/>
      <c r="O16" s="125"/>
      <c r="P16" s="126"/>
      <c r="Q16" s="126"/>
      <c r="R16" s="126"/>
      <c r="S16" s="126"/>
      <c r="T16" s="126"/>
      <c r="U16" s="126"/>
      <c r="V16" s="126"/>
    </row>
    <row r="17" spans="1:22" ht="14.25">
      <c r="A17" s="259" t="s">
        <v>36</v>
      </c>
      <c r="B17" s="260"/>
      <c r="C17" s="261"/>
      <c r="D17" s="257">
        <v>1</v>
      </c>
      <c r="E17" s="218">
        <v>1</v>
      </c>
      <c r="F17" s="218">
        <v>1.3</v>
      </c>
      <c r="G17" s="316">
        <v>2</v>
      </c>
      <c r="H17" s="322">
        <v>1.3</v>
      </c>
      <c r="I17" s="219">
        <v>2</v>
      </c>
      <c r="J17" s="319"/>
      <c r="K17" s="218">
        <v>1</v>
      </c>
      <c r="L17" s="218">
        <v>1.5</v>
      </c>
      <c r="M17" s="218">
        <v>2</v>
      </c>
      <c r="N17" s="219">
        <v>2.5</v>
      </c>
      <c r="O17" s="107">
        <v>1.5</v>
      </c>
      <c r="P17" s="108">
        <v>2</v>
      </c>
      <c r="Q17" s="109">
        <v>3</v>
      </c>
      <c r="R17" s="110">
        <v>1.5</v>
      </c>
      <c r="S17" s="109">
        <v>2</v>
      </c>
      <c r="T17" s="110">
        <v>1.25</v>
      </c>
      <c r="U17" s="108">
        <v>1.75</v>
      </c>
      <c r="V17" s="109">
        <v>2.5</v>
      </c>
    </row>
    <row r="18" spans="1:22" ht="14.25">
      <c r="A18" s="259" t="s">
        <v>37</v>
      </c>
      <c r="B18" s="260"/>
      <c r="C18" s="261"/>
      <c r="D18" s="263">
        <v>1</v>
      </c>
      <c r="E18" s="216">
        <v>1</v>
      </c>
      <c r="F18" s="216">
        <v>1.3</v>
      </c>
      <c r="G18" s="326">
        <v>2</v>
      </c>
      <c r="H18" s="330">
        <v>1.3</v>
      </c>
      <c r="I18" s="222">
        <v>2</v>
      </c>
      <c r="J18" s="328"/>
      <c r="K18" s="216">
        <v>1</v>
      </c>
      <c r="L18" s="216">
        <v>1.3</v>
      </c>
      <c r="M18" s="216">
        <v>1.8</v>
      </c>
      <c r="N18" s="222">
        <v>2</v>
      </c>
      <c r="O18" s="127">
        <v>1.5</v>
      </c>
      <c r="P18" s="128">
        <v>2</v>
      </c>
      <c r="Q18" s="129">
        <v>3</v>
      </c>
      <c r="R18" s="130">
        <v>2</v>
      </c>
      <c r="S18" s="129">
        <v>2</v>
      </c>
      <c r="T18" s="2">
        <v>1.25</v>
      </c>
      <c r="U18" s="3">
        <v>1.5</v>
      </c>
      <c r="V18" s="4">
        <v>2</v>
      </c>
    </row>
    <row r="19" spans="1:22" ht="14.25">
      <c r="A19" s="259" t="s">
        <v>38</v>
      </c>
      <c r="B19" s="260"/>
      <c r="C19" s="261"/>
      <c r="D19" s="263">
        <v>1</v>
      </c>
      <c r="E19" s="216">
        <v>1</v>
      </c>
      <c r="F19" s="216">
        <v>1.3</v>
      </c>
      <c r="G19" s="326">
        <v>2</v>
      </c>
      <c r="H19" s="330">
        <v>1.3</v>
      </c>
      <c r="I19" s="222">
        <v>2</v>
      </c>
      <c r="J19" s="328"/>
      <c r="K19" s="216">
        <v>1</v>
      </c>
      <c r="L19" s="216">
        <v>1.5</v>
      </c>
      <c r="M19" s="216">
        <v>2</v>
      </c>
      <c r="N19" s="222">
        <v>2.5</v>
      </c>
      <c r="O19" s="127">
        <v>1.5</v>
      </c>
      <c r="P19" s="128">
        <v>2</v>
      </c>
      <c r="Q19" s="129">
        <v>3</v>
      </c>
      <c r="R19" s="130">
        <v>1.5</v>
      </c>
      <c r="S19" s="129">
        <v>1.5</v>
      </c>
      <c r="T19" s="2">
        <v>1.25</v>
      </c>
      <c r="U19" s="3">
        <v>1.5</v>
      </c>
      <c r="V19" s="4">
        <v>2</v>
      </c>
    </row>
    <row r="20" spans="1:22" ht="15" thickBot="1">
      <c r="A20" s="259" t="s">
        <v>39</v>
      </c>
      <c r="B20" s="260"/>
      <c r="C20" s="261"/>
      <c r="D20" s="264">
        <v>1</v>
      </c>
      <c r="E20" s="223">
        <v>1</v>
      </c>
      <c r="F20" s="223">
        <v>1.3</v>
      </c>
      <c r="G20" s="327">
        <v>2</v>
      </c>
      <c r="H20" s="331">
        <v>1</v>
      </c>
      <c r="I20" s="224">
        <v>1</v>
      </c>
      <c r="J20" s="329"/>
      <c r="K20" s="223">
        <v>1</v>
      </c>
      <c r="L20" s="223">
        <v>1.5</v>
      </c>
      <c r="M20" s="223">
        <v>2</v>
      </c>
      <c r="N20" s="224">
        <v>2.5</v>
      </c>
      <c r="O20" s="131">
        <v>1.5</v>
      </c>
      <c r="P20" s="132">
        <v>2</v>
      </c>
      <c r="Q20" s="133">
        <v>3</v>
      </c>
      <c r="R20" s="134">
        <v>1.5</v>
      </c>
      <c r="S20" s="133">
        <v>1.5</v>
      </c>
      <c r="T20" s="134">
        <v>1.25</v>
      </c>
      <c r="U20" s="132">
        <v>1.75</v>
      </c>
      <c r="V20" s="133">
        <v>2.5</v>
      </c>
    </row>
    <row r="21" spans="1:22" ht="15" thickBot="1">
      <c r="A21" s="103" t="s">
        <v>40</v>
      </c>
      <c r="B21" s="104"/>
      <c r="C21" s="104"/>
      <c r="D21" s="104"/>
      <c r="E21" s="386"/>
      <c r="F21" s="387"/>
      <c r="G21" s="387"/>
      <c r="H21" s="388"/>
      <c r="I21" s="388"/>
      <c r="J21" s="389"/>
      <c r="K21" s="389"/>
      <c r="L21" s="389"/>
      <c r="M21" s="389"/>
      <c r="N21" s="389"/>
      <c r="O21" s="125"/>
      <c r="P21" s="126"/>
      <c r="Q21" s="126"/>
      <c r="R21" s="126"/>
      <c r="S21" s="126"/>
      <c r="T21" s="125"/>
      <c r="U21" s="126"/>
      <c r="V21" s="126"/>
    </row>
    <row r="22" spans="1:22" ht="18" customHeight="1">
      <c r="A22" s="259" t="s">
        <v>41</v>
      </c>
      <c r="B22" s="260"/>
      <c r="C22" s="261"/>
      <c r="D22" s="265">
        <v>1</v>
      </c>
      <c r="E22" s="301">
        <v>2</v>
      </c>
      <c r="F22" s="301">
        <v>3</v>
      </c>
      <c r="G22" s="332">
        <v>3</v>
      </c>
      <c r="H22" s="350">
        <v>3</v>
      </c>
      <c r="I22" s="302">
        <v>3</v>
      </c>
      <c r="J22" s="341"/>
      <c r="K22" s="301">
        <v>2</v>
      </c>
      <c r="L22" s="301">
        <v>3</v>
      </c>
      <c r="M22" s="301">
        <v>3</v>
      </c>
      <c r="N22" s="302">
        <v>3</v>
      </c>
      <c r="O22" s="52" t="s">
        <v>42</v>
      </c>
      <c r="P22" s="51"/>
      <c r="Q22" s="52"/>
      <c r="R22" s="135">
        <v>3</v>
      </c>
      <c r="S22" s="136">
        <v>3</v>
      </c>
      <c r="T22" s="135">
        <v>3</v>
      </c>
      <c r="U22" s="137">
        <v>3</v>
      </c>
      <c r="V22" s="136">
        <v>3</v>
      </c>
    </row>
    <row r="23" spans="1:22" ht="18" customHeight="1">
      <c r="A23" s="266" t="s">
        <v>43</v>
      </c>
      <c r="B23" s="259" t="s">
        <v>104</v>
      </c>
      <c r="C23" s="261"/>
      <c r="D23" s="267">
        <v>3</v>
      </c>
      <c r="E23" s="303">
        <v>0</v>
      </c>
      <c r="F23" s="303">
        <v>2</v>
      </c>
      <c r="G23" s="333">
        <v>3</v>
      </c>
      <c r="H23" s="351">
        <v>2</v>
      </c>
      <c r="I23" s="304">
        <v>4</v>
      </c>
      <c r="J23" s="342"/>
      <c r="K23" s="303">
        <v>0</v>
      </c>
      <c r="L23" s="303">
        <v>2</v>
      </c>
      <c r="M23" s="303">
        <v>3</v>
      </c>
      <c r="N23" s="304">
        <v>5</v>
      </c>
      <c r="O23" s="138"/>
      <c r="P23" s="138"/>
      <c r="Q23" s="139"/>
      <c r="R23" s="140"/>
      <c r="S23" s="141"/>
      <c r="T23" s="140"/>
      <c r="U23" s="142"/>
      <c r="V23" s="141"/>
    </row>
    <row r="24" spans="1:22" ht="14.25">
      <c r="A24" s="213"/>
      <c r="B24" s="269" t="s">
        <v>105</v>
      </c>
      <c r="C24" s="270"/>
      <c r="D24" s="268">
        <v>20</v>
      </c>
      <c r="E24" s="243">
        <v>0</v>
      </c>
      <c r="F24" s="243">
        <v>30</v>
      </c>
      <c r="G24" s="334">
        <v>30</v>
      </c>
      <c r="H24" s="352">
        <v>30</v>
      </c>
      <c r="I24" s="244">
        <v>30</v>
      </c>
      <c r="J24" s="343"/>
      <c r="K24" s="243">
        <v>0</v>
      </c>
      <c r="L24" s="243">
        <v>30</v>
      </c>
      <c r="M24" s="243">
        <v>30</v>
      </c>
      <c r="N24" s="244">
        <v>30</v>
      </c>
      <c r="O24" s="143" t="s">
        <v>44</v>
      </c>
      <c r="P24" s="57" t="s">
        <v>44</v>
      </c>
      <c r="Q24" s="58" t="s">
        <v>44</v>
      </c>
      <c r="R24" s="144">
        <v>100</v>
      </c>
      <c r="S24" s="5">
        <v>100</v>
      </c>
      <c r="T24" s="6">
        <v>75</v>
      </c>
      <c r="U24" s="7">
        <v>100</v>
      </c>
      <c r="V24" s="5">
        <v>125</v>
      </c>
    </row>
    <row r="25" spans="1:22" ht="14.25">
      <c r="A25" s="275" t="s">
        <v>45</v>
      </c>
      <c r="B25" s="269" t="s">
        <v>106</v>
      </c>
      <c r="C25" s="270"/>
      <c r="D25" s="271">
        <v>1.1</v>
      </c>
      <c r="E25" s="245">
        <v>1</v>
      </c>
      <c r="F25" s="245">
        <v>1</v>
      </c>
      <c r="G25" s="335">
        <v>1</v>
      </c>
      <c r="H25" s="353">
        <v>1</v>
      </c>
      <c r="I25" s="246">
        <v>1</v>
      </c>
      <c r="J25" s="344"/>
      <c r="K25" s="245">
        <v>1</v>
      </c>
      <c r="L25" s="245">
        <v>1</v>
      </c>
      <c r="M25" s="245">
        <v>1</v>
      </c>
      <c r="N25" s="246">
        <v>1</v>
      </c>
      <c r="O25" s="143"/>
      <c r="P25" s="57"/>
      <c r="Q25" s="58"/>
      <c r="R25" s="144"/>
      <c r="S25" s="5"/>
      <c r="T25" s="6"/>
      <c r="U25" s="7"/>
      <c r="V25" s="5"/>
    </row>
    <row r="26" spans="1:22" ht="14.25">
      <c r="A26" s="213"/>
      <c r="B26" s="273" t="s">
        <v>107</v>
      </c>
      <c r="C26" s="274"/>
      <c r="D26" s="272"/>
      <c r="E26" s="247">
        <v>0</v>
      </c>
      <c r="F26" s="247">
        <v>150</v>
      </c>
      <c r="G26" s="336">
        <v>200</v>
      </c>
      <c r="H26" s="354">
        <v>0</v>
      </c>
      <c r="I26" s="248">
        <v>110</v>
      </c>
      <c r="J26" s="345"/>
      <c r="K26" s="247">
        <v>0</v>
      </c>
      <c r="L26" s="247">
        <v>100</v>
      </c>
      <c r="M26" s="247">
        <v>150</v>
      </c>
      <c r="N26" s="248">
        <v>200</v>
      </c>
      <c r="O26" s="145">
        <v>1</v>
      </c>
      <c r="P26" s="8">
        <v>1</v>
      </c>
      <c r="Q26" s="9">
        <v>1</v>
      </c>
      <c r="R26" s="146" t="s">
        <v>46</v>
      </c>
      <c r="S26" s="147" t="s">
        <v>48</v>
      </c>
      <c r="T26" s="146" t="s">
        <v>46</v>
      </c>
      <c r="U26" s="148" t="s">
        <v>47</v>
      </c>
      <c r="V26" s="147" t="s">
        <v>49</v>
      </c>
    </row>
    <row r="27" spans="1:22" ht="14.25">
      <c r="A27" s="276" t="s">
        <v>50</v>
      </c>
      <c r="B27" s="273" t="s">
        <v>108</v>
      </c>
      <c r="C27" s="274"/>
      <c r="D27" s="277">
        <v>0</v>
      </c>
      <c r="E27" s="249">
        <v>1</v>
      </c>
      <c r="F27" s="249">
        <v>1.5</v>
      </c>
      <c r="G27" s="337">
        <v>2</v>
      </c>
      <c r="H27" s="355"/>
      <c r="I27" s="250">
        <v>3</v>
      </c>
      <c r="J27" s="346"/>
      <c r="K27" s="249">
        <v>1</v>
      </c>
      <c r="L27" s="249">
        <v>1</v>
      </c>
      <c r="M27" s="249">
        <v>1</v>
      </c>
      <c r="N27" s="250">
        <v>1</v>
      </c>
      <c r="O27" s="145"/>
      <c r="P27" s="8"/>
      <c r="Q27" s="9"/>
      <c r="R27" s="146"/>
      <c r="S27" s="147"/>
      <c r="T27" s="146"/>
      <c r="U27" s="148"/>
      <c r="V27" s="147"/>
    </row>
    <row r="28" spans="1:22" ht="14.25">
      <c r="A28" s="213"/>
      <c r="B28" s="259" t="s">
        <v>107</v>
      </c>
      <c r="C28" s="261"/>
      <c r="D28" s="278">
        <v>560</v>
      </c>
      <c r="E28" s="251">
        <v>0</v>
      </c>
      <c r="F28" s="251">
        <v>0</v>
      </c>
      <c r="G28" s="338">
        <v>0</v>
      </c>
      <c r="H28" s="356">
        <v>300</v>
      </c>
      <c r="I28" s="252">
        <v>0</v>
      </c>
      <c r="J28" s="347"/>
      <c r="K28" s="251">
        <v>0</v>
      </c>
      <c r="L28" s="251">
        <v>200</v>
      </c>
      <c r="M28" s="251">
        <v>300</v>
      </c>
      <c r="N28" s="252">
        <v>600</v>
      </c>
      <c r="O28" s="149">
        <v>1.5</v>
      </c>
      <c r="P28" s="148">
        <v>2</v>
      </c>
      <c r="Q28" s="147">
        <v>3</v>
      </c>
      <c r="R28" s="150" t="s">
        <v>51</v>
      </c>
      <c r="S28" s="151" t="s">
        <v>52</v>
      </c>
      <c r="T28" s="146">
        <v>1.25</v>
      </c>
      <c r="U28" s="10">
        <v>1.5</v>
      </c>
      <c r="V28" s="11">
        <v>2</v>
      </c>
    </row>
    <row r="29" spans="1:22" ht="14.25">
      <c r="A29" s="213"/>
      <c r="B29" s="280" t="s">
        <v>109</v>
      </c>
      <c r="C29" s="281"/>
      <c r="D29" s="392">
        <f>(D27*199)+D28</f>
        <v>560</v>
      </c>
      <c r="E29" s="253">
        <v>199</v>
      </c>
      <c r="F29" s="253">
        <v>298.5</v>
      </c>
      <c r="G29" s="339">
        <v>398</v>
      </c>
      <c r="H29" s="357">
        <v>300</v>
      </c>
      <c r="I29" s="254">
        <v>597</v>
      </c>
      <c r="J29" s="348"/>
      <c r="K29" s="253">
        <v>199</v>
      </c>
      <c r="L29" s="253">
        <v>399</v>
      </c>
      <c r="M29" s="253">
        <v>499</v>
      </c>
      <c r="N29" s="254">
        <v>799</v>
      </c>
      <c r="O29" s="152"/>
      <c r="P29" s="153"/>
      <c r="Q29" s="154"/>
      <c r="R29" s="155"/>
      <c r="S29" s="156"/>
      <c r="T29" s="157"/>
      <c r="U29" s="47"/>
      <c r="V29" s="48"/>
    </row>
    <row r="30" spans="1:22" ht="15" thickBot="1">
      <c r="A30" s="259" t="s">
        <v>53</v>
      </c>
      <c r="B30" s="260"/>
      <c r="C30" s="261"/>
      <c r="D30" s="279">
        <v>2</v>
      </c>
      <c r="E30" s="255">
        <v>1</v>
      </c>
      <c r="F30" s="255">
        <v>1.5</v>
      </c>
      <c r="G30" s="340">
        <v>2</v>
      </c>
      <c r="H30" s="358">
        <v>2</v>
      </c>
      <c r="I30" s="256">
        <v>3</v>
      </c>
      <c r="J30" s="349"/>
      <c r="K30" s="255">
        <v>1</v>
      </c>
      <c r="L30" s="255">
        <v>2</v>
      </c>
      <c r="M30" s="255">
        <v>2.5</v>
      </c>
      <c r="N30" s="256">
        <v>3</v>
      </c>
      <c r="O30" s="30">
        <v>1.5</v>
      </c>
      <c r="P30" s="12">
        <v>2</v>
      </c>
      <c r="Q30" s="13">
        <v>3</v>
      </c>
      <c r="R30" s="158">
        <v>1.2</v>
      </c>
      <c r="S30" s="13">
        <v>1.4</v>
      </c>
      <c r="T30" s="14">
        <v>1.25</v>
      </c>
      <c r="U30" s="15">
        <v>1.5</v>
      </c>
      <c r="V30" s="16">
        <v>2</v>
      </c>
    </row>
    <row r="31" spans="1:22" ht="15" thickBot="1">
      <c r="A31" s="103" t="s">
        <v>54</v>
      </c>
      <c r="B31" s="104"/>
      <c r="C31" s="104"/>
      <c r="D31" s="104"/>
      <c r="E31" s="386"/>
      <c r="F31" s="387"/>
      <c r="G31" s="387"/>
      <c r="H31" s="388"/>
      <c r="I31" s="388"/>
      <c r="J31" s="389"/>
      <c r="K31" s="389"/>
      <c r="L31" s="389"/>
      <c r="M31" s="389"/>
      <c r="N31" s="389"/>
      <c r="O31" s="125"/>
      <c r="P31" s="126"/>
      <c r="Q31" s="126"/>
      <c r="R31" s="126"/>
      <c r="S31" s="126"/>
      <c r="T31" s="125"/>
      <c r="U31" s="126"/>
      <c r="V31" s="126"/>
    </row>
    <row r="32" spans="1:22" ht="18.75" customHeight="1">
      <c r="A32" s="259" t="s">
        <v>55</v>
      </c>
      <c r="B32" s="260"/>
      <c r="C32" s="283"/>
      <c r="D32" s="282">
        <v>45</v>
      </c>
      <c r="E32" s="226">
        <v>50</v>
      </c>
      <c r="F32" s="226">
        <v>70</v>
      </c>
      <c r="G32" s="359">
        <v>100</v>
      </c>
      <c r="H32" s="365">
        <v>50</v>
      </c>
      <c r="I32" s="227">
        <v>100</v>
      </c>
      <c r="J32" s="362"/>
      <c r="K32" s="226">
        <v>50</v>
      </c>
      <c r="L32" s="226">
        <v>75</v>
      </c>
      <c r="M32" s="226">
        <v>100</v>
      </c>
      <c r="N32" s="227">
        <v>125</v>
      </c>
      <c r="O32" s="159" t="s">
        <v>56</v>
      </c>
      <c r="P32" s="160" t="s">
        <v>57</v>
      </c>
      <c r="Q32" s="161" t="s">
        <v>58</v>
      </c>
      <c r="R32" s="162">
        <v>90</v>
      </c>
      <c r="S32" s="163">
        <v>125</v>
      </c>
      <c r="T32" s="164">
        <v>60</v>
      </c>
      <c r="U32" s="165">
        <v>85</v>
      </c>
      <c r="V32" s="166">
        <v>100</v>
      </c>
    </row>
    <row r="33" spans="1:22" ht="17.25" customHeight="1">
      <c r="A33" s="259" t="s">
        <v>59</v>
      </c>
      <c r="B33" s="260"/>
      <c r="C33" s="283"/>
      <c r="D33" s="284">
        <v>35</v>
      </c>
      <c r="E33" s="225">
        <v>40</v>
      </c>
      <c r="F33" s="225">
        <v>50</v>
      </c>
      <c r="G33" s="360">
        <v>75</v>
      </c>
      <c r="H33" s="366">
        <v>40</v>
      </c>
      <c r="I33" s="228">
        <v>150</v>
      </c>
      <c r="J33" s="363"/>
      <c r="K33" s="225">
        <v>40</v>
      </c>
      <c r="L33" s="225">
        <v>60</v>
      </c>
      <c r="M33" s="225">
        <v>80</v>
      </c>
      <c r="N33" s="228">
        <v>100</v>
      </c>
      <c r="O33" s="167"/>
      <c r="P33" s="168"/>
      <c r="Q33" s="151"/>
      <c r="R33" s="114">
        <v>80</v>
      </c>
      <c r="S33" s="113">
        <v>100</v>
      </c>
      <c r="T33" s="169">
        <v>60</v>
      </c>
      <c r="U33" s="170">
        <v>85</v>
      </c>
      <c r="V33" s="171">
        <v>100</v>
      </c>
    </row>
    <row r="34" spans="1:22" ht="18.75" customHeight="1">
      <c r="A34" s="259" t="s">
        <v>60</v>
      </c>
      <c r="B34" s="260"/>
      <c r="C34" s="283"/>
      <c r="D34" s="284">
        <v>170</v>
      </c>
      <c r="E34" s="225">
        <v>75</v>
      </c>
      <c r="F34" s="225">
        <v>90</v>
      </c>
      <c r="G34" s="360">
        <v>100</v>
      </c>
      <c r="H34" s="366">
        <v>80</v>
      </c>
      <c r="I34" s="228">
        <v>200</v>
      </c>
      <c r="J34" s="363"/>
      <c r="K34" s="225">
        <v>75</v>
      </c>
      <c r="L34" s="225">
        <v>100</v>
      </c>
      <c r="M34" s="225">
        <v>125</v>
      </c>
      <c r="N34" s="228">
        <v>200</v>
      </c>
      <c r="O34" s="167"/>
      <c r="P34" s="168"/>
      <c r="Q34" s="151"/>
      <c r="R34" s="114">
        <v>155</v>
      </c>
      <c r="S34" s="113">
        <v>187</v>
      </c>
      <c r="T34" s="169">
        <v>82</v>
      </c>
      <c r="U34" s="172">
        <v>105</v>
      </c>
      <c r="V34" s="173">
        <v>125</v>
      </c>
    </row>
    <row r="35" spans="1:22" ht="18.75" customHeight="1">
      <c r="A35" s="259" t="s">
        <v>114</v>
      </c>
      <c r="B35" s="260"/>
      <c r="C35" s="283"/>
      <c r="D35" s="284">
        <v>385</v>
      </c>
      <c r="E35" s="225">
        <f>E34*2+E32</f>
        <v>200</v>
      </c>
      <c r="F35" s="225">
        <f>F34*2+F32</f>
        <v>250</v>
      </c>
      <c r="G35" s="360">
        <f aca="true" t="shared" si="2" ref="G35:N35">G34*2+G32</f>
        <v>300</v>
      </c>
      <c r="H35" s="366">
        <f t="shared" si="2"/>
        <v>210</v>
      </c>
      <c r="I35" s="228">
        <f t="shared" si="2"/>
        <v>500</v>
      </c>
      <c r="J35" s="363"/>
      <c r="K35" s="225">
        <f t="shared" si="2"/>
        <v>200</v>
      </c>
      <c r="L35" s="225">
        <f t="shared" si="2"/>
        <v>275</v>
      </c>
      <c r="M35" s="225">
        <f t="shared" si="2"/>
        <v>350</v>
      </c>
      <c r="N35" s="228">
        <f t="shared" si="2"/>
        <v>525</v>
      </c>
      <c r="O35" s="205"/>
      <c r="P35" s="206"/>
      <c r="Q35" s="156"/>
      <c r="R35" s="207"/>
      <c r="S35" s="208"/>
      <c r="T35" s="209"/>
      <c r="U35" s="210"/>
      <c r="V35" s="211"/>
    </row>
    <row r="36" spans="1:22" ht="18.75" customHeight="1">
      <c r="A36" s="259" t="s">
        <v>115</v>
      </c>
      <c r="B36" s="260"/>
      <c r="C36" s="283"/>
      <c r="D36" s="390">
        <v>105</v>
      </c>
      <c r="E36" s="391">
        <f>(E33*2)+E32</f>
        <v>130</v>
      </c>
      <c r="F36" s="391">
        <f aca="true" t="shared" si="3" ref="F36:N36">(F33*2)+F32</f>
        <v>170</v>
      </c>
      <c r="G36" s="391">
        <f t="shared" si="3"/>
        <v>250</v>
      </c>
      <c r="H36" s="391">
        <f t="shared" si="3"/>
        <v>130</v>
      </c>
      <c r="I36" s="391">
        <f t="shared" si="3"/>
        <v>400</v>
      </c>
      <c r="J36" s="391"/>
      <c r="K36" s="391">
        <f t="shared" si="3"/>
        <v>130</v>
      </c>
      <c r="L36" s="391">
        <f t="shared" si="3"/>
        <v>195</v>
      </c>
      <c r="M36" s="391">
        <f t="shared" si="3"/>
        <v>260</v>
      </c>
      <c r="N36" s="391">
        <f t="shared" si="3"/>
        <v>325</v>
      </c>
      <c r="O36" s="205"/>
      <c r="P36" s="206"/>
      <c r="Q36" s="156"/>
      <c r="R36" s="207"/>
      <c r="S36" s="208"/>
      <c r="T36" s="209"/>
      <c r="U36" s="210"/>
      <c r="V36" s="211"/>
    </row>
    <row r="37" spans="1:22" ht="15" thickBot="1">
      <c r="A37" s="259" t="s">
        <v>61</v>
      </c>
      <c r="B37" s="260"/>
      <c r="C37" s="283"/>
      <c r="D37" s="285">
        <v>200</v>
      </c>
      <c r="E37" s="229" t="s">
        <v>33</v>
      </c>
      <c r="F37" s="229">
        <v>100</v>
      </c>
      <c r="G37" s="361">
        <v>150</v>
      </c>
      <c r="H37" s="367">
        <v>200</v>
      </c>
      <c r="I37" s="230">
        <v>370</v>
      </c>
      <c r="J37" s="364"/>
      <c r="K37" s="229" t="s">
        <v>44</v>
      </c>
      <c r="L37" s="229">
        <v>100</v>
      </c>
      <c r="M37" s="229">
        <v>150</v>
      </c>
      <c r="N37" s="230">
        <v>300</v>
      </c>
      <c r="O37" s="31">
        <v>200</v>
      </c>
      <c r="P37" s="17">
        <v>250</v>
      </c>
      <c r="Q37" s="18">
        <v>300</v>
      </c>
      <c r="R37" s="121">
        <v>150</v>
      </c>
      <c r="S37" s="120">
        <v>150</v>
      </c>
      <c r="T37" s="19">
        <v>321</v>
      </c>
      <c r="U37" s="174">
        <v>321</v>
      </c>
      <c r="V37" s="175">
        <v>321</v>
      </c>
    </row>
    <row r="38" spans="1:22" ht="15" thickBot="1">
      <c r="A38" s="103" t="s">
        <v>62</v>
      </c>
      <c r="B38" s="104"/>
      <c r="C38" s="104"/>
      <c r="D38" s="104"/>
      <c r="E38" s="386"/>
      <c r="F38" s="387"/>
      <c r="G38" s="387"/>
      <c r="H38" s="388"/>
      <c r="I38" s="388"/>
      <c r="J38" s="389"/>
      <c r="K38" s="389"/>
      <c r="L38" s="389"/>
      <c r="M38" s="389"/>
      <c r="N38" s="389"/>
      <c r="O38" s="126"/>
      <c r="P38" s="126"/>
      <c r="Q38" s="126"/>
      <c r="R38" s="126"/>
      <c r="S38" s="126"/>
      <c r="T38" s="126"/>
      <c r="U38" s="176"/>
      <c r="V38" s="176"/>
    </row>
    <row r="39" spans="1:22" ht="18" customHeight="1">
      <c r="A39" s="259" t="s">
        <v>63</v>
      </c>
      <c r="B39" s="260"/>
      <c r="C39" s="283"/>
      <c r="D39" s="286">
        <v>2.8</v>
      </c>
      <c r="E39" s="231">
        <v>1.5</v>
      </c>
      <c r="F39" s="231">
        <v>2</v>
      </c>
      <c r="G39" s="368">
        <v>3</v>
      </c>
      <c r="H39" s="380">
        <v>2.5</v>
      </c>
      <c r="I39" s="232">
        <v>3.5</v>
      </c>
      <c r="J39" s="374"/>
      <c r="K39" s="231">
        <v>1.5</v>
      </c>
      <c r="L39" s="231">
        <v>2</v>
      </c>
      <c r="M39" s="231">
        <v>3</v>
      </c>
      <c r="N39" s="232">
        <v>3.5</v>
      </c>
      <c r="O39" s="107">
        <v>1.5</v>
      </c>
      <c r="P39" s="108">
        <v>2</v>
      </c>
      <c r="Q39" s="109">
        <v>3</v>
      </c>
      <c r="R39" s="110">
        <v>3</v>
      </c>
      <c r="S39" s="109">
        <v>4</v>
      </c>
      <c r="T39" s="110">
        <v>2</v>
      </c>
      <c r="U39" s="20">
        <v>2.5</v>
      </c>
      <c r="V39" s="21">
        <v>2.75</v>
      </c>
    </row>
    <row r="40" spans="1:22" ht="14.25" customHeight="1">
      <c r="A40" s="259" t="s">
        <v>64</v>
      </c>
      <c r="B40" s="260"/>
      <c r="C40" s="283"/>
      <c r="D40" s="287">
        <v>1</v>
      </c>
      <c r="E40" s="233">
        <v>1.5</v>
      </c>
      <c r="F40" s="233">
        <v>2</v>
      </c>
      <c r="G40" s="369">
        <v>3</v>
      </c>
      <c r="H40" s="381">
        <v>3</v>
      </c>
      <c r="I40" s="234">
        <v>3</v>
      </c>
      <c r="J40" s="375"/>
      <c r="K40" s="233">
        <v>1.5</v>
      </c>
      <c r="L40" s="233">
        <v>2</v>
      </c>
      <c r="M40" s="233">
        <v>2.5</v>
      </c>
      <c r="N40" s="234">
        <v>3</v>
      </c>
      <c r="O40" s="127">
        <v>1.5</v>
      </c>
      <c r="P40" s="128">
        <v>2</v>
      </c>
      <c r="Q40" s="129">
        <v>3</v>
      </c>
      <c r="R40" s="130">
        <v>2</v>
      </c>
      <c r="S40" s="129">
        <v>3</v>
      </c>
      <c r="T40" s="130">
        <v>2</v>
      </c>
      <c r="U40" s="22">
        <v>2.5</v>
      </c>
      <c r="V40" s="23">
        <v>2.75</v>
      </c>
    </row>
    <row r="41" spans="1:22" ht="17.25" customHeight="1">
      <c r="A41" s="280" t="s">
        <v>65</v>
      </c>
      <c r="B41" s="290"/>
      <c r="C41" s="291"/>
      <c r="D41" s="288">
        <v>350</v>
      </c>
      <c r="E41" s="235">
        <v>0</v>
      </c>
      <c r="F41" s="235">
        <v>300</v>
      </c>
      <c r="G41" s="370">
        <v>400</v>
      </c>
      <c r="H41" s="382">
        <v>0</v>
      </c>
      <c r="I41" s="236">
        <v>500</v>
      </c>
      <c r="J41" s="376"/>
      <c r="K41" s="235">
        <v>0</v>
      </c>
      <c r="L41" s="235">
        <v>300</v>
      </c>
      <c r="M41" s="235">
        <v>400</v>
      </c>
      <c r="N41" s="236">
        <v>500</v>
      </c>
      <c r="O41" s="32">
        <v>150</v>
      </c>
      <c r="P41" s="112">
        <v>200</v>
      </c>
      <c r="Q41" s="113">
        <v>300</v>
      </c>
      <c r="R41" s="177" t="s">
        <v>66</v>
      </c>
      <c r="S41" s="25">
        <v>375</v>
      </c>
      <c r="T41" s="24">
        <v>150</v>
      </c>
      <c r="U41" s="26">
        <v>250</v>
      </c>
      <c r="V41" s="113">
        <v>300</v>
      </c>
    </row>
    <row r="42" spans="1:22" ht="15" customHeight="1">
      <c r="A42" s="293" t="s">
        <v>67</v>
      </c>
      <c r="B42" s="294"/>
      <c r="C42" s="295"/>
      <c r="D42" s="289"/>
      <c r="E42" s="237">
        <v>500</v>
      </c>
      <c r="F42" s="237">
        <v>800</v>
      </c>
      <c r="G42" s="371">
        <v>1000</v>
      </c>
      <c r="H42" s="383">
        <v>3218</v>
      </c>
      <c r="I42" s="238">
        <v>3218</v>
      </c>
      <c r="J42" s="377"/>
      <c r="K42" s="237">
        <v>500</v>
      </c>
      <c r="L42" s="237">
        <v>1000</v>
      </c>
      <c r="M42" s="237">
        <v>1500</v>
      </c>
      <c r="N42" s="238">
        <v>2000</v>
      </c>
      <c r="O42" s="178" t="s">
        <v>44</v>
      </c>
      <c r="P42" s="179" t="s">
        <v>44</v>
      </c>
      <c r="Q42" s="180" t="s">
        <v>68</v>
      </c>
      <c r="R42" s="181" t="s">
        <v>69</v>
      </c>
      <c r="S42" s="180" t="s">
        <v>70</v>
      </c>
      <c r="T42" s="6">
        <v>810</v>
      </c>
      <c r="U42" s="27">
        <v>900</v>
      </c>
      <c r="V42" s="151">
        <v>1080</v>
      </c>
    </row>
    <row r="43" spans="1:22" ht="14.25">
      <c r="A43" s="296" t="s">
        <v>71</v>
      </c>
      <c r="B43" s="297"/>
      <c r="C43" s="298"/>
      <c r="D43" s="292"/>
      <c r="E43" s="239">
        <v>100</v>
      </c>
      <c r="F43" s="239">
        <v>150</v>
      </c>
      <c r="G43" s="372">
        <v>190</v>
      </c>
      <c r="H43" s="384">
        <v>230</v>
      </c>
      <c r="I43" s="240">
        <v>230</v>
      </c>
      <c r="J43" s="378">
        <v>0</v>
      </c>
      <c r="K43" s="239">
        <v>100</v>
      </c>
      <c r="L43" s="239">
        <v>150</v>
      </c>
      <c r="M43" s="239">
        <v>200</v>
      </c>
      <c r="N43" s="240">
        <v>400</v>
      </c>
      <c r="O43" s="182">
        <v>0</v>
      </c>
      <c r="P43" s="183">
        <v>0</v>
      </c>
      <c r="Q43" s="184">
        <v>0</v>
      </c>
      <c r="R43" s="185">
        <v>482</v>
      </c>
      <c r="S43" s="186">
        <v>482</v>
      </c>
      <c r="T43" s="115">
        <v>0</v>
      </c>
      <c r="U43" s="187">
        <v>0</v>
      </c>
      <c r="V43" s="188">
        <v>0</v>
      </c>
    </row>
    <row r="44" spans="1:22" ht="18.75" customHeight="1" thickBot="1">
      <c r="A44" s="300" t="s">
        <v>72</v>
      </c>
      <c r="B44" s="260"/>
      <c r="C44" s="283"/>
      <c r="D44" s="299">
        <v>3050</v>
      </c>
      <c r="E44" s="241"/>
      <c r="F44" s="241">
        <v>1500</v>
      </c>
      <c r="G44" s="373">
        <v>2000</v>
      </c>
      <c r="H44" s="385"/>
      <c r="I44" s="242"/>
      <c r="J44" s="379"/>
      <c r="K44" s="241"/>
      <c r="L44" s="241"/>
      <c r="M44" s="241"/>
      <c r="N44" s="242"/>
      <c r="O44" s="33">
        <v>0</v>
      </c>
      <c r="P44" s="28">
        <v>0</v>
      </c>
      <c r="Q44" s="29">
        <v>0</v>
      </c>
      <c r="R44" s="189">
        <v>2500</v>
      </c>
      <c r="S44" s="190">
        <v>2500</v>
      </c>
      <c r="T44" s="189">
        <v>2030</v>
      </c>
      <c r="U44" s="191">
        <v>2030</v>
      </c>
      <c r="V44" s="190">
        <v>2030</v>
      </c>
    </row>
    <row r="45" spans="1:22" ht="16.5" customHeight="1" thickBot="1">
      <c r="A45" s="192"/>
      <c r="B45" s="106"/>
      <c r="C45" s="193"/>
      <c r="D45" s="194"/>
      <c r="E45" s="195"/>
      <c r="F45" s="195"/>
      <c r="G45" s="195"/>
      <c r="H45" s="195"/>
      <c r="I45" s="195"/>
      <c r="J45" s="196"/>
      <c r="K45" s="196"/>
      <c r="L45" s="196"/>
      <c r="M45" s="196"/>
      <c r="N45" s="196"/>
      <c r="O45" s="195"/>
      <c r="P45" s="195"/>
      <c r="Q45" s="195"/>
      <c r="R45" s="195"/>
      <c r="S45" s="195"/>
      <c r="T45" s="196"/>
      <c r="U45" s="196"/>
      <c r="V45" s="196"/>
    </row>
    <row r="46" spans="1:14" ht="15" customHeight="1" thickBot="1" thickTop="1">
      <c r="A46" s="410" t="s">
        <v>73</v>
      </c>
      <c r="B46" s="411"/>
      <c r="C46" s="412"/>
      <c r="D46" s="400"/>
      <c r="E46" s="400"/>
      <c r="F46" s="400"/>
      <c r="G46" s="400"/>
      <c r="H46" s="400"/>
      <c r="I46" s="400"/>
      <c r="J46" s="400"/>
      <c r="K46" s="400"/>
      <c r="L46" s="400"/>
      <c r="M46" s="402"/>
      <c r="N46" s="400"/>
    </row>
    <row r="47" spans="1:14" ht="15" customHeight="1" thickBot="1" thickTop="1">
      <c r="A47" s="413"/>
      <c r="B47" s="411"/>
      <c r="C47" s="412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</row>
    <row r="48" spans="1:14" ht="15" customHeight="1" thickBot="1" thickTop="1">
      <c r="A48" s="410" t="s">
        <v>74</v>
      </c>
      <c r="B48" s="411"/>
      <c r="C48" s="412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</row>
    <row r="49" spans="1:14" ht="15" customHeight="1" thickBot="1" thickTop="1">
      <c r="A49" s="413"/>
      <c r="B49" s="411"/>
      <c r="C49" s="412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</row>
    <row r="50" ht="15" thickTop="1"/>
    <row r="51" spans="1:14" ht="15">
      <c r="A51" s="197" t="s">
        <v>75</v>
      </c>
      <c r="F51" s="197"/>
      <c r="G51" s="197"/>
      <c r="H51" s="197"/>
      <c r="I51" s="204" t="s">
        <v>77</v>
      </c>
      <c r="J51" s="197"/>
      <c r="K51" s="197"/>
      <c r="L51" s="197"/>
      <c r="M51" s="197"/>
      <c r="N51" s="197"/>
    </row>
    <row r="52" spans="1:14" ht="15">
      <c r="A52" s="204" t="s">
        <v>112</v>
      </c>
      <c r="F52" s="197"/>
      <c r="G52" s="204"/>
      <c r="H52" s="204"/>
      <c r="I52" s="204"/>
      <c r="J52" s="197"/>
      <c r="K52" s="197"/>
      <c r="L52" s="197"/>
      <c r="M52" s="197"/>
      <c r="N52" s="197"/>
    </row>
    <row r="53" spans="1:14" ht="14.25">
      <c r="A53" s="212" t="s">
        <v>76</v>
      </c>
      <c r="E53" s="197"/>
      <c r="F53" s="197"/>
      <c r="G53" s="197"/>
      <c r="H53" s="197"/>
      <c r="J53" s="197"/>
      <c r="K53" s="197"/>
      <c r="L53" s="197" t="s">
        <v>78</v>
      </c>
      <c r="M53" s="197"/>
      <c r="N53" s="197"/>
    </row>
    <row r="54" spans="6:14" ht="12.75" customHeight="1">
      <c r="F54" s="198"/>
      <c r="G54" s="198"/>
      <c r="H54" s="198"/>
      <c r="I54" s="198"/>
      <c r="J54" s="198"/>
      <c r="K54" s="198"/>
      <c r="L54" s="198"/>
      <c r="M54" s="198"/>
      <c r="N54" s="198"/>
    </row>
    <row r="55" spans="5:14" ht="14.25">
      <c r="E55" s="198"/>
      <c r="F55" s="198"/>
      <c r="G55" s="198"/>
      <c r="H55" s="198"/>
      <c r="J55" s="198"/>
      <c r="K55" s="198"/>
      <c r="L55" s="198"/>
      <c r="M55" s="198"/>
      <c r="N55" s="198"/>
    </row>
    <row r="56" spans="6:14" ht="14.25">
      <c r="F56" s="204"/>
      <c r="G56" s="204"/>
      <c r="H56" s="197"/>
      <c r="I56" s="197"/>
      <c r="K56" s="197"/>
      <c r="L56" s="197"/>
      <c r="M56" s="197"/>
      <c r="N56" s="197"/>
    </row>
  </sheetData>
  <sheetProtection/>
  <mergeCells count="37">
    <mergeCell ref="J3:N3"/>
    <mergeCell ref="H3:I3"/>
    <mergeCell ref="E3:G3"/>
    <mergeCell ref="A6:D6"/>
    <mergeCell ref="A2:B2"/>
    <mergeCell ref="A3:B3"/>
    <mergeCell ref="A46:C47"/>
    <mergeCell ref="A48:C49"/>
    <mergeCell ref="A8:B8"/>
    <mergeCell ref="C8:D8"/>
    <mergeCell ref="C9:D9"/>
    <mergeCell ref="D48:D49"/>
    <mergeCell ref="A13:C13"/>
    <mergeCell ref="K46:K47"/>
    <mergeCell ref="D46:D47"/>
    <mergeCell ref="E46:E47"/>
    <mergeCell ref="F46:F47"/>
    <mergeCell ref="G46:G47"/>
    <mergeCell ref="I48:I49"/>
    <mergeCell ref="J48:J49"/>
    <mergeCell ref="H46:H47"/>
    <mergeCell ref="I46:I47"/>
    <mergeCell ref="J46:J47"/>
    <mergeCell ref="E48:E49"/>
    <mergeCell ref="F48:F49"/>
    <mergeCell ref="G48:G49"/>
    <mergeCell ref="E2:G2"/>
    <mergeCell ref="H2:I2"/>
    <mergeCell ref="J2:N2"/>
    <mergeCell ref="K48:K49"/>
    <mergeCell ref="L48:L49"/>
    <mergeCell ref="M48:M49"/>
    <mergeCell ref="N48:N49"/>
    <mergeCell ref="L46:L47"/>
    <mergeCell ref="M46:M47"/>
    <mergeCell ref="N46:N47"/>
    <mergeCell ref="H48:H49"/>
  </mergeCells>
  <conditionalFormatting sqref="E8:N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E13:N13">
    <cfRule type="cellIs" priority="3" dxfId="2" operator="greaterThanOrEqual" stopIfTrue="1">
      <formula>$D$13</formula>
    </cfRule>
  </conditionalFormatting>
  <conditionalFormatting sqref="E14:N14">
    <cfRule type="cellIs" priority="4" dxfId="2" operator="greaterThanOrEqual" stopIfTrue="1">
      <formula>$D$14</formula>
    </cfRule>
  </conditionalFormatting>
  <conditionalFormatting sqref="E17:N17">
    <cfRule type="cellIs" priority="5" dxfId="2" operator="greaterThanOrEqual" stopIfTrue="1">
      <formula>$D$17</formula>
    </cfRule>
  </conditionalFormatting>
  <conditionalFormatting sqref="E18:N18">
    <cfRule type="cellIs" priority="6" dxfId="2" operator="greaterThanOrEqual" stopIfTrue="1">
      <formula>$D$18</formula>
    </cfRule>
  </conditionalFormatting>
  <conditionalFormatting sqref="E19:N19">
    <cfRule type="cellIs" priority="7" dxfId="2" operator="greaterThanOrEqual" stopIfTrue="1">
      <formula>$D$19</formula>
    </cfRule>
  </conditionalFormatting>
  <conditionalFormatting sqref="E20:N20">
    <cfRule type="cellIs" priority="8" dxfId="2" operator="greaterThanOrEqual" stopIfTrue="1">
      <formula>$D$20</formula>
    </cfRule>
  </conditionalFormatting>
  <conditionalFormatting sqref="E22:N22">
    <cfRule type="cellIs" priority="9" dxfId="2" operator="greaterThanOrEqual" stopIfTrue="1">
      <formula>$D$22</formula>
    </cfRule>
  </conditionalFormatting>
  <conditionalFormatting sqref="E23:N23">
    <cfRule type="cellIs" priority="10" dxfId="2" operator="greaterThanOrEqual" stopIfTrue="1">
      <formula>$D$23</formula>
    </cfRule>
  </conditionalFormatting>
  <conditionalFormatting sqref="E24:N24">
    <cfRule type="cellIs" priority="11" dxfId="2" operator="greaterThanOrEqual" stopIfTrue="1">
      <formula>$D$24</formula>
    </cfRule>
  </conditionalFormatting>
  <conditionalFormatting sqref="E25:N25">
    <cfRule type="cellIs" priority="12" dxfId="2" operator="greaterThanOrEqual" stopIfTrue="1">
      <formula>$D$25</formula>
    </cfRule>
  </conditionalFormatting>
  <conditionalFormatting sqref="E26:N26">
    <cfRule type="cellIs" priority="13" dxfId="2" operator="greaterThanOrEqual" stopIfTrue="1">
      <formula>$D$26</formula>
    </cfRule>
  </conditionalFormatting>
  <conditionalFormatting sqref="E27:N27">
    <cfRule type="cellIs" priority="14" dxfId="2" operator="greaterThanOrEqual" stopIfTrue="1">
      <formula>$D$27</formula>
    </cfRule>
  </conditionalFormatting>
  <conditionalFormatting sqref="E28:N28">
    <cfRule type="cellIs" priority="15" dxfId="2" operator="greaterThanOrEqual" stopIfTrue="1">
      <formula>$D$28</formula>
    </cfRule>
  </conditionalFormatting>
  <conditionalFormatting sqref="E29:N29">
    <cfRule type="cellIs" priority="16" dxfId="2" operator="greaterThanOrEqual" stopIfTrue="1">
      <formula>$D$29</formula>
    </cfRule>
  </conditionalFormatting>
  <conditionalFormatting sqref="E30:N30">
    <cfRule type="cellIs" priority="17" dxfId="2" operator="greaterThanOrEqual" stopIfTrue="1">
      <formula>$D$30</formula>
    </cfRule>
  </conditionalFormatting>
  <conditionalFormatting sqref="E32:N32">
    <cfRule type="cellIs" priority="18" dxfId="2" operator="greaterThanOrEqual" stopIfTrue="1">
      <formula>$D$32</formula>
    </cfRule>
  </conditionalFormatting>
  <conditionalFormatting sqref="E33:N33">
    <cfRule type="cellIs" priority="19" dxfId="2" operator="greaterThanOrEqual" stopIfTrue="1">
      <formula>$D$33</formula>
    </cfRule>
  </conditionalFormatting>
  <conditionalFormatting sqref="E34:N34">
    <cfRule type="cellIs" priority="20" dxfId="2" operator="greaterThanOrEqual" stopIfTrue="1">
      <formula>$D$34</formula>
    </cfRule>
  </conditionalFormatting>
  <conditionalFormatting sqref="E37:N37">
    <cfRule type="cellIs" priority="21" dxfId="2" operator="greaterThanOrEqual" stopIfTrue="1">
      <formula>$D$37</formula>
    </cfRule>
  </conditionalFormatting>
  <conditionalFormatting sqref="E39:N39">
    <cfRule type="cellIs" priority="22" dxfId="2" operator="greaterThanOrEqual" stopIfTrue="1">
      <formula>$D$39</formula>
    </cfRule>
  </conditionalFormatting>
  <conditionalFormatting sqref="E40:N40">
    <cfRule type="cellIs" priority="23" dxfId="2" operator="greaterThanOrEqual" stopIfTrue="1">
      <formula>$D$40</formula>
    </cfRule>
  </conditionalFormatting>
  <conditionalFormatting sqref="E41:N41">
    <cfRule type="cellIs" priority="24" dxfId="2" operator="greaterThanOrEqual" stopIfTrue="1">
      <formula>$D$41</formula>
    </cfRule>
  </conditionalFormatting>
  <conditionalFormatting sqref="E42:N42">
    <cfRule type="cellIs" priority="25" dxfId="2" operator="greaterThanOrEqual" stopIfTrue="1">
      <formula>$D$42</formula>
    </cfRule>
  </conditionalFormatting>
  <conditionalFormatting sqref="E43:N43">
    <cfRule type="cellIs" priority="26" dxfId="2" operator="greaterThanOrEqual" stopIfTrue="1">
      <formula>$D$43</formula>
    </cfRule>
  </conditionalFormatting>
  <conditionalFormatting sqref="E44:N44">
    <cfRule type="cellIs" priority="27" dxfId="2" operator="greaterThanOrEqual" stopIfTrue="1">
      <formula>$D$44</formula>
    </cfRule>
  </conditionalFormatting>
  <conditionalFormatting sqref="E35:N35">
    <cfRule type="cellIs" priority="28" dxfId="2" operator="greaterThanOrEqual" stopIfTrue="1">
      <formula>$D$35</formula>
    </cfRule>
  </conditionalFormatting>
  <conditionalFormatting sqref="E15:N15">
    <cfRule type="cellIs" priority="29" dxfId="2" operator="greaterThanOrEqual" stopIfTrue="1">
      <formula>$D$15</formula>
    </cfRule>
  </conditionalFormatting>
  <conditionalFormatting sqref="E36:N36">
    <cfRule type="cellIs" priority="30" dxfId="2" operator="greaterThanOrEqual" stopIfTrue="1">
      <formula>$D$36</formula>
    </cfRule>
  </conditionalFormatting>
  <printOptions/>
  <pageMargins left="0.2362204724409449" right="0.2362204724409449" top="0.1968503937007874" bottom="0.2362204724409449" header="0.11811023622047245" footer="0.15748031496062992"/>
  <pageSetup fitToHeight="1" fitToWidth="1" horizontalDpi="300" verticalDpi="300" orientation="landscape" paperSize="9" scale="70" r:id="rId2"/>
  <headerFooter alignWithMargins="0">
    <oddHeader>&amp;L&amp;D    &amp;T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107"/>
  <sheetViews>
    <sheetView zoomScale="115" zoomScaleNormal="115" workbookViewId="0" topLeftCell="A1">
      <selection activeCell="F2" sqref="F2:F107"/>
    </sheetView>
  </sheetViews>
  <sheetFormatPr defaultColWidth="11.421875" defaultRowHeight="12.75"/>
  <cols>
    <col min="8" max="8" width="14.8515625" style="0" bestFit="1" customWidth="1"/>
  </cols>
  <sheetData>
    <row r="1" spans="1:9" ht="12.75">
      <c r="A1" t="s">
        <v>82</v>
      </c>
      <c r="B1" t="s">
        <v>83</v>
      </c>
      <c r="C1" t="s">
        <v>17</v>
      </c>
      <c r="D1" t="s">
        <v>18</v>
      </c>
      <c r="E1" t="s">
        <v>19</v>
      </c>
      <c r="F1" t="s">
        <v>20</v>
      </c>
      <c r="I1" t="s">
        <v>81</v>
      </c>
    </row>
    <row r="2" spans="1:14" ht="12.7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H2" t="s">
        <v>95</v>
      </c>
      <c r="J2" t="s">
        <v>97</v>
      </c>
      <c r="K2" s="37">
        <v>1</v>
      </c>
      <c r="L2" s="37">
        <v>1.5</v>
      </c>
      <c r="M2" s="37">
        <v>2.5</v>
      </c>
      <c r="N2" s="37">
        <v>3</v>
      </c>
    </row>
    <row r="3" spans="1:14" ht="12.7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H3" t="s">
        <v>91</v>
      </c>
      <c r="I3">
        <f>'Contrat collectif'!D2</f>
        <v>48</v>
      </c>
      <c r="J3" s="34">
        <f>IF(ISBLANK('Contrat collectif'!$D2),"0",LOOKUP(I3,A2:A105,B2:B105))</f>
        <v>48</v>
      </c>
      <c r="K3" s="34">
        <f>IF(ISBLANK('Contrat collectif'!$D2),"0",LOOKUP(I3,A2:A105,C2:C105))</f>
        <v>48</v>
      </c>
      <c r="L3" s="34">
        <f>IF(ISBLANK('Contrat collectif'!$D2),"0",LOOKUP(I3,A2:A105,D2:D105))</f>
        <v>48</v>
      </c>
      <c r="M3" s="34">
        <f>IF(ISBLANK('Contrat collectif'!$D2),"0",LOOKUP(I3,A2:A105,E2:E105))</f>
        <v>48</v>
      </c>
      <c r="N3" s="34">
        <f>IF(ISBLANK('Contrat collectif'!$D2),"0",LOOKUP(I3,A2:A105,F2:F105))</f>
        <v>48</v>
      </c>
    </row>
    <row r="4" spans="1:14" ht="12.75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H4" t="s">
        <v>92</v>
      </c>
      <c r="I4">
        <f>'Contrat collectif'!D3</f>
        <v>48</v>
      </c>
      <c r="J4" s="34">
        <f>IF(ISBLANK('Contrat collectif'!$D3),"0",LOOKUP(I4,A2:A106,B2:B106))</f>
        <v>48</v>
      </c>
      <c r="K4" s="34">
        <f>IF(ISBLANK('Contrat collectif'!$D3),"0",LOOKUP(I4,A2:A106,C2:C106))</f>
        <v>48</v>
      </c>
      <c r="L4" s="34">
        <f>IF(ISBLANK('Contrat collectif'!$D3),"0",LOOKUP(I4,A2:A106,D2:D106))</f>
        <v>48</v>
      </c>
      <c r="M4" s="34">
        <f>IF(ISBLANK('Contrat collectif'!$D3),"0",LOOKUP(I4,A2:A106,E2:E106))</f>
        <v>48</v>
      </c>
      <c r="N4" s="34">
        <f>IF(ISBLANK('Contrat collectif'!$D3),"0",LOOKUP(I4,A2:A106,F2:F106))</f>
        <v>48</v>
      </c>
    </row>
    <row r="5" spans="1:14" ht="12.75">
      <c r="A5">
        <v>4</v>
      </c>
      <c r="B5">
        <v>4</v>
      </c>
      <c r="C5">
        <v>4</v>
      </c>
      <c r="D5">
        <v>4</v>
      </c>
      <c r="E5">
        <v>4</v>
      </c>
      <c r="F5">
        <v>4</v>
      </c>
      <c r="H5" t="s">
        <v>93</v>
      </c>
      <c r="I5">
        <f>'Contrat collectif'!D4</f>
        <v>7</v>
      </c>
      <c r="J5" s="34">
        <f>IF(ISBLANK('Contrat collectif'!$D4),"0",LOOKUP(I5,A2:A106,B2:B106))</f>
        <v>7</v>
      </c>
      <c r="K5" s="34">
        <f>IF(ISBLANK('Contrat collectif'!$D4),"0",LOOKUP(I5,A2:A106,C2:C106))</f>
        <v>7</v>
      </c>
      <c r="L5" s="34">
        <f>IF(ISBLANK('Contrat collectif'!$D4),"0",LOOKUP(I5,A2:A106,D2:D106))</f>
        <v>7</v>
      </c>
      <c r="M5" s="34">
        <f>IF(ISBLANK('Contrat collectif'!$D4),"0",LOOKUP(I5,A2:A106,E2:E106))</f>
        <v>7</v>
      </c>
      <c r="N5" s="34">
        <f>IF(ISBLANK('Contrat collectif'!$D4),"0",LOOKUP(I5,A2:A106,F2:F106))</f>
        <v>7</v>
      </c>
    </row>
    <row r="6" spans="1:14" ht="12.75">
      <c r="A6">
        <v>5</v>
      </c>
      <c r="B6">
        <v>5</v>
      </c>
      <c r="C6">
        <v>5</v>
      </c>
      <c r="D6">
        <v>5</v>
      </c>
      <c r="E6">
        <v>5</v>
      </c>
      <c r="F6">
        <v>5</v>
      </c>
      <c r="H6" t="s">
        <v>94</v>
      </c>
      <c r="I6">
        <f>'Contrat collectif'!D5</f>
        <v>11</v>
      </c>
      <c r="J6" s="34">
        <f>IF(ISBLANK('Contrat collectif'!$D5),"0",LOOKUP(I6,A2:A106,B2:B106))</f>
        <v>11</v>
      </c>
      <c r="K6" s="34">
        <f>IF(ISBLANK('Contrat collectif'!$D5),"0",LOOKUP(I6,A2:A106,C2:C106))</f>
        <v>11</v>
      </c>
      <c r="L6" s="34">
        <f>IF(ISBLANK('Contrat collectif'!$D5),"0",LOOKUP(I6,A2:A106,D2:D106))</f>
        <v>11</v>
      </c>
      <c r="M6" s="34">
        <f>IF(ISBLANK('Contrat collectif'!$D5),"0",LOOKUP(I6,A2:A106,E2:E106))</f>
        <v>11</v>
      </c>
      <c r="N6" s="34">
        <f>IF(ISBLANK('Contrat collectif'!$D5),"0",LOOKUP(I6,A2:A106,F2:F106))</f>
        <v>11</v>
      </c>
    </row>
    <row r="7" spans="1:14" ht="12.75">
      <c r="A7">
        <v>6</v>
      </c>
      <c r="B7">
        <v>6</v>
      </c>
      <c r="C7">
        <v>6</v>
      </c>
      <c r="D7">
        <v>6</v>
      </c>
      <c r="E7">
        <v>6</v>
      </c>
      <c r="F7">
        <v>6</v>
      </c>
      <c r="H7" t="s">
        <v>99</v>
      </c>
      <c r="J7" s="34">
        <f>J3+(J4*0.95)+J5+J6</f>
        <v>111.6</v>
      </c>
      <c r="K7" s="34">
        <f>K3+(K4*0.95)+K5+K6</f>
        <v>111.6</v>
      </c>
      <c r="L7" s="34">
        <f>L3+(L4*0.95)+L5+L6</f>
        <v>111.6</v>
      </c>
      <c r="M7" s="34">
        <f>M3+(M4*0.95)+M5+M6</f>
        <v>111.6</v>
      </c>
      <c r="N7" s="34">
        <f>N3+(N4*0.95)+N5+N6</f>
        <v>111.6</v>
      </c>
    </row>
    <row r="8" spans="1:6" ht="12.75">
      <c r="A8">
        <v>7</v>
      </c>
      <c r="B8">
        <v>7</v>
      </c>
      <c r="C8">
        <v>7</v>
      </c>
      <c r="D8">
        <v>7</v>
      </c>
      <c r="E8">
        <v>7</v>
      </c>
      <c r="F8">
        <v>7</v>
      </c>
    </row>
    <row r="9" spans="1:8" ht="12.75">
      <c r="A9">
        <v>8</v>
      </c>
      <c r="B9">
        <v>8</v>
      </c>
      <c r="C9">
        <v>8</v>
      </c>
      <c r="D9">
        <v>8</v>
      </c>
      <c r="E9">
        <v>8</v>
      </c>
      <c r="F9">
        <v>8</v>
      </c>
      <c r="H9" t="s">
        <v>96</v>
      </c>
    </row>
    <row r="10" spans="1:14" ht="12.75">
      <c r="A10">
        <v>9</v>
      </c>
      <c r="B10">
        <v>9</v>
      </c>
      <c r="C10">
        <v>9</v>
      </c>
      <c r="D10">
        <v>9</v>
      </c>
      <c r="E10">
        <v>9</v>
      </c>
      <c r="F10">
        <v>9</v>
      </c>
      <c r="H10" t="s">
        <v>91</v>
      </c>
      <c r="I10">
        <f>I3+1</f>
        <v>49</v>
      </c>
      <c r="J10" s="34">
        <f>IF(ISBLANK('Contrat collectif'!$D2),"0",LOOKUP($I10,$A2:$A105,$B2:$B105))</f>
        <v>49</v>
      </c>
      <c r="K10" s="34">
        <f>IF(ISBLANK('Contrat collectif'!$D2),"0",LOOKUP(I10,$A2:$A105,$C2:$C105))</f>
        <v>49</v>
      </c>
      <c r="L10" s="34">
        <f>IF(ISBLANK('Contrat collectif'!$D2),"0",LOOKUP(I10,$A2:$A105,$D2:$D105))</f>
        <v>49</v>
      </c>
      <c r="M10" s="34">
        <f>IF(ISBLANK('Contrat collectif'!$D2),"0",LOOKUP(I10,$A2:$A105,$E2:$E105))</f>
        <v>49</v>
      </c>
      <c r="N10" s="34">
        <f>IF(ISBLANK('Contrat collectif'!$D2),"0",LOOKUP(I10,$A2:$A105,$F2:$F105))</f>
        <v>49</v>
      </c>
    </row>
    <row r="11" spans="1:14" ht="12.75">
      <c r="A11">
        <v>10</v>
      </c>
      <c r="B11">
        <v>10</v>
      </c>
      <c r="C11">
        <v>10</v>
      </c>
      <c r="D11">
        <v>10</v>
      </c>
      <c r="E11">
        <v>10</v>
      </c>
      <c r="F11">
        <v>10</v>
      </c>
      <c r="H11" t="s">
        <v>92</v>
      </c>
      <c r="I11">
        <f>I4+1</f>
        <v>49</v>
      </c>
      <c r="J11" s="34">
        <f>IF(ISBLANK('Contrat collectif'!$D3),"0",LOOKUP(I11,$A2:$A106,$B2:$B106))</f>
        <v>49</v>
      </c>
      <c r="K11" s="34">
        <f>IF(ISBLANK('Contrat collectif'!$D3),"0",LOOKUP(I11,A2:A106,C2:C106))</f>
        <v>49</v>
      </c>
      <c r="L11" s="34">
        <f>IF(ISBLANK('Contrat collectif'!$D3),"0",LOOKUP(I11,A2:A113,D2:D113))</f>
        <v>49</v>
      </c>
      <c r="M11" s="34">
        <f>IF(ISBLANK('Contrat collectif'!$D3),"0",LOOKUP(I11,A2:A113,E2:E113))</f>
        <v>49</v>
      </c>
      <c r="N11" s="34">
        <f>IF(ISBLANK('Contrat collectif'!$D3),"0",LOOKUP(I11,A2:A113,F2:F113))</f>
        <v>49</v>
      </c>
    </row>
    <row r="12" spans="1:14" ht="12.75">
      <c r="A12">
        <v>11</v>
      </c>
      <c r="B12">
        <v>11</v>
      </c>
      <c r="C12">
        <v>11</v>
      </c>
      <c r="D12">
        <v>11</v>
      </c>
      <c r="E12">
        <v>11</v>
      </c>
      <c r="F12">
        <v>11</v>
      </c>
      <c r="H12" t="s">
        <v>93</v>
      </c>
      <c r="I12">
        <f>IF(I5&lt;1,0,I5+1)</f>
        <v>8</v>
      </c>
      <c r="J12" s="34">
        <f>IF(ISBLANK('Contrat collectif'!$D4),"0",LOOKUP(I12,$A2:$A106,$B2:$B106))</f>
        <v>8</v>
      </c>
      <c r="K12" s="34">
        <f>IF(ISBLANK('Contrat collectif'!$D4),"0",LOOKUP(I12,A2:A106,C2:C106))</f>
        <v>8</v>
      </c>
      <c r="L12" s="34">
        <f>IF(ISBLANK('Contrat collectif'!$D4),"0",LOOKUP(I12,A2:A113,D2:D113))</f>
        <v>8</v>
      </c>
      <c r="M12" s="34">
        <f>IF(ISBLANK('Contrat collectif'!$D4),"0",LOOKUP(I12,A2:A113,E2:E113))</f>
        <v>8</v>
      </c>
      <c r="N12" s="34">
        <f>IF(ISBLANK('Contrat collectif'!$D4),"0",LOOKUP(I12,A2:A113,F2:F113))</f>
        <v>8</v>
      </c>
    </row>
    <row r="13" spans="1:14" ht="12.75">
      <c r="A13">
        <v>12</v>
      </c>
      <c r="B13">
        <v>12</v>
      </c>
      <c r="C13">
        <v>12</v>
      </c>
      <c r="D13">
        <v>12</v>
      </c>
      <c r="E13">
        <v>12</v>
      </c>
      <c r="F13">
        <v>12</v>
      </c>
      <c r="H13" t="s">
        <v>94</v>
      </c>
      <c r="I13">
        <f>IF(I6&lt;1,0,I6+1)</f>
        <v>12</v>
      </c>
      <c r="J13" s="34">
        <f>IF(ISBLANK('Contrat collectif'!$D5),"0",LOOKUP(I13,$A2:$A106,$B2:$B106))</f>
        <v>12</v>
      </c>
      <c r="K13" s="34">
        <f>IF(ISBLANK('Contrat collectif'!$D5),"0",LOOKUP(I13,A2:A106,C2:C106))</f>
        <v>12</v>
      </c>
      <c r="L13" s="34">
        <f>IF(ISBLANK('Contrat collectif'!$D5),"0",LOOKUP(I13,A2:A113,D2:D113))</f>
        <v>12</v>
      </c>
      <c r="M13" s="34">
        <f>IF(ISBLANK('Contrat collectif'!$D5),"0",LOOKUP(I13,A2:A113,E2:E113))</f>
        <v>12</v>
      </c>
      <c r="N13" s="34">
        <f>IF(ISBLANK('Contrat collectif'!$D5),"0",LOOKUP(I13,A2:A113,F2:F113))</f>
        <v>12</v>
      </c>
    </row>
    <row r="14" spans="1:14" ht="12.75">
      <c r="A14">
        <v>13</v>
      </c>
      <c r="B14">
        <v>13</v>
      </c>
      <c r="C14">
        <v>13</v>
      </c>
      <c r="D14">
        <v>13</v>
      </c>
      <c r="E14">
        <v>13</v>
      </c>
      <c r="F14">
        <v>13</v>
      </c>
      <c r="H14" t="s">
        <v>99</v>
      </c>
      <c r="J14" s="34">
        <f>J10+(J11*0.95)+J12+J13</f>
        <v>115.55</v>
      </c>
      <c r="K14" s="34">
        <f>K10+(K11*0.95)+K12+K13</f>
        <v>115.55</v>
      </c>
      <c r="L14" s="34">
        <f>L10+(L11*0.95)+L12+L13</f>
        <v>115.55</v>
      </c>
      <c r="M14" s="34">
        <f>M10+(M11*0.95)+M12+M13</f>
        <v>115.55</v>
      </c>
      <c r="N14" s="34">
        <f>N10+(N11*0.95)+N12+N13</f>
        <v>115.55</v>
      </c>
    </row>
    <row r="15" spans="1:6" ht="12.75">
      <c r="A15">
        <v>14</v>
      </c>
      <c r="B15">
        <v>14</v>
      </c>
      <c r="C15">
        <v>14</v>
      </c>
      <c r="D15">
        <v>14</v>
      </c>
      <c r="E15">
        <v>14</v>
      </c>
      <c r="F15">
        <v>14</v>
      </c>
    </row>
    <row r="16" spans="1:6" ht="12.75">
      <c r="A16">
        <v>15</v>
      </c>
      <c r="B16">
        <v>15</v>
      </c>
      <c r="C16">
        <v>15</v>
      </c>
      <c r="D16">
        <v>15</v>
      </c>
      <c r="E16">
        <v>15</v>
      </c>
      <c r="F16">
        <v>15</v>
      </c>
    </row>
    <row r="17" spans="1:6" ht="12.75">
      <c r="A17">
        <v>16</v>
      </c>
      <c r="B17">
        <v>16</v>
      </c>
      <c r="C17">
        <v>16</v>
      </c>
      <c r="D17">
        <v>16</v>
      </c>
      <c r="E17">
        <v>16</v>
      </c>
      <c r="F17">
        <v>16</v>
      </c>
    </row>
    <row r="18" spans="1:6" ht="12.75">
      <c r="A18">
        <v>17</v>
      </c>
      <c r="B18">
        <v>17</v>
      </c>
      <c r="C18">
        <v>17</v>
      </c>
      <c r="D18">
        <v>17</v>
      </c>
      <c r="E18">
        <v>17</v>
      </c>
      <c r="F18">
        <v>17</v>
      </c>
    </row>
    <row r="19" spans="1:6" ht="12.75">
      <c r="A19">
        <v>18</v>
      </c>
      <c r="B19">
        <v>18</v>
      </c>
      <c r="C19">
        <v>18</v>
      </c>
      <c r="D19">
        <v>18</v>
      </c>
      <c r="E19">
        <v>18</v>
      </c>
      <c r="F19">
        <v>18</v>
      </c>
    </row>
    <row r="20" spans="1:6" ht="12.75">
      <c r="A20">
        <v>19</v>
      </c>
      <c r="B20">
        <v>19</v>
      </c>
      <c r="C20">
        <v>19</v>
      </c>
      <c r="D20">
        <v>19</v>
      </c>
      <c r="E20">
        <v>19</v>
      </c>
      <c r="F20">
        <v>19</v>
      </c>
    </row>
    <row r="21" spans="1:6" ht="12.75">
      <c r="A21">
        <v>20</v>
      </c>
      <c r="B21">
        <v>20</v>
      </c>
      <c r="C21">
        <v>20</v>
      </c>
      <c r="D21">
        <v>20</v>
      </c>
      <c r="E21">
        <v>20</v>
      </c>
      <c r="F21">
        <v>20</v>
      </c>
    </row>
    <row r="22" spans="1:6" ht="12.75">
      <c r="A22">
        <v>21</v>
      </c>
      <c r="B22">
        <v>21</v>
      </c>
      <c r="C22">
        <v>21</v>
      </c>
      <c r="D22">
        <v>21</v>
      </c>
      <c r="E22">
        <v>21</v>
      </c>
      <c r="F22">
        <v>21</v>
      </c>
    </row>
    <row r="23" spans="1:6" ht="12.75">
      <c r="A23">
        <v>22</v>
      </c>
      <c r="B23">
        <v>22</v>
      </c>
      <c r="C23">
        <v>22</v>
      </c>
      <c r="D23">
        <v>22</v>
      </c>
      <c r="E23">
        <v>22</v>
      </c>
      <c r="F23">
        <v>22</v>
      </c>
    </row>
    <row r="24" spans="1:6" ht="12.75">
      <c r="A24">
        <v>23</v>
      </c>
      <c r="B24">
        <v>23</v>
      </c>
      <c r="C24">
        <v>23</v>
      </c>
      <c r="D24">
        <v>23</v>
      </c>
      <c r="E24">
        <v>23</v>
      </c>
      <c r="F24">
        <v>23</v>
      </c>
    </row>
    <row r="25" spans="1:6" ht="12.75">
      <c r="A25">
        <v>24</v>
      </c>
      <c r="B25">
        <v>24</v>
      </c>
      <c r="C25">
        <v>24</v>
      </c>
      <c r="D25">
        <v>24</v>
      </c>
      <c r="E25">
        <v>24</v>
      </c>
      <c r="F25">
        <v>24</v>
      </c>
    </row>
    <row r="26" spans="1:6" ht="12.75">
      <c r="A26">
        <v>25</v>
      </c>
      <c r="B26">
        <v>25</v>
      </c>
      <c r="C26">
        <v>25</v>
      </c>
      <c r="D26">
        <v>25</v>
      </c>
      <c r="E26">
        <v>25</v>
      </c>
      <c r="F26">
        <v>25</v>
      </c>
    </row>
    <row r="27" spans="1:6" ht="12.75">
      <c r="A27">
        <v>26</v>
      </c>
      <c r="B27">
        <v>26</v>
      </c>
      <c r="C27">
        <v>26</v>
      </c>
      <c r="D27">
        <v>26</v>
      </c>
      <c r="E27">
        <v>26</v>
      </c>
      <c r="F27">
        <v>26</v>
      </c>
    </row>
    <row r="28" spans="1:6" ht="12.75">
      <c r="A28">
        <v>27</v>
      </c>
      <c r="B28">
        <v>27</v>
      </c>
      <c r="C28">
        <v>27</v>
      </c>
      <c r="D28">
        <v>27</v>
      </c>
      <c r="E28">
        <v>27</v>
      </c>
      <c r="F28">
        <v>27</v>
      </c>
    </row>
    <row r="29" spans="1:6" ht="12.75">
      <c r="A29">
        <v>28</v>
      </c>
      <c r="B29">
        <v>28</v>
      </c>
      <c r="C29">
        <v>28</v>
      </c>
      <c r="D29">
        <v>28</v>
      </c>
      <c r="E29">
        <v>28</v>
      </c>
      <c r="F29">
        <v>28</v>
      </c>
    </row>
    <row r="30" spans="1:6" ht="12.75">
      <c r="A30">
        <v>29</v>
      </c>
      <c r="B30">
        <v>29</v>
      </c>
      <c r="C30">
        <v>29</v>
      </c>
      <c r="D30">
        <v>29</v>
      </c>
      <c r="E30">
        <v>29</v>
      </c>
      <c r="F30">
        <v>29</v>
      </c>
    </row>
    <row r="31" spans="1:6" ht="12.75">
      <c r="A31">
        <v>30</v>
      </c>
      <c r="B31">
        <v>30</v>
      </c>
      <c r="C31">
        <v>30</v>
      </c>
      <c r="D31">
        <v>30</v>
      </c>
      <c r="E31">
        <v>30</v>
      </c>
      <c r="F31">
        <v>30</v>
      </c>
    </row>
    <row r="32" spans="1:6" ht="12.75">
      <c r="A32">
        <v>31</v>
      </c>
      <c r="B32">
        <v>31</v>
      </c>
      <c r="C32">
        <v>31</v>
      </c>
      <c r="D32">
        <v>31</v>
      </c>
      <c r="E32">
        <v>31</v>
      </c>
      <c r="F32">
        <v>31</v>
      </c>
    </row>
    <row r="33" spans="1:6" ht="12.75">
      <c r="A33">
        <v>32</v>
      </c>
      <c r="B33">
        <v>32</v>
      </c>
      <c r="C33">
        <v>32</v>
      </c>
      <c r="D33">
        <v>32</v>
      </c>
      <c r="E33">
        <v>32</v>
      </c>
      <c r="F33">
        <v>32</v>
      </c>
    </row>
    <row r="34" spans="1:6" ht="12.75">
      <c r="A34">
        <v>33</v>
      </c>
      <c r="B34">
        <v>33</v>
      </c>
      <c r="C34">
        <v>33</v>
      </c>
      <c r="D34">
        <v>33</v>
      </c>
      <c r="E34">
        <v>33</v>
      </c>
      <c r="F34">
        <v>33</v>
      </c>
    </row>
    <row r="35" spans="1:6" ht="12.75">
      <c r="A35">
        <v>34</v>
      </c>
      <c r="B35">
        <v>34</v>
      </c>
      <c r="C35">
        <v>34</v>
      </c>
      <c r="D35">
        <v>34</v>
      </c>
      <c r="E35">
        <v>34</v>
      </c>
      <c r="F35">
        <v>34</v>
      </c>
    </row>
    <row r="36" spans="1:6" ht="12.75">
      <c r="A36">
        <v>35</v>
      </c>
      <c r="B36">
        <v>35</v>
      </c>
      <c r="C36">
        <v>35</v>
      </c>
      <c r="D36">
        <v>35</v>
      </c>
      <c r="E36">
        <v>35</v>
      </c>
      <c r="F36">
        <v>35</v>
      </c>
    </row>
    <row r="37" spans="1:6" ht="12.75">
      <c r="A37">
        <v>36</v>
      </c>
      <c r="B37">
        <v>36</v>
      </c>
      <c r="C37">
        <v>36</v>
      </c>
      <c r="D37">
        <v>36</v>
      </c>
      <c r="E37">
        <v>36</v>
      </c>
      <c r="F37">
        <v>36</v>
      </c>
    </row>
    <row r="38" spans="1:6" ht="12.75">
      <c r="A38">
        <v>37</v>
      </c>
      <c r="B38">
        <v>37</v>
      </c>
      <c r="C38">
        <v>37</v>
      </c>
      <c r="D38">
        <v>37</v>
      </c>
      <c r="E38">
        <v>37</v>
      </c>
      <c r="F38">
        <v>37</v>
      </c>
    </row>
    <row r="39" spans="1:6" ht="12.75">
      <c r="A39">
        <v>38</v>
      </c>
      <c r="B39">
        <v>38</v>
      </c>
      <c r="C39">
        <v>38</v>
      </c>
      <c r="D39">
        <v>38</v>
      </c>
      <c r="E39">
        <v>38</v>
      </c>
      <c r="F39">
        <v>38</v>
      </c>
    </row>
    <row r="40" spans="1:6" ht="12.75">
      <c r="A40">
        <v>39</v>
      </c>
      <c r="B40">
        <v>39</v>
      </c>
      <c r="C40">
        <v>39</v>
      </c>
      <c r="D40">
        <v>39</v>
      </c>
      <c r="E40">
        <v>39</v>
      </c>
      <c r="F40">
        <v>39</v>
      </c>
    </row>
    <row r="41" spans="1:6" ht="12.75">
      <c r="A41">
        <v>40</v>
      </c>
      <c r="B41">
        <v>40</v>
      </c>
      <c r="C41">
        <v>40</v>
      </c>
      <c r="D41">
        <v>40</v>
      </c>
      <c r="E41">
        <v>40</v>
      </c>
      <c r="F41">
        <v>40</v>
      </c>
    </row>
    <row r="42" spans="1:6" ht="12.75">
      <c r="A42">
        <v>41</v>
      </c>
      <c r="B42">
        <v>41</v>
      </c>
      <c r="C42">
        <v>41</v>
      </c>
      <c r="D42">
        <v>41</v>
      </c>
      <c r="E42">
        <v>41</v>
      </c>
      <c r="F42">
        <v>41</v>
      </c>
    </row>
    <row r="43" spans="1:6" ht="12.75">
      <c r="A43">
        <v>42</v>
      </c>
      <c r="B43">
        <v>42</v>
      </c>
      <c r="C43">
        <v>42</v>
      </c>
      <c r="D43">
        <v>42</v>
      </c>
      <c r="E43">
        <v>42</v>
      </c>
      <c r="F43">
        <v>42</v>
      </c>
    </row>
    <row r="44" spans="1:6" ht="12.75">
      <c r="A44">
        <v>43</v>
      </c>
      <c r="B44">
        <v>43</v>
      </c>
      <c r="C44">
        <v>43</v>
      </c>
      <c r="D44">
        <v>43</v>
      </c>
      <c r="E44">
        <v>43</v>
      </c>
      <c r="F44">
        <v>43</v>
      </c>
    </row>
    <row r="45" spans="1:6" ht="12.75">
      <c r="A45">
        <v>44</v>
      </c>
      <c r="B45">
        <v>44</v>
      </c>
      <c r="C45">
        <v>44</v>
      </c>
      <c r="D45">
        <v>44</v>
      </c>
      <c r="E45">
        <v>44</v>
      </c>
      <c r="F45">
        <v>44</v>
      </c>
    </row>
    <row r="46" spans="1:6" ht="12.75">
      <c r="A46">
        <v>45</v>
      </c>
      <c r="B46">
        <v>45</v>
      </c>
      <c r="C46">
        <v>45</v>
      </c>
      <c r="D46">
        <v>45</v>
      </c>
      <c r="E46">
        <v>45</v>
      </c>
      <c r="F46">
        <v>45</v>
      </c>
    </row>
    <row r="47" spans="1:6" ht="12.75">
      <c r="A47">
        <v>46</v>
      </c>
      <c r="B47">
        <v>46</v>
      </c>
      <c r="C47">
        <v>46</v>
      </c>
      <c r="D47">
        <v>46</v>
      </c>
      <c r="E47">
        <v>46</v>
      </c>
      <c r="F47">
        <v>46</v>
      </c>
    </row>
    <row r="48" spans="1:6" ht="12.75">
      <c r="A48">
        <v>47</v>
      </c>
      <c r="B48">
        <v>47</v>
      </c>
      <c r="C48">
        <v>47</v>
      </c>
      <c r="D48">
        <v>47</v>
      </c>
      <c r="E48">
        <v>47</v>
      </c>
      <c r="F48">
        <v>47</v>
      </c>
    </row>
    <row r="49" spans="1:6" ht="12.75">
      <c r="A49">
        <v>48</v>
      </c>
      <c r="B49">
        <v>48</v>
      </c>
      <c r="C49">
        <v>48</v>
      </c>
      <c r="D49">
        <v>48</v>
      </c>
      <c r="E49">
        <v>48</v>
      </c>
      <c r="F49">
        <v>48</v>
      </c>
    </row>
    <row r="50" spans="1:6" ht="12.75">
      <c r="A50">
        <v>49</v>
      </c>
      <c r="B50">
        <v>49</v>
      </c>
      <c r="C50">
        <v>49</v>
      </c>
      <c r="D50">
        <v>49</v>
      </c>
      <c r="E50">
        <v>49</v>
      </c>
      <c r="F50">
        <v>49</v>
      </c>
    </row>
    <row r="51" spans="1:6" ht="12.75">
      <c r="A51">
        <v>50</v>
      </c>
      <c r="B51">
        <v>50</v>
      </c>
      <c r="C51">
        <v>50</v>
      </c>
      <c r="D51">
        <v>50</v>
      </c>
      <c r="E51">
        <v>50</v>
      </c>
      <c r="F51">
        <v>50</v>
      </c>
    </row>
    <row r="52" spans="1:6" ht="12.75">
      <c r="A52">
        <v>51</v>
      </c>
      <c r="B52">
        <v>51</v>
      </c>
      <c r="C52">
        <v>51</v>
      </c>
      <c r="D52">
        <v>51</v>
      </c>
      <c r="E52">
        <v>51</v>
      </c>
      <c r="F52">
        <v>51</v>
      </c>
    </row>
    <row r="53" spans="1:6" ht="12.75">
      <c r="A53">
        <v>52</v>
      </c>
      <c r="B53">
        <v>52</v>
      </c>
      <c r="C53">
        <v>52</v>
      </c>
      <c r="D53">
        <v>52</v>
      </c>
      <c r="E53">
        <v>52</v>
      </c>
      <c r="F53">
        <v>52</v>
      </c>
    </row>
    <row r="54" spans="1:6" ht="12.75">
      <c r="A54">
        <v>53</v>
      </c>
      <c r="B54">
        <v>53</v>
      </c>
      <c r="C54">
        <v>53</v>
      </c>
      <c r="D54">
        <v>53</v>
      </c>
      <c r="E54">
        <v>53</v>
      </c>
      <c r="F54">
        <v>53</v>
      </c>
    </row>
    <row r="55" spans="1:6" ht="12.75">
      <c r="A55">
        <v>54</v>
      </c>
      <c r="B55">
        <v>54</v>
      </c>
      <c r="C55">
        <v>54</v>
      </c>
      <c r="D55">
        <v>54</v>
      </c>
      <c r="E55">
        <v>54</v>
      </c>
      <c r="F55">
        <v>54</v>
      </c>
    </row>
    <row r="56" spans="1:6" ht="12.75">
      <c r="A56">
        <v>55</v>
      </c>
      <c r="B56">
        <v>55</v>
      </c>
      <c r="C56">
        <v>55</v>
      </c>
      <c r="D56">
        <v>55</v>
      </c>
      <c r="E56">
        <v>55</v>
      </c>
      <c r="F56">
        <v>55</v>
      </c>
    </row>
    <row r="57" spans="1:6" ht="12.75">
      <c r="A57">
        <v>56</v>
      </c>
      <c r="B57">
        <v>56</v>
      </c>
      <c r="C57">
        <v>56</v>
      </c>
      <c r="D57">
        <v>56</v>
      </c>
      <c r="E57">
        <v>56</v>
      </c>
      <c r="F57">
        <v>56</v>
      </c>
    </row>
    <row r="58" spans="1:6" ht="12.75">
      <c r="A58">
        <v>57</v>
      </c>
      <c r="B58">
        <v>57</v>
      </c>
      <c r="C58">
        <v>57</v>
      </c>
      <c r="D58">
        <v>57</v>
      </c>
      <c r="E58">
        <v>57</v>
      </c>
      <c r="F58">
        <v>57</v>
      </c>
    </row>
    <row r="59" spans="1:6" ht="12.75">
      <c r="A59">
        <v>58</v>
      </c>
      <c r="B59">
        <v>58</v>
      </c>
      <c r="C59">
        <v>58</v>
      </c>
      <c r="D59">
        <v>58</v>
      </c>
      <c r="E59">
        <v>58</v>
      </c>
      <c r="F59">
        <v>58</v>
      </c>
    </row>
    <row r="60" spans="1:6" ht="12.75">
      <c r="A60">
        <v>59</v>
      </c>
      <c r="B60">
        <v>59</v>
      </c>
      <c r="C60">
        <v>59</v>
      </c>
      <c r="D60">
        <v>59</v>
      </c>
      <c r="E60">
        <v>59</v>
      </c>
      <c r="F60">
        <v>59</v>
      </c>
    </row>
    <row r="61" spans="1:6" ht="12.75">
      <c r="A61">
        <v>60</v>
      </c>
      <c r="B61">
        <v>60</v>
      </c>
      <c r="C61">
        <v>60</v>
      </c>
      <c r="D61">
        <v>60</v>
      </c>
      <c r="E61">
        <v>60</v>
      </c>
      <c r="F61">
        <v>60</v>
      </c>
    </row>
    <row r="62" spans="1:6" ht="12.75">
      <c r="A62">
        <v>61</v>
      </c>
      <c r="B62">
        <v>61</v>
      </c>
      <c r="C62">
        <v>61</v>
      </c>
      <c r="D62">
        <v>61</v>
      </c>
      <c r="E62">
        <v>61</v>
      </c>
      <c r="F62">
        <v>61</v>
      </c>
    </row>
    <row r="63" spans="1:6" ht="12.75">
      <c r="A63">
        <v>62</v>
      </c>
      <c r="B63">
        <v>62</v>
      </c>
      <c r="C63">
        <v>62</v>
      </c>
      <c r="D63">
        <v>62</v>
      </c>
      <c r="E63">
        <v>62</v>
      </c>
      <c r="F63">
        <v>62</v>
      </c>
    </row>
    <row r="64" spans="1:6" ht="12.75">
      <c r="A64">
        <v>63</v>
      </c>
      <c r="B64">
        <v>63</v>
      </c>
      <c r="C64">
        <v>63</v>
      </c>
      <c r="D64">
        <v>63</v>
      </c>
      <c r="E64">
        <v>63</v>
      </c>
      <c r="F64">
        <v>63</v>
      </c>
    </row>
    <row r="65" spans="1:6" ht="12.75">
      <c r="A65">
        <v>64</v>
      </c>
      <c r="B65">
        <v>64</v>
      </c>
      <c r="C65">
        <v>64</v>
      </c>
      <c r="D65">
        <v>64</v>
      </c>
      <c r="E65">
        <v>64</v>
      </c>
      <c r="F65">
        <v>64</v>
      </c>
    </row>
    <row r="66" spans="1:6" ht="12.75">
      <c r="A66">
        <v>65</v>
      </c>
      <c r="B66">
        <v>65</v>
      </c>
      <c r="C66">
        <v>65</v>
      </c>
      <c r="D66">
        <v>65</v>
      </c>
      <c r="E66">
        <v>65</v>
      </c>
      <c r="F66">
        <v>65</v>
      </c>
    </row>
    <row r="67" spans="1:6" ht="12.75">
      <c r="A67">
        <v>66</v>
      </c>
      <c r="B67">
        <v>66</v>
      </c>
      <c r="C67">
        <v>66</v>
      </c>
      <c r="D67">
        <v>66</v>
      </c>
      <c r="E67">
        <v>66</v>
      </c>
      <c r="F67">
        <v>66</v>
      </c>
    </row>
    <row r="68" spans="1:6" ht="12.75">
      <c r="A68">
        <v>67</v>
      </c>
      <c r="B68">
        <v>67</v>
      </c>
      <c r="C68">
        <v>67</v>
      </c>
      <c r="D68">
        <v>67</v>
      </c>
      <c r="E68">
        <v>67</v>
      </c>
      <c r="F68">
        <v>67</v>
      </c>
    </row>
    <row r="69" spans="1:6" ht="12.75">
      <c r="A69">
        <v>68</v>
      </c>
      <c r="B69">
        <v>68</v>
      </c>
      <c r="C69">
        <v>68</v>
      </c>
      <c r="D69">
        <v>68</v>
      </c>
      <c r="E69">
        <v>68</v>
      </c>
      <c r="F69">
        <v>68</v>
      </c>
    </row>
    <row r="70" spans="1:6" ht="12.75">
      <c r="A70">
        <v>69</v>
      </c>
      <c r="B70">
        <v>69</v>
      </c>
      <c r="C70">
        <v>69</v>
      </c>
      <c r="D70">
        <v>69</v>
      </c>
      <c r="E70">
        <v>69</v>
      </c>
      <c r="F70">
        <v>69</v>
      </c>
    </row>
    <row r="71" spans="1:6" ht="12.75">
      <c r="A71">
        <v>70</v>
      </c>
      <c r="B71">
        <v>70</v>
      </c>
      <c r="C71">
        <v>70</v>
      </c>
      <c r="D71">
        <v>70</v>
      </c>
      <c r="E71">
        <v>70</v>
      </c>
      <c r="F71">
        <v>70</v>
      </c>
    </row>
    <row r="72" spans="1:6" ht="12.75">
      <c r="A72">
        <v>71</v>
      </c>
      <c r="B72">
        <v>71</v>
      </c>
      <c r="C72">
        <v>71</v>
      </c>
      <c r="D72">
        <v>71</v>
      </c>
      <c r="E72">
        <v>71</v>
      </c>
      <c r="F72">
        <v>71</v>
      </c>
    </row>
    <row r="73" spans="1:6" ht="12.75">
      <c r="A73">
        <v>72</v>
      </c>
      <c r="B73">
        <v>72</v>
      </c>
      <c r="C73">
        <v>72</v>
      </c>
      <c r="D73">
        <v>72</v>
      </c>
      <c r="E73">
        <v>72</v>
      </c>
      <c r="F73">
        <v>72</v>
      </c>
    </row>
    <row r="74" spans="1:6" ht="12.75">
      <c r="A74">
        <v>73</v>
      </c>
      <c r="B74">
        <v>73</v>
      </c>
      <c r="C74">
        <v>73</v>
      </c>
      <c r="D74">
        <v>73</v>
      </c>
      <c r="E74">
        <v>73</v>
      </c>
      <c r="F74">
        <v>73</v>
      </c>
    </row>
    <row r="75" spans="1:6" ht="12.75">
      <c r="A75">
        <v>74</v>
      </c>
      <c r="B75">
        <v>74</v>
      </c>
      <c r="C75">
        <v>74</v>
      </c>
      <c r="D75">
        <v>74</v>
      </c>
      <c r="E75">
        <v>74</v>
      </c>
      <c r="F75">
        <v>74</v>
      </c>
    </row>
    <row r="76" spans="1:6" ht="12.75">
      <c r="A76">
        <v>75</v>
      </c>
      <c r="B76">
        <v>75</v>
      </c>
      <c r="C76">
        <v>75</v>
      </c>
      <c r="D76">
        <v>75</v>
      </c>
      <c r="E76">
        <v>75</v>
      </c>
      <c r="F76">
        <v>75</v>
      </c>
    </row>
    <row r="77" spans="1:6" ht="12.75">
      <c r="A77">
        <v>76</v>
      </c>
      <c r="B77">
        <v>76</v>
      </c>
      <c r="C77">
        <v>76</v>
      </c>
      <c r="D77">
        <v>76</v>
      </c>
      <c r="E77">
        <v>76</v>
      </c>
      <c r="F77">
        <v>76</v>
      </c>
    </row>
    <row r="78" spans="1:6" ht="12.75">
      <c r="A78">
        <v>77</v>
      </c>
      <c r="B78">
        <v>77</v>
      </c>
      <c r="C78">
        <v>77</v>
      </c>
      <c r="D78">
        <v>77</v>
      </c>
      <c r="E78">
        <v>77</v>
      </c>
      <c r="F78">
        <v>77</v>
      </c>
    </row>
    <row r="79" spans="1:6" ht="12.75">
      <c r="A79">
        <v>78</v>
      </c>
      <c r="B79">
        <v>78</v>
      </c>
      <c r="C79">
        <v>78</v>
      </c>
      <c r="D79">
        <v>78</v>
      </c>
      <c r="E79">
        <v>78</v>
      </c>
      <c r="F79">
        <v>78</v>
      </c>
    </row>
    <row r="80" spans="1:6" ht="12.75">
      <c r="A80">
        <v>79</v>
      </c>
      <c r="B80">
        <v>79</v>
      </c>
      <c r="C80">
        <v>79</v>
      </c>
      <c r="D80">
        <v>79</v>
      </c>
      <c r="E80">
        <v>79</v>
      </c>
      <c r="F80">
        <v>79</v>
      </c>
    </row>
    <row r="81" spans="1:6" ht="12.75">
      <c r="A81">
        <v>80</v>
      </c>
      <c r="B81">
        <v>80</v>
      </c>
      <c r="C81">
        <v>80</v>
      </c>
      <c r="D81">
        <v>80</v>
      </c>
      <c r="E81">
        <v>80</v>
      </c>
      <c r="F81">
        <v>80</v>
      </c>
    </row>
    <row r="82" spans="1:6" ht="12.75">
      <c r="A82">
        <v>81</v>
      </c>
      <c r="B82">
        <v>81</v>
      </c>
      <c r="C82">
        <v>81</v>
      </c>
      <c r="D82">
        <v>81</v>
      </c>
      <c r="E82">
        <v>81</v>
      </c>
      <c r="F82">
        <v>81</v>
      </c>
    </row>
    <row r="83" spans="1:6" ht="12.75">
      <c r="A83">
        <v>82</v>
      </c>
      <c r="B83">
        <v>82</v>
      </c>
      <c r="C83">
        <v>82</v>
      </c>
      <c r="D83">
        <v>82</v>
      </c>
      <c r="E83">
        <v>82</v>
      </c>
      <c r="F83">
        <v>82</v>
      </c>
    </row>
    <row r="84" spans="1:6" ht="12.75">
      <c r="A84">
        <v>83</v>
      </c>
      <c r="B84">
        <v>83</v>
      </c>
      <c r="C84">
        <v>83</v>
      </c>
      <c r="D84">
        <v>83</v>
      </c>
      <c r="E84">
        <v>83</v>
      </c>
      <c r="F84">
        <v>83</v>
      </c>
    </row>
    <row r="85" spans="1:6" ht="12.75">
      <c r="A85">
        <v>84</v>
      </c>
      <c r="B85">
        <v>84</v>
      </c>
      <c r="C85">
        <v>84</v>
      </c>
      <c r="D85">
        <v>84</v>
      </c>
      <c r="E85">
        <v>84</v>
      </c>
      <c r="F85">
        <v>84</v>
      </c>
    </row>
    <row r="86" spans="1:6" ht="12.75">
      <c r="A86">
        <v>85</v>
      </c>
      <c r="B86">
        <v>85</v>
      </c>
      <c r="C86">
        <v>85</v>
      </c>
      <c r="D86">
        <v>85</v>
      </c>
      <c r="E86">
        <v>85</v>
      </c>
      <c r="F86">
        <v>85</v>
      </c>
    </row>
    <row r="87" spans="1:6" ht="12.75">
      <c r="A87">
        <v>86</v>
      </c>
      <c r="B87">
        <v>86</v>
      </c>
      <c r="C87">
        <v>86</v>
      </c>
      <c r="D87">
        <v>86</v>
      </c>
      <c r="E87">
        <v>86</v>
      </c>
      <c r="F87">
        <v>86</v>
      </c>
    </row>
    <row r="88" spans="1:6" ht="12.75">
      <c r="A88">
        <v>87</v>
      </c>
      <c r="B88">
        <v>87</v>
      </c>
      <c r="C88">
        <v>87</v>
      </c>
      <c r="D88">
        <v>87</v>
      </c>
      <c r="E88">
        <v>87</v>
      </c>
      <c r="F88">
        <v>87</v>
      </c>
    </row>
    <row r="89" spans="1:6" ht="12.75">
      <c r="A89">
        <v>88</v>
      </c>
      <c r="B89">
        <v>88</v>
      </c>
      <c r="C89">
        <v>88</v>
      </c>
      <c r="D89">
        <v>88</v>
      </c>
      <c r="E89">
        <v>88</v>
      </c>
      <c r="F89">
        <v>88</v>
      </c>
    </row>
    <row r="90" spans="1:6" ht="12.75">
      <c r="A90">
        <v>89</v>
      </c>
      <c r="B90">
        <v>89</v>
      </c>
      <c r="C90">
        <v>89</v>
      </c>
      <c r="D90">
        <v>89</v>
      </c>
      <c r="E90">
        <v>89</v>
      </c>
      <c r="F90">
        <v>89</v>
      </c>
    </row>
    <row r="91" spans="1:6" ht="12.75">
      <c r="A91">
        <v>90</v>
      </c>
      <c r="B91">
        <v>90</v>
      </c>
      <c r="C91">
        <v>90</v>
      </c>
      <c r="D91">
        <v>90</v>
      </c>
      <c r="E91">
        <v>90</v>
      </c>
      <c r="F91">
        <v>90</v>
      </c>
    </row>
    <row r="92" spans="1:6" ht="12.75">
      <c r="A92">
        <v>91</v>
      </c>
      <c r="B92">
        <v>91</v>
      </c>
      <c r="C92">
        <v>91</v>
      </c>
      <c r="D92">
        <v>91</v>
      </c>
      <c r="E92">
        <v>91</v>
      </c>
      <c r="F92">
        <v>91</v>
      </c>
    </row>
    <row r="93" spans="1:6" ht="12.75">
      <c r="A93">
        <v>92</v>
      </c>
      <c r="B93">
        <v>92</v>
      </c>
      <c r="C93">
        <v>92</v>
      </c>
      <c r="D93">
        <v>92</v>
      </c>
      <c r="E93">
        <v>92</v>
      </c>
      <c r="F93">
        <v>92</v>
      </c>
    </row>
    <row r="94" spans="1:6" ht="12.75">
      <c r="A94">
        <v>93</v>
      </c>
      <c r="B94">
        <v>93</v>
      </c>
      <c r="C94">
        <v>93</v>
      </c>
      <c r="D94">
        <v>93</v>
      </c>
      <c r="E94">
        <v>93</v>
      </c>
      <c r="F94">
        <v>93</v>
      </c>
    </row>
    <row r="95" spans="1:6" ht="12.75">
      <c r="A95">
        <v>94</v>
      </c>
      <c r="B95">
        <v>94</v>
      </c>
      <c r="C95">
        <v>94</v>
      </c>
      <c r="D95">
        <v>94</v>
      </c>
      <c r="E95">
        <v>94</v>
      </c>
      <c r="F95">
        <v>94</v>
      </c>
    </row>
    <row r="96" spans="1:6" ht="12.75">
      <c r="A96">
        <v>95</v>
      </c>
      <c r="B96">
        <v>95</v>
      </c>
      <c r="C96">
        <v>95</v>
      </c>
      <c r="D96">
        <v>95</v>
      </c>
      <c r="E96">
        <v>95</v>
      </c>
      <c r="F96">
        <v>95</v>
      </c>
    </row>
    <row r="97" spans="1:6" ht="12.75">
      <c r="A97">
        <v>96</v>
      </c>
      <c r="B97">
        <v>96</v>
      </c>
      <c r="C97">
        <v>96</v>
      </c>
      <c r="D97">
        <v>96</v>
      </c>
      <c r="E97">
        <v>96</v>
      </c>
      <c r="F97">
        <v>96</v>
      </c>
    </row>
    <row r="98" spans="1:6" ht="12.75">
      <c r="A98">
        <v>97</v>
      </c>
      <c r="B98">
        <v>97</v>
      </c>
      <c r="C98">
        <v>97</v>
      </c>
      <c r="D98">
        <v>97</v>
      </c>
      <c r="E98">
        <v>97</v>
      </c>
      <c r="F98">
        <v>97</v>
      </c>
    </row>
    <row r="99" spans="1:6" ht="12.75">
      <c r="A99">
        <v>98</v>
      </c>
      <c r="B99">
        <v>98</v>
      </c>
      <c r="C99">
        <v>98</v>
      </c>
      <c r="D99">
        <v>98</v>
      </c>
      <c r="E99">
        <v>98</v>
      </c>
      <c r="F99">
        <v>98</v>
      </c>
    </row>
    <row r="100" spans="1:6" ht="12.75">
      <c r="A100">
        <v>99</v>
      </c>
      <c r="B100">
        <v>99</v>
      </c>
      <c r="C100">
        <v>99</v>
      </c>
      <c r="D100">
        <v>99</v>
      </c>
      <c r="E100">
        <v>99</v>
      </c>
      <c r="F100">
        <v>99</v>
      </c>
    </row>
    <row r="101" spans="1:6" ht="12.75">
      <c r="A101">
        <v>100</v>
      </c>
      <c r="B101">
        <v>100</v>
      </c>
      <c r="C101">
        <v>100</v>
      </c>
      <c r="D101">
        <v>100</v>
      </c>
      <c r="E101">
        <v>100</v>
      </c>
      <c r="F101">
        <v>100</v>
      </c>
    </row>
    <row r="102" spans="1:6" ht="12.75">
      <c r="A102">
        <v>101</v>
      </c>
      <c r="B102">
        <v>101</v>
      </c>
      <c r="C102">
        <v>101</v>
      </c>
      <c r="D102">
        <v>101</v>
      </c>
      <c r="E102">
        <v>101</v>
      </c>
      <c r="F102">
        <v>101</v>
      </c>
    </row>
    <row r="103" spans="1:6" ht="12.75">
      <c r="A103">
        <v>102</v>
      </c>
      <c r="B103">
        <v>102</v>
      </c>
      <c r="C103">
        <v>102</v>
      </c>
      <c r="D103">
        <v>102</v>
      </c>
      <c r="E103">
        <v>102</v>
      </c>
      <c r="F103">
        <v>102</v>
      </c>
    </row>
    <row r="104" spans="1:6" ht="12.75">
      <c r="A104">
        <v>103</v>
      </c>
      <c r="B104">
        <v>103</v>
      </c>
      <c r="C104">
        <v>103</v>
      </c>
      <c r="D104">
        <v>103</v>
      </c>
      <c r="E104">
        <v>103</v>
      </c>
      <c r="F104">
        <v>103</v>
      </c>
    </row>
    <row r="105" spans="1:6" ht="12.75">
      <c r="A105">
        <v>104</v>
      </c>
      <c r="B105">
        <v>104</v>
      </c>
      <c r="C105">
        <v>104</v>
      </c>
      <c r="D105">
        <v>104</v>
      </c>
      <c r="E105">
        <v>104</v>
      </c>
      <c r="F105">
        <v>104</v>
      </c>
    </row>
    <row r="106" spans="1:6" ht="12.75">
      <c r="A106">
        <v>105</v>
      </c>
      <c r="B106">
        <v>105</v>
      </c>
      <c r="C106">
        <v>105</v>
      </c>
      <c r="D106">
        <v>105</v>
      </c>
      <c r="E106">
        <v>105</v>
      </c>
      <c r="F106">
        <v>105</v>
      </c>
    </row>
    <row r="107" spans="2:6" ht="12.75">
      <c r="B107">
        <v>106</v>
      </c>
      <c r="C107">
        <v>106</v>
      </c>
      <c r="D107">
        <v>106</v>
      </c>
      <c r="E107">
        <v>106</v>
      </c>
      <c r="F107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107"/>
  <sheetViews>
    <sheetView workbookViewId="0" topLeftCell="A1">
      <selection activeCell="F18" sqref="F18"/>
    </sheetView>
  </sheetViews>
  <sheetFormatPr defaultColWidth="11.421875" defaultRowHeight="12.75"/>
  <cols>
    <col min="7" max="7" width="11.57421875" style="393" customWidth="1"/>
  </cols>
  <sheetData>
    <row r="1" spans="1:14" ht="12.75">
      <c r="A1" t="s">
        <v>81</v>
      </c>
      <c r="B1" t="s">
        <v>84</v>
      </c>
      <c r="C1" t="s">
        <v>85</v>
      </c>
      <c r="D1" t="s">
        <v>86</v>
      </c>
      <c r="I1" s="426" t="s">
        <v>103</v>
      </c>
      <c r="J1" s="426"/>
      <c r="K1" s="426" t="s">
        <v>100</v>
      </c>
      <c r="L1" s="426"/>
      <c r="M1" s="426" t="s">
        <v>101</v>
      </c>
      <c r="N1" s="426"/>
    </row>
    <row r="2" spans="1:14" ht="12.75">
      <c r="A2">
        <v>0</v>
      </c>
      <c r="B2">
        <v>1</v>
      </c>
      <c r="C2">
        <v>1</v>
      </c>
      <c r="D2">
        <v>1</v>
      </c>
      <c r="G2" s="393" t="s">
        <v>81</v>
      </c>
      <c r="I2" s="393" t="s">
        <v>117</v>
      </c>
      <c r="J2" s="393" t="s">
        <v>116</v>
      </c>
      <c r="K2" s="393" t="s">
        <v>117</v>
      </c>
      <c r="L2" s="393" t="s">
        <v>116</v>
      </c>
      <c r="M2" s="393" t="s">
        <v>117</v>
      </c>
      <c r="N2" s="393" t="s">
        <v>116</v>
      </c>
    </row>
    <row r="3" spans="1:14" ht="12.75">
      <c r="A3">
        <v>1</v>
      </c>
      <c r="B3">
        <v>2</v>
      </c>
      <c r="C3">
        <v>2</v>
      </c>
      <c r="D3">
        <v>2</v>
      </c>
      <c r="F3" t="s">
        <v>91</v>
      </c>
      <c r="G3" s="393">
        <f>'Contrat collectif'!D2</f>
        <v>48</v>
      </c>
      <c r="I3" s="34">
        <f>IF(ISBLANK('Contrat collectif'!$D2),"",LOOKUP(G3,A2:A107,B2:B107))</f>
        <v>49</v>
      </c>
      <c r="J3" s="34">
        <f>I3*0.8913</f>
        <v>43.6737</v>
      </c>
      <c r="K3" s="34">
        <f>IF(ISBLANK('Contrat collectif'!$D2),"",LOOKUP(G3,A2:A107,C2:C107))</f>
        <v>49</v>
      </c>
      <c r="L3" s="34">
        <f>K3*0.8913</f>
        <v>43.6737</v>
      </c>
      <c r="M3" s="34">
        <f>IF(ISBLANK('Contrat collectif'!$D2),"",LOOKUP(G3,A2:A107,D2:D107))</f>
        <v>49</v>
      </c>
      <c r="N3" s="34">
        <f>M3*0.8913</f>
        <v>43.6737</v>
      </c>
    </row>
    <row r="4" spans="1:14" ht="12.75">
      <c r="A4">
        <v>2</v>
      </c>
      <c r="B4">
        <v>3</v>
      </c>
      <c r="C4">
        <v>3</v>
      </c>
      <c r="D4">
        <v>3</v>
      </c>
      <c r="F4" t="s">
        <v>92</v>
      </c>
      <c r="G4" s="393">
        <f>'Contrat collectif'!D3</f>
        <v>48</v>
      </c>
      <c r="I4" s="34">
        <f>IF(ISBLANK('Contrat collectif'!$D3),"",LOOKUP(G4,A2:A107,B2:B107))</f>
        <v>49</v>
      </c>
      <c r="J4" s="34">
        <f>I4*0.8913</f>
        <v>43.6737</v>
      </c>
      <c r="K4" s="34">
        <f>IF(ISBLANK('Contrat collectif'!$D3),"",LOOKUP(G4,A2:A107,C2:C107))</f>
        <v>49</v>
      </c>
      <c r="L4" s="34">
        <f>K4*0.8913</f>
        <v>43.6737</v>
      </c>
      <c r="M4" s="34">
        <f>IF(ISBLANK('Contrat collectif'!$D3),"",LOOKUP(G4,A2:A107,D2:D107))</f>
        <v>49</v>
      </c>
      <c r="N4" s="34">
        <f>M4*0.8913</f>
        <v>43.6737</v>
      </c>
    </row>
    <row r="5" spans="1:14" ht="12.75">
      <c r="A5">
        <v>3</v>
      </c>
      <c r="B5">
        <v>4</v>
      </c>
      <c r="C5">
        <v>4</v>
      </c>
      <c r="D5">
        <v>4</v>
      </c>
      <c r="F5" t="s">
        <v>93</v>
      </c>
      <c r="G5" s="393">
        <f>'Contrat collectif'!D4</f>
        <v>7</v>
      </c>
      <c r="I5" s="34">
        <f>IF(ISBLANK('Contrat collectif'!$D4),"",LOOKUP(G5,A2:A107,B2:B107))</f>
        <v>8</v>
      </c>
      <c r="J5" s="34">
        <f>I5*0.8913</f>
        <v>7.1304</v>
      </c>
      <c r="K5" s="34">
        <f>IF(ISBLANK('Contrat collectif'!$D4),"",LOOKUP(G5,A2:A107,C2:C107))</f>
        <v>8</v>
      </c>
      <c r="L5" s="34">
        <f>K5*0.8913</f>
        <v>7.1304</v>
      </c>
      <c r="M5" s="34">
        <f>IF(ISBLANK('Contrat collectif'!$D4),"",LOOKUP(G5,A2:A107,D2:D107))</f>
        <v>8</v>
      </c>
      <c r="N5" s="34">
        <f>M5*0.8913</f>
        <v>7.1304</v>
      </c>
    </row>
    <row r="6" spans="1:14" ht="12.75">
      <c r="A6">
        <v>4</v>
      </c>
      <c r="B6">
        <v>5</v>
      </c>
      <c r="C6">
        <v>5</v>
      </c>
      <c r="D6">
        <v>5</v>
      </c>
      <c r="F6" t="s">
        <v>94</v>
      </c>
      <c r="G6" s="393">
        <f>'Contrat collectif'!D5</f>
        <v>11</v>
      </c>
      <c r="I6" s="34">
        <f>IF(ISBLANK('Contrat collectif'!$D5),"",LOOKUP(G6,A2:A107,B2:B107))</f>
        <v>12</v>
      </c>
      <c r="J6" s="34">
        <f>I6*0.8913</f>
        <v>10.695599999999999</v>
      </c>
      <c r="K6" s="34">
        <f>IF(ISBLANK('Contrat collectif'!$D5),"",LOOKUP(G6,A2:A107,C2:C107))</f>
        <v>12</v>
      </c>
      <c r="L6" s="34">
        <f>K6*0.8913</f>
        <v>10.695599999999999</v>
      </c>
      <c r="M6" s="34">
        <f>IF(ISBLANK('Contrat collectif'!$D5),"",LOOKUP(G6,A2:A107,D2:D107))</f>
        <v>12</v>
      </c>
      <c r="N6" s="34">
        <f>M6*0.8913</f>
        <v>10.695599999999999</v>
      </c>
    </row>
    <row r="7" spans="1:14" ht="12.75">
      <c r="A7">
        <v>5</v>
      </c>
      <c r="B7">
        <v>6</v>
      </c>
      <c r="C7">
        <v>6</v>
      </c>
      <c r="D7">
        <v>6</v>
      </c>
      <c r="F7" t="s">
        <v>102</v>
      </c>
      <c r="I7" s="38">
        <f>SUM(I3:I6)</f>
        <v>118</v>
      </c>
      <c r="J7" s="34">
        <f>I7*0.8913</f>
        <v>105.1734</v>
      </c>
      <c r="K7" s="38">
        <f>SUM(K3:K6)</f>
        <v>118</v>
      </c>
      <c r="L7" s="34">
        <f>K7*0.8913</f>
        <v>105.1734</v>
      </c>
      <c r="M7" s="38">
        <f>SUM(M3:M6)</f>
        <v>118</v>
      </c>
      <c r="N7" s="34">
        <f>M7*0.8913</f>
        <v>105.1734</v>
      </c>
    </row>
    <row r="8" spans="1:13" ht="12.75">
      <c r="A8">
        <v>6</v>
      </c>
      <c r="B8">
        <v>7</v>
      </c>
      <c r="C8">
        <v>7</v>
      </c>
      <c r="D8">
        <v>7</v>
      </c>
      <c r="G8" s="393" t="s">
        <v>81</v>
      </c>
      <c r="I8" s="34">
        <f>IF(AND(ISBLANK(J4),ISBLANK(J5),ISBLANK(J6)),I3,((J7*0.95)/0.8713))</f>
        <v>114.67316653276713</v>
      </c>
      <c r="K8" s="34">
        <f>IF(AND(ISBLANK(L4),ISBLANK(L5),ISBLANK(L6)),K3,((L7*0.95)/0.8713))</f>
        <v>114.67316653276713</v>
      </c>
      <c r="M8" s="34">
        <f>IF(AND(ISBLANK(N4),ISBLANK(N5),ISBLANK(N6)),M3,((N7*0.95)/0.8713))</f>
        <v>114.67316653276713</v>
      </c>
    </row>
    <row r="9" spans="1:6" ht="12.75">
      <c r="A9">
        <v>7</v>
      </c>
      <c r="B9">
        <v>8</v>
      </c>
      <c r="C9">
        <v>8</v>
      </c>
      <c r="D9">
        <v>8</v>
      </c>
      <c r="F9" t="s">
        <v>96</v>
      </c>
    </row>
    <row r="10" spans="1:14" ht="12.75">
      <c r="A10">
        <v>8</v>
      </c>
      <c r="B10">
        <v>9</v>
      </c>
      <c r="C10">
        <v>9</v>
      </c>
      <c r="D10">
        <v>9</v>
      </c>
      <c r="F10" t="s">
        <v>91</v>
      </c>
      <c r="G10" s="393">
        <f>G3+1</f>
        <v>49</v>
      </c>
      <c r="I10" s="34">
        <f>IF(ISBLANK('Contrat collectif'!$D2),"",LOOKUP(G10,A2:A107,B2:B107))</f>
        <v>50</v>
      </c>
      <c r="J10" s="34">
        <f>I10*0.8913</f>
        <v>44.565</v>
      </c>
      <c r="K10" s="34">
        <f>IF(ISBLANK('Contrat collectif'!$D2),"",LOOKUP(G10,A2:A107,C2:C107))</f>
        <v>50</v>
      </c>
      <c r="L10" s="34">
        <f>K10*0.8913</f>
        <v>44.565</v>
      </c>
      <c r="M10" s="34">
        <f>IF(ISBLANK('Contrat collectif'!$D2),"",LOOKUP(G10,A2:A107,D2:D107))</f>
        <v>50</v>
      </c>
      <c r="N10" s="34">
        <f>M10*0.8913</f>
        <v>44.565</v>
      </c>
    </row>
    <row r="11" spans="1:14" ht="12.75">
      <c r="A11">
        <v>9</v>
      </c>
      <c r="B11">
        <v>10</v>
      </c>
      <c r="C11">
        <v>10</v>
      </c>
      <c r="D11">
        <v>10</v>
      </c>
      <c r="F11" t="s">
        <v>92</v>
      </c>
      <c r="G11" s="393">
        <f>G4+1</f>
        <v>49</v>
      </c>
      <c r="I11" s="34">
        <f>IF(ISBLANK('Contrat collectif'!$D3),"",LOOKUP(G11,A2:A107,B2:B107))</f>
        <v>50</v>
      </c>
      <c r="J11" s="34">
        <f>I11*0.8913</f>
        <v>44.565</v>
      </c>
      <c r="K11" s="34">
        <f>IF(ISBLANK('Contrat collectif'!$D3),"",LOOKUP(G11,A2:A107,C2:C107))</f>
        <v>50</v>
      </c>
      <c r="L11" s="34">
        <f>K11*0.8913</f>
        <v>44.565</v>
      </c>
      <c r="M11" s="34">
        <f>IF(ISBLANK('Contrat collectif'!$D3),"",LOOKUP(G11,A2:A107,D2:D107))</f>
        <v>50</v>
      </c>
      <c r="N11" s="34">
        <f>M11*0.8913</f>
        <v>44.565</v>
      </c>
    </row>
    <row r="12" spans="1:14" ht="12.75">
      <c r="A12">
        <v>10</v>
      </c>
      <c r="B12">
        <v>11</v>
      </c>
      <c r="C12">
        <v>11</v>
      </c>
      <c r="D12">
        <v>11</v>
      </c>
      <c r="F12" t="s">
        <v>93</v>
      </c>
      <c r="G12" s="393">
        <f>IF(G5&lt;1,0,G5+1)</f>
        <v>8</v>
      </c>
      <c r="I12" s="34">
        <f>IF(ISBLANK('Contrat collectif'!$D4),"",LOOKUP(G12,A2:A107,B2:B107))</f>
        <v>9</v>
      </c>
      <c r="J12" s="34">
        <f>I12*0.8913</f>
        <v>8.0217</v>
      </c>
      <c r="K12" s="34">
        <f>IF(ISBLANK('Contrat collectif'!$D4),"",LOOKUP(G12,A2:A107,C2:C107))</f>
        <v>9</v>
      </c>
      <c r="L12" s="34">
        <f>K12*0.8913</f>
        <v>8.0217</v>
      </c>
      <c r="M12" s="34">
        <f>IF(ISBLANK('Contrat collectif'!$D4),"",LOOKUP(G12,A2:A107,D2:D107))</f>
        <v>9</v>
      </c>
      <c r="N12" s="34">
        <f>M12*0.8913</f>
        <v>8.0217</v>
      </c>
    </row>
    <row r="13" spans="1:14" ht="12.75">
      <c r="A13">
        <v>11</v>
      </c>
      <c r="B13">
        <v>12</v>
      </c>
      <c r="C13">
        <v>12</v>
      </c>
      <c r="D13">
        <v>12</v>
      </c>
      <c r="F13" t="s">
        <v>94</v>
      </c>
      <c r="G13" s="393">
        <f>IF(G6&lt;1,0,G6+1)</f>
        <v>12</v>
      </c>
      <c r="I13" s="34">
        <f>IF(ISBLANK('Contrat collectif'!$D5),"",LOOKUP(G13,A2:A107,B2:B107))</f>
        <v>13</v>
      </c>
      <c r="J13" s="34">
        <f>I13*0.8913</f>
        <v>11.5869</v>
      </c>
      <c r="K13" s="34">
        <f>IF(ISBLANK('Contrat collectif'!$D5),"",LOOKUP(G13,A2:A107,C2:C107))</f>
        <v>13</v>
      </c>
      <c r="L13" s="34">
        <f>K13*0.8913</f>
        <v>11.5869</v>
      </c>
      <c r="M13" s="34">
        <f>IF(ISBLANK('Contrat collectif'!$D5),"",LOOKUP(G13,A2:A110,D2:D110))</f>
        <v>13</v>
      </c>
      <c r="N13" s="34">
        <f>M13*0.8913</f>
        <v>11.5869</v>
      </c>
    </row>
    <row r="14" spans="1:14" ht="12.75">
      <c r="A14">
        <v>12</v>
      </c>
      <c r="B14">
        <v>13</v>
      </c>
      <c r="C14">
        <v>13</v>
      </c>
      <c r="D14">
        <v>13</v>
      </c>
      <c r="F14" t="s">
        <v>102</v>
      </c>
      <c r="I14" s="38">
        <f>SUM(I10:I13)</f>
        <v>122</v>
      </c>
      <c r="J14" s="34">
        <f>I14*0.8913</f>
        <v>108.73859999999999</v>
      </c>
      <c r="K14" s="38">
        <f>SUM(K10:K13)</f>
        <v>122</v>
      </c>
      <c r="L14" s="34">
        <f>K14*0.8913</f>
        <v>108.73859999999999</v>
      </c>
      <c r="M14" s="38">
        <f>SUM(M10:M13)</f>
        <v>122</v>
      </c>
      <c r="N14" s="34">
        <f>M14*0.8913</f>
        <v>108.73859999999999</v>
      </c>
    </row>
    <row r="15" spans="1:13" ht="12.75">
      <c r="A15">
        <v>13</v>
      </c>
      <c r="B15">
        <v>14</v>
      </c>
      <c r="C15">
        <v>14</v>
      </c>
      <c r="D15">
        <v>14</v>
      </c>
      <c r="I15" s="34">
        <f>IF(AND(ISBLANK(J11),ISBLANK(J12),ISBLANK(J13)),I10,((J14*0.95)/0.8713))</f>
        <v>118.56039251692872</v>
      </c>
      <c r="K15" s="34">
        <f>IF(AND(ISBLANK(L11),ISBLANK(L12),ISBLANK(L13)),K10,((L14*0.95)/0.8713))</f>
        <v>118.56039251692872</v>
      </c>
      <c r="M15" s="34">
        <f>IF(AND(ISBLANK(N11),ISBLANK(N12),ISBLANK(N13)),M10,((N14*0.95)/0.8713))</f>
        <v>118.56039251692872</v>
      </c>
    </row>
    <row r="16" spans="1:4" ht="12.75">
      <c r="A16">
        <v>14</v>
      </c>
      <c r="B16">
        <v>15</v>
      </c>
      <c r="C16">
        <v>15</v>
      </c>
      <c r="D16">
        <v>15</v>
      </c>
    </row>
    <row r="17" spans="1:4" ht="12.75">
      <c r="A17">
        <v>15</v>
      </c>
      <c r="B17">
        <v>16</v>
      </c>
      <c r="C17">
        <v>16</v>
      </c>
      <c r="D17">
        <v>16</v>
      </c>
    </row>
    <row r="18" spans="1:4" ht="12.75">
      <c r="A18">
        <v>16</v>
      </c>
      <c r="B18">
        <v>17</v>
      </c>
      <c r="C18">
        <v>17</v>
      </c>
      <c r="D18">
        <v>17</v>
      </c>
    </row>
    <row r="19" spans="1:4" ht="12.75">
      <c r="A19">
        <v>17</v>
      </c>
      <c r="B19">
        <v>18</v>
      </c>
      <c r="C19">
        <v>18</v>
      </c>
      <c r="D19">
        <v>18</v>
      </c>
    </row>
    <row r="20" spans="1:4" ht="12.75">
      <c r="A20">
        <v>18</v>
      </c>
      <c r="B20">
        <v>19</v>
      </c>
      <c r="C20">
        <v>19</v>
      </c>
      <c r="D20">
        <v>19</v>
      </c>
    </row>
    <row r="21" spans="1:4" ht="12.75">
      <c r="A21">
        <v>19</v>
      </c>
      <c r="B21">
        <v>20</v>
      </c>
      <c r="C21">
        <v>20</v>
      </c>
      <c r="D21">
        <v>20</v>
      </c>
    </row>
    <row r="22" spans="1:4" ht="12.75">
      <c r="A22">
        <v>20</v>
      </c>
      <c r="B22">
        <v>21</v>
      </c>
      <c r="C22">
        <v>21</v>
      </c>
      <c r="D22">
        <v>21</v>
      </c>
    </row>
    <row r="23" spans="1:4" ht="12.75">
      <c r="A23">
        <v>21</v>
      </c>
      <c r="B23">
        <v>22</v>
      </c>
      <c r="C23">
        <v>22</v>
      </c>
      <c r="D23">
        <v>22</v>
      </c>
    </row>
    <row r="24" spans="1:4" ht="12.75">
      <c r="A24">
        <v>22</v>
      </c>
      <c r="B24">
        <v>23</v>
      </c>
      <c r="C24">
        <v>23</v>
      </c>
      <c r="D24">
        <v>23</v>
      </c>
    </row>
    <row r="25" spans="1:4" ht="12.75">
      <c r="A25">
        <v>23</v>
      </c>
      <c r="B25">
        <v>24</v>
      </c>
      <c r="C25">
        <v>24</v>
      </c>
      <c r="D25">
        <v>24</v>
      </c>
    </row>
    <row r="26" spans="1:4" ht="12.75">
      <c r="A26">
        <v>24</v>
      </c>
      <c r="B26">
        <v>25</v>
      </c>
      <c r="C26">
        <v>25</v>
      </c>
      <c r="D26">
        <v>25</v>
      </c>
    </row>
    <row r="27" spans="1:4" ht="12.75">
      <c r="A27">
        <v>25</v>
      </c>
      <c r="B27">
        <v>26</v>
      </c>
      <c r="C27">
        <v>26</v>
      </c>
      <c r="D27">
        <v>26</v>
      </c>
    </row>
    <row r="28" spans="1:4" ht="12.75">
      <c r="A28">
        <v>26</v>
      </c>
      <c r="B28">
        <v>27</v>
      </c>
      <c r="C28">
        <v>27</v>
      </c>
      <c r="D28">
        <v>27</v>
      </c>
    </row>
    <row r="29" spans="1:4" ht="12.75">
      <c r="A29">
        <v>27</v>
      </c>
      <c r="B29">
        <v>28</v>
      </c>
      <c r="C29">
        <v>28</v>
      </c>
      <c r="D29">
        <v>28</v>
      </c>
    </row>
    <row r="30" spans="1:4" ht="12.75">
      <c r="A30">
        <v>28</v>
      </c>
      <c r="B30">
        <v>29</v>
      </c>
      <c r="C30">
        <v>29</v>
      </c>
      <c r="D30">
        <v>29</v>
      </c>
    </row>
    <row r="31" spans="1:4" ht="12.75">
      <c r="A31">
        <v>29</v>
      </c>
      <c r="B31">
        <v>30</v>
      </c>
      <c r="C31">
        <v>30</v>
      </c>
      <c r="D31">
        <v>30</v>
      </c>
    </row>
    <row r="32" spans="1:4" ht="12.75">
      <c r="A32">
        <v>30</v>
      </c>
      <c r="B32">
        <v>31</v>
      </c>
      <c r="C32">
        <v>31</v>
      </c>
      <c r="D32">
        <v>31</v>
      </c>
    </row>
    <row r="33" spans="1:4" ht="12.75">
      <c r="A33">
        <v>31</v>
      </c>
      <c r="B33">
        <v>32</v>
      </c>
      <c r="C33">
        <v>32</v>
      </c>
      <c r="D33">
        <v>32</v>
      </c>
    </row>
    <row r="34" spans="1:4" ht="12.75">
      <c r="A34">
        <v>32</v>
      </c>
      <c r="B34">
        <v>33</v>
      </c>
      <c r="C34">
        <v>33</v>
      </c>
      <c r="D34">
        <v>33</v>
      </c>
    </row>
    <row r="35" spans="1:4" ht="12.75">
      <c r="A35">
        <v>33</v>
      </c>
      <c r="B35">
        <v>34</v>
      </c>
      <c r="C35">
        <v>34</v>
      </c>
      <c r="D35">
        <v>34</v>
      </c>
    </row>
    <row r="36" spans="1:4" ht="12.75">
      <c r="A36">
        <v>34</v>
      </c>
      <c r="B36">
        <v>35</v>
      </c>
      <c r="C36">
        <v>35</v>
      </c>
      <c r="D36">
        <v>35</v>
      </c>
    </row>
    <row r="37" spans="1:4" ht="12.75">
      <c r="A37">
        <v>35</v>
      </c>
      <c r="B37">
        <v>36</v>
      </c>
      <c r="C37">
        <v>36</v>
      </c>
      <c r="D37">
        <v>36</v>
      </c>
    </row>
    <row r="38" spans="1:4" ht="12.75">
      <c r="A38">
        <v>36</v>
      </c>
      <c r="B38">
        <v>37</v>
      </c>
      <c r="C38">
        <v>37</v>
      </c>
      <c r="D38">
        <v>37</v>
      </c>
    </row>
    <row r="39" spans="1:4" ht="12.75">
      <c r="A39">
        <v>37</v>
      </c>
      <c r="B39">
        <v>38</v>
      </c>
      <c r="C39">
        <v>38</v>
      </c>
      <c r="D39">
        <v>38</v>
      </c>
    </row>
    <row r="40" spans="1:4" ht="12.75">
      <c r="A40">
        <v>38</v>
      </c>
      <c r="B40">
        <v>39</v>
      </c>
      <c r="C40">
        <v>39</v>
      </c>
      <c r="D40">
        <v>39</v>
      </c>
    </row>
    <row r="41" spans="1:4" ht="12.75">
      <c r="A41">
        <v>39</v>
      </c>
      <c r="B41">
        <v>40</v>
      </c>
      <c r="C41">
        <v>40</v>
      </c>
      <c r="D41">
        <v>40</v>
      </c>
    </row>
    <row r="42" spans="1:4" ht="12.75">
      <c r="A42">
        <v>40</v>
      </c>
      <c r="B42">
        <v>41</v>
      </c>
      <c r="C42">
        <v>41</v>
      </c>
      <c r="D42">
        <v>41</v>
      </c>
    </row>
    <row r="43" spans="1:4" ht="12.75">
      <c r="A43">
        <v>41</v>
      </c>
      <c r="B43">
        <v>42</v>
      </c>
      <c r="C43">
        <v>42</v>
      </c>
      <c r="D43">
        <v>42</v>
      </c>
    </row>
    <row r="44" spans="1:4" ht="12.75">
      <c r="A44">
        <v>42</v>
      </c>
      <c r="B44">
        <v>43</v>
      </c>
      <c r="C44">
        <v>43</v>
      </c>
      <c r="D44">
        <v>43</v>
      </c>
    </row>
    <row r="45" spans="1:4" ht="12.75">
      <c r="A45">
        <v>43</v>
      </c>
      <c r="B45">
        <v>44</v>
      </c>
      <c r="C45">
        <v>44</v>
      </c>
      <c r="D45">
        <v>44</v>
      </c>
    </row>
    <row r="46" spans="1:4" ht="12.75">
      <c r="A46">
        <v>44</v>
      </c>
      <c r="B46">
        <v>45</v>
      </c>
      <c r="C46">
        <v>45</v>
      </c>
      <c r="D46">
        <v>45</v>
      </c>
    </row>
    <row r="47" spans="1:4" ht="12.75">
      <c r="A47">
        <v>45</v>
      </c>
      <c r="B47">
        <v>46</v>
      </c>
      <c r="C47">
        <v>46</v>
      </c>
      <c r="D47">
        <v>46</v>
      </c>
    </row>
    <row r="48" spans="1:4" ht="12.75">
      <c r="A48">
        <v>46</v>
      </c>
      <c r="B48">
        <v>47</v>
      </c>
      <c r="C48">
        <v>47</v>
      </c>
      <c r="D48">
        <v>47</v>
      </c>
    </row>
    <row r="49" spans="1:4" ht="12.75">
      <c r="A49">
        <v>47</v>
      </c>
      <c r="B49">
        <v>48</v>
      </c>
      <c r="C49">
        <v>48</v>
      </c>
      <c r="D49">
        <v>48</v>
      </c>
    </row>
    <row r="50" spans="1:4" ht="12.75">
      <c r="A50">
        <v>48</v>
      </c>
      <c r="B50">
        <v>49</v>
      </c>
      <c r="C50">
        <v>49</v>
      </c>
      <c r="D50">
        <v>49</v>
      </c>
    </row>
    <row r="51" spans="1:4" ht="12.75">
      <c r="A51">
        <v>49</v>
      </c>
      <c r="B51">
        <v>50</v>
      </c>
      <c r="C51">
        <v>50</v>
      </c>
      <c r="D51">
        <v>50</v>
      </c>
    </row>
    <row r="52" spans="1:4" ht="12.75">
      <c r="A52">
        <v>50</v>
      </c>
      <c r="B52">
        <v>51</v>
      </c>
      <c r="C52">
        <v>51</v>
      </c>
      <c r="D52">
        <v>51</v>
      </c>
    </row>
    <row r="53" spans="1:4" ht="12.75">
      <c r="A53">
        <v>51</v>
      </c>
      <c r="B53">
        <v>52</v>
      </c>
      <c r="C53">
        <v>52</v>
      </c>
      <c r="D53">
        <v>52</v>
      </c>
    </row>
    <row r="54" spans="1:4" ht="12.75">
      <c r="A54">
        <v>52</v>
      </c>
      <c r="B54">
        <v>53</v>
      </c>
      <c r="C54">
        <v>53</v>
      </c>
      <c r="D54">
        <v>53</v>
      </c>
    </row>
    <row r="55" spans="1:4" ht="12.75">
      <c r="A55">
        <v>53</v>
      </c>
      <c r="B55">
        <v>54</v>
      </c>
      <c r="C55">
        <v>54</v>
      </c>
      <c r="D55">
        <v>54</v>
      </c>
    </row>
    <row r="56" spans="1:4" ht="12.75">
      <c r="A56">
        <v>54</v>
      </c>
      <c r="B56">
        <v>55</v>
      </c>
      <c r="C56">
        <v>55</v>
      </c>
      <c r="D56">
        <v>55</v>
      </c>
    </row>
    <row r="57" spans="1:4" ht="12.75">
      <c r="A57">
        <v>55</v>
      </c>
      <c r="B57">
        <v>56</v>
      </c>
      <c r="C57">
        <v>56</v>
      </c>
      <c r="D57">
        <v>56</v>
      </c>
    </row>
    <row r="58" spans="1:4" ht="12.75">
      <c r="A58">
        <v>56</v>
      </c>
      <c r="B58">
        <v>57</v>
      </c>
      <c r="C58">
        <v>57</v>
      </c>
      <c r="D58">
        <v>57</v>
      </c>
    </row>
    <row r="59" spans="1:4" ht="12.75">
      <c r="A59">
        <v>57</v>
      </c>
      <c r="B59">
        <v>58</v>
      </c>
      <c r="C59">
        <v>58</v>
      </c>
      <c r="D59">
        <v>58</v>
      </c>
    </row>
    <row r="60" spans="1:4" ht="12.75">
      <c r="A60">
        <v>58</v>
      </c>
      <c r="B60">
        <v>59</v>
      </c>
      <c r="C60">
        <v>59</v>
      </c>
      <c r="D60">
        <v>59</v>
      </c>
    </row>
    <row r="61" spans="1:4" ht="12.75">
      <c r="A61">
        <v>59</v>
      </c>
      <c r="B61">
        <v>60</v>
      </c>
      <c r="C61">
        <v>60</v>
      </c>
      <c r="D61">
        <v>60</v>
      </c>
    </row>
    <row r="62" spans="1:4" ht="12.75">
      <c r="A62">
        <v>60</v>
      </c>
      <c r="B62">
        <v>61</v>
      </c>
      <c r="C62">
        <v>61</v>
      </c>
      <c r="D62">
        <v>61</v>
      </c>
    </row>
    <row r="63" spans="1:4" ht="12.75">
      <c r="A63">
        <v>61</v>
      </c>
      <c r="B63">
        <v>62</v>
      </c>
      <c r="C63">
        <v>62</v>
      </c>
      <c r="D63">
        <v>62</v>
      </c>
    </row>
    <row r="64" spans="1:4" ht="12.75">
      <c r="A64">
        <v>62</v>
      </c>
      <c r="B64">
        <v>63</v>
      </c>
      <c r="C64">
        <v>63</v>
      </c>
      <c r="D64">
        <v>63</v>
      </c>
    </row>
    <row r="65" spans="1:4" ht="12.75">
      <c r="A65">
        <v>63</v>
      </c>
      <c r="B65">
        <v>64</v>
      </c>
      <c r="C65">
        <v>64</v>
      </c>
      <c r="D65">
        <v>64</v>
      </c>
    </row>
    <row r="66" spans="1:4" ht="12.75">
      <c r="A66">
        <v>64</v>
      </c>
      <c r="B66">
        <v>65</v>
      </c>
      <c r="C66">
        <v>65</v>
      </c>
      <c r="D66">
        <v>65</v>
      </c>
    </row>
    <row r="67" spans="1:4" ht="12.75">
      <c r="A67">
        <v>65</v>
      </c>
      <c r="B67">
        <v>66</v>
      </c>
      <c r="C67">
        <v>66</v>
      </c>
      <c r="D67">
        <v>66</v>
      </c>
    </row>
    <row r="68" spans="1:4" ht="12.75">
      <c r="A68">
        <v>66</v>
      </c>
      <c r="B68">
        <v>67</v>
      </c>
      <c r="C68">
        <v>67</v>
      </c>
      <c r="D68">
        <v>67</v>
      </c>
    </row>
    <row r="69" spans="1:4" ht="12.75">
      <c r="A69">
        <v>67</v>
      </c>
      <c r="B69">
        <v>68</v>
      </c>
      <c r="C69">
        <v>68</v>
      </c>
      <c r="D69">
        <v>68</v>
      </c>
    </row>
    <row r="70" spans="1:4" ht="12.75">
      <c r="A70">
        <v>68</v>
      </c>
      <c r="B70">
        <v>69</v>
      </c>
      <c r="C70">
        <v>69</v>
      </c>
      <c r="D70">
        <v>69</v>
      </c>
    </row>
    <row r="71" spans="1:4" ht="12.75">
      <c r="A71">
        <v>69</v>
      </c>
      <c r="B71">
        <v>70</v>
      </c>
      <c r="C71">
        <v>70</v>
      </c>
      <c r="D71">
        <v>70</v>
      </c>
    </row>
    <row r="72" spans="1:4" ht="12.75">
      <c r="A72">
        <v>70</v>
      </c>
      <c r="B72">
        <v>71</v>
      </c>
      <c r="C72">
        <v>71</v>
      </c>
      <c r="D72">
        <v>71</v>
      </c>
    </row>
    <row r="73" spans="1:4" ht="12.75">
      <c r="A73">
        <v>71</v>
      </c>
      <c r="B73">
        <v>72</v>
      </c>
      <c r="C73">
        <v>72</v>
      </c>
      <c r="D73">
        <v>72</v>
      </c>
    </row>
    <row r="74" spans="1:4" ht="12.75">
      <c r="A74">
        <v>72</v>
      </c>
      <c r="B74">
        <v>73</v>
      </c>
      <c r="C74">
        <v>73</v>
      </c>
      <c r="D74">
        <v>73</v>
      </c>
    </row>
    <row r="75" spans="1:4" ht="12.75">
      <c r="A75">
        <v>73</v>
      </c>
      <c r="B75">
        <v>74</v>
      </c>
      <c r="C75">
        <v>74</v>
      </c>
      <c r="D75">
        <v>74</v>
      </c>
    </row>
    <row r="76" spans="1:4" ht="12.75">
      <c r="A76">
        <v>74</v>
      </c>
      <c r="B76">
        <v>75</v>
      </c>
      <c r="C76">
        <v>75</v>
      </c>
      <c r="D76">
        <v>75</v>
      </c>
    </row>
    <row r="77" spans="1:4" ht="12.75">
      <c r="A77">
        <v>75</v>
      </c>
      <c r="B77">
        <v>76</v>
      </c>
      <c r="C77">
        <v>76</v>
      </c>
      <c r="D77">
        <v>76</v>
      </c>
    </row>
    <row r="78" spans="1:4" ht="12.75">
      <c r="A78">
        <v>76</v>
      </c>
      <c r="B78">
        <v>77</v>
      </c>
      <c r="C78">
        <v>77</v>
      </c>
      <c r="D78">
        <v>77</v>
      </c>
    </row>
    <row r="79" spans="1:4" ht="12.75">
      <c r="A79">
        <v>77</v>
      </c>
      <c r="B79">
        <v>78</v>
      </c>
      <c r="C79">
        <v>78</v>
      </c>
      <c r="D79">
        <v>78</v>
      </c>
    </row>
    <row r="80" spans="1:4" ht="12.75">
      <c r="A80">
        <v>78</v>
      </c>
      <c r="B80">
        <v>79</v>
      </c>
      <c r="C80">
        <v>79</v>
      </c>
      <c r="D80">
        <v>79</v>
      </c>
    </row>
    <row r="81" spans="1:4" ht="12.75">
      <c r="A81">
        <v>79</v>
      </c>
      <c r="B81">
        <v>80</v>
      </c>
      <c r="C81">
        <v>80</v>
      </c>
      <c r="D81">
        <v>80</v>
      </c>
    </row>
    <row r="82" spans="1:4" ht="12.75">
      <c r="A82">
        <v>80</v>
      </c>
      <c r="B82">
        <v>81</v>
      </c>
      <c r="C82">
        <v>81</v>
      </c>
      <c r="D82">
        <v>81</v>
      </c>
    </row>
    <row r="83" spans="1:4" ht="12.75">
      <c r="A83">
        <v>81</v>
      </c>
      <c r="B83">
        <v>82</v>
      </c>
      <c r="C83">
        <v>82</v>
      </c>
      <c r="D83">
        <v>82</v>
      </c>
    </row>
    <row r="84" spans="1:4" ht="12.75">
      <c r="A84">
        <v>82</v>
      </c>
      <c r="B84">
        <v>83</v>
      </c>
      <c r="C84">
        <v>83</v>
      </c>
      <c r="D84">
        <v>83</v>
      </c>
    </row>
    <row r="85" spans="1:4" ht="12.75">
      <c r="A85">
        <v>83</v>
      </c>
      <c r="B85">
        <v>84</v>
      </c>
      <c r="C85">
        <v>84</v>
      </c>
      <c r="D85">
        <v>84</v>
      </c>
    </row>
    <row r="86" spans="1:4" ht="12.75">
      <c r="A86">
        <v>84</v>
      </c>
      <c r="B86">
        <v>85</v>
      </c>
      <c r="C86">
        <v>85</v>
      </c>
      <c r="D86">
        <v>85</v>
      </c>
    </row>
    <row r="87" spans="1:4" ht="12.75">
      <c r="A87">
        <v>85</v>
      </c>
      <c r="B87">
        <v>86</v>
      </c>
      <c r="C87">
        <v>86</v>
      </c>
      <c r="D87">
        <v>86</v>
      </c>
    </row>
    <row r="88" spans="1:4" ht="12.75">
      <c r="A88">
        <v>86</v>
      </c>
      <c r="B88">
        <v>87</v>
      </c>
      <c r="C88">
        <v>87</v>
      </c>
      <c r="D88">
        <v>87</v>
      </c>
    </row>
    <row r="89" spans="1:4" ht="12.75">
      <c r="A89">
        <v>87</v>
      </c>
      <c r="B89">
        <v>88</v>
      </c>
      <c r="C89">
        <v>88</v>
      </c>
      <c r="D89">
        <v>88</v>
      </c>
    </row>
    <row r="90" spans="1:4" ht="12.75">
      <c r="A90">
        <v>88</v>
      </c>
      <c r="B90">
        <v>89</v>
      </c>
      <c r="C90">
        <v>89</v>
      </c>
      <c r="D90">
        <v>89</v>
      </c>
    </row>
    <row r="91" spans="1:4" ht="12.75">
      <c r="A91">
        <v>89</v>
      </c>
      <c r="B91">
        <v>90</v>
      </c>
      <c r="C91">
        <v>90</v>
      </c>
      <c r="D91">
        <v>90</v>
      </c>
    </row>
    <row r="92" spans="1:4" ht="12.75">
      <c r="A92">
        <v>90</v>
      </c>
      <c r="B92">
        <v>91</v>
      </c>
      <c r="C92">
        <v>91</v>
      </c>
      <c r="D92">
        <v>91</v>
      </c>
    </row>
    <row r="93" spans="1:4" ht="12.75">
      <c r="A93">
        <v>91</v>
      </c>
      <c r="B93">
        <v>92</v>
      </c>
      <c r="C93">
        <v>92</v>
      </c>
      <c r="D93">
        <v>92</v>
      </c>
    </row>
    <row r="94" spans="1:4" ht="12.75">
      <c r="A94">
        <v>92</v>
      </c>
      <c r="B94">
        <v>93</v>
      </c>
      <c r="C94">
        <v>93</v>
      </c>
      <c r="D94">
        <v>93</v>
      </c>
    </row>
    <row r="95" spans="1:4" ht="12.75">
      <c r="A95">
        <v>93</v>
      </c>
      <c r="B95">
        <v>94</v>
      </c>
      <c r="C95">
        <v>94</v>
      </c>
      <c r="D95">
        <v>94</v>
      </c>
    </row>
    <row r="96" spans="1:4" ht="12.75">
      <c r="A96">
        <v>94</v>
      </c>
      <c r="B96">
        <v>95</v>
      </c>
      <c r="C96">
        <v>95</v>
      </c>
      <c r="D96">
        <v>95</v>
      </c>
    </row>
    <row r="97" spans="1:4" ht="12.75">
      <c r="A97">
        <v>95</v>
      </c>
      <c r="B97">
        <v>96</v>
      </c>
      <c r="C97">
        <v>96</v>
      </c>
      <c r="D97">
        <v>96</v>
      </c>
    </row>
    <row r="98" spans="1:4" ht="12.75">
      <c r="A98">
        <v>96</v>
      </c>
      <c r="B98">
        <v>97</v>
      </c>
      <c r="C98">
        <v>97</v>
      </c>
      <c r="D98">
        <v>97</v>
      </c>
    </row>
    <row r="99" spans="1:4" ht="12.75">
      <c r="A99">
        <v>97</v>
      </c>
      <c r="B99">
        <v>98</v>
      </c>
      <c r="C99">
        <v>98</v>
      </c>
      <c r="D99">
        <v>98</v>
      </c>
    </row>
    <row r="100" spans="1:4" ht="12.75">
      <c r="A100">
        <v>98</v>
      </c>
      <c r="B100">
        <v>99</v>
      </c>
      <c r="C100">
        <v>99</v>
      </c>
      <c r="D100">
        <v>99</v>
      </c>
    </row>
    <row r="101" spans="1:4" ht="12.75">
      <c r="A101">
        <v>99</v>
      </c>
      <c r="B101">
        <v>100</v>
      </c>
      <c r="C101">
        <v>100</v>
      </c>
      <c r="D101">
        <v>100</v>
      </c>
    </row>
    <row r="102" spans="1:4" ht="12.75">
      <c r="A102">
        <v>100</v>
      </c>
      <c r="B102">
        <v>101</v>
      </c>
      <c r="C102">
        <v>101</v>
      </c>
      <c r="D102">
        <v>101</v>
      </c>
    </row>
    <row r="103" spans="1:4" ht="12.75">
      <c r="A103">
        <v>101</v>
      </c>
      <c r="B103">
        <v>102</v>
      </c>
      <c r="C103">
        <v>102</v>
      </c>
      <c r="D103">
        <v>102</v>
      </c>
    </row>
    <row r="104" spans="1:4" ht="12.75">
      <c r="A104">
        <v>102</v>
      </c>
      <c r="B104">
        <v>103</v>
      </c>
      <c r="C104">
        <v>103</v>
      </c>
      <c r="D104">
        <v>103</v>
      </c>
    </row>
    <row r="105" spans="1:4" ht="12.75">
      <c r="A105">
        <v>103</v>
      </c>
      <c r="B105">
        <v>104</v>
      </c>
      <c r="C105">
        <v>104</v>
      </c>
      <c r="D105">
        <v>104</v>
      </c>
    </row>
    <row r="106" spans="1:4" ht="12.75">
      <c r="A106">
        <v>104</v>
      </c>
      <c r="B106">
        <v>105</v>
      </c>
      <c r="C106">
        <v>105</v>
      </c>
      <c r="D106">
        <v>105</v>
      </c>
    </row>
    <row r="107" spans="1:4" ht="12.75">
      <c r="A107">
        <v>105</v>
      </c>
      <c r="B107">
        <v>106</v>
      </c>
      <c r="C107">
        <v>106</v>
      </c>
      <c r="D107">
        <v>106</v>
      </c>
    </row>
  </sheetData>
  <mergeCells count="3">
    <mergeCell ref="I1:J1"/>
    <mergeCell ref="K1:L1"/>
    <mergeCell ref="M1:N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H206"/>
  <sheetViews>
    <sheetView workbookViewId="0" topLeftCell="A1">
      <selection activeCell="C2" sqref="C2:C107"/>
    </sheetView>
  </sheetViews>
  <sheetFormatPr defaultColWidth="11.421875" defaultRowHeight="12.75"/>
  <cols>
    <col min="1" max="1" width="18.00390625" style="40" customWidth="1"/>
    <col min="2" max="16384" width="10.7109375" style="1" customWidth="1"/>
  </cols>
  <sheetData>
    <row r="1" spans="1:8" ht="27">
      <c r="A1" s="42" t="s">
        <v>81</v>
      </c>
      <c r="B1" s="35" t="s">
        <v>87</v>
      </c>
      <c r="C1" s="35" t="s">
        <v>88</v>
      </c>
      <c r="G1" s="36" t="s">
        <v>100</v>
      </c>
      <c r="H1" s="36" t="s">
        <v>101</v>
      </c>
    </row>
    <row r="2" spans="1:8" ht="14.25">
      <c r="A2" s="46">
        <v>0</v>
      </c>
      <c r="B2">
        <v>1</v>
      </c>
      <c r="C2">
        <v>1</v>
      </c>
      <c r="G2" s="36"/>
      <c r="H2" s="36"/>
    </row>
    <row r="3" spans="1:8" ht="14.25">
      <c r="A3" s="46">
        <v>1</v>
      </c>
      <c r="B3">
        <v>2</v>
      </c>
      <c r="C3">
        <v>2</v>
      </c>
      <c r="E3" s="36" t="s">
        <v>91</v>
      </c>
      <c r="F3" s="1">
        <f>'Contrat collectif'!D2</f>
        <v>48</v>
      </c>
      <c r="G3" s="34">
        <f>IF(ISBLANK('Contrat collectif'!$D2),"",LOOKUP(F3,$A2:$A107,$B2:$B107))</f>
        <v>49</v>
      </c>
      <c r="H3" s="34">
        <f>IF(ISBLANK('Contrat collectif'!$D2),"",LOOKUP(F3,A2:A77,C2:C107))</f>
        <v>49</v>
      </c>
    </row>
    <row r="4" spans="1:8" ht="14.25">
      <c r="A4" s="40">
        <v>2</v>
      </c>
      <c r="B4">
        <v>3</v>
      </c>
      <c r="C4">
        <v>3</v>
      </c>
      <c r="E4" s="36" t="s">
        <v>92</v>
      </c>
      <c r="F4" s="1">
        <f>'Contrat collectif'!D3</f>
        <v>48</v>
      </c>
      <c r="G4" s="34">
        <f>IF(ISBLANK('Contrat collectif'!$D3),"",LOOKUP(F4,A2:A77,B2:B107))</f>
        <v>49</v>
      </c>
      <c r="H4" s="34">
        <f>IF(ISBLANK('Contrat collectif'!$D3),"",LOOKUP(F4,A2:A77,C2:C107))</f>
        <v>49</v>
      </c>
    </row>
    <row r="5" spans="1:8" ht="14.25">
      <c r="A5" s="39">
        <v>3</v>
      </c>
      <c r="B5">
        <v>4</v>
      </c>
      <c r="C5">
        <v>4</v>
      </c>
      <c r="E5" s="36" t="s">
        <v>93</v>
      </c>
      <c r="F5" s="1">
        <f>'Contrat collectif'!D4</f>
        <v>7</v>
      </c>
      <c r="G5" s="34">
        <f>IF(ISBLANK('Contrat collectif'!$D4),"",LOOKUP(F5,A1:A76,B1:B106))</f>
        <v>8</v>
      </c>
      <c r="H5" s="34">
        <f>IF(ISBLANK('Contrat collectif'!$D4),"",LOOKUP(F5,A1:A76,C1:C106))</f>
        <v>8</v>
      </c>
    </row>
    <row r="6" spans="1:8" ht="14.25">
      <c r="A6" s="39">
        <v>4</v>
      </c>
      <c r="B6">
        <v>5</v>
      </c>
      <c r="C6">
        <v>5</v>
      </c>
      <c r="E6" s="36" t="s">
        <v>94</v>
      </c>
      <c r="F6" s="1">
        <f>'Contrat collectif'!D5</f>
        <v>11</v>
      </c>
      <c r="G6" s="34">
        <f>IF(ISBLANK('Contrat collectif'!$D5),"",LOOKUP(F6,A2:A77,B2:B107))</f>
        <v>12</v>
      </c>
      <c r="H6" s="34">
        <f>IF(ISBLANK('Contrat collectif'!$D5),"",LOOKUP(F6,A2:A77,C2:C107))</f>
        <v>12</v>
      </c>
    </row>
    <row r="7" spans="1:8" ht="14.25">
      <c r="A7" s="40">
        <v>5</v>
      </c>
      <c r="B7">
        <v>6</v>
      </c>
      <c r="C7">
        <v>6</v>
      </c>
      <c r="E7" s="36" t="s">
        <v>102</v>
      </c>
      <c r="G7" s="45">
        <f>IF(F3&gt;79,"Age Dépassé",IF(F4&gt;79,"Age dépassé",IF(F5&gt;69,"C",IF(F6&gt;79,"Age Dépassé",SUM(G3:G6)))))</f>
        <v>118</v>
      </c>
      <c r="H7" s="45">
        <f>IF(F3&gt;79,"Age Dépassé",IF(F4&gt;79,"Age dépassé",IF(F5&gt;69,"C",IF(F6&gt;79,"Age Dépassé",SUM(H3:H6)))))</f>
        <v>118</v>
      </c>
    </row>
    <row r="8" spans="1:6" ht="14.25">
      <c r="A8" s="39">
        <v>6</v>
      </c>
      <c r="B8">
        <v>7</v>
      </c>
      <c r="C8">
        <v>7</v>
      </c>
      <c r="E8" t="s">
        <v>96</v>
      </c>
      <c r="F8"/>
    </row>
    <row r="9" spans="1:8" ht="14.25">
      <c r="A9" s="39">
        <v>7</v>
      </c>
      <c r="B9">
        <v>8</v>
      </c>
      <c r="C9">
        <v>8</v>
      </c>
      <c r="E9" t="s">
        <v>91</v>
      </c>
      <c r="F9">
        <f>F3+1</f>
        <v>49</v>
      </c>
      <c r="G9" s="34">
        <f>IF(ISBLANK('Contrat collectif'!D2),"",LOOKUP(F9,$A2:$A107,$B2:$B107))</f>
        <v>50</v>
      </c>
      <c r="H9" s="34">
        <f>IF(ISBLANK('Contrat collectif'!$D2),"",LOOKUP(F9,$A2:$A77,$C2:$C107))</f>
        <v>50</v>
      </c>
    </row>
    <row r="10" spans="1:8" ht="14.25">
      <c r="A10" s="40">
        <v>8</v>
      </c>
      <c r="B10">
        <v>9</v>
      </c>
      <c r="C10">
        <v>9</v>
      </c>
      <c r="E10" t="s">
        <v>92</v>
      </c>
      <c r="F10">
        <f>F4+1</f>
        <v>49</v>
      </c>
      <c r="G10" s="34">
        <f>IF(ISBLANK('Contrat collectif'!$D3),"",LOOKUP(F10,$A2:$A77,$B2:$B107))</f>
        <v>50</v>
      </c>
      <c r="H10" s="34">
        <f>IF(ISBLANK('Contrat collectif'!$D3),"",LOOKUP(F10,$A22:$A77,$C22:$C107))</f>
        <v>50</v>
      </c>
    </row>
    <row r="11" spans="1:8" ht="14.25">
      <c r="A11" s="39">
        <v>9</v>
      </c>
      <c r="B11">
        <v>10</v>
      </c>
      <c r="C11">
        <v>10</v>
      </c>
      <c r="E11" t="s">
        <v>93</v>
      </c>
      <c r="F11">
        <f>IF(F5&lt;1,0,F5+1)</f>
        <v>8</v>
      </c>
      <c r="G11">
        <f>IF(AND(F11&lt;&gt;0,F11&lt;20),$B22,)</f>
        <v>21</v>
      </c>
      <c r="H11">
        <f>IF(AND(F11&lt;&gt;0,F11&lt;20),$C22,)</f>
        <v>21</v>
      </c>
    </row>
    <row r="12" spans="1:8" ht="14.25">
      <c r="A12" s="39">
        <v>10</v>
      </c>
      <c r="B12">
        <v>11</v>
      </c>
      <c r="C12">
        <v>11</v>
      </c>
      <c r="E12" t="s">
        <v>94</v>
      </c>
      <c r="F12">
        <f>IF(F6&lt;1,0,F5+1)</f>
        <v>8</v>
      </c>
      <c r="G12">
        <f>IF(AND(F12&lt;&gt;0,F12&lt;20),$B22,)</f>
        <v>21</v>
      </c>
      <c r="H12">
        <f>IF(AND(F12&lt;&gt;0,F12&lt;20),$C22,)</f>
        <v>21</v>
      </c>
    </row>
    <row r="13" spans="1:8" ht="14.25">
      <c r="A13" s="40">
        <v>11</v>
      </c>
      <c r="B13">
        <v>12</v>
      </c>
      <c r="C13">
        <v>12</v>
      </c>
      <c r="E13" s="36" t="s">
        <v>102</v>
      </c>
      <c r="F13"/>
      <c r="G13" s="45">
        <f>IF(F3&gt;79,"Age Dépassé",IF(F4&gt;79,"Age dépassé",IF(F5&gt;69,"C",IF(F6&gt;79,"Age Dépassé",SUM(G9:G12)))))</f>
        <v>142</v>
      </c>
      <c r="H13" s="45">
        <f>IF(F3&gt;79,"Age Dépassé",IF(F4&gt;79,"Age dépassé",IF(F5&gt;69,"C",IF(F6&gt;79,"Age Dépassé",SUM(H9:H12)))))</f>
        <v>142</v>
      </c>
    </row>
    <row r="14" spans="1:8" ht="14.25">
      <c r="A14" s="40">
        <v>12</v>
      </c>
      <c r="B14">
        <v>13</v>
      </c>
      <c r="C14">
        <v>13</v>
      </c>
      <c r="G14" s="36"/>
      <c r="H14" s="36"/>
    </row>
    <row r="15" spans="1:8" ht="14.25">
      <c r="A15" s="40">
        <v>13</v>
      </c>
      <c r="B15">
        <v>14</v>
      </c>
      <c r="C15">
        <v>14</v>
      </c>
      <c r="G15" s="36"/>
      <c r="H15" s="36"/>
    </row>
    <row r="16" spans="1:8" ht="14.25">
      <c r="A16" s="39">
        <v>14</v>
      </c>
      <c r="B16">
        <v>15</v>
      </c>
      <c r="C16">
        <v>15</v>
      </c>
      <c r="G16" s="36"/>
      <c r="H16" s="36"/>
    </row>
    <row r="17" spans="1:8" ht="14.25">
      <c r="A17" s="39">
        <v>15</v>
      </c>
      <c r="B17">
        <v>16</v>
      </c>
      <c r="C17">
        <v>16</v>
      </c>
      <c r="G17" s="36"/>
      <c r="H17" s="36"/>
    </row>
    <row r="18" spans="1:8" ht="14.25">
      <c r="A18" s="40">
        <v>16</v>
      </c>
      <c r="B18">
        <v>17</v>
      </c>
      <c r="C18">
        <v>17</v>
      </c>
      <c r="G18" s="36"/>
      <c r="H18" s="36"/>
    </row>
    <row r="19" spans="1:8" ht="14.25">
      <c r="A19" s="40">
        <v>17</v>
      </c>
      <c r="B19">
        <v>18</v>
      </c>
      <c r="C19">
        <v>18</v>
      </c>
      <c r="G19" s="36"/>
      <c r="H19" s="36"/>
    </row>
    <row r="20" spans="1:8" ht="14.25">
      <c r="A20" s="40">
        <v>18</v>
      </c>
      <c r="B20">
        <v>19</v>
      </c>
      <c r="C20">
        <v>19</v>
      </c>
      <c r="G20" s="36"/>
      <c r="H20" s="36"/>
    </row>
    <row r="21" spans="1:8" ht="14.25">
      <c r="A21" s="39">
        <v>19</v>
      </c>
      <c r="B21">
        <v>20</v>
      </c>
      <c r="C21">
        <v>20</v>
      </c>
      <c r="G21" s="36"/>
      <c r="H21" s="36"/>
    </row>
    <row r="22" spans="1:3" ht="14.25">
      <c r="A22" s="39">
        <v>20</v>
      </c>
      <c r="B22">
        <v>21</v>
      </c>
      <c r="C22">
        <v>21</v>
      </c>
    </row>
    <row r="23" spans="1:3" ht="14.25">
      <c r="A23" s="40">
        <v>21</v>
      </c>
      <c r="B23">
        <v>22</v>
      </c>
      <c r="C23">
        <v>22</v>
      </c>
    </row>
    <row r="24" spans="1:3" ht="14.25">
      <c r="A24" s="40">
        <v>22</v>
      </c>
      <c r="B24">
        <v>23</v>
      </c>
      <c r="C24">
        <v>23</v>
      </c>
    </row>
    <row r="25" spans="1:3" ht="14.25">
      <c r="A25" s="40">
        <v>23</v>
      </c>
      <c r="B25">
        <v>24</v>
      </c>
      <c r="C25">
        <v>24</v>
      </c>
    </row>
    <row r="26" spans="1:3" ht="14.25">
      <c r="A26" s="39">
        <v>24</v>
      </c>
      <c r="B26">
        <v>25</v>
      </c>
      <c r="C26">
        <v>25</v>
      </c>
    </row>
    <row r="27" spans="1:3" ht="14.25">
      <c r="A27" s="40">
        <v>25</v>
      </c>
      <c r="B27">
        <v>26</v>
      </c>
      <c r="C27">
        <v>26</v>
      </c>
    </row>
    <row r="28" spans="1:3" ht="14.25">
      <c r="A28" s="40">
        <v>26</v>
      </c>
      <c r="B28">
        <v>27</v>
      </c>
      <c r="C28">
        <v>27</v>
      </c>
    </row>
    <row r="29" spans="1:3" ht="14.25">
      <c r="A29" s="40">
        <v>27</v>
      </c>
      <c r="B29">
        <v>28</v>
      </c>
      <c r="C29">
        <v>28</v>
      </c>
    </row>
    <row r="30" spans="1:3" ht="14.25">
      <c r="A30" s="40">
        <v>28</v>
      </c>
      <c r="B30">
        <v>29</v>
      </c>
      <c r="C30">
        <v>29</v>
      </c>
    </row>
    <row r="31" spans="1:3" ht="14.25">
      <c r="A31" s="39">
        <v>29</v>
      </c>
      <c r="B31">
        <v>30</v>
      </c>
      <c r="C31">
        <v>30</v>
      </c>
    </row>
    <row r="32" spans="1:3" ht="14.25">
      <c r="A32" s="40">
        <v>30</v>
      </c>
      <c r="B32">
        <v>31</v>
      </c>
      <c r="C32">
        <v>31</v>
      </c>
    </row>
    <row r="33" spans="1:3" ht="14.25">
      <c r="A33" s="40">
        <v>31</v>
      </c>
      <c r="B33">
        <v>32</v>
      </c>
      <c r="C33">
        <v>32</v>
      </c>
    </row>
    <row r="34" spans="1:3" ht="14.25">
      <c r="A34" s="40">
        <v>32</v>
      </c>
      <c r="B34">
        <v>33</v>
      </c>
      <c r="C34">
        <v>33</v>
      </c>
    </row>
    <row r="35" spans="1:3" ht="14.25">
      <c r="A35" s="40">
        <v>33</v>
      </c>
      <c r="B35">
        <v>34</v>
      </c>
      <c r="C35">
        <v>34</v>
      </c>
    </row>
    <row r="36" spans="1:3" ht="14.25">
      <c r="A36" s="39">
        <v>34</v>
      </c>
      <c r="B36">
        <v>35</v>
      </c>
      <c r="C36">
        <v>35</v>
      </c>
    </row>
    <row r="37" spans="1:3" ht="14.25">
      <c r="A37" s="40">
        <v>35</v>
      </c>
      <c r="B37">
        <v>36</v>
      </c>
      <c r="C37">
        <v>36</v>
      </c>
    </row>
    <row r="38" spans="1:3" ht="14.25">
      <c r="A38" s="40">
        <v>36</v>
      </c>
      <c r="B38">
        <v>37</v>
      </c>
      <c r="C38">
        <v>37</v>
      </c>
    </row>
    <row r="39" spans="1:3" ht="14.25">
      <c r="A39" s="40">
        <v>37</v>
      </c>
      <c r="B39">
        <v>38</v>
      </c>
      <c r="C39">
        <v>38</v>
      </c>
    </row>
    <row r="40" spans="1:3" ht="14.25">
      <c r="A40" s="40">
        <v>38</v>
      </c>
      <c r="B40">
        <v>39</v>
      </c>
      <c r="C40">
        <v>39</v>
      </c>
    </row>
    <row r="41" spans="1:3" ht="14.25">
      <c r="A41" s="39">
        <v>39</v>
      </c>
      <c r="B41">
        <v>40</v>
      </c>
      <c r="C41">
        <v>40</v>
      </c>
    </row>
    <row r="42" spans="1:3" ht="14.25">
      <c r="A42" s="40">
        <v>40</v>
      </c>
      <c r="B42">
        <v>41</v>
      </c>
      <c r="C42">
        <v>41</v>
      </c>
    </row>
    <row r="43" spans="1:3" ht="14.25">
      <c r="A43" s="40">
        <v>41</v>
      </c>
      <c r="B43">
        <v>42</v>
      </c>
      <c r="C43">
        <v>42</v>
      </c>
    </row>
    <row r="44" spans="1:3" ht="14.25">
      <c r="A44" s="40">
        <v>42</v>
      </c>
      <c r="B44">
        <v>43</v>
      </c>
      <c r="C44">
        <v>43</v>
      </c>
    </row>
    <row r="45" spans="1:3" ht="14.25">
      <c r="A45" s="40">
        <v>43</v>
      </c>
      <c r="B45">
        <v>44</v>
      </c>
      <c r="C45">
        <v>44</v>
      </c>
    </row>
    <row r="46" spans="1:3" ht="14.25">
      <c r="A46" s="39">
        <v>44</v>
      </c>
      <c r="B46">
        <v>45</v>
      </c>
      <c r="C46">
        <v>45</v>
      </c>
    </row>
    <row r="47" spans="1:3" ht="14.25">
      <c r="A47" s="40">
        <v>45</v>
      </c>
      <c r="B47">
        <v>46</v>
      </c>
      <c r="C47">
        <v>46</v>
      </c>
    </row>
    <row r="48" spans="1:3" ht="14.25">
      <c r="A48" s="40">
        <v>46</v>
      </c>
      <c r="B48">
        <v>47</v>
      </c>
      <c r="C48">
        <v>47</v>
      </c>
    </row>
    <row r="49" spans="1:3" ht="14.25">
      <c r="A49" s="40">
        <v>47</v>
      </c>
      <c r="B49">
        <v>48</v>
      </c>
      <c r="C49">
        <v>48</v>
      </c>
    </row>
    <row r="50" spans="1:3" ht="14.25">
      <c r="A50" s="39">
        <v>48</v>
      </c>
      <c r="B50">
        <v>49</v>
      </c>
      <c r="C50">
        <v>49</v>
      </c>
    </row>
    <row r="51" spans="1:3" ht="14.25">
      <c r="A51" s="40">
        <v>49</v>
      </c>
      <c r="B51">
        <v>50</v>
      </c>
      <c r="C51">
        <v>50</v>
      </c>
    </row>
    <row r="52" spans="1:3" ht="14.25">
      <c r="A52" s="40">
        <v>50</v>
      </c>
      <c r="B52">
        <v>51</v>
      </c>
      <c r="C52">
        <v>51</v>
      </c>
    </row>
    <row r="53" spans="1:3" ht="14.25">
      <c r="A53" s="40">
        <v>51</v>
      </c>
      <c r="B53">
        <v>52</v>
      </c>
      <c r="C53">
        <v>52</v>
      </c>
    </row>
    <row r="54" spans="1:3" ht="14.25">
      <c r="A54" s="40">
        <v>52</v>
      </c>
      <c r="B54">
        <v>53</v>
      </c>
      <c r="C54">
        <v>53</v>
      </c>
    </row>
    <row r="55" spans="1:3" ht="14.25">
      <c r="A55" s="40">
        <v>53</v>
      </c>
      <c r="B55">
        <v>54</v>
      </c>
      <c r="C55">
        <v>54</v>
      </c>
    </row>
    <row r="56" spans="1:3" ht="14.25">
      <c r="A56" s="39">
        <v>54</v>
      </c>
      <c r="B56">
        <v>55</v>
      </c>
      <c r="C56">
        <v>55</v>
      </c>
    </row>
    <row r="57" spans="1:3" ht="14.25">
      <c r="A57" s="40">
        <v>55</v>
      </c>
      <c r="B57">
        <v>56</v>
      </c>
      <c r="C57">
        <v>56</v>
      </c>
    </row>
    <row r="58" spans="1:3" ht="14.25">
      <c r="A58" s="40">
        <v>56</v>
      </c>
      <c r="B58">
        <v>57</v>
      </c>
      <c r="C58">
        <v>57</v>
      </c>
    </row>
    <row r="59" spans="1:3" ht="14.25">
      <c r="A59" s="40">
        <v>57</v>
      </c>
      <c r="B59">
        <v>58</v>
      </c>
      <c r="C59">
        <v>58</v>
      </c>
    </row>
    <row r="60" spans="1:3" ht="14.25">
      <c r="A60" s="40">
        <v>58</v>
      </c>
      <c r="B60">
        <v>59</v>
      </c>
      <c r="C60">
        <v>59</v>
      </c>
    </row>
    <row r="61" spans="1:3" ht="14.25">
      <c r="A61" s="39">
        <v>59</v>
      </c>
      <c r="B61">
        <v>60</v>
      </c>
      <c r="C61">
        <v>60</v>
      </c>
    </row>
    <row r="62" spans="1:3" ht="14.25">
      <c r="A62" s="40">
        <v>60</v>
      </c>
      <c r="B62">
        <v>61</v>
      </c>
      <c r="C62">
        <v>61</v>
      </c>
    </row>
    <row r="63" spans="1:3" ht="14.25">
      <c r="A63" s="40">
        <v>61</v>
      </c>
      <c r="B63">
        <v>62</v>
      </c>
      <c r="C63">
        <v>62</v>
      </c>
    </row>
    <row r="64" spans="1:3" ht="14.25">
      <c r="A64" s="40">
        <v>62</v>
      </c>
      <c r="B64">
        <v>63</v>
      </c>
      <c r="C64">
        <v>63</v>
      </c>
    </row>
    <row r="65" spans="1:3" ht="14.25">
      <c r="A65" s="40">
        <v>63</v>
      </c>
      <c r="B65">
        <v>64</v>
      </c>
      <c r="C65">
        <v>64</v>
      </c>
    </row>
    <row r="66" spans="1:3" ht="14.25">
      <c r="A66" s="39">
        <v>64</v>
      </c>
      <c r="B66">
        <v>65</v>
      </c>
      <c r="C66">
        <v>65</v>
      </c>
    </row>
    <row r="67" spans="1:3" ht="14.25">
      <c r="A67" s="40">
        <v>65</v>
      </c>
      <c r="B67">
        <v>66</v>
      </c>
      <c r="C67">
        <v>66</v>
      </c>
    </row>
    <row r="68" spans="1:3" ht="14.25">
      <c r="A68" s="40">
        <v>66</v>
      </c>
      <c r="B68">
        <v>67</v>
      </c>
      <c r="C68">
        <v>67</v>
      </c>
    </row>
    <row r="69" spans="1:3" ht="14.25">
      <c r="A69" s="40">
        <v>67</v>
      </c>
      <c r="B69">
        <v>68</v>
      </c>
      <c r="C69">
        <v>68</v>
      </c>
    </row>
    <row r="70" spans="1:3" ht="14.25">
      <c r="A70" s="43">
        <v>68</v>
      </c>
      <c r="B70">
        <v>69</v>
      </c>
      <c r="C70">
        <v>69</v>
      </c>
    </row>
    <row r="71" spans="1:3" ht="14.25">
      <c r="A71" s="39">
        <v>69</v>
      </c>
      <c r="B71">
        <v>70</v>
      </c>
      <c r="C71">
        <v>70</v>
      </c>
    </row>
    <row r="72" spans="1:3" ht="14.25">
      <c r="A72" s="40">
        <v>70</v>
      </c>
      <c r="B72">
        <v>71</v>
      </c>
      <c r="C72">
        <v>71</v>
      </c>
    </row>
    <row r="73" spans="1:3" ht="14.25">
      <c r="A73" s="40">
        <v>71</v>
      </c>
      <c r="B73">
        <v>72</v>
      </c>
      <c r="C73">
        <v>72</v>
      </c>
    </row>
    <row r="74" spans="1:3" ht="14.25">
      <c r="A74" s="44">
        <v>72</v>
      </c>
      <c r="B74">
        <v>73</v>
      </c>
      <c r="C74">
        <v>73</v>
      </c>
    </row>
    <row r="75" spans="1:3" ht="14.25">
      <c r="A75" s="44">
        <v>73</v>
      </c>
      <c r="B75">
        <v>74</v>
      </c>
      <c r="C75">
        <v>74</v>
      </c>
    </row>
    <row r="76" spans="1:3" ht="14.25">
      <c r="A76" s="39">
        <v>74</v>
      </c>
      <c r="B76">
        <v>75</v>
      </c>
      <c r="C76">
        <v>75</v>
      </c>
    </row>
    <row r="77" spans="1:3" ht="14.25">
      <c r="A77" s="39">
        <v>75</v>
      </c>
      <c r="B77">
        <v>76</v>
      </c>
      <c r="C77">
        <v>76</v>
      </c>
    </row>
    <row r="78" spans="1:3" ht="14.25">
      <c r="A78" s="44">
        <v>76</v>
      </c>
      <c r="B78">
        <v>77</v>
      </c>
      <c r="C78">
        <v>77</v>
      </c>
    </row>
    <row r="79" spans="1:3" ht="14.25">
      <c r="A79" s="40">
        <v>77</v>
      </c>
      <c r="B79">
        <v>78</v>
      </c>
      <c r="C79">
        <v>78</v>
      </c>
    </row>
    <row r="80" spans="1:3" ht="14.25">
      <c r="A80" s="40">
        <v>78</v>
      </c>
      <c r="B80">
        <v>79</v>
      </c>
      <c r="C80">
        <v>79</v>
      </c>
    </row>
    <row r="81" spans="1:3" ht="14.25">
      <c r="A81" s="44">
        <v>79</v>
      </c>
      <c r="B81">
        <v>80</v>
      </c>
      <c r="C81">
        <v>80</v>
      </c>
    </row>
    <row r="82" spans="1:3" ht="14.25">
      <c r="A82" s="44">
        <v>80</v>
      </c>
      <c r="B82">
        <v>81</v>
      </c>
      <c r="C82">
        <v>81</v>
      </c>
    </row>
    <row r="83" spans="1:3" ht="14.25">
      <c r="A83" s="39">
        <v>81</v>
      </c>
      <c r="B83">
        <v>82</v>
      </c>
      <c r="C83">
        <v>82</v>
      </c>
    </row>
    <row r="84" spans="1:3" ht="14.25">
      <c r="A84" s="39">
        <v>82</v>
      </c>
      <c r="B84">
        <v>83</v>
      </c>
      <c r="C84">
        <v>83</v>
      </c>
    </row>
    <row r="85" spans="1:3" ht="14.25">
      <c r="A85" s="44">
        <v>83</v>
      </c>
      <c r="B85">
        <v>84</v>
      </c>
      <c r="C85">
        <v>84</v>
      </c>
    </row>
    <row r="86" spans="1:3" ht="14.25">
      <c r="A86" s="40">
        <v>84</v>
      </c>
      <c r="B86">
        <v>85</v>
      </c>
      <c r="C86">
        <v>85</v>
      </c>
    </row>
    <row r="87" spans="1:3" ht="14.25">
      <c r="A87" s="40">
        <v>85</v>
      </c>
      <c r="B87">
        <v>86</v>
      </c>
      <c r="C87">
        <v>86</v>
      </c>
    </row>
    <row r="88" spans="1:3" ht="14.25">
      <c r="A88" s="44">
        <v>86</v>
      </c>
      <c r="B88">
        <v>87</v>
      </c>
      <c r="C88">
        <v>87</v>
      </c>
    </row>
    <row r="89" spans="1:3" ht="14.25">
      <c r="A89" s="44">
        <v>87</v>
      </c>
      <c r="B89">
        <v>88</v>
      </c>
      <c r="C89">
        <v>88</v>
      </c>
    </row>
    <row r="90" spans="1:3" ht="14.25">
      <c r="A90" s="39">
        <v>88</v>
      </c>
      <c r="B90">
        <v>89</v>
      </c>
      <c r="C90">
        <v>89</v>
      </c>
    </row>
    <row r="91" spans="1:3" ht="14.25">
      <c r="A91" s="39">
        <v>89</v>
      </c>
      <c r="B91">
        <v>90</v>
      </c>
      <c r="C91">
        <v>90</v>
      </c>
    </row>
    <row r="92" spans="1:3" ht="14.25">
      <c r="A92" s="44">
        <v>90</v>
      </c>
      <c r="B92">
        <v>91</v>
      </c>
      <c r="C92">
        <v>91</v>
      </c>
    </row>
    <row r="93" spans="1:3" ht="14.25">
      <c r="A93" s="40">
        <v>91</v>
      </c>
      <c r="B93">
        <v>92</v>
      </c>
      <c r="C93">
        <v>92</v>
      </c>
    </row>
    <row r="94" spans="1:3" ht="14.25">
      <c r="A94" s="40">
        <v>92</v>
      </c>
      <c r="B94">
        <v>93</v>
      </c>
      <c r="C94">
        <v>93</v>
      </c>
    </row>
    <row r="95" spans="1:3" ht="14.25">
      <c r="A95" s="44">
        <v>93</v>
      </c>
      <c r="B95">
        <v>94</v>
      </c>
      <c r="C95">
        <v>94</v>
      </c>
    </row>
    <row r="96" spans="1:3" ht="14.25">
      <c r="A96" s="44">
        <v>94</v>
      </c>
      <c r="B96">
        <v>95</v>
      </c>
      <c r="C96">
        <v>95</v>
      </c>
    </row>
    <row r="97" spans="1:3" ht="14.25">
      <c r="A97" s="39">
        <v>95</v>
      </c>
      <c r="B97">
        <v>96</v>
      </c>
      <c r="C97">
        <v>96</v>
      </c>
    </row>
    <row r="98" spans="1:3" ht="14.25">
      <c r="A98" s="39">
        <v>96</v>
      </c>
      <c r="B98">
        <v>97</v>
      </c>
      <c r="C98">
        <v>97</v>
      </c>
    </row>
    <row r="99" spans="1:3" ht="14.25">
      <c r="A99" s="44">
        <v>97</v>
      </c>
      <c r="B99">
        <v>98</v>
      </c>
      <c r="C99">
        <v>98</v>
      </c>
    </row>
    <row r="100" spans="1:3" ht="14.25">
      <c r="A100" s="40">
        <v>98</v>
      </c>
      <c r="B100">
        <v>99</v>
      </c>
      <c r="C100">
        <v>99</v>
      </c>
    </row>
    <row r="101" spans="1:3" ht="14.25">
      <c r="A101" s="40">
        <v>99</v>
      </c>
      <c r="B101">
        <v>100</v>
      </c>
      <c r="C101">
        <v>100</v>
      </c>
    </row>
    <row r="102" spans="1:3" ht="14.25">
      <c r="A102" s="44">
        <v>100</v>
      </c>
      <c r="B102">
        <v>101</v>
      </c>
      <c r="C102">
        <v>101</v>
      </c>
    </row>
    <row r="103" spans="1:3" ht="14.25">
      <c r="A103" s="44">
        <v>101</v>
      </c>
      <c r="B103">
        <v>102</v>
      </c>
      <c r="C103">
        <v>102</v>
      </c>
    </row>
    <row r="104" spans="1:3" ht="14.25">
      <c r="A104" s="39">
        <v>102</v>
      </c>
      <c r="B104">
        <v>103</v>
      </c>
      <c r="C104">
        <v>103</v>
      </c>
    </row>
    <row r="105" spans="1:3" ht="14.25">
      <c r="A105" s="39">
        <v>103</v>
      </c>
      <c r="B105">
        <v>104</v>
      </c>
      <c r="C105">
        <v>104</v>
      </c>
    </row>
    <row r="106" spans="1:3" ht="14.25">
      <c r="A106" s="44">
        <v>104</v>
      </c>
      <c r="B106">
        <v>105</v>
      </c>
      <c r="C106">
        <v>105</v>
      </c>
    </row>
    <row r="107" spans="1:3" ht="14.25">
      <c r="A107" s="40">
        <v>105</v>
      </c>
      <c r="B107">
        <v>106</v>
      </c>
      <c r="C107">
        <v>106</v>
      </c>
    </row>
    <row r="135" ht="14.25">
      <c r="A135" s="41"/>
    </row>
    <row r="136" ht="14.25">
      <c r="A136" s="41"/>
    </row>
    <row r="137" ht="14.25">
      <c r="A137" s="41"/>
    </row>
    <row r="138" ht="14.25">
      <c r="A138" s="41"/>
    </row>
    <row r="139" ht="14.25">
      <c r="A139" s="41"/>
    </row>
    <row r="140" ht="14.25">
      <c r="A140" s="41"/>
    </row>
    <row r="141" ht="14.25">
      <c r="A141" s="41"/>
    </row>
    <row r="143" ht="14.25">
      <c r="A143" s="41"/>
    </row>
    <row r="144" ht="14.25">
      <c r="A144" s="41"/>
    </row>
    <row r="145" ht="14.25">
      <c r="A145" s="41"/>
    </row>
    <row r="146" ht="14.25">
      <c r="A146" s="41"/>
    </row>
    <row r="147" ht="14.25">
      <c r="A147" s="41"/>
    </row>
    <row r="148" ht="14.25">
      <c r="A148" s="41"/>
    </row>
    <row r="149" ht="14.25">
      <c r="A149" s="41"/>
    </row>
    <row r="150" ht="14.25">
      <c r="A150" s="41"/>
    </row>
    <row r="151" ht="14.25">
      <c r="A151" s="41"/>
    </row>
    <row r="152" ht="14.25">
      <c r="A152" s="41"/>
    </row>
    <row r="153" ht="14.25">
      <c r="A153" s="41"/>
    </row>
    <row r="154" ht="14.25">
      <c r="A154" s="41"/>
    </row>
    <row r="156" ht="14.25">
      <c r="A156" s="41"/>
    </row>
    <row r="157" ht="14.25">
      <c r="A157" s="41"/>
    </row>
    <row r="158" ht="14.25">
      <c r="A158" s="41"/>
    </row>
    <row r="159" ht="14.25">
      <c r="A159" s="41"/>
    </row>
    <row r="160" ht="14.25">
      <c r="A160" s="41"/>
    </row>
    <row r="161" ht="14.25">
      <c r="A161" s="41"/>
    </row>
    <row r="162" ht="14.25">
      <c r="A162" s="41"/>
    </row>
    <row r="163" ht="14.25">
      <c r="A163" s="41"/>
    </row>
    <row r="164" ht="14.25">
      <c r="A164" s="41"/>
    </row>
    <row r="165" ht="14.25">
      <c r="A165" s="41"/>
    </row>
    <row r="166" ht="14.25">
      <c r="A166" s="41"/>
    </row>
    <row r="167" ht="14.25">
      <c r="A167" s="41"/>
    </row>
    <row r="169" ht="14.25">
      <c r="A169" s="41"/>
    </row>
    <row r="170" ht="14.25">
      <c r="A170" s="41"/>
    </row>
    <row r="171" ht="14.25">
      <c r="A171" s="41"/>
    </row>
    <row r="172" ht="14.25">
      <c r="A172" s="41"/>
    </row>
    <row r="173" ht="14.25">
      <c r="A173" s="41"/>
    </row>
    <row r="174" ht="14.25">
      <c r="A174" s="41"/>
    </row>
    <row r="175" ht="14.25">
      <c r="A175" s="41"/>
    </row>
    <row r="176" ht="14.25">
      <c r="A176" s="41"/>
    </row>
    <row r="177" ht="14.25">
      <c r="A177" s="41"/>
    </row>
    <row r="178" ht="14.25">
      <c r="A178" s="41"/>
    </row>
    <row r="179" ht="14.25">
      <c r="A179" s="41"/>
    </row>
    <row r="180" ht="14.25">
      <c r="A180" s="41"/>
    </row>
    <row r="182" ht="14.25">
      <c r="A182" s="41"/>
    </row>
    <row r="183" ht="14.25">
      <c r="A183" s="41"/>
    </row>
    <row r="184" ht="14.25">
      <c r="A184" s="41"/>
    </row>
    <row r="185" ht="14.25">
      <c r="A185" s="41"/>
    </row>
    <row r="186" ht="14.25">
      <c r="A186" s="41"/>
    </row>
    <row r="187" ht="14.25">
      <c r="A187" s="41"/>
    </row>
    <row r="188" ht="14.25">
      <c r="A188" s="41"/>
    </row>
    <row r="189" ht="14.25">
      <c r="A189" s="41"/>
    </row>
    <row r="190" ht="14.25">
      <c r="A190" s="41"/>
    </row>
    <row r="191" ht="14.25">
      <c r="A191" s="41"/>
    </row>
    <row r="192" ht="14.25">
      <c r="A192" s="41"/>
    </row>
    <row r="193" ht="14.25">
      <c r="A193" s="41"/>
    </row>
    <row r="195" ht="14.25">
      <c r="A195" s="41"/>
    </row>
    <row r="196" ht="14.25">
      <c r="A196" s="41"/>
    </row>
    <row r="197" ht="14.25">
      <c r="A197" s="41"/>
    </row>
    <row r="198" ht="14.25">
      <c r="A198" s="41"/>
    </row>
    <row r="199" ht="14.25">
      <c r="A199" s="41"/>
    </row>
    <row r="200" ht="14.25">
      <c r="A200" s="41"/>
    </row>
    <row r="201" ht="14.25">
      <c r="A201" s="41"/>
    </row>
    <row r="202" ht="14.25">
      <c r="A202" s="41"/>
    </row>
    <row r="203" ht="14.25">
      <c r="A203" s="41"/>
    </row>
    <row r="204" ht="14.25">
      <c r="A204" s="41"/>
    </row>
    <row r="205" ht="14.25">
      <c r="A205" s="41"/>
    </row>
    <row r="206" ht="14.25">
      <c r="A206" s="41"/>
    </row>
  </sheetData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53"/>
  <sheetViews>
    <sheetView workbookViewId="0" topLeftCell="A1">
      <selection activeCell="G14" sqref="G14"/>
    </sheetView>
  </sheetViews>
  <sheetFormatPr defaultColWidth="11.421875" defaultRowHeight="12.75"/>
  <cols>
    <col min="4" max="4" width="13.8515625" style="0" customWidth="1"/>
  </cols>
  <sheetData>
    <row r="1" spans="1:4" ht="15" thickBot="1">
      <c r="A1" s="49"/>
      <c r="B1" s="49"/>
      <c r="C1" s="49"/>
      <c r="D1" s="50" t="s">
        <v>81</v>
      </c>
    </row>
    <row r="2" spans="1:4" ht="13.5" customHeight="1">
      <c r="A2" s="406" t="s">
        <v>79</v>
      </c>
      <c r="B2" s="407"/>
      <c r="C2" s="199"/>
      <c r="D2" s="200">
        <v>48</v>
      </c>
    </row>
    <row r="3" spans="1:4" ht="13.5" customHeight="1">
      <c r="A3" s="408" t="s">
        <v>113</v>
      </c>
      <c r="B3" s="409"/>
      <c r="C3" s="201" t="s">
        <v>118</v>
      </c>
      <c r="D3" s="305">
        <v>48</v>
      </c>
    </row>
    <row r="4" spans="1:4" ht="13.5" customHeight="1">
      <c r="A4" s="60" t="s">
        <v>98</v>
      </c>
      <c r="B4" s="61"/>
      <c r="C4" s="62"/>
      <c r="D4" s="306">
        <v>7</v>
      </c>
    </row>
    <row r="5" spans="1:4" ht="12.75" customHeight="1">
      <c r="A5" s="60" t="s">
        <v>89</v>
      </c>
      <c r="B5" s="61"/>
      <c r="C5" s="62"/>
      <c r="D5" s="307">
        <v>11</v>
      </c>
    </row>
    <row r="6" spans="1:4" ht="12.75">
      <c r="A6" s="424" t="s">
        <v>90</v>
      </c>
      <c r="B6" s="394"/>
      <c r="C6" s="394"/>
      <c r="D6" s="425"/>
    </row>
    <row r="7" spans="1:4" ht="13.5" thickBot="1">
      <c r="A7" s="428"/>
      <c r="B7" s="427"/>
      <c r="C7" s="427"/>
      <c r="D7" s="427"/>
    </row>
    <row r="8" spans="1:4" ht="13.5" thickBot="1">
      <c r="A8" s="414" t="s">
        <v>80</v>
      </c>
      <c r="B8" s="415"/>
      <c r="C8" s="415" t="s">
        <v>110</v>
      </c>
      <c r="D8" s="415"/>
    </row>
    <row r="9" spans="1:4" ht="13.5" thickBot="1">
      <c r="A9" s="77"/>
      <c r="B9" s="78"/>
      <c r="C9" s="415" t="s">
        <v>111</v>
      </c>
      <c r="D9" s="416"/>
    </row>
    <row r="10" spans="1:4" ht="12.75">
      <c r="A10" s="81" t="s">
        <v>29</v>
      </c>
      <c r="B10" s="82">
        <v>2016</v>
      </c>
      <c r="C10" s="83">
        <v>2016</v>
      </c>
      <c r="D10" s="202">
        <v>169</v>
      </c>
    </row>
    <row r="11" spans="1:4" ht="13.5" thickBot="1">
      <c r="A11" s="92"/>
      <c r="B11" s="93">
        <v>2017</v>
      </c>
      <c r="C11" s="94">
        <v>2017</v>
      </c>
      <c r="D11" s="203">
        <f>D10*1.05</f>
        <v>177.45000000000002</v>
      </c>
    </row>
    <row r="12" spans="1:4" ht="14.25" thickBot="1" thickTop="1">
      <c r="A12" s="103" t="s">
        <v>30</v>
      </c>
      <c r="B12" s="104"/>
      <c r="C12" s="104"/>
      <c r="D12" s="104"/>
    </row>
    <row r="13" spans="1:4" ht="13.5">
      <c r="A13" s="417" t="s">
        <v>31</v>
      </c>
      <c r="B13" s="418"/>
      <c r="C13" s="419"/>
      <c r="D13" s="257">
        <v>1.7</v>
      </c>
    </row>
    <row r="14" spans="1:4" ht="13.5">
      <c r="A14" s="259" t="s">
        <v>32</v>
      </c>
      <c r="B14" s="260"/>
      <c r="C14" s="261"/>
      <c r="D14" s="258">
        <v>40</v>
      </c>
    </row>
    <row r="15" spans="1:4" ht="14.25" thickBot="1">
      <c r="A15" s="259" t="s">
        <v>34</v>
      </c>
      <c r="B15" s="260"/>
      <c r="C15" s="261"/>
      <c r="D15" s="262">
        <v>38</v>
      </c>
    </row>
    <row r="16" spans="1:4" ht="14.25" thickBot="1">
      <c r="A16" s="214" t="s">
        <v>35</v>
      </c>
      <c r="B16" s="215"/>
      <c r="C16" s="215"/>
      <c r="D16" s="104"/>
    </row>
    <row r="17" spans="1:4" ht="13.5">
      <c r="A17" s="259" t="s">
        <v>36</v>
      </c>
      <c r="B17" s="260"/>
      <c r="C17" s="261"/>
      <c r="D17" s="257">
        <v>1</v>
      </c>
    </row>
    <row r="18" spans="1:4" ht="13.5">
      <c r="A18" s="259" t="s">
        <v>37</v>
      </c>
      <c r="B18" s="260"/>
      <c r="C18" s="261"/>
      <c r="D18" s="263">
        <v>1</v>
      </c>
    </row>
    <row r="19" spans="1:4" ht="13.5">
      <c r="A19" s="259" t="s">
        <v>38</v>
      </c>
      <c r="B19" s="260"/>
      <c r="C19" s="261"/>
      <c r="D19" s="263">
        <v>1</v>
      </c>
    </row>
    <row r="20" spans="1:4" ht="14.25" thickBot="1">
      <c r="A20" s="259" t="s">
        <v>39</v>
      </c>
      <c r="B20" s="260"/>
      <c r="C20" s="261"/>
      <c r="D20" s="264">
        <v>1</v>
      </c>
    </row>
    <row r="21" spans="1:4" ht="13.5" thickBot="1">
      <c r="A21" s="103" t="s">
        <v>40</v>
      </c>
      <c r="B21" s="104"/>
      <c r="C21" s="104"/>
      <c r="D21" s="104"/>
    </row>
    <row r="22" spans="1:4" ht="13.5">
      <c r="A22" s="259" t="s">
        <v>41</v>
      </c>
      <c r="B22" s="260"/>
      <c r="C22" s="261"/>
      <c r="D22" s="265">
        <v>1</v>
      </c>
    </row>
    <row r="23" spans="1:4" ht="13.5">
      <c r="A23" s="266" t="s">
        <v>43</v>
      </c>
      <c r="B23" s="259" t="s">
        <v>104</v>
      </c>
      <c r="C23" s="261"/>
      <c r="D23" s="267">
        <v>3</v>
      </c>
    </row>
    <row r="24" spans="1:4" ht="13.5">
      <c r="A24" s="213"/>
      <c r="B24" s="269" t="s">
        <v>105</v>
      </c>
      <c r="C24" s="270"/>
      <c r="D24" s="268">
        <v>20</v>
      </c>
    </row>
    <row r="25" spans="1:4" ht="13.5">
      <c r="A25" s="275" t="s">
        <v>45</v>
      </c>
      <c r="B25" s="269" t="s">
        <v>106</v>
      </c>
      <c r="C25" s="270"/>
      <c r="D25" s="271">
        <v>1.1</v>
      </c>
    </row>
    <row r="26" spans="1:4" ht="13.5">
      <c r="A26" s="213"/>
      <c r="B26" s="273" t="s">
        <v>107</v>
      </c>
      <c r="C26" s="274"/>
      <c r="D26" s="272"/>
    </row>
    <row r="27" spans="1:4" ht="13.5">
      <c r="A27" s="276" t="s">
        <v>50</v>
      </c>
      <c r="B27" s="273" t="s">
        <v>108</v>
      </c>
      <c r="C27" s="274"/>
      <c r="D27" s="277">
        <v>0</v>
      </c>
    </row>
    <row r="28" spans="1:4" ht="13.5">
      <c r="A28" s="213"/>
      <c r="B28" s="259" t="s">
        <v>107</v>
      </c>
      <c r="C28" s="261"/>
      <c r="D28" s="278">
        <v>560</v>
      </c>
    </row>
    <row r="29" spans="1:4" ht="13.5">
      <c r="A29" s="213"/>
      <c r="B29" s="280" t="s">
        <v>109</v>
      </c>
      <c r="C29" s="281"/>
      <c r="D29" s="392">
        <f>(D27*199)+D28</f>
        <v>560</v>
      </c>
    </row>
    <row r="30" spans="1:4" ht="14.25" thickBot="1">
      <c r="A30" s="259" t="s">
        <v>53</v>
      </c>
      <c r="B30" s="260"/>
      <c r="C30" s="261"/>
      <c r="D30" s="279">
        <v>2</v>
      </c>
    </row>
    <row r="31" spans="1:4" ht="13.5" thickBot="1">
      <c r="A31" s="103" t="s">
        <v>54</v>
      </c>
      <c r="B31" s="104"/>
      <c r="C31" s="104"/>
      <c r="D31" s="104"/>
    </row>
    <row r="32" spans="1:4" ht="13.5">
      <c r="A32" s="259" t="s">
        <v>55</v>
      </c>
      <c r="B32" s="260"/>
      <c r="C32" s="283"/>
      <c r="D32" s="282">
        <v>45</v>
      </c>
    </row>
    <row r="33" spans="1:4" ht="13.5">
      <c r="A33" s="259" t="s">
        <v>59</v>
      </c>
      <c r="B33" s="260"/>
      <c r="C33" s="283"/>
      <c r="D33" s="284">
        <v>35</v>
      </c>
    </row>
    <row r="34" spans="1:4" ht="13.5">
      <c r="A34" s="259" t="s">
        <v>60</v>
      </c>
      <c r="B34" s="260"/>
      <c r="C34" s="283"/>
      <c r="D34" s="284">
        <v>170</v>
      </c>
    </row>
    <row r="35" spans="1:4" ht="13.5">
      <c r="A35" s="259" t="s">
        <v>114</v>
      </c>
      <c r="B35" s="260"/>
      <c r="C35" s="283"/>
      <c r="D35" s="284">
        <v>385</v>
      </c>
    </row>
    <row r="36" spans="1:4" ht="13.5">
      <c r="A36" s="259" t="s">
        <v>115</v>
      </c>
      <c r="B36" s="260"/>
      <c r="C36" s="283"/>
      <c r="D36" s="390">
        <v>105</v>
      </c>
    </row>
    <row r="37" spans="1:4" ht="14.25" thickBot="1">
      <c r="A37" s="259" t="s">
        <v>61</v>
      </c>
      <c r="B37" s="260"/>
      <c r="C37" s="283"/>
      <c r="D37" s="285">
        <v>200</v>
      </c>
    </row>
    <row r="38" spans="1:4" ht="13.5" thickBot="1">
      <c r="A38" s="103" t="s">
        <v>62</v>
      </c>
      <c r="B38" s="104"/>
      <c r="C38" s="104"/>
      <c r="D38" s="104"/>
    </row>
    <row r="39" spans="1:4" ht="13.5">
      <c r="A39" s="259" t="s">
        <v>63</v>
      </c>
      <c r="B39" s="260"/>
      <c r="C39" s="283"/>
      <c r="D39" s="286">
        <v>2.8</v>
      </c>
    </row>
    <row r="40" spans="1:4" ht="13.5">
      <c r="A40" s="259" t="s">
        <v>64</v>
      </c>
      <c r="B40" s="260"/>
      <c r="C40" s="283"/>
      <c r="D40" s="287">
        <v>1</v>
      </c>
    </row>
    <row r="41" spans="1:4" ht="13.5">
      <c r="A41" s="280" t="s">
        <v>65</v>
      </c>
      <c r="B41" s="290"/>
      <c r="C41" s="291"/>
      <c r="D41" s="288">
        <v>350</v>
      </c>
    </row>
    <row r="42" spans="1:4" ht="13.5">
      <c r="A42" s="293" t="s">
        <v>67</v>
      </c>
      <c r="B42" s="294"/>
      <c r="C42" s="295"/>
      <c r="D42" s="289"/>
    </row>
    <row r="43" spans="1:4" ht="13.5">
      <c r="A43" s="296" t="s">
        <v>71</v>
      </c>
      <c r="B43" s="297"/>
      <c r="C43" s="298"/>
      <c r="D43" s="292"/>
    </row>
    <row r="44" spans="1:4" ht="14.25" thickBot="1">
      <c r="A44" s="300" t="s">
        <v>72</v>
      </c>
      <c r="B44" s="260"/>
      <c r="C44" s="283"/>
      <c r="D44" s="299">
        <v>3050</v>
      </c>
    </row>
    <row r="45" spans="1:4" ht="13.5" thickBot="1">
      <c r="A45" s="192"/>
      <c r="B45" s="106"/>
      <c r="C45" s="193"/>
      <c r="D45" s="194"/>
    </row>
    <row r="46" spans="1:4" ht="14.25" thickBot="1" thickTop="1">
      <c r="A46" s="410" t="s">
        <v>73</v>
      </c>
      <c r="B46" s="411"/>
      <c r="C46" s="412"/>
      <c r="D46" s="400"/>
    </row>
    <row r="47" spans="1:4" ht="14.25" thickBot="1" thickTop="1">
      <c r="A47" s="413"/>
      <c r="B47" s="411"/>
      <c r="C47" s="412"/>
      <c r="D47" s="401"/>
    </row>
    <row r="48" spans="1:4" ht="14.25" thickBot="1" thickTop="1">
      <c r="A48" s="410" t="s">
        <v>74</v>
      </c>
      <c r="B48" s="411"/>
      <c r="C48" s="412"/>
      <c r="D48" s="400"/>
    </row>
    <row r="49" spans="1:4" ht="14.25" thickBot="1" thickTop="1">
      <c r="A49" s="413"/>
      <c r="B49" s="411"/>
      <c r="C49" s="412"/>
      <c r="D49" s="401"/>
    </row>
    <row r="50" spans="1:4" ht="15" thickTop="1">
      <c r="A50" s="49"/>
      <c r="B50" s="49"/>
      <c r="C50" s="49"/>
      <c r="D50" s="49"/>
    </row>
    <row r="51" spans="1:4" ht="14.25">
      <c r="A51" s="197" t="s">
        <v>75</v>
      </c>
      <c r="B51" s="49"/>
      <c r="C51" s="49"/>
      <c r="D51" s="49"/>
    </row>
    <row r="52" spans="1:4" ht="14.25">
      <c r="A52" s="204" t="s">
        <v>112</v>
      </c>
      <c r="B52" s="49"/>
      <c r="C52" s="49"/>
      <c r="D52" s="49"/>
    </row>
    <row r="53" spans="1:4" ht="14.25">
      <c r="A53" s="212" t="s">
        <v>76</v>
      </c>
      <c r="B53" s="49"/>
      <c r="C53" s="49"/>
      <c r="D53" s="49"/>
    </row>
  </sheetData>
  <mergeCells count="11">
    <mergeCell ref="A2:B2"/>
    <mergeCell ref="A3:B3"/>
    <mergeCell ref="A6:D6"/>
    <mergeCell ref="A8:B8"/>
    <mergeCell ref="C8:D8"/>
    <mergeCell ref="C9:D9"/>
    <mergeCell ref="A13:C13"/>
    <mergeCell ref="A46:C47"/>
    <mergeCell ref="D46:D47"/>
    <mergeCell ref="A48:C49"/>
    <mergeCell ref="D48:D4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cp:lastPrinted>2016-10-19T16:36:18Z</cp:lastPrinted>
  <dcterms:created xsi:type="dcterms:W3CDTF">2016-10-15T09:50:34Z</dcterms:created>
  <dcterms:modified xsi:type="dcterms:W3CDTF">2016-10-23T14:25:37Z</dcterms:modified>
  <cp:category/>
  <cp:version/>
  <cp:contentType/>
  <cp:contentStatus/>
</cp:coreProperties>
</file>