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giaire_1\Desktop\"/>
    </mc:Choice>
  </mc:AlternateContent>
  <bookViews>
    <workbookView xWindow="0" yWindow="0" windowWidth="20445" windowHeight="7680" activeTab="2"/>
  </bookViews>
  <sheets>
    <sheet name="Arène 6" sheetId="1" r:id="rId1"/>
    <sheet name="Arène 7" sheetId="2" r:id="rId2"/>
    <sheet name="Arène 8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C5" i="1"/>
  <c r="C4" i="1"/>
  <c r="C3" i="1"/>
  <c r="I7" i="1" l="1"/>
  <c r="I7" i="2"/>
  <c r="I7" i="3"/>
  <c r="E20" i="3"/>
  <c r="C57" i="3"/>
  <c r="D48" i="3" s="1"/>
  <c r="E56" i="3"/>
  <c r="E55" i="3"/>
  <c r="E53" i="3"/>
  <c r="E51" i="3"/>
  <c r="E45" i="3"/>
  <c r="E34" i="3"/>
  <c r="I8" i="3"/>
  <c r="E8" i="3"/>
  <c r="I6" i="3"/>
  <c r="I5" i="3"/>
  <c r="E4" i="3"/>
  <c r="E3" i="3"/>
  <c r="I8" i="1"/>
  <c r="I6" i="1"/>
  <c r="I5" i="1"/>
  <c r="I8" i="2"/>
  <c r="I6" i="2"/>
  <c r="I5" i="2"/>
  <c r="C57" i="2"/>
  <c r="D48" i="2" s="1"/>
  <c r="E56" i="2"/>
  <c r="E55" i="2"/>
  <c r="E53" i="2"/>
  <c r="E51" i="2"/>
  <c r="E45" i="2"/>
  <c r="E34" i="2"/>
  <c r="E20" i="2"/>
  <c r="E8" i="2"/>
  <c r="E4" i="2"/>
  <c r="E3" i="2"/>
  <c r="E56" i="1"/>
  <c r="E55" i="1"/>
  <c r="E53" i="1"/>
  <c r="E51" i="1"/>
  <c r="E45" i="1"/>
  <c r="E34" i="1"/>
  <c r="E20" i="1"/>
  <c r="E8" i="1"/>
  <c r="E4" i="1"/>
  <c r="E3" i="1"/>
  <c r="C57" i="1"/>
  <c r="D6" i="1" s="1"/>
  <c r="D31" i="1" l="1"/>
  <c r="D31" i="3"/>
  <c r="D30" i="1"/>
  <c r="D31" i="2"/>
  <c r="D30" i="2"/>
  <c r="D30" i="3"/>
  <c r="I9" i="3"/>
  <c r="J7" i="3" s="1"/>
  <c r="D27" i="3"/>
  <c r="D13" i="3"/>
  <c r="D39" i="3"/>
  <c r="D17" i="3"/>
  <c r="D33" i="3"/>
  <c r="D43" i="3"/>
  <c r="D5" i="3"/>
  <c r="D23" i="3"/>
  <c r="D35" i="3"/>
  <c r="D49" i="3"/>
  <c r="D4" i="3"/>
  <c r="D8" i="3"/>
  <c r="D10" i="3"/>
  <c r="D14" i="3"/>
  <c r="D18" i="3"/>
  <c r="D24" i="3"/>
  <c r="D28" i="3"/>
  <c r="D34" i="3"/>
  <c r="D36" i="3"/>
  <c r="D40" i="3"/>
  <c r="D44" i="3"/>
  <c r="D46" i="3"/>
  <c r="D50" i="3"/>
  <c r="D52" i="3"/>
  <c r="D54" i="3"/>
  <c r="D56" i="3"/>
  <c r="D3" i="3"/>
  <c r="D7" i="3"/>
  <c r="D9" i="3"/>
  <c r="D11" i="3"/>
  <c r="D15" i="3"/>
  <c r="D19" i="3"/>
  <c r="D21" i="3"/>
  <c r="D25" i="3"/>
  <c r="D29" i="3"/>
  <c r="D37" i="3"/>
  <c r="D41" i="3"/>
  <c r="D45" i="3"/>
  <c r="D47" i="3"/>
  <c r="D51" i="3"/>
  <c r="D53" i="3"/>
  <c r="D55" i="3"/>
  <c r="E57" i="3"/>
  <c r="F4" i="3" s="1"/>
  <c r="D6" i="3"/>
  <c r="D12" i="3"/>
  <c r="D16" i="3"/>
  <c r="D20" i="3"/>
  <c r="D22" i="3"/>
  <c r="D26" i="3"/>
  <c r="D32" i="3"/>
  <c r="D38" i="3"/>
  <c r="D42" i="3"/>
  <c r="I9" i="2"/>
  <c r="J5" i="2" s="1"/>
  <c r="D43" i="1"/>
  <c r="D25" i="1"/>
  <c r="D9" i="1"/>
  <c r="D55" i="1"/>
  <c r="D39" i="1"/>
  <c r="D21" i="1"/>
  <c r="D5" i="1"/>
  <c r="D51" i="1"/>
  <c r="D35" i="1"/>
  <c r="D17" i="1"/>
  <c r="D47" i="1"/>
  <c r="D29" i="1"/>
  <c r="D13" i="1"/>
  <c r="D54" i="1"/>
  <c r="D50" i="1"/>
  <c r="D46" i="1"/>
  <c r="D42" i="1"/>
  <c r="D38" i="1"/>
  <c r="D34" i="1"/>
  <c r="D28" i="1"/>
  <c r="D24" i="1"/>
  <c r="D20" i="1"/>
  <c r="D16" i="1"/>
  <c r="D12" i="1"/>
  <c r="D8" i="1"/>
  <c r="D4" i="1"/>
  <c r="E57" i="1"/>
  <c r="D3" i="1"/>
  <c r="D53" i="1"/>
  <c r="D49" i="1"/>
  <c r="D45" i="1"/>
  <c r="D41" i="1"/>
  <c r="D37" i="1"/>
  <c r="D33" i="1"/>
  <c r="D27" i="1"/>
  <c r="D23" i="1"/>
  <c r="D19" i="1"/>
  <c r="D15" i="1"/>
  <c r="D11" i="1"/>
  <c r="D7" i="1"/>
  <c r="I9" i="1"/>
  <c r="D56" i="1"/>
  <c r="D52" i="1"/>
  <c r="D48" i="1"/>
  <c r="D44" i="1"/>
  <c r="D40" i="1"/>
  <c r="D36" i="1"/>
  <c r="D32" i="1"/>
  <c r="D26" i="1"/>
  <c r="D22" i="1"/>
  <c r="D18" i="1"/>
  <c r="D14" i="1"/>
  <c r="D10" i="1"/>
  <c r="D27" i="2"/>
  <c r="D13" i="2"/>
  <c r="D39" i="2"/>
  <c r="D7" i="2"/>
  <c r="D17" i="2"/>
  <c r="D33" i="2"/>
  <c r="D43" i="2"/>
  <c r="D3" i="2"/>
  <c r="E57" i="2"/>
  <c r="F20" i="2" s="1"/>
  <c r="D9" i="2"/>
  <c r="D23" i="2"/>
  <c r="D35" i="2"/>
  <c r="D49" i="2"/>
  <c r="D8" i="2"/>
  <c r="D10" i="2"/>
  <c r="D14" i="2"/>
  <c r="D18" i="2"/>
  <c r="D24" i="2"/>
  <c r="D28" i="2"/>
  <c r="D34" i="2"/>
  <c r="D36" i="2"/>
  <c r="D40" i="2"/>
  <c r="D44" i="2"/>
  <c r="D46" i="2"/>
  <c r="D50" i="2"/>
  <c r="D52" i="2"/>
  <c r="D54" i="2"/>
  <c r="D56" i="2"/>
  <c r="D5" i="2"/>
  <c r="D11" i="2"/>
  <c r="D15" i="2"/>
  <c r="D19" i="2"/>
  <c r="D21" i="2"/>
  <c r="D25" i="2"/>
  <c r="D29" i="2"/>
  <c r="D37" i="2"/>
  <c r="D41" i="2"/>
  <c r="D45" i="2"/>
  <c r="D47" i="2"/>
  <c r="D51" i="2"/>
  <c r="D53" i="2"/>
  <c r="D55" i="2"/>
  <c r="D4" i="2"/>
  <c r="D6" i="2"/>
  <c r="D12" i="2"/>
  <c r="D16" i="2"/>
  <c r="D20" i="2"/>
  <c r="D22" i="2"/>
  <c r="D26" i="2"/>
  <c r="D32" i="2"/>
  <c r="D38" i="2"/>
  <c r="D42" i="2"/>
  <c r="J9" i="3" l="1"/>
  <c r="J5" i="3"/>
  <c r="J6" i="3"/>
  <c r="J8" i="3"/>
  <c r="F56" i="3"/>
  <c r="F34" i="3"/>
  <c r="F20" i="3"/>
  <c r="D57" i="3"/>
  <c r="F55" i="3"/>
  <c r="F53" i="3"/>
  <c r="F51" i="3"/>
  <c r="F45" i="3"/>
  <c r="F3" i="3"/>
  <c r="F8" i="3"/>
  <c r="J7" i="2"/>
  <c r="J8" i="2"/>
  <c r="J9" i="2"/>
  <c r="J6" i="2"/>
  <c r="F56" i="1"/>
  <c r="F45" i="1"/>
  <c r="F55" i="1"/>
  <c r="F34" i="1"/>
  <c r="F3" i="1"/>
  <c r="F53" i="1"/>
  <c r="F20" i="1"/>
  <c r="F51" i="1"/>
  <c r="F8" i="1"/>
  <c r="J6" i="1"/>
  <c r="J7" i="1"/>
  <c r="J8" i="1"/>
  <c r="J9" i="1"/>
  <c r="F4" i="1"/>
  <c r="D57" i="1"/>
  <c r="J5" i="1"/>
  <c r="F56" i="2"/>
  <c r="F45" i="2"/>
  <c r="F55" i="2"/>
  <c r="F8" i="2"/>
  <c r="F51" i="2"/>
  <c r="F34" i="2"/>
  <c r="F3" i="2"/>
  <c r="F4" i="2"/>
  <c r="F53" i="2"/>
  <c r="D57" i="2"/>
  <c r="F57" i="3" l="1"/>
  <c r="F57" i="1"/>
  <c r="F57" i="2"/>
</calcChain>
</file>

<file path=xl/sharedStrings.xml><?xml version="1.0" encoding="utf-8"?>
<sst xmlns="http://schemas.openxmlformats.org/spreadsheetml/2006/main" count="204" uniqueCount="69">
  <si>
    <t>Elixir</t>
  </si>
  <si>
    <t>Troupes</t>
  </si>
  <si>
    <t>Squelettes</t>
  </si>
  <si>
    <t>Gobelins</t>
  </si>
  <si>
    <t>Gobelins à lance</t>
  </si>
  <si>
    <t>Electrocution</t>
  </si>
  <si>
    <t>Esprits de feu</t>
  </si>
  <si>
    <t>Bombardier</t>
  </si>
  <si>
    <t>Chevalier</t>
  </si>
  <si>
    <t>Archer</t>
  </si>
  <si>
    <t>Rage</t>
  </si>
  <si>
    <t>Flèches</t>
  </si>
  <si>
    <t>Gargouilles</t>
  </si>
  <si>
    <t>Pierre Tombale</t>
  </si>
  <si>
    <t>Canon</t>
  </si>
  <si>
    <t>Sorcier de Glace</t>
  </si>
  <si>
    <t>Princesse</t>
  </si>
  <si>
    <t>Gardes</t>
  </si>
  <si>
    <t>Mineur</t>
  </si>
  <si>
    <t>Cochon</t>
  </si>
  <si>
    <t>Valkyrie</t>
  </si>
  <si>
    <t>Mousquetaire</t>
  </si>
  <si>
    <t>Armée de squelette</t>
  </si>
  <si>
    <t>Bébé Dragon</t>
  </si>
  <si>
    <t>Mini Pekka</t>
  </si>
  <si>
    <t>Boule de feu</t>
  </si>
  <si>
    <t>Poison</t>
  </si>
  <si>
    <t>Mortier</t>
  </si>
  <si>
    <t>Prince tenebreux</t>
  </si>
  <si>
    <t>Fournaise</t>
  </si>
  <si>
    <t>Tesla</t>
  </si>
  <si>
    <t>Horde de gargouille</t>
  </si>
  <si>
    <t>Géant</t>
  </si>
  <si>
    <t>Sorcière</t>
  </si>
  <si>
    <t>Prince</t>
  </si>
  <si>
    <t>Cabane de Gobelins</t>
  </si>
  <si>
    <t>Tour à bombes</t>
  </si>
  <si>
    <t>Ballon</t>
  </si>
  <si>
    <t>Barbares</t>
  </si>
  <si>
    <t>Tour de l'enfer</t>
  </si>
  <si>
    <t>Sorcier</t>
  </si>
  <si>
    <t>Extracteur</t>
  </si>
  <si>
    <t>Foudre</t>
  </si>
  <si>
    <t>Squelette Geant</t>
  </si>
  <si>
    <t>Roquette</t>
  </si>
  <si>
    <t>Arc X</t>
  </si>
  <si>
    <t>Geant Royal</t>
  </si>
  <si>
    <t>Zappy</t>
  </si>
  <si>
    <t>Cabane de barbares</t>
  </si>
  <si>
    <t>Pekka</t>
  </si>
  <si>
    <t>Molosse de lave</t>
  </si>
  <si>
    <t>Golem</t>
  </si>
  <si>
    <t>3 mousquetaires</t>
  </si>
  <si>
    <t>Miroir</t>
  </si>
  <si>
    <t>?</t>
  </si>
  <si>
    <t>Utilisation</t>
  </si>
  <si>
    <t>% utilisation</t>
  </si>
  <si>
    <t>Utilisation/coût</t>
  </si>
  <si>
    <t>%/coût</t>
  </si>
  <si>
    <t>Legendaires</t>
  </si>
  <si>
    <t>Epiques</t>
  </si>
  <si>
    <t>Rares</t>
  </si>
  <si>
    <t>Communes</t>
  </si>
  <si>
    <t>Arène 6</t>
  </si>
  <si>
    <t>Arène 8</t>
  </si>
  <si>
    <t>Arène 7</t>
  </si>
  <si>
    <t>Fut de Gobelins</t>
  </si>
  <si>
    <t>Gel</t>
  </si>
  <si>
    <t>Fut de gobelins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</si>
</sst>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725F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/>
    <xf numFmtId="10" fontId="0" fillId="0" borderId="1" xfId="0" applyNumberFormat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2" borderId="3" xfId="0" applyFill="1" applyBorder="1"/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0" borderId="4" xfId="0" applyBorder="1"/>
    <xf numFmtId="10" fontId="0" fillId="0" borderId="4" xfId="0" applyNumberFormat="1" applyBorder="1"/>
    <xf numFmtId="0" fontId="0" fillId="0" borderId="2" xfId="0" applyBorder="1" applyAlignment="1">
      <alignment horizontal="center"/>
    </xf>
    <xf numFmtId="0" fontId="0" fillId="2" borderId="8" xfId="0" applyFill="1" applyBorder="1"/>
    <xf numFmtId="0" fontId="0" fillId="0" borderId="9" xfId="0" applyBorder="1"/>
    <xf numFmtId="10" fontId="0" fillId="0" borderId="9" xfId="0" applyNumberFormat="1" applyBorder="1"/>
    <xf numFmtId="0" fontId="0" fillId="0" borderId="9" xfId="0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2" borderId="11" xfId="0" applyFill="1" applyBorder="1"/>
    <xf numFmtId="10" fontId="0" fillId="0" borderId="12" xfId="0" applyNumberFormat="1" applyBorder="1"/>
    <xf numFmtId="0" fontId="0" fillId="2" borderId="14" xfId="0" applyFill="1" applyBorder="1"/>
    <xf numFmtId="10" fontId="0" fillId="0" borderId="15" xfId="0" applyNumberFormat="1" applyBorder="1"/>
    <xf numFmtId="0" fontId="0" fillId="5" borderId="14" xfId="0" applyFill="1" applyBorder="1"/>
    <xf numFmtId="0" fontId="0" fillId="4" borderId="11" xfId="0" applyFill="1" applyBorder="1"/>
    <xf numFmtId="0" fontId="0" fillId="4" borderId="14" xfId="0" applyFill="1" applyBorder="1"/>
    <xf numFmtId="0" fontId="0" fillId="3" borderId="11" xfId="0" applyFill="1" applyBorder="1"/>
    <xf numFmtId="0" fontId="0" fillId="3" borderId="14" xfId="0" applyFill="1" applyBorder="1"/>
    <xf numFmtId="0" fontId="0" fillId="0" borderId="4" xfId="0" applyBorder="1" applyAlignment="1">
      <alignment horizontal="center" vertical="center"/>
    </xf>
    <xf numFmtId="0" fontId="0" fillId="5" borderId="11" xfId="0" applyFill="1" applyBorder="1"/>
    <xf numFmtId="0" fontId="0" fillId="4" borderId="8" xfId="0" applyFill="1" applyBorder="1"/>
    <xf numFmtId="0" fontId="0" fillId="3" borderId="8" xfId="0" applyFill="1" applyBorder="1"/>
    <xf numFmtId="0" fontId="0" fillId="2" borderId="22" xfId="0" applyFill="1" applyBorder="1"/>
    <xf numFmtId="0" fontId="0" fillId="2" borderId="19" xfId="0" applyFill="1" applyBorder="1"/>
    <xf numFmtId="0" fontId="0" fillId="2" borderId="23" xfId="0" applyFill="1" applyBorder="1"/>
    <xf numFmtId="0" fontId="0" fillId="2" borderId="21" xfId="0" applyFill="1" applyBorder="1"/>
    <xf numFmtId="0" fontId="0" fillId="3" borderId="23" xfId="0" applyFill="1" applyBorder="1"/>
    <xf numFmtId="0" fontId="0" fillId="4" borderId="23" xfId="0" applyFill="1" applyBorder="1"/>
    <xf numFmtId="0" fontId="0" fillId="5" borderId="23" xfId="0" applyFill="1" applyBorder="1"/>
    <xf numFmtId="0" fontId="0" fillId="5" borderId="21" xfId="0" applyFill="1" applyBorder="1"/>
    <xf numFmtId="0" fontId="0" fillId="4" borderId="19" xfId="0" applyFill="1" applyBorder="1"/>
    <xf numFmtId="0" fontId="0" fillId="4" borderId="21" xfId="0" applyFill="1" applyBorder="1"/>
    <xf numFmtId="0" fontId="0" fillId="3" borderId="19" xfId="0" applyFill="1" applyBorder="1"/>
    <xf numFmtId="0" fontId="0" fillId="3" borderId="21" xfId="0" applyFill="1" applyBorder="1"/>
    <xf numFmtId="0" fontId="0" fillId="5" borderId="19" xfId="0" applyFill="1" applyBorder="1"/>
    <xf numFmtId="0" fontId="0" fillId="4" borderId="22" xfId="0" applyFill="1" applyBorder="1"/>
    <xf numFmtId="0" fontId="0" fillId="3" borderId="22" xfId="0" applyFill="1" applyBorder="1"/>
    <xf numFmtId="0" fontId="0" fillId="0" borderId="26" xfId="0" applyBorder="1"/>
    <xf numFmtId="0" fontId="0" fillId="0" borderId="10" xfId="0" applyBorder="1"/>
    <xf numFmtId="10" fontId="0" fillId="0" borderId="10" xfId="0" applyNumberFormat="1" applyBorder="1"/>
    <xf numFmtId="0" fontId="0" fillId="0" borderId="27" xfId="0" applyBorder="1"/>
    <xf numFmtId="10" fontId="0" fillId="0" borderId="13" xfId="0" applyNumberFormat="1" applyBorder="1"/>
    <xf numFmtId="0" fontId="0" fillId="0" borderId="28" xfId="0" applyBorder="1"/>
    <xf numFmtId="10" fontId="0" fillId="0" borderId="17" xfId="0" applyNumberFormat="1" applyBorder="1"/>
    <xf numFmtId="0" fontId="0" fillId="0" borderId="29" xfId="0" applyBorder="1"/>
    <xf numFmtId="10" fontId="0" fillId="0" borderId="16" xfId="0" applyNumberFormat="1" applyBorder="1"/>
    <xf numFmtId="0" fontId="0" fillId="0" borderId="26" xfId="0" applyBorder="1" applyAlignment="1">
      <alignment horizontal="center" vertical="center"/>
    </xf>
    <xf numFmtId="10" fontId="0" fillId="0" borderId="13" xfId="0" applyNumberFormat="1" applyBorder="1" applyAlignment="1">
      <alignment horizontal="center" vertical="center"/>
    </xf>
    <xf numFmtId="10" fontId="0" fillId="0" borderId="16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0" fontId="0" fillId="0" borderId="1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25FC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C57" sqref="C57"/>
    </sheetView>
  </sheetViews>
  <sheetFormatPr baseColWidth="10" defaultRowHeight="15" x14ac:dyDescent="0.25"/>
  <cols>
    <col min="2" max="2" width="18.85546875" bestFit="1" customWidth="1"/>
    <col min="4" max="4" width="12" bestFit="1" customWidth="1"/>
    <col min="5" max="5" width="14.85546875" bestFit="1" customWidth="1"/>
    <col min="6" max="6" width="8.140625" bestFit="1" customWidth="1"/>
  </cols>
  <sheetData>
    <row r="1" spans="1:10" x14ac:dyDescent="0.25">
      <c r="A1" s="72" t="s">
        <v>0</v>
      </c>
      <c r="B1" s="74" t="s">
        <v>1</v>
      </c>
      <c r="C1" s="62" t="s">
        <v>63</v>
      </c>
      <c r="D1" s="63"/>
      <c r="E1" s="63"/>
      <c r="F1" s="64"/>
    </row>
    <row r="2" spans="1:10" ht="15.75" thickBot="1" x14ac:dyDescent="0.3">
      <c r="A2" s="73"/>
      <c r="B2" s="75"/>
      <c r="C2" s="20" t="s">
        <v>55</v>
      </c>
      <c r="D2" s="20" t="s">
        <v>56</v>
      </c>
      <c r="E2" s="20" t="s">
        <v>57</v>
      </c>
      <c r="F2" s="21" t="s">
        <v>58</v>
      </c>
    </row>
    <row r="3" spans="1:10" ht="15.75" thickBot="1" x14ac:dyDescent="0.3">
      <c r="A3" s="13">
        <v>1</v>
      </c>
      <c r="B3" s="14" t="s">
        <v>2</v>
      </c>
      <c r="C3" s="15">
        <f>5+7</f>
        <v>12</v>
      </c>
      <c r="D3" s="16">
        <f>C3/$C$57</f>
        <v>1.5286624203821656E-2</v>
      </c>
      <c r="E3" s="17">
        <f>C3</f>
        <v>12</v>
      </c>
      <c r="F3" s="18">
        <f>E3/E57</f>
        <v>1.5286624203821656E-2</v>
      </c>
    </row>
    <row r="4" spans="1:10" x14ac:dyDescent="0.25">
      <c r="A4" s="66">
        <v>2</v>
      </c>
      <c r="B4" s="22" t="s">
        <v>3</v>
      </c>
      <c r="C4" s="19">
        <f>12+11</f>
        <v>23</v>
      </c>
      <c r="D4" s="23">
        <f t="shared" ref="D4:D56" si="0">C4/$C$57</f>
        <v>2.9299363057324841E-2</v>
      </c>
      <c r="E4" s="69">
        <f>SUM(C4:C7)</f>
        <v>120</v>
      </c>
      <c r="F4" s="60">
        <f>E4/E57</f>
        <v>0.15286624203821655</v>
      </c>
      <c r="H4" s="1"/>
      <c r="I4" s="1" t="s">
        <v>55</v>
      </c>
      <c r="J4" s="1" t="s">
        <v>56</v>
      </c>
    </row>
    <row r="5" spans="1:10" x14ac:dyDescent="0.25">
      <c r="A5" s="67"/>
      <c r="B5" s="7" t="s">
        <v>4</v>
      </c>
      <c r="C5" s="1">
        <f>29+27</f>
        <v>56</v>
      </c>
      <c r="D5" s="3">
        <f t="shared" si="0"/>
        <v>7.1337579617834393E-2</v>
      </c>
      <c r="E5" s="70"/>
      <c r="F5" s="65"/>
      <c r="H5" s="2" t="s">
        <v>62</v>
      </c>
      <c r="I5" s="1">
        <f>C3+C4+C5+C6+C7+C8+C9+C10+C12+C13+C15+C28+C33+C34+C41+C49</f>
        <v>360</v>
      </c>
      <c r="J5" s="3">
        <f>I5/$I$9</f>
        <v>0.45859872611464969</v>
      </c>
    </row>
    <row r="6" spans="1:10" x14ac:dyDescent="0.25">
      <c r="A6" s="67"/>
      <c r="B6" s="7" t="s">
        <v>5</v>
      </c>
      <c r="C6" s="1">
        <f>13+11</f>
        <v>24</v>
      </c>
      <c r="D6" s="3">
        <f t="shared" si="0"/>
        <v>3.0573248407643312E-2</v>
      </c>
      <c r="E6" s="70"/>
      <c r="F6" s="65"/>
      <c r="H6" s="5" t="s">
        <v>61</v>
      </c>
      <c r="I6" s="1">
        <f>C14+C20+C21+C22+C25+C26+C32+C35+C38+C39+C42+C43+C44+C47+C51+C55</f>
        <v>277</v>
      </c>
      <c r="J6" s="3">
        <f t="shared" ref="J6:J9" si="1">I6/$I$9</f>
        <v>0.35286624203821654</v>
      </c>
    </row>
    <row r="7" spans="1:10" ht="15.75" thickBot="1" x14ac:dyDescent="0.3">
      <c r="A7" s="68"/>
      <c r="B7" s="24" t="s">
        <v>6</v>
      </c>
      <c r="C7" s="20">
        <f>9+8</f>
        <v>17</v>
      </c>
      <c r="D7" s="25">
        <f t="shared" si="0"/>
        <v>2.1656050955414011E-2</v>
      </c>
      <c r="E7" s="71"/>
      <c r="F7" s="61"/>
      <c r="H7" s="4" t="s">
        <v>60</v>
      </c>
      <c r="I7" s="1">
        <f>C11+C18+C23+C24+C27+C29+C36+C37+C40+C45+C46+C48+C52+C54+C56+C30+C31</f>
        <v>127</v>
      </c>
      <c r="J7" s="3">
        <f t="shared" si="1"/>
        <v>0.16178343949044585</v>
      </c>
    </row>
    <row r="8" spans="1:10" x14ac:dyDescent="0.25">
      <c r="A8" s="66">
        <v>3</v>
      </c>
      <c r="B8" s="22" t="s">
        <v>7</v>
      </c>
      <c r="C8" s="19">
        <v>15</v>
      </c>
      <c r="D8" s="23">
        <f t="shared" si="0"/>
        <v>1.9108280254777069E-2</v>
      </c>
      <c r="E8" s="69">
        <f>SUM(C8:C19)</f>
        <v>152</v>
      </c>
      <c r="F8" s="60">
        <f>E8/E57</f>
        <v>0.19363057324840766</v>
      </c>
      <c r="H8" s="6" t="s">
        <v>59</v>
      </c>
      <c r="I8" s="1">
        <f>C16+C17+C19+C50+C53</f>
        <v>21</v>
      </c>
      <c r="J8" s="3">
        <f t="shared" si="1"/>
        <v>2.6751592356687899E-2</v>
      </c>
    </row>
    <row r="9" spans="1:10" x14ac:dyDescent="0.25">
      <c r="A9" s="67"/>
      <c r="B9" s="7" t="s">
        <v>8</v>
      </c>
      <c r="C9" s="1">
        <v>5</v>
      </c>
      <c r="D9" s="3">
        <f t="shared" si="0"/>
        <v>6.369426751592357E-3</v>
      </c>
      <c r="E9" s="70"/>
      <c r="F9" s="65"/>
      <c r="H9" s="1"/>
      <c r="I9" s="1">
        <f>SUM(I5:I8)</f>
        <v>785</v>
      </c>
      <c r="J9" s="3">
        <f t="shared" si="1"/>
        <v>1</v>
      </c>
    </row>
    <row r="10" spans="1:10" x14ac:dyDescent="0.25">
      <c r="A10" s="67"/>
      <c r="B10" s="7" t="s">
        <v>9</v>
      </c>
      <c r="C10" s="1">
        <v>20</v>
      </c>
      <c r="D10" s="3">
        <f t="shared" si="0"/>
        <v>2.5477707006369428E-2</v>
      </c>
      <c r="E10" s="70"/>
      <c r="F10" s="65"/>
    </row>
    <row r="11" spans="1:10" x14ac:dyDescent="0.25">
      <c r="A11" s="67"/>
      <c r="B11" s="8" t="s">
        <v>10</v>
      </c>
      <c r="C11" s="1">
        <v>8</v>
      </c>
      <c r="D11" s="3">
        <f t="shared" si="0"/>
        <v>1.019108280254777E-2</v>
      </c>
      <c r="E11" s="70"/>
      <c r="F11" s="65"/>
    </row>
    <row r="12" spans="1:10" x14ac:dyDescent="0.25">
      <c r="A12" s="67"/>
      <c r="B12" s="7" t="s">
        <v>11</v>
      </c>
      <c r="C12" s="1">
        <v>56</v>
      </c>
      <c r="D12" s="3">
        <f t="shared" si="0"/>
        <v>7.1337579617834393E-2</v>
      </c>
      <c r="E12" s="70"/>
      <c r="F12" s="65"/>
    </row>
    <row r="13" spans="1:10" x14ac:dyDescent="0.25">
      <c r="A13" s="67"/>
      <c r="B13" s="7" t="s">
        <v>12</v>
      </c>
      <c r="C13" s="1">
        <v>17</v>
      </c>
      <c r="D13" s="3">
        <f t="shared" si="0"/>
        <v>2.1656050955414011E-2</v>
      </c>
      <c r="E13" s="70"/>
      <c r="F13" s="65"/>
    </row>
    <row r="14" spans="1:10" x14ac:dyDescent="0.25">
      <c r="A14" s="67"/>
      <c r="B14" s="9" t="s">
        <v>13</v>
      </c>
      <c r="C14" s="1">
        <v>2</v>
      </c>
      <c r="D14" s="3">
        <f t="shared" si="0"/>
        <v>2.5477707006369425E-3</v>
      </c>
      <c r="E14" s="70"/>
      <c r="F14" s="65"/>
    </row>
    <row r="15" spans="1:10" x14ac:dyDescent="0.25">
      <c r="A15" s="67"/>
      <c r="B15" s="7" t="s">
        <v>14</v>
      </c>
      <c r="C15" s="1">
        <v>14</v>
      </c>
      <c r="D15" s="3">
        <f t="shared" si="0"/>
        <v>1.7834394904458598E-2</v>
      </c>
      <c r="E15" s="70"/>
      <c r="F15" s="65"/>
    </row>
    <row r="16" spans="1:10" x14ac:dyDescent="0.25">
      <c r="A16" s="67"/>
      <c r="B16" s="10" t="s">
        <v>15</v>
      </c>
      <c r="C16" s="1">
        <v>7</v>
      </c>
      <c r="D16" s="3">
        <f t="shared" si="0"/>
        <v>8.9171974522292991E-3</v>
      </c>
      <c r="E16" s="70"/>
      <c r="F16" s="65"/>
    </row>
    <row r="17" spans="1:6" x14ac:dyDescent="0.25">
      <c r="A17" s="67"/>
      <c r="B17" s="10" t="s">
        <v>16</v>
      </c>
      <c r="C17" s="1">
        <v>1</v>
      </c>
      <c r="D17" s="3">
        <f t="shared" si="0"/>
        <v>1.2738853503184713E-3</v>
      </c>
      <c r="E17" s="70"/>
      <c r="F17" s="65"/>
    </row>
    <row r="18" spans="1:6" x14ac:dyDescent="0.25">
      <c r="A18" s="67"/>
      <c r="B18" s="8" t="s">
        <v>17</v>
      </c>
      <c r="C18" s="1">
        <v>2</v>
      </c>
      <c r="D18" s="3">
        <f t="shared" si="0"/>
        <v>2.5477707006369425E-3</v>
      </c>
      <c r="E18" s="70"/>
      <c r="F18" s="65"/>
    </row>
    <row r="19" spans="1:6" ht="15.75" thickBot="1" x14ac:dyDescent="0.3">
      <c r="A19" s="68"/>
      <c r="B19" s="26" t="s">
        <v>18</v>
      </c>
      <c r="C19" s="20">
        <v>5</v>
      </c>
      <c r="D19" s="25">
        <f t="shared" si="0"/>
        <v>6.369426751592357E-3</v>
      </c>
      <c r="E19" s="71"/>
      <c r="F19" s="61"/>
    </row>
    <row r="20" spans="1:6" x14ac:dyDescent="0.25">
      <c r="A20" s="66">
        <v>4</v>
      </c>
      <c r="B20" s="27" t="s">
        <v>19</v>
      </c>
      <c r="C20" s="19">
        <v>54</v>
      </c>
      <c r="D20" s="23">
        <f t="shared" si="0"/>
        <v>6.8789808917197451E-2</v>
      </c>
      <c r="E20" s="69">
        <f>SUM(C20:C33)</f>
        <v>205</v>
      </c>
      <c r="F20" s="60">
        <f>E20/E57</f>
        <v>0.26114649681528662</v>
      </c>
    </row>
    <row r="21" spans="1:6" x14ac:dyDescent="0.25">
      <c r="A21" s="67"/>
      <c r="B21" s="9" t="s">
        <v>20</v>
      </c>
      <c r="C21" s="1">
        <v>16</v>
      </c>
      <c r="D21" s="3">
        <f t="shared" si="0"/>
        <v>2.038216560509554E-2</v>
      </c>
      <c r="E21" s="70"/>
      <c r="F21" s="65"/>
    </row>
    <row r="22" spans="1:6" x14ac:dyDescent="0.25">
      <c r="A22" s="67"/>
      <c r="B22" s="9" t="s">
        <v>21</v>
      </c>
      <c r="C22" s="1">
        <v>28</v>
      </c>
      <c r="D22" s="3">
        <f t="shared" si="0"/>
        <v>3.5668789808917196E-2</v>
      </c>
      <c r="E22" s="70"/>
      <c r="F22" s="65"/>
    </row>
    <row r="23" spans="1:6" x14ac:dyDescent="0.25">
      <c r="A23" s="67"/>
      <c r="B23" s="8" t="s">
        <v>22</v>
      </c>
      <c r="C23" s="1">
        <v>7</v>
      </c>
      <c r="D23" s="3">
        <f t="shared" si="0"/>
        <v>8.9171974522292991E-3</v>
      </c>
      <c r="E23" s="70"/>
      <c r="F23" s="65"/>
    </row>
    <row r="24" spans="1:6" x14ac:dyDescent="0.25">
      <c r="A24" s="67"/>
      <c r="B24" s="8" t="s">
        <v>23</v>
      </c>
      <c r="C24" s="1">
        <v>14</v>
      </c>
      <c r="D24" s="3">
        <f t="shared" si="0"/>
        <v>1.7834394904458598E-2</v>
      </c>
      <c r="E24" s="70"/>
      <c r="F24" s="65"/>
    </row>
    <row r="25" spans="1:6" x14ac:dyDescent="0.25">
      <c r="A25" s="67"/>
      <c r="B25" s="9" t="s">
        <v>24</v>
      </c>
      <c r="C25" s="1">
        <v>12</v>
      </c>
      <c r="D25" s="3">
        <f t="shared" si="0"/>
        <v>1.5286624203821656E-2</v>
      </c>
      <c r="E25" s="70"/>
      <c r="F25" s="65"/>
    </row>
    <row r="26" spans="1:6" x14ac:dyDescent="0.25">
      <c r="A26" s="67"/>
      <c r="B26" s="9" t="s">
        <v>25</v>
      </c>
      <c r="C26" s="1">
        <v>28</v>
      </c>
      <c r="D26" s="3">
        <f t="shared" si="0"/>
        <v>3.5668789808917196E-2</v>
      </c>
      <c r="E26" s="70"/>
      <c r="F26" s="65"/>
    </row>
    <row r="27" spans="1:6" x14ac:dyDescent="0.25">
      <c r="A27" s="67"/>
      <c r="B27" s="8" t="s">
        <v>26</v>
      </c>
      <c r="C27" s="1">
        <v>10</v>
      </c>
      <c r="D27" s="3">
        <f t="shared" si="0"/>
        <v>1.2738853503184714E-2</v>
      </c>
      <c r="E27" s="70"/>
      <c r="F27" s="65"/>
    </row>
    <row r="28" spans="1:6" x14ac:dyDescent="0.25">
      <c r="A28" s="67"/>
      <c r="B28" s="7" t="s">
        <v>27</v>
      </c>
      <c r="C28" s="1">
        <v>3</v>
      </c>
      <c r="D28" s="3">
        <f t="shared" si="0"/>
        <v>3.821656050955414E-3</v>
      </c>
      <c r="E28" s="70"/>
      <c r="F28" s="65"/>
    </row>
    <row r="29" spans="1:6" x14ac:dyDescent="0.25">
      <c r="A29" s="67"/>
      <c r="B29" s="8" t="s">
        <v>28</v>
      </c>
      <c r="C29" s="1">
        <v>2</v>
      </c>
      <c r="D29" s="3">
        <f t="shared" si="0"/>
        <v>2.5477707006369425E-3</v>
      </c>
      <c r="E29" s="70"/>
      <c r="F29" s="65"/>
    </row>
    <row r="30" spans="1:6" x14ac:dyDescent="0.25">
      <c r="A30" s="67"/>
      <c r="B30" s="8" t="s">
        <v>67</v>
      </c>
      <c r="C30" s="1">
        <v>17</v>
      </c>
      <c r="D30" s="3">
        <f t="shared" si="0"/>
        <v>2.1656050955414011E-2</v>
      </c>
      <c r="E30" s="70"/>
      <c r="F30" s="65"/>
    </row>
    <row r="31" spans="1:6" x14ac:dyDescent="0.25">
      <c r="A31" s="67"/>
      <c r="B31" s="8" t="s">
        <v>66</v>
      </c>
      <c r="C31" s="1">
        <v>8</v>
      </c>
      <c r="D31" s="3">
        <f t="shared" si="0"/>
        <v>1.019108280254777E-2</v>
      </c>
      <c r="E31" s="70"/>
      <c r="F31" s="65"/>
    </row>
    <row r="32" spans="1:6" x14ac:dyDescent="0.25">
      <c r="A32" s="67"/>
      <c r="B32" s="9" t="s">
        <v>29</v>
      </c>
      <c r="C32" s="1">
        <v>3</v>
      </c>
      <c r="D32" s="3">
        <f t="shared" si="0"/>
        <v>3.821656050955414E-3</v>
      </c>
      <c r="E32" s="70"/>
      <c r="F32" s="65"/>
    </row>
    <row r="33" spans="1:6" ht="15.75" thickBot="1" x14ac:dyDescent="0.3">
      <c r="A33" s="68"/>
      <c r="B33" s="24" t="s">
        <v>30</v>
      </c>
      <c r="C33" s="20">
        <v>3</v>
      </c>
      <c r="D33" s="25">
        <f t="shared" si="0"/>
        <v>3.821656050955414E-3</v>
      </c>
      <c r="E33" s="71"/>
      <c r="F33" s="61"/>
    </row>
    <row r="34" spans="1:6" x14ac:dyDescent="0.25">
      <c r="A34" s="66">
        <v>5</v>
      </c>
      <c r="B34" s="22" t="s">
        <v>31</v>
      </c>
      <c r="C34" s="19">
        <v>34</v>
      </c>
      <c r="D34" s="23">
        <f t="shared" si="0"/>
        <v>4.3312101910828023E-2</v>
      </c>
      <c r="E34" s="69">
        <f>SUM(C34:C44)</f>
        <v>238</v>
      </c>
      <c r="F34" s="60">
        <f>E34/E57</f>
        <v>0.30318471337579617</v>
      </c>
    </row>
    <row r="35" spans="1:6" x14ac:dyDescent="0.25">
      <c r="A35" s="67"/>
      <c r="B35" s="9" t="s">
        <v>32</v>
      </c>
      <c r="C35" s="1">
        <v>34</v>
      </c>
      <c r="D35" s="3">
        <f t="shared" si="0"/>
        <v>4.3312101910828023E-2</v>
      </c>
      <c r="E35" s="70"/>
      <c r="F35" s="65"/>
    </row>
    <row r="36" spans="1:6" x14ac:dyDescent="0.25">
      <c r="A36" s="67"/>
      <c r="B36" s="8" t="s">
        <v>33</v>
      </c>
      <c r="C36" s="1">
        <v>13</v>
      </c>
      <c r="D36" s="3">
        <f t="shared" si="0"/>
        <v>1.6560509554140127E-2</v>
      </c>
      <c r="E36" s="70"/>
      <c r="F36" s="65"/>
    </row>
    <row r="37" spans="1:6" x14ac:dyDescent="0.25">
      <c r="A37" s="67"/>
      <c r="B37" s="8" t="s">
        <v>34</v>
      </c>
      <c r="C37" s="1">
        <v>11</v>
      </c>
      <c r="D37" s="3">
        <f t="shared" si="0"/>
        <v>1.4012738853503185E-2</v>
      </c>
      <c r="E37" s="70"/>
      <c r="F37" s="65"/>
    </row>
    <row r="38" spans="1:6" x14ac:dyDescent="0.25">
      <c r="A38" s="67"/>
      <c r="B38" s="9" t="s">
        <v>35</v>
      </c>
      <c r="C38" s="1">
        <v>10</v>
      </c>
      <c r="D38" s="3">
        <f t="shared" si="0"/>
        <v>1.2738853503184714E-2</v>
      </c>
      <c r="E38" s="70"/>
      <c r="F38" s="65"/>
    </row>
    <row r="39" spans="1:6" x14ac:dyDescent="0.25">
      <c r="A39" s="67"/>
      <c r="B39" s="9" t="s">
        <v>36</v>
      </c>
      <c r="C39" s="1">
        <v>9</v>
      </c>
      <c r="D39" s="3">
        <f t="shared" si="0"/>
        <v>1.1464968152866241E-2</v>
      </c>
      <c r="E39" s="70"/>
      <c r="F39" s="65"/>
    </row>
    <row r="40" spans="1:6" x14ac:dyDescent="0.25">
      <c r="A40" s="67"/>
      <c r="B40" s="8" t="s">
        <v>37</v>
      </c>
      <c r="C40" s="1">
        <v>9</v>
      </c>
      <c r="D40" s="3">
        <f t="shared" si="0"/>
        <v>1.1464968152866241E-2</v>
      </c>
      <c r="E40" s="70"/>
      <c r="F40" s="65"/>
    </row>
    <row r="41" spans="1:6" x14ac:dyDescent="0.25">
      <c r="A41" s="67"/>
      <c r="B41" s="7" t="s">
        <v>38</v>
      </c>
      <c r="C41" s="1">
        <v>55</v>
      </c>
      <c r="D41" s="3">
        <f t="shared" si="0"/>
        <v>7.0063694267515922E-2</v>
      </c>
      <c r="E41" s="70"/>
      <c r="F41" s="65"/>
    </row>
    <row r="42" spans="1:6" x14ac:dyDescent="0.25">
      <c r="A42" s="67"/>
      <c r="B42" s="9" t="s">
        <v>39</v>
      </c>
      <c r="C42" s="1">
        <v>6</v>
      </c>
      <c r="D42" s="3">
        <f t="shared" si="0"/>
        <v>7.6433121019108281E-3</v>
      </c>
      <c r="E42" s="70"/>
      <c r="F42" s="65"/>
    </row>
    <row r="43" spans="1:6" x14ac:dyDescent="0.25">
      <c r="A43" s="67"/>
      <c r="B43" s="9" t="s">
        <v>40</v>
      </c>
      <c r="C43" s="1">
        <v>37</v>
      </c>
      <c r="D43" s="3">
        <f t="shared" si="0"/>
        <v>4.7133757961783443E-2</v>
      </c>
      <c r="E43" s="70"/>
      <c r="F43" s="65"/>
    </row>
    <row r="44" spans="1:6" ht="15.75" thickBot="1" x14ac:dyDescent="0.3">
      <c r="A44" s="68"/>
      <c r="B44" s="28" t="s">
        <v>41</v>
      </c>
      <c r="C44" s="20">
        <v>20</v>
      </c>
      <c r="D44" s="25">
        <f t="shared" si="0"/>
        <v>2.5477707006369428E-2</v>
      </c>
      <c r="E44" s="71"/>
      <c r="F44" s="61"/>
    </row>
    <row r="45" spans="1:6" x14ac:dyDescent="0.25">
      <c r="A45" s="66">
        <v>6</v>
      </c>
      <c r="B45" s="29" t="s">
        <v>42</v>
      </c>
      <c r="C45" s="19">
        <v>3</v>
      </c>
      <c r="D45" s="23">
        <f t="shared" si="0"/>
        <v>3.821656050955414E-3</v>
      </c>
      <c r="E45" s="69">
        <f>SUM(C45:C50)</f>
        <v>28</v>
      </c>
      <c r="F45" s="60">
        <f>E45/E57</f>
        <v>3.5668789808917196E-2</v>
      </c>
    </row>
    <row r="46" spans="1:6" x14ac:dyDescent="0.25">
      <c r="A46" s="67"/>
      <c r="B46" s="8" t="s">
        <v>43</v>
      </c>
      <c r="C46" s="1">
        <v>3</v>
      </c>
      <c r="D46" s="3">
        <f t="shared" si="0"/>
        <v>3.821656050955414E-3</v>
      </c>
      <c r="E46" s="70"/>
      <c r="F46" s="65"/>
    </row>
    <row r="47" spans="1:6" x14ac:dyDescent="0.25">
      <c r="A47" s="67"/>
      <c r="B47" s="9" t="s">
        <v>44</v>
      </c>
      <c r="C47" s="1">
        <v>11</v>
      </c>
      <c r="D47" s="3">
        <f t="shared" si="0"/>
        <v>1.4012738853503185E-2</v>
      </c>
      <c r="E47" s="70"/>
      <c r="F47" s="65"/>
    </row>
    <row r="48" spans="1:6" x14ac:dyDescent="0.25">
      <c r="A48" s="67"/>
      <c r="B48" s="8" t="s">
        <v>45</v>
      </c>
      <c r="C48" s="1">
        <v>3</v>
      </c>
      <c r="D48" s="3">
        <f t="shared" si="0"/>
        <v>3.821656050955414E-3</v>
      </c>
      <c r="E48" s="70"/>
      <c r="F48" s="65"/>
    </row>
    <row r="49" spans="1:6" x14ac:dyDescent="0.25">
      <c r="A49" s="67"/>
      <c r="B49" s="7" t="s">
        <v>46</v>
      </c>
      <c r="C49" s="1">
        <v>6</v>
      </c>
      <c r="D49" s="3">
        <f t="shared" si="0"/>
        <v>7.6433121019108281E-3</v>
      </c>
      <c r="E49" s="70"/>
      <c r="F49" s="65"/>
    </row>
    <row r="50" spans="1:6" ht="15.75" thickBot="1" x14ac:dyDescent="0.3">
      <c r="A50" s="68"/>
      <c r="B50" s="26" t="s">
        <v>47</v>
      </c>
      <c r="C50" s="20">
        <v>2</v>
      </c>
      <c r="D50" s="25">
        <f t="shared" si="0"/>
        <v>2.5477707006369425E-3</v>
      </c>
      <c r="E50" s="71"/>
      <c r="F50" s="61"/>
    </row>
    <row r="51" spans="1:6" x14ac:dyDescent="0.25">
      <c r="A51" s="66">
        <v>7</v>
      </c>
      <c r="B51" s="27" t="s">
        <v>48</v>
      </c>
      <c r="C51" s="19">
        <v>5</v>
      </c>
      <c r="D51" s="23">
        <f t="shared" si="0"/>
        <v>6.369426751592357E-3</v>
      </c>
      <c r="E51" s="69">
        <f>SUM(C51:C52)</f>
        <v>11</v>
      </c>
      <c r="F51" s="60">
        <f>E51/E57</f>
        <v>1.4012738853503185E-2</v>
      </c>
    </row>
    <row r="52" spans="1:6" ht="15.75" thickBot="1" x14ac:dyDescent="0.3">
      <c r="A52" s="68"/>
      <c r="B52" s="30" t="s">
        <v>49</v>
      </c>
      <c r="C52" s="20">
        <v>6</v>
      </c>
      <c r="D52" s="25">
        <f t="shared" si="0"/>
        <v>7.6433121019108281E-3</v>
      </c>
      <c r="E52" s="71"/>
      <c r="F52" s="61"/>
    </row>
    <row r="53" spans="1:6" x14ac:dyDescent="0.25">
      <c r="A53" s="66">
        <v>8</v>
      </c>
      <c r="B53" s="32" t="s">
        <v>50</v>
      </c>
      <c r="C53" s="19">
        <v>6</v>
      </c>
      <c r="D53" s="23">
        <f t="shared" si="0"/>
        <v>7.6433121019108281E-3</v>
      </c>
      <c r="E53" s="69">
        <f>SUM(C53:C54)</f>
        <v>13</v>
      </c>
      <c r="F53" s="60">
        <f>E53/E57</f>
        <v>1.6560509554140127E-2</v>
      </c>
    </row>
    <row r="54" spans="1:6" ht="15.75" thickBot="1" x14ac:dyDescent="0.3">
      <c r="A54" s="68"/>
      <c r="B54" s="30" t="s">
        <v>51</v>
      </c>
      <c r="C54" s="20">
        <v>7</v>
      </c>
      <c r="D54" s="25">
        <f t="shared" si="0"/>
        <v>8.9171974522292991E-3</v>
      </c>
      <c r="E54" s="71"/>
      <c r="F54" s="61"/>
    </row>
    <row r="55" spans="1:6" ht="15.75" thickBot="1" x14ac:dyDescent="0.3">
      <c r="A55" s="13">
        <v>9</v>
      </c>
      <c r="B55" s="33" t="s">
        <v>52</v>
      </c>
      <c r="C55" s="15">
        <v>2</v>
      </c>
      <c r="D55" s="16">
        <f t="shared" si="0"/>
        <v>2.5477707006369425E-3</v>
      </c>
      <c r="E55" s="17">
        <f>C55</f>
        <v>2</v>
      </c>
      <c r="F55" s="18">
        <f>E55/E57</f>
        <v>2.5477707006369425E-3</v>
      </c>
    </row>
    <row r="56" spans="1:6" ht="15.75" thickBot="1" x14ac:dyDescent="0.3">
      <c r="A56" s="13" t="s">
        <v>54</v>
      </c>
      <c r="B56" s="34" t="s">
        <v>53</v>
      </c>
      <c r="C56" s="15">
        <v>4</v>
      </c>
      <c r="D56" s="16">
        <f t="shared" si="0"/>
        <v>5.0955414012738851E-3</v>
      </c>
      <c r="E56" s="17">
        <f>C56</f>
        <v>4</v>
      </c>
      <c r="F56" s="18">
        <f>E56/E57</f>
        <v>5.0955414012738851E-3</v>
      </c>
    </row>
    <row r="57" spans="1:6" x14ac:dyDescent="0.25">
      <c r="A57" s="11"/>
      <c r="B57" s="11"/>
      <c r="C57" s="11">
        <f>SUM(C3:C56)</f>
        <v>785</v>
      </c>
      <c r="D57" s="12">
        <f>SUM(D3:D56)</f>
        <v>0.99999999999999989</v>
      </c>
      <c r="E57" s="31">
        <f>SUM(E3:E56)</f>
        <v>785</v>
      </c>
      <c r="F57" s="12">
        <f>SUM(F3:F56)</f>
        <v>1</v>
      </c>
    </row>
  </sheetData>
  <mergeCells count="24">
    <mergeCell ref="A1:A2"/>
    <mergeCell ref="B1:B2"/>
    <mergeCell ref="A4:A7"/>
    <mergeCell ref="A8:A19"/>
    <mergeCell ref="A20:A33"/>
    <mergeCell ref="A45:A50"/>
    <mergeCell ref="A51:A52"/>
    <mergeCell ref="A53:A54"/>
    <mergeCell ref="E4:E7"/>
    <mergeCell ref="E8:E19"/>
    <mergeCell ref="E20:E33"/>
    <mergeCell ref="E34:E44"/>
    <mergeCell ref="E45:E50"/>
    <mergeCell ref="E51:E52"/>
    <mergeCell ref="E53:E54"/>
    <mergeCell ref="A34:A44"/>
    <mergeCell ref="F51:F52"/>
    <mergeCell ref="F53:F54"/>
    <mergeCell ref="C1:F1"/>
    <mergeCell ref="F4:F7"/>
    <mergeCell ref="F8:F19"/>
    <mergeCell ref="F20:F33"/>
    <mergeCell ref="F34:F44"/>
    <mergeCell ref="F45:F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2" workbookViewId="0">
      <selection activeCell="C57" sqref="C57"/>
    </sheetView>
  </sheetViews>
  <sheetFormatPr baseColWidth="10" defaultRowHeight="15" x14ac:dyDescent="0.25"/>
  <cols>
    <col min="1" max="1" width="12.42578125" customWidth="1"/>
    <col min="2" max="2" width="18.85546875" bestFit="1" customWidth="1"/>
    <col min="4" max="4" width="12" bestFit="1" customWidth="1"/>
    <col min="5" max="5" width="14.85546875" bestFit="1" customWidth="1"/>
    <col min="6" max="6" width="12.7109375" customWidth="1"/>
  </cols>
  <sheetData>
    <row r="1" spans="1:10" ht="15.75" thickBot="1" x14ac:dyDescent="0.3">
      <c r="A1" s="72" t="s">
        <v>0</v>
      </c>
      <c r="B1" s="74" t="s">
        <v>1</v>
      </c>
      <c r="C1" s="80" t="s">
        <v>65</v>
      </c>
      <c r="D1" s="81"/>
      <c r="E1" s="81"/>
      <c r="F1" s="82"/>
    </row>
    <row r="2" spans="1:10" ht="15.75" thickBot="1" x14ac:dyDescent="0.3">
      <c r="A2" s="73"/>
      <c r="B2" s="79"/>
      <c r="C2" s="50" t="s">
        <v>55</v>
      </c>
      <c r="D2" s="51" t="s">
        <v>56</v>
      </c>
      <c r="E2" s="50" t="s">
        <v>57</v>
      </c>
      <c r="F2" s="51" t="s">
        <v>58</v>
      </c>
    </row>
    <row r="3" spans="1:10" ht="15.75" thickBot="1" x14ac:dyDescent="0.3">
      <c r="A3" s="13">
        <v>1</v>
      </c>
      <c r="B3" s="35" t="s">
        <v>2</v>
      </c>
      <c r="C3" s="50">
        <v>9</v>
      </c>
      <c r="D3" s="52">
        <f>C3/$C$57</f>
        <v>1.0817307692307692E-2</v>
      </c>
      <c r="E3" s="59">
        <f>C3</f>
        <v>9</v>
      </c>
      <c r="F3" s="18">
        <f>E3/E57</f>
        <v>1.0817307692307692E-2</v>
      </c>
    </row>
    <row r="4" spans="1:10" x14ac:dyDescent="0.25">
      <c r="A4" s="66">
        <v>2</v>
      </c>
      <c r="B4" s="36" t="s">
        <v>3</v>
      </c>
      <c r="C4" s="53">
        <v>36</v>
      </c>
      <c r="D4" s="54">
        <f t="shared" ref="D4:D56" si="0">C4/$C$57</f>
        <v>4.3269230769230768E-2</v>
      </c>
      <c r="E4" s="76">
        <f>SUM(C4:C7)</f>
        <v>153</v>
      </c>
      <c r="F4" s="60">
        <f>E4/E57</f>
        <v>0.18389423076923078</v>
      </c>
      <c r="H4" s="1"/>
      <c r="I4" s="1" t="s">
        <v>55</v>
      </c>
      <c r="J4" s="1" t="s">
        <v>56</v>
      </c>
    </row>
    <row r="5" spans="1:10" x14ac:dyDescent="0.25">
      <c r="A5" s="67"/>
      <c r="B5" s="37" t="s">
        <v>4</v>
      </c>
      <c r="C5" s="55">
        <v>54</v>
      </c>
      <c r="D5" s="56">
        <f t="shared" si="0"/>
        <v>6.4903846153846159E-2</v>
      </c>
      <c r="E5" s="78"/>
      <c r="F5" s="65"/>
      <c r="H5" s="2" t="s">
        <v>62</v>
      </c>
      <c r="I5" s="1">
        <f>C3+C4+C5+C6+C7+C8+C9+C10+C12+C13+C15+C28+C33+C34+C41+C49</f>
        <v>380</v>
      </c>
      <c r="J5" s="3">
        <f>I5/$I$9</f>
        <v>0.45673076923076922</v>
      </c>
    </row>
    <row r="6" spans="1:10" x14ac:dyDescent="0.25">
      <c r="A6" s="67"/>
      <c r="B6" s="37" t="s">
        <v>5</v>
      </c>
      <c r="C6" s="55">
        <v>50</v>
      </c>
      <c r="D6" s="56">
        <f t="shared" si="0"/>
        <v>6.0096153846153848E-2</v>
      </c>
      <c r="E6" s="78"/>
      <c r="F6" s="65"/>
      <c r="H6" s="5" t="s">
        <v>61</v>
      </c>
      <c r="I6" s="1">
        <f>C14+C20+C21+C22+C25+C26+C32+C35+C38+C39+C42+C43+C44+C47+C51+C55</f>
        <v>298</v>
      </c>
      <c r="J6" s="3">
        <f t="shared" ref="J6:J8" si="1">I6/$I$9</f>
        <v>0.35817307692307693</v>
      </c>
    </row>
    <row r="7" spans="1:10" ht="15.75" thickBot="1" x14ac:dyDescent="0.3">
      <c r="A7" s="68"/>
      <c r="B7" s="38" t="s">
        <v>6</v>
      </c>
      <c r="C7" s="57">
        <v>13</v>
      </c>
      <c r="D7" s="58">
        <f t="shared" si="0"/>
        <v>1.5625E-2</v>
      </c>
      <c r="E7" s="77"/>
      <c r="F7" s="61"/>
      <c r="H7" s="4" t="s">
        <v>60</v>
      </c>
      <c r="I7" s="1">
        <f>C11+C18+C23+C24+C27+C29+C36+C37+C40+C45+C46+C48+C52+C54+C56+C30+C31</f>
        <v>111</v>
      </c>
      <c r="J7" s="3">
        <f t="shared" si="1"/>
        <v>0.13341346153846154</v>
      </c>
    </row>
    <row r="8" spans="1:10" x14ac:dyDescent="0.25">
      <c r="A8" s="66">
        <v>3</v>
      </c>
      <c r="B8" s="36" t="s">
        <v>7</v>
      </c>
      <c r="C8" s="53">
        <v>10</v>
      </c>
      <c r="D8" s="54">
        <f t="shared" si="0"/>
        <v>1.201923076923077E-2</v>
      </c>
      <c r="E8" s="76">
        <f>SUM(C8:C19)</f>
        <v>158</v>
      </c>
      <c r="F8" s="60">
        <f>E8/E57</f>
        <v>0.18990384615384615</v>
      </c>
      <c r="H8" s="6" t="s">
        <v>59</v>
      </c>
      <c r="I8" s="1">
        <f>C16+C17+C19+C50+C53</f>
        <v>43</v>
      </c>
      <c r="J8" s="3">
        <f t="shared" si="1"/>
        <v>5.1682692307692304E-2</v>
      </c>
    </row>
    <row r="9" spans="1:10" x14ac:dyDescent="0.25">
      <c r="A9" s="67"/>
      <c r="B9" s="37" t="s">
        <v>8</v>
      </c>
      <c r="C9" s="55">
        <v>5</v>
      </c>
      <c r="D9" s="56">
        <f t="shared" si="0"/>
        <v>6.0096153846153849E-3</v>
      </c>
      <c r="E9" s="78"/>
      <c r="F9" s="65"/>
      <c r="H9" s="1"/>
      <c r="I9" s="1">
        <f>SUM(I5:I8)</f>
        <v>832</v>
      </c>
      <c r="J9" s="3">
        <f>I9/$I$9</f>
        <v>1</v>
      </c>
    </row>
    <row r="10" spans="1:10" x14ac:dyDescent="0.25">
      <c r="A10" s="67"/>
      <c r="B10" s="37" t="s">
        <v>9</v>
      </c>
      <c r="C10" s="55">
        <v>11</v>
      </c>
      <c r="D10" s="56">
        <f t="shared" si="0"/>
        <v>1.3221153846153846E-2</v>
      </c>
      <c r="E10" s="78"/>
      <c r="F10" s="65"/>
    </row>
    <row r="11" spans="1:10" x14ac:dyDescent="0.25">
      <c r="A11" s="67"/>
      <c r="B11" s="39" t="s">
        <v>10</v>
      </c>
      <c r="C11" s="55">
        <v>6</v>
      </c>
      <c r="D11" s="56">
        <f t="shared" si="0"/>
        <v>7.2115384615384619E-3</v>
      </c>
      <c r="E11" s="78"/>
      <c r="F11" s="65"/>
    </row>
    <row r="12" spans="1:10" x14ac:dyDescent="0.25">
      <c r="A12" s="67"/>
      <c r="B12" s="37" t="s">
        <v>11</v>
      </c>
      <c r="C12" s="55">
        <v>32</v>
      </c>
      <c r="D12" s="56">
        <f t="shared" si="0"/>
        <v>3.8461538461538464E-2</v>
      </c>
      <c r="E12" s="78"/>
      <c r="F12" s="65"/>
    </row>
    <row r="13" spans="1:10" x14ac:dyDescent="0.25">
      <c r="A13" s="67"/>
      <c r="B13" s="37" t="s">
        <v>12</v>
      </c>
      <c r="C13" s="55">
        <v>25</v>
      </c>
      <c r="D13" s="56">
        <f t="shared" si="0"/>
        <v>3.0048076923076924E-2</v>
      </c>
      <c r="E13" s="78"/>
      <c r="F13" s="65"/>
    </row>
    <row r="14" spans="1:10" x14ac:dyDescent="0.25">
      <c r="A14" s="67"/>
      <c r="B14" s="40" t="s">
        <v>13</v>
      </c>
      <c r="C14" s="55">
        <v>5</v>
      </c>
      <c r="D14" s="56">
        <f t="shared" si="0"/>
        <v>6.0096153846153849E-3</v>
      </c>
      <c r="E14" s="78"/>
      <c r="F14" s="65"/>
    </row>
    <row r="15" spans="1:10" x14ac:dyDescent="0.25">
      <c r="A15" s="67"/>
      <c r="B15" s="37" t="s">
        <v>14</v>
      </c>
      <c r="C15" s="55">
        <v>23</v>
      </c>
      <c r="D15" s="56">
        <f t="shared" si="0"/>
        <v>2.7644230769230768E-2</v>
      </c>
      <c r="E15" s="78"/>
      <c r="F15" s="65"/>
    </row>
    <row r="16" spans="1:10" x14ac:dyDescent="0.25">
      <c r="A16" s="67"/>
      <c r="B16" s="41" t="s">
        <v>15</v>
      </c>
      <c r="C16" s="55">
        <v>16</v>
      </c>
      <c r="D16" s="56">
        <f t="shared" si="0"/>
        <v>1.9230769230769232E-2</v>
      </c>
      <c r="E16" s="78"/>
      <c r="F16" s="65"/>
    </row>
    <row r="17" spans="1:6" x14ac:dyDescent="0.25">
      <c r="A17" s="67"/>
      <c r="B17" s="41" t="s">
        <v>16</v>
      </c>
      <c r="C17" s="55">
        <v>11</v>
      </c>
      <c r="D17" s="56">
        <f t="shared" si="0"/>
        <v>1.3221153846153846E-2</v>
      </c>
      <c r="E17" s="78"/>
      <c r="F17" s="65"/>
    </row>
    <row r="18" spans="1:6" x14ac:dyDescent="0.25">
      <c r="A18" s="67"/>
      <c r="B18" s="39" t="s">
        <v>17</v>
      </c>
      <c r="C18" s="55">
        <v>5</v>
      </c>
      <c r="D18" s="56">
        <f t="shared" si="0"/>
        <v>6.0096153846153849E-3</v>
      </c>
      <c r="E18" s="78"/>
      <c r="F18" s="65"/>
    </row>
    <row r="19" spans="1:6" ht="15.75" thickBot="1" x14ac:dyDescent="0.3">
      <c r="A19" s="68"/>
      <c r="B19" s="42" t="s">
        <v>18</v>
      </c>
      <c r="C19" s="57">
        <v>9</v>
      </c>
      <c r="D19" s="58">
        <f t="shared" si="0"/>
        <v>1.0817307692307692E-2</v>
      </c>
      <c r="E19" s="77"/>
      <c r="F19" s="61"/>
    </row>
    <row r="20" spans="1:6" x14ac:dyDescent="0.25">
      <c r="A20" s="66">
        <v>4</v>
      </c>
      <c r="B20" s="43" t="s">
        <v>19</v>
      </c>
      <c r="C20" s="53">
        <v>63</v>
      </c>
      <c r="D20" s="54">
        <f t="shared" si="0"/>
        <v>7.5721153846153841E-2</v>
      </c>
      <c r="E20" s="76">
        <f>SUM(C20:C33)</f>
        <v>229</v>
      </c>
      <c r="F20" s="60">
        <f>E20/E57</f>
        <v>0.27524038461538464</v>
      </c>
    </row>
    <row r="21" spans="1:6" x14ac:dyDescent="0.25">
      <c r="A21" s="67"/>
      <c r="B21" s="40" t="s">
        <v>20</v>
      </c>
      <c r="C21" s="55">
        <v>28</v>
      </c>
      <c r="D21" s="56">
        <f t="shared" si="0"/>
        <v>3.3653846153846152E-2</v>
      </c>
      <c r="E21" s="78"/>
      <c r="F21" s="65"/>
    </row>
    <row r="22" spans="1:6" x14ac:dyDescent="0.25">
      <c r="A22" s="67"/>
      <c r="B22" s="40" t="s">
        <v>21</v>
      </c>
      <c r="C22" s="55">
        <v>25</v>
      </c>
      <c r="D22" s="56">
        <f t="shared" si="0"/>
        <v>3.0048076923076924E-2</v>
      </c>
      <c r="E22" s="78"/>
      <c r="F22" s="65"/>
    </row>
    <row r="23" spans="1:6" x14ac:dyDescent="0.25">
      <c r="A23" s="67"/>
      <c r="B23" s="39" t="s">
        <v>22</v>
      </c>
      <c r="C23" s="55">
        <v>6</v>
      </c>
      <c r="D23" s="56">
        <f t="shared" si="0"/>
        <v>7.2115384615384619E-3</v>
      </c>
      <c r="E23" s="78"/>
      <c r="F23" s="65"/>
    </row>
    <row r="24" spans="1:6" x14ac:dyDescent="0.25">
      <c r="A24" s="67"/>
      <c r="B24" s="39" t="s">
        <v>23</v>
      </c>
      <c r="C24" s="55">
        <v>9</v>
      </c>
      <c r="D24" s="56">
        <f t="shared" si="0"/>
        <v>1.0817307692307692E-2</v>
      </c>
      <c r="E24" s="78"/>
      <c r="F24" s="65"/>
    </row>
    <row r="25" spans="1:6" x14ac:dyDescent="0.25">
      <c r="A25" s="67"/>
      <c r="B25" s="40" t="s">
        <v>24</v>
      </c>
      <c r="C25" s="55">
        <v>16</v>
      </c>
      <c r="D25" s="56">
        <f t="shared" si="0"/>
        <v>1.9230769230769232E-2</v>
      </c>
      <c r="E25" s="78"/>
      <c r="F25" s="65"/>
    </row>
    <row r="26" spans="1:6" x14ac:dyDescent="0.25">
      <c r="A26" s="67"/>
      <c r="B26" s="40" t="s">
        <v>25</v>
      </c>
      <c r="C26" s="55">
        <v>48</v>
      </c>
      <c r="D26" s="56">
        <f t="shared" si="0"/>
        <v>5.7692307692307696E-2</v>
      </c>
      <c r="E26" s="78"/>
      <c r="F26" s="65"/>
    </row>
    <row r="27" spans="1:6" x14ac:dyDescent="0.25">
      <c r="A27" s="67"/>
      <c r="B27" s="39" t="s">
        <v>26</v>
      </c>
      <c r="C27" s="55">
        <v>8</v>
      </c>
      <c r="D27" s="56">
        <f t="shared" si="0"/>
        <v>9.6153846153846159E-3</v>
      </c>
      <c r="E27" s="78"/>
      <c r="F27" s="65"/>
    </row>
    <row r="28" spans="1:6" x14ac:dyDescent="0.25">
      <c r="A28" s="67"/>
      <c r="B28" s="37" t="s">
        <v>27</v>
      </c>
      <c r="C28" s="55">
        <v>1</v>
      </c>
      <c r="D28" s="56">
        <f t="shared" si="0"/>
        <v>1.201923076923077E-3</v>
      </c>
      <c r="E28" s="78"/>
      <c r="F28" s="65"/>
    </row>
    <row r="29" spans="1:6" x14ac:dyDescent="0.25">
      <c r="A29" s="67"/>
      <c r="B29" s="39" t="s">
        <v>28</v>
      </c>
      <c r="C29" s="55">
        <v>6</v>
      </c>
      <c r="D29" s="56">
        <f t="shared" si="0"/>
        <v>7.2115384615384619E-3</v>
      </c>
      <c r="E29" s="78"/>
      <c r="F29" s="65"/>
    </row>
    <row r="30" spans="1:6" x14ac:dyDescent="0.25">
      <c r="A30" s="67"/>
      <c r="B30" s="39" t="s">
        <v>67</v>
      </c>
      <c r="C30" s="55">
        <v>13</v>
      </c>
      <c r="D30" s="56">
        <f t="shared" si="0"/>
        <v>1.5625E-2</v>
      </c>
      <c r="E30" s="78"/>
      <c r="F30" s="65"/>
    </row>
    <row r="31" spans="1:6" x14ac:dyDescent="0.25">
      <c r="A31" s="67"/>
      <c r="B31" s="39" t="s">
        <v>68</v>
      </c>
      <c r="C31" s="55">
        <v>2</v>
      </c>
      <c r="D31" s="56">
        <f t="shared" si="0"/>
        <v>2.403846153846154E-3</v>
      </c>
      <c r="E31" s="78"/>
      <c r="F31" s="65"/>
    </row>
    <row r="32" spans="1:6" x14ac:dyDescent="0.25">
      <c r="A32" s="67"/>
      <c r="B32" s="40" t="s">
        <v>29</v>
      </c>
      <c r="C32" s="55">
        <v>2</v>
      </c>
      <c r="D32" s="56">
        <f t="shared" si="0"/>
        <v>2.403846153846154E-3</v>
      </c>
      <c r="E32" s="78"/>
      <c r="F32" s="65"/>
    </row>
    <row r="33" spans="1:6" ht="15.75" thickBot="1" x14ac:dyDescent="0.3">
      <c r="A33" s="68"/>
      <c r="B33" s="38" t="s">
        <v>30</v>
      </c>
      <c r="C33" s="57">
        <v>2</v>
      </c>
      <c r="D33" s="58">
        <f t="shared" si="0"/>
        <v>2.403846153846154E-3</v>
      </c>
      <c r="E33" s="77"/>
      <c r="F33" s="61"/>
    </row>
    <row r="34" spans="1:6" x14ac:dyDescent="0.25">
      <c r="A34" s="66">
        <v>5</v>
      </c>
      <c r="B34" s="36" t="s">
        <v>31</v>
      </c>
      <c r="C34" s="53">
        <v>43</v>
      </c>
      <c r="D34" s="54">
        <f t="shared" si="0"/>
        <v>5.1682692307692304E-2</v>
      </c>
      <c r="E34" s="76">
        <f>SUM(C34:C44)</f>
        <v>216</v>
      </c>
      <c r="F34" s="60">
        <f>E34/E57</f>
        <v>0.25961538461538464</v>
      </c>
    </row>
    <row r="35" spans="1:6" x14ac:dyDescent="0.25">
      <c r="A35" s="67"/>
      <c r="B35" s="40" t="s">
        <v>32</v>
      </c>
      <c r="C35" s="55">
        <v>28</v>
      </c>
      <c r="D35" s="56">
        <f t="shared" si="0"/>
        <v>3.3653846153846152E-2</v>
      </c>
      <c r="E35" s="78"/>
      <c r="F35" s="65"/>
    </row>
    <row r="36" spans="1:6" x14ac:dyDescent="0.25">
      <c r="A36" s="67"/>
      <c r="B36" s="39" t="s">
        <v>33</v>
      </c>
      <c r="C36" s="55">
        <v>11</v>
      </c>
      <c r="D36" s="56">
        <f t="shared" si="0"/>
        <v>1.3221153846153846E-2</v>
      </c>
      <c r="E36" s="78"/>
      <c r="F36" s="65"/>
    </row>
    <row r="37" spans="1:6" x14ac:dyDescent="0.25">
      <c r="A37" s="67"/>
      <c r="B37" s="39" t="s">
        <v>34</v>
      </c>
      <c r="C37" s="55">
        <v>11</v>
      </c>
      <c r="D37" s="56">
        <f t="shared" si="0"/>
        <v>1.3221153846153846E-2</v>
      </c>
      <c r="E37" s="78"/>
      <c r="F37" s="65"/>
    </row>
    <row r="38" spans="1:6" x14ac:dyDescent="0.25">
      <c r="A38" s="67"/>
      <c r="B38" s="40" t="s">
        <v>35</v>
      </c>
      <c r="C38" s="55">
        <v>5</v>
      </c>
      <c r="D38" s="56">
        <f t="shared" si="0"/>
        <v>6.0096153846153849E-3</v>
      </c>
      <c r="E38" s="78"/>
      <c r="F38" s="65"/>
    </row>
    <row r="39" spans="1:6" x14ac:dyDescent="0.25">
      <c r="A39" s="67"/>
      <c r="B39" s="40" t="s">
        <v>36</v>
      </c>
      <c r="C39" s="55">
        <v>5</v>
      </c>
      <c r="D39" s="56">
        <f t="shared" si="0"/>
        <v>6.0096153846153849E-3</v>
      </c>
      <c r="E39" s="78"/>
      <c r="F39" s="65"/>
    </row>
    <row r="40" spans="1:6" x14ac:dyDescent="0.25">
      <c r="A40" s="67"/>
      <c r="B40" s="39" t="s">
        <v>37</v>
      </c>
      <c r="C40" s="55">
        <v>10</v>
      </c>
      <c r="D40" s="56">
        <f t="shared" si="0"/>
        <v>1.201923076923077E-2</v>
      </c>
      <c r="E40" s="78"/>
      <c r="F40" s="65"/>
    </row>
    <row r="41" spans="1:6" x14ac:dyDescent="0.25">
      <c r="A41" s="67"/>
      <c r="B41" s="37" t="s">
        <v>38</v>
      </c>
      <c r="C41" s="55">
        <v>44</v>
      </c>
      <c r="D41" s="56">
        <f t="shared" si="0"/>
        <v>5.2884615384615384E-2</v>
      </c>
      <c r="E41" s="78"/>
      <c r="F41" s="65"/>
    </row>
    <row r="42" spans="1:6" x14ac:dyDescent="0.25">
      <c r="A42" s="67"/>
      <c r="B42" s="40" t="s">
        <v>39</v>
      </c>
      <c r="C42" s="55">
        <v>2</v>
      </c>
      <c r="D42" s="56">
        <f t="shared" si="0"/>
        <v>2.403846153846154E-3</v>
      </c>
      <c r="E42" s="78"/>
      <c r="F42" s="65"/>
    </row>
    <row r="43" spans="1:6" x14ac:dyDescent="0.25">
      <c r="A43" s="67"/>
      <c r="B43" s="40" t="s">
        <v>40</v>
      </c>
      <c r="C43" s="55">
        <v>28</v>
      </c>
      <c r="D43" s="56">
        <f t="shared" si="0"/>
        <v>3.3653846153846152E-2</v>
      </c>
      <c r="E43" s="78"/>
      <c r="F43" s="65"/>
    </row>
    <row r="44" spans="1:6" ht="15.75" thickBot="1" x14ac:dyDescent="0.3">
      <c r="A44" s="68"/>
      <c r="B44" s="44" t="s">
        <v>41</v>
      </c>
      <c r="C44" s="57">
        <v>29</v>
      </c>
      <c r="D44" s="58">
        <f t="shared" si="0"/>
        <v>3.4855769230769232E-2</v>
      </c>
      <c r="E44" s="77"/>
      <c r="F44" s="61"/>
    </row>
    <row r="45" spans="1:6" x14ac:dyDescent="0.25">
      <c r="A45" s="66">
        <v>6</v>
      </c>
      <c r="B45" s="45" t="s">
        <v>42</v>
      </c>
      <c r="C45" s="53">
        <v>3</v>
      </c>
      <c r="D45" s="54">
        <f t="shared" si="0"/>
        <v>3.605769230769231E-3</v>
      </c>
      <c r="E45" s="76">
        <f>SUM(C45:C50)</f>
        <v>44</v>
      </c>
      <c r="F45" s="60">
        <f>E45/E57</f>
        <v>5.2884615384615384E-2</v>
      </c>
    </row>
    <row r="46" spans="1:6" x14ac:dyDescent="0.25">
      <c r="A46" s="67"/>
      <c r="B46" s="39" t="s">
        <v>43</v>
      </c>
      <c r="C46" s="55">
        <v>5</v>
      </c>
      <c r="D46" s="56">
        <f t="shared" si="0"/>
        <v>6.0096153846153849E-3</v>
      </c>
      <c r="E46" s="78"/>
      <c r="F46" s="65"/>
    </row>
    <row r="47" spans="1:6" x14ac:dyDescent="0.25">
      <c r="A47" s="67"/>
      <c r="B47" s="40" t="s">
        <v>44</v>
      </c>
      <c r="C47" s="55">
        <v>7</v>
      </c>
      <c r="D47" s="56">
        <f t="shared" si="0"/>
        <v>8.4134615384615381E-3</v>
      </c>
      <c r="E47" s="78"/>
      <c r="F47" s="65"/>
    </row>
    <row r="48" spans="1:6" x14ac:dyDescent="0.25">
      <c r="A48" s="67"/>
      <c r="B48" s="39" t="s">
        <v>45</v>
      </c>
      <c r="C48" s="55">
        <v>2</v>
      </c>
      <c r="D48" s="56">
        <f t="shared" si="0"/>
        <v>2.403846153846154E-3</v>
      </c>
      <c r="E48" s="78"/>
      <c r="F48" s="65"/>
    </row>
    <row r="49" spans="1:6" x14ac:dyDescent="0.25">
      <c r="A49" s="67"/>
      <c r="B49" s="37" t="s">
        <v>46</v>
      </c>
      <c r="C49" s="55">
        <v>22</v>
      </c>
      <c r="D49" s="56">
        <f t="shared" si="0"/>
        <v>2.6442307692307692E-2</v>
      </c>
      <c r="E49" s="78"/>
      <c r="F49" s="65"/>
    </row>
    <row r="50" spans="1:6" ht="15.75" thickBot="1" x14ac:dyDescent="0.3">
      <c r="A50" s="68"/>
      <c r="B50" s="42" t="s">
        <v>47</v>
      </c>
      <c r="C50" s="57">
        <v>5</v>
      </c>
      <c r="D50" s="58">
        <f t="shared" si="0"/>
        <v>6.0096153846153849E-3</v>
      </c>
      <c r="E50" s="77"/>
      <c r="F50" s="61"/>
    </row>
    <row r="51" spans="1:6" x14ac:dyDescent="0.25">
      <c r="A51" s="66">
        <v>7</v>
      </c>
      <c r="B51" s="43" t="s">
        <v>48</v>
      </c>
      <c r="C51" s="53">
        <v>3</v>
      </c>
      <c r="D51" s="54">
        <f t="shared" si="0"/>
        <v>3.605769230769231E-3</v>
      </c>
      <c r="E51" s="76">
        <f>SUM(C51:C52)</f>
        <v>8</v>
      </c>
      <c r="F51" s="60">
        <f>E51/E57</f>
        <v>9.6153846153846159E-3</v>
      </c>
    </row>
    <row r="52" spans="1:6" ht="15.75" thickBot="1" x14ac:dyDescent="0.3">
      <c r="A52" s="68"/>
      <c r="B52" s="46" t="s">
        <v>49</v>
      </c>
      <c r="C52" s="57">
        <v>5</v>
      </c>
      <c r="D52" s="58">
        <f t="shared" si="0"/>
        <v>6.0096153846153849E-3</v>
      </c>
      <c r="E52" s="77"/>
      <c r="F52" s="61"/>
    </row>
    <row r="53" spans="1:6" x14ac:dyDescent="0.25">
      <c r="A53" s="66">
        <v>8</v>
      </c>
      <c r="B53" s="47" t="s">
        <v>50</v>
      </c>
      <c r="C53" s="53">
        <v>2</v>
      </c>
      <c r="D53" s="54">
        <f t="shared" si="0"/>
        <v>2.403846153846154E-3</v>
      </c>
      <c r="E53" s="76">
        <f>SUM(C53:C54)</f>
        <v>6</v>
      </c>
      <c r="F53" s="60">
        <f>E53/E57</f>
        <v>7.2115384615384619E-3</v>
      </c>
    </row>
    <row r="54" spans="1:6" ht="15.75" thickBot="1" x14ac:dyDescent="0.3">
      <c r="A54" s="68"/>
      <c r="B54" s="46" t="s">
        <v>51</v>
      </c>
      <c r="C54" s="57">
        <v>4</v>
      </c>
      <c r="D54" s="58">
        <f t="shared" si="0"/>
        <v>4.807692307692308E-3</v>
      </c>
      <c r="E54" s="77"/>
      <c r="F54" s="61"/>
    </row>
    <row r="55" spans="1:6" ht="15.75" thickBot="1" x14ac:dyDescent="0.3">
      <c r="A55" s="13">
        <v>9</v>
      </c>
      <c r="B55" s="48" t="s">
        <v>52</v>
      </c>
      <c r="C55" s="50">
        <v>4</v>
      </c>
      <c r="D55" s="52">
        <f t="shared" si="0"/>
        <v>4.807692307692308E-3</v>
      </c>
      <c r="E55" s="59">
        <f>C55</f>
        <v>4</v>
      </c>
      <c r="F55" s="18">
        <f>E55/E57</f>
        <v>4.807692307692308E-3</v>
      </c>
    </row>
    <row r="56" spans="1:6" ht="15.75" thickBot="1" x14ac:dyDescent="0.3">
      <c r="A56" s="13" t="s">
        <v>54</v>
      </c>
      <c r="B56" s="49" t="s">
        <v>53</v>
      </c>
      <c r="C56" s="50">
        <v>5</v>
      </c>
      <c r="D56" s="52">
        <f t="shared" si="0"/>
        <v>6.0096153846153849E-3</v>
      </c>
      <c r="E56" s="59">
        <f>C56</f>
        <v>5</v>
      </c>
      <c r="F56" s="18">
        <f>E56/E57</f>
        <v>6.0096153846153849E-3</v>
      </c>
    </row>
    <row r="57" spans="1:6" x14ac:dyDescent="0.25">
      <c r="A57" s="11"/>
      <c r="B57" s="11"/>
      <c r="C57" s="11">
        <f>SUM(C3:C56)</f>
        <v>832</v>
      </c>
      <c r="D57" s="12">
        <f>SUM(D3:D56)</f>
        <v>1.0000000000000002</v>
      </c>
      <c r="E57" s="31">
        <f>SUM(E3:E56)</f>
        <v>832</v>
      </c>
      <c r="F57" s="12">
        <f>SUM(F3:F56)</f>
        <v>0.99999999999999989</v>
      </c>
    </row>
  </sheetData>
  <mergeCells count="24">
    <mergeCell ref="A1:A2"/>
    <mergeCell ref="B1:B2"/>
    <mergeCell ref="C1:F1"/>
    <mergeCell ref="A4:A7"/>
    <mergeCell ref="E4:E7"/>
    <mergeCell ref="F4:F7"/>
    <mergeCell ref="A8:A19"/>
    <mergeCell ref="E8:E19"/>
    <mergeCell ref="F8:F19"/>
    <mergeCell ref="A20:A33"/>
    <mergeCell ref="E20:E33"/>
    <mergeCell ref="F20:F33"/>
    <mergeCell ref="A34:A44"/>
    <mergeCell ref="E34:E44"/>
    <mergeCell ref="F34:F44"/>
    <mergeCell ref="A45:A50"/>
    <mergeCell ref="E45:E50"/>
    <mergeCell ref="F45:F50"/>
    <mergeCell ref="A51:A52"/>
    <mergeCell ref="E51:E52"/>
    <mergeCell ref="F51:F52"/>
    <mergeCell ref="A53:A54"/>
    <mergeCell ref="E53:E54"/>
    <mergeCell ref="F53:F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C57" sqref="C57"/>
    </sheetView>
  </sheetViews>
  <sheetFormatPr baseColWidth="10" defaultRowHeight="15" x14ac:dyDescent="0.25"/>
  <cols>
    <col min="2" max="2" width="18.85546875" bestFit="1" customWidth="1"/>
    <col min="4" max="4" width="12" bestFit="1" customWidth="1"/>
    <col min="5" max="5" width="14.85546875" bestFit="1" customWidth="1"/>
  </cols>
  <sheetData>
    <row r="1" spans="1:10" ht="15.75" thickBot="1" x14ac:dyDescent="0.3">
      <c r="A1" s="72" t="s">
        <v>0</v>
      </c>
      <c r="B1" s="74" t="s">
        <v>1</v>
      </c>
      <c r="C1" s="80" t="s">
        <v>64</v>
      </c>
      <c r="D1" s="81"/>
      <c r="E1" s="81"/>
      <c r="F1" s="82"/>
    </row>
    <row r="2" spans="1:10" ht="15.75" thickBot="1" x14ac:dyDescent="0.3">
      <c r="A2" s="73"/>
      <c r="B2" s="79"/>
      <c r="C2" s="50" t="s">
        <v>55</v>
      </c>
      <c r="D2" s="51" t="s">
        <v>56</v>
      </c>
      <c r="E2" s="50" t="s">
        <v>57</v>
      </c>
      <c r="F2" s="51" t="s">
        <v>58</v>
      </c>
    </row>
    <row r="3" spans="1:10" ht="15.75" thickBot="1" x14ac:dyDescent="0.3">
      <c r="A3" s="13">
        <v>1</v>
      </c>
      <c r="B3" s="35" t="s">
        <v>2</v>
      </c>
      <c r="C3" s="50">
        <v>13</v>
      </c>
      <c r="D3" s="52">
        <f>C3/$C$57</f>
        <v>1.6518424396442185E-2</v>
      </c>
      <c r="E3" s="59">
        <f>C3</f>
        <v>13</v>
      </c>
      <c r="F3" s="18">
        <f>E3/E57</f>
        <v>1.6518424396442185E-2</v>
      </c>
    </row>
    <row r="4" spans="1:10" x14ac:dyDescent="0.25">
      <c r="A4" s="66">
        <v>2</v>
      </c>
      <c r="B4" s="36" t="s">
        <v>3</v>
      </c>
      <c r="C4" s="53">
        <v>38</v>
      </c>
      <c r="D4" s="54">
        <f t="shared" ref="D4:D56" si="0">C4/$C$57</f>
        <v>4.8284625158831002E-2</v>
      </c>
      <c r="E4" s="76">
        <f>SUM(C4:C7)</f>
        <v>124</v>
      </c>
      <c r="F4" s="60">
        <f>E4/E57</f>
        <v>0.15756035578144853</v>
      </c>
      <c r="H4" s="1"/>
      <c r="I4" s="1" t="s">
        <v>55</v>
      </c>
      <c r="J4" s="1" t="s">
        <v>56</v>
      </c>
    </row>
    <row r="5" spans="1:10" x14ac:dyDescent="0.25">
      <c r="A5" s="67"/>
      <c r="B5" s="37" t="s">
        <v>4</v>
      </c>
      <c r="C5" s="55">
        <v>24</v>
      </c>
      <c r="D5" s="56">
        <f t="shared" si="0"/>
        <v>3.0495552731893267E-2</v>
      </c>
      <c r="E5" s="78"/>
      <c r="F5" s="65"/>
      <c r="H5" s="2" t="s">
        <v>62</v>
      </c>
      <c r="I5" s="1">
        <f>C3+C4+C5+C6+C7+C8+C9+C10+C12+C13+C15+C28+C33+C34+C41+C49</f>
        <v>364</v>
      </c>
      <c r="J5" s="3">
        <f>I5/$I$9</f>
        <v>0.46251588310038122</v>
      </c>
    </row>
    <row r="6" spans="1:10" x14ac:dyDescent="0.25">
      <c r="A6" s="67"/>
      <c r="B6" s="37" t="s">
        <v>5</v>
      </c>
      <c r="C6" s="55">
        <v>52</v>
      </c>
      <c r="D6" s="56">
        <f t="shared" si="0"/>
        <v>6.607369758576874E-2</v>
      </c>
      <c r="E6" s="78"/>
      <c r="F6" s="65"/>
      <c r="H6" s="5" t="s">
        <v>61</v>
      </c>
      <c r="I6" s="1">
        <f>C14+C20+C21+C22+C25+C26+C32+C35+C38+C39+C42+C43+C44+C47+C51+C55</f>
        <v>200</v>
      </c>
      <c r="J6" s="3">
        <f t="shared" ref="J6:J8" si="1">I6/$I$9</f>
        <v>0.25412960609911056</v>
      </c>
    </row>
    <row r="7" spans="1:10" ht="15.75" thickBot="1" x14ac:dyDescent="0.3">
      <c r="A7" s="68"/>
      <c r="B7" s="38" t="s">
        <v>6</v>
      </c>
      <c r="C7" s="57">
        <v>10</v>
      </c>
      <c r="D7" s="58">
        <f t="shared" si="0"/>
        <v>1.2706480304955527E-2</v>
      </c>
      <c r="E7" s="77"/>
      <c r="F7" s="61"/>
      <c r="H7" s="4" t="s">
        <v>60</v>
      </c>
      <c r="I7" s="1">
        <f>C11+C18+C23+C24+C27+C29+C36+C37+C40+C45+C46+C48+C52+C54+C56+C30+C31</f>
        <v>109</v>
      </c>
      <c r="J7" s="3">
        <f t="shared" si="1"/>
        <v>0.13850063532401524</v>
      </c>
    </row>
    <row r="8" spans="1:10" x14ac:dyDescent="0.25">
      <c r="A8" s="66">
        <v>3</v>
      </c>
      <c r="B8" s="36" t="s">
        <v>7</v>
      </c>
      <c r="C8" s="53">
        <v>4</v>
      </c>
      <c r="D8" s="54">
        <f t="shared" si="0"/>
        <v>5.0825921219822112E-3</v>
      </c>
      <c r="E8" s="76">
        <f>SUM(C8:C19)</f>
        <v>220</v>
      </c>
      <c r="F8" s="60">
        <f>E8/E57</f>
        <v>0.27954256670902161</v>
      </c>
      <c r="H8" s="6" t="s">
        <v>59</v>
      </c>
      <c r="I8" s="1">
        <f>C16+C17+C19+C50+C53</f>
        <v>114</v>
      </c>
      <c r="J8" s="3">
        <f t="shared" si="1"/>
        <v>0.144853875476493</v>
      </c>
    </row>
    <row r="9" spans="1:10" x14ac:dyDescent="0.25">
      <c r="A9" s="67"/>
      <c r="B9" s="37" t="s">
        <v>8</v>
      </c>
      <c r="C9" s="55">
        <v>6</v>
      </c>
      <c r="D9" s="56">
        <f t="shared" si="0"/>
        <v>7.6238881829733167E-3</v>
      </c>
      <c r="E9" s="78"/>
      <c r="F9" s="65"/>
      <c r="H9" s="1"/>
      <c r="I9" s="1">
        <f>SUM(I5:I8)</f>
        <v>787</v>
      </c>
      <c r="J9" s="3">
        <f>I9/$I$9</f>
        <v>1</v>
      </c>
    </row>
    <row r="10" spans="1:10" x14ac:dyDescent="0.25">
      <c r="A10" s="67"/>
      <c r="B10" s="37" t="s">
        <v>9</v>
      </c>
      <c r="C10" s="55">
        <v>8</v>
      </c>
      <c r="D10" s="56">
        <f t="shared" si="0"/>
        <v>1.0165184243964422E-2</v>
      </c>
      <c r="E10" s="78"/>
      <c r="F10" s="65"/>
    </row>
    <row r="11" spans="1:10" x14ac:dyDescent="0.25">
      <c r="A11" s="67"/>
      <c r="B11" s="39" t="s">
        <v>10</v>
      </c>
      <c r="C11" s="55">
        <v>7</v>
      </c>
      <c r="D11" s="56">
        <f t="shared" si="0"/>
        <v>8.8945362134688691E-3</v>
      </c>
      <c r="E11" s="78"/>
      <c r="F11" s="65"/>
    </row>
    <row r="12" spans="1:10" x14ac:dyDescent="0.25">
      <c r="A12" s="67"/>
      <c r="B12" s="37" t="s">
        <v>11</v>
      </c>
      <c r="C12" s="55">
        <v>39</v>
      </c>
      <c r="D12" s="56">
        <f t="shared" si="0"/>
        <v>4.9555273189326558E-2</v>
      </c>
      <c r="E12" s="78"/>
      <c r="F12" s="65"/>
    </row>
    <row r="13" spans="1:10" x14ac:dyDescent="0.25">
      <c r="A13" s="67"/>
      <c r="B13" s="37" t="s">
        <v>12</v>
      </c>
      <c r="C13" s="55">
        <v>35</v>
      </c>
      <c r="D13" s="56">
        <f t="shared" si="0"/>
        <v>4.4472681067344345E-2</v>
      </c>
      <c r="E13" s="78"/>
      <c r="F13" s="65"/>
    </row>
    <row r="14" spans="1:10" x14ac:dyDescent="0.25">
      <c r="A14" s="67"/>
      <c r="B14" s="40" t="s">
        <v>13</v>
      </c>
      <c r="C14" s="55">
        <v>3</v>
      </c>
      <c r="D14" s="56">
        <f t="shared" si="0"/>
        <v>3.8119440914866584E-3</v>
      </c>
      <c r="E14" s="78"/>
      <c r="F14" s="65"/>
    </row>
    <row r="15" spans="1:10" x14ac:dyDescent="0.25">
      <c r="A15" s="67"/>
      <c r="B15" s="37" t="s">
        <v>14</v>
      </c>
      <c r="C15" s="55">
        <v>19</v>
      </c>
      <c r="D15" s="56">
        <f t="shared" si="0"/>
        <v>2.4142312579415501E-2</v>
      </c>
      <c r="E15" s="78"/>
      <c r="F15" s="65"/>
    </row>
    <row r="16" spans="1:10" x14ac:dyDescent="0.25">
      <c r="A16" s="67"/>
      <c r="B16" s="41" t="s">
        <v>15</v>
      </c>
      <c r="C16" s="55">
        <v>33</v>
      </c>
      <c r="D16" s="56">
        <f t="shared" si="0"/>
        <v>4.1931385006353239E-2</v>
      </c>
      <c r="E16" s="78"/>
      <c r="F16" s="65"/>
    </row>
    <row r="17" spans="1:6" x14ac:dyDescent="0.25">
      <c r="A17" s="67"/>
      <c r="B17" s="41" t="s">
        <v>16</v>
      </c>
      <c r="C17" s="55">
        <v>42</v>
      </c>
      <c r="D17" s="56">
        <f t="shared" si="0"/>
        <v>5.3367217280813214E-2</v>
      </c>
      <c r="E17" s="78"/>
      <c r="F17" s="65"/>
    </row>
    <row r="18" spans="1:6" x14ac:dyDescent="0.25">
      <c r="A18" s="67"/>
      <c r="B18" s="39" t="s">
        <v>17</v>
      </c>
      <c r="C18" s="55">
        <v>3</v>
      </c>
      <c r="D18" s="56">
        <f t="shared" si="0"/>
        <v>3.8119440914866584E-3</v>
      </c>
      <c r="E18" s="78"/>
      <c r="F18" s="65"/>
    </row>
    <row r="19" spans="1:6" ht="15.75" thickBot="1" x14ac:dyDescent="0.3">
      <c r="A19" s="68"/>
      <c r="B19" s="42" t="s">
        <v>18</v>
      </c>
      <c r="C19" s="57">
        <v>21</v>
      </c>
      <c r="D19" s="58">
        <f t="shared" si="0"/>
        <v>2.6683608640406607E-2</v>
      </c>
      <c r="E19" s="77"/>
      <c r="F19" s="61"/>
    </row>
    <row r="20" spans="1:6" x14ac:dyDescent="0.25">
      <c r="A20" s="66">
        <v>4</v>
      </c>
      <c r="B20" s="43" t="s">
        <v>19</v>
      </c>
      <c r="C20" s="53">
        <v>33</v>
      </c>
      <c r="D20" s="54">
        <f t="shared" si="0"/>
        <v>4.1931385006353239E-2</v>
      </c>
      <c r="E20" s="76">
        <f>SUM(C20:C33)</f>
        <v>161</v>
      </c>
      <c r="F20" s="60">
        <f>E20/E57</f>
        <v>0.204574332909784</v>
      </c>
    </row>
    <row r="21" spans="1:6" x14ac:dyDescent="0.25">
      <c r="A21" s="67"/>
      <c r="B21" s="40" t="s">
        <v>20</v>
      </c>
      <c r="C21" s="55">
        <v>13</v>
      </c>
      <c r="D21" s="56">
        <f t="shared" si="0"/>
        <v>1.6518424396442185E-2</v>
      </c>
      <c r="E21" s="78"/>
      <c r="F21" s="65"/>
    </row>
    <row r="22" spans="1:6" x14ac:dyDescent="0.25">
      <c r="A22" s="67"/>
      <c r="B22" s="40" t="s">
        <v>21</v>
      </c>
      <c r="C22" s="55">
        <v>13</v>
      </c>
      <c r="D22" s="56">
        <f t="shared" si="0"/>
        <v>1.6518424396442185E-2</v>
      </c>
      <c r="E22" s="78"/>
      <c r="F22" s="65"/>
    </row>
    <row r="23" spans="1:6" x14ac:dyDescent="0.25">
      <c r="A23" s="67"/>
      <c r="B23" s="39" t="s">
        <v>22</v>
      </c>
      <c r="C23" s="55">
        <v>4</v>
      </c>
      <c r="D23" s="56">
        <f t="shared" si="0"/>
        <v>5.0825921219822112E-3</v>
      </c>
      <c r="E23" s="78"/>
      <c r="F23" s="65"/>
    </row>
    <row r="24" spans="1:6" x14ac:dyDescent="0.25">
      <c r="A24" s="67"/>
      <c r="B24" s="39" t="s">
        <v>23</v>
      </c>
      <c r="C24" s="55">
        <v>8</v>
      </c>
      <c r="D24" s="56">
        <f t="shared" si="0"/>
        <v>1.0165184243964422E-2</v>
      </c>
      <c r="E24" s="78"/>
      <c r="F24" s="65"/>
    </row>
    <row r="25" spans="1:6" x14ac:dyDescent="0.25">
      <c r="A25" s="67"/>
      <c r="B25" s="40" t="s">
        <v>24</v>
      </c>
      <c r="C25" s="55">
        <v>12</v>
      </c>
      <c r="D25" s="56">
        <f t="shared" si="0"/>
        <v>1.5247776365946633E-2</v>
      </c>
      <c r="E25" s="78"/>
      <c r="F25" s="65"/>
    </row>
    <row r="26" spans="1:6" x14ac:dyDescent="0.25">
      <c r="A26" s="67"/>
      <c r="B26" s="40" t="s">
        <v>25</v>
      </c>
      <c r="C26" s="55">
        <v>34</v>
      </c>
      <c r="D26" s="56">
        <f t="shared" si="0"/>
        <v>4.3202033036848796E-2</v>
      </c>
      <c r="E26" s="78"/>
      <c r="F26" s="65"/>
    </row>
    <row r="27" spans="1:6" x14ac:dyDescent="0.25">
      <c r="A27" s="67"/>
      <c r="B27" s="39" t="s">
        <v>26</v>
      </c>
      <c r="C27" s="55">
        <v>11</v>
      </c>
      <c r="D27" s="56">
        <f t="shared" si="0"/>
        <v>1.397712833545108E-2</v>
      </c>
      <c r="E27" s="78"/>
      <c r="F27" s="65"/>
    </row>
    <row r="28" spans="1:6" x14ac:dyDescent="0.25">
      <c r="A28" s="67"/>
      <c r="B28" s="37" t="s">
        <v>27</v>
      </c>
      <c r="C28" s="55">
        <v>2</v>
      </c>
      <c r="D28" s="56">
        <f t="shared" si="0"/>
        <v>2.5412960609911056E-3</v>
      </c>
      <c r="E28" s="78"/>
      <c r="F28" s="65"/>
    </row>
    <row r="29" spans="1:6" x14ac:dyDescent="0.25">
      <c r="A29" s="67"/>
      <c r="B29" s="39" t="s">
        <v>28</v>
      </c>
      <c r="C29" s="55">
        <v>10</v>
      </c>
      <c r="D29" s="56">
        <f t="shared" si="0"/>
        <v>1.2706480304955527E-2</v>
      </c>
      <c r="E29" s="78"/>
      <c r="F29" s="65"/>
    </row>
    <row r="30" spans="1:6" x14ac:dyDescent="0.25">
      <c r="A30" s="67"/>
      <c r="B30" s="39" t="s">
        <v>66</v>
      </c>
      <c r="C30" s="55">
        <v>10</v>
      </c>
      <c r="D30" s="56">
        <f t="shared" si="0"/>
        <v>1.2706480304955527E-2</v>
      </c>
      <c r="E30" s="78"/>
      <c r="F30" s="65"/>
    </row>
    <row r="31" spans="1:6" x14ac:dyDescent="0.25">
      <c r="A31" s="67"/>
      <c r="B31" s="39" t="s">
        <v>67</v>
      </c>
      <c r="C31" s="55">
        <v>6</v>
      </c>
      <c r="D31" s="56">
        <f t="shared" si="0"/>
        <v>7.6238881829733167E-3</v>
      </c>
      <c r="E31" s="78"/>
      <c r="F31" s="65"/>
    </row>
    <row r="32" spans="1:6" x14ac:dyDescent="0.25">
      <c r="A32" s="67"/>
      <c r="B32" s="40" t="s">
        <v>29</v>
      </c>
      <c r="C32" s="55">
        <v>3</v>
      </c>
      <c r="D32" s="56">
        <f t="shared" si="0"/>
        <v>3.8119440914866584E-3</v>
      </c>
      <c r="E32" s="78"/>
      <c r="F32" s="65"/>
    </row>
    <row r="33" spans="1:6" ht="15.75" thickBot="1" x14ac:dyDescent="0.3">
      <c r="A33" s="68"/>
      <c r="B33" s="38" t="s">
        <v>30</v>
      </c>
      <c r="C33" s="57">
        <v>2</v>
      </c>
      <c r="D33" s="58">
        <f t="shared" si="0"/>
        <v>2.5412960609911056E-3</v>
      </c>
      <c r="E33" s="77"/>
      <c r="F33" s="61"/>
    </row>
    <row r="34" spans="1:6" x14ac:dyDescent="0.25">
      <c r="A34" s="66">
        <v>5</v>
      </c>
      <c r="B34" s="36" t="s">
        <v>31</v>
      </c>
      <c r="C34" s="53">
        <v>38</v>
      </c>
      <c r="D34" s="54">
        <f t="shared" si="0"/>
        <v>4.8284625158831002E-2</v>
      </c>
      <c r="E34" s="76">
        <f>SUM(C34:C44)</f>
        <v>184</v>
      </c>
      <c r="F34" s="60">
        <f>E34/E57</f>
        <v>0.23379923761118171</v>
      </c>
    </row>
    <row r="35" spans="1:6" x14ac:dyDescent="0.25">
      <c r="A35" s="67"/>
      <c r="B35" s="40" t="s">
        <v>32</v>
      </c>
      <c r="C35" s="55">
        <v>17</v>
      </c>
      <c r="D35" s="56">
        <f t="shared" si="0"/>
        <v>2.1601016518424398E-2</v>
      </c>
      <c r="E35" s="78"/>
      <c r="F35" s="65"/>
    </row>
    <row r="36" spans="1:6" x14ac:dyDescent="0.25">
      <c r="A36" s="67"/>
      <c r="B36" s="39" t="s">
        <v>33</v>
      </c>
      <c r="C36" s="55">
        <v>5</v>
      </c>
      <c r="D36" s="56">
        <f t="shared" si="0"/>
        <v>6.3532401524777635E-3</v>
      </c>
      <c r="E36" s="78"/>
      <c r="F36" s="65"/>
    </row>
    <row r="37" spans="1:6" x14ac:dyDescent="0.25">
      <c r="A37" s="67"/>
      <c r="B37" s="39" t="s">
        <v>34</v>
      </c>
      <c r="C37" s="55">
        <v>9</v>
      </c>
      <c r="D37" s="56">
        <f t="shared" si="0"/>
        <v>1.1435832274459974E-2</v>
      </c>
      <c r="E37" s="78"/>
      <c r="F37" s="65"/>
    </row>
    <row r="38" spans="1:6" x14ac:dyDescent="0.25">
      <c r="A38" s="67"/>
      <c r="B38" s="40" t="s">
        <v>35</v>
      </c>
      <c r="C38" s="55">
        <v>4</v>
      </c>
      <c r="D38" s="56">
        <f t="shared" si="0"/>
        <v>5.0825921219822112E-3</v>
      </c>
      <c r="E38" s="78"/>
      <c r="F38" s="65"/>
    </row>
    <row r="39" spans="1:6" x14ac:dyDescent="0.25">
      <c r="A39" s="67"/>
      <c r="B39" s="40" t="s">
        <v>36</v>
      </c>
      <c r="C39" s="55">
        <v>2</v>
      </c>
      <c r="D39" s="56">
        <f t="shared" si="0"/>
        <v>2.5412960609911056E-3</v>
      </c>
      <c r="E39" s="78"/>
      <c r="F39" s="65"/>
    </row>
    <row r="40" spans="1:6" x14ac:dyDescent="0.25">
      <c r="A40" s="67"/>
      <c r="B40" s="39" t="s">
        <v>37</v>
      </c>
      <c r="C40" s="55">
        <v>10</v>
      </c>
      <c r="D40" s="56">
        <f t="shared" si="0"/>
        <v>1.2706480304955527E-2</v>
      </c>
      <c r="E40" s="78"/>
      <c r="F40" s="65"/>
    </row>
    <row r="41" spans="1:6" x14ac:dyDescent="0.25">
      <c r="A41" s="67"/>
      <c r="B41" s="37" t="s">
        <v>38</v>
      </c>
      <c r="C41" s="55">
        <v>47</v>
      </c>
      <c r="D41" s="56">
        <f t="shared" si="0"/>
        <v>5.9720457433290977E-2</v>
      </c>
      <c r="E41" s="78"/>
      <c r="F41" s="65"/>
    </row>
    <row r="42" spans="1:6" x14ac:dyDescent="0.25">
      <c r="A42" s="67"/>
      <c r="B42" s="40" t="s">
        <v>39</v>
      </c>
      <c r="C42" s="55">
        <v>6</v>
      </c>
      <c r="D42" s="56">
        <f t="shared" si="0"/>
        <v>7.6238881829733167E-3</v>
      </c>
      <c r="E42" s="78"/>
      <c r="F42" s="65"/>
    </row>
    <row r="43" spans="1:6" x14ac:dyDescent="0.25">
      <c r="A43" s="67"/>
      <c r="B43" s="40" t="s">
        <v>40</v>
      </c>
      <c r="C43" s="55">
        <v>3</v>
      </c>
      <c r="D43" s="56">
        <f t="shared" si="0"/>
        <v>3.8119440914866584E-3</v>
      </c>
      <c r="E43" s="78"/>
      <c r="F43" s="65"/>
    </row>
    <row r="44" spans="1:6" ht="15.75" thickBot="1" x14ac:dyDescent="0.3">
      <c r="A44" s="68"/>
      <c r="B44" s="44" t="s">
        <v>41</v>
      </c>
      <c r="C44" s="57">
        <v>43</v>
      </c>
      <c r="D44" s="58">
        <f t="shared" si="0"/>
        <v>5.4637865311308764E-2</v>
      </c>
      <c r="E44" s="77"/>
      <c r="F44" s="61"/>
    </row>
    <row r="45" spans="1:6" x14ac:dyDescent="0.25">
      <c r="A45" s="66">
        <v>6</v>
      </c>
      <c r="B45" s="45" t="s">
        <v>42</v>
      </c>
      <c r="C45" s="53">
        <v>6</v>
      </c>
      <c r="D45" s="54">
        <f t="shared" si="0"/>
        <v>7.6238881829733167E-3</v>
      </c>
      <c r="E45" s="76">
        <f>SUM(C45:C50)</f>
        <v>54</v>
      </c>
      <c r="F45" s="60">
        <f>E45/E57</f>
        <v>6.8614993646759853E-2</v>
      </c>
    </row>
    <row r="46" spans="1:6" x14ac:dyDescent="0.25">
      <c r="A46" s="67"/>
      <c r="B46" s="39" t="s">
        <v>43</v>
      </c>
      <c r="C46" s="55">
        <v>3</v>
      </c>
      <c r="D46" s="56">
        <f t="shared" si="0"/>
        <v>3.8119440914866584E-3</v>
      </c>
      <c r="E46" s="78"/>
      <c r="F46" s="65"/>
    </row>
    <row r="47" spans="1:6" x14ac:dyDescent="0.25">
      <c r="A47" s="67"/>
      <c r="B47" s="40" t="s">
        <v>44</v>
      </c>
      <c r="C47" s="55">
        <v>3</v>
      </c>
      <c r="D47" s="56">
        <f t="shared" si="0"/>
        <v>3.8119440914866584E-3</v>
      </c>
      <c r="E47" s="78"/>
      <c r="F47" s="65"/>
    </row>
    <row r="48" spans="1:6" x14ac:dyDescent="0.25">
      <c r="A48" s="67"/>
      <c r="B48" s="39" t="s">
        <v>45</v>
      </c>
      <c r="C48" s="55">
        <v>2</v>
      </c>
      <c r="D48" s="56">
        <f t="shared" si="0"/>
        <v>2.5412960609911056E-3</v>
      </c>
      <c r="E48" s="78"/>
      <c r="F48" s="65"/>
    </row>
    <row r="49" spans="1:6" x14ac:dyDescent="0.25">
      <c r="A49" s="67"/>
      <c r="B49" s="37" t="s">
        <v>46</v>
      </c>
      <c r="C49" s="55">
        <v>27</v>
      </c>
      <c r="D49" s="56">
        <f t="shared" si="0"/>
        <v>3.4307496823379927E-2</v>
      </c>
      <c r="E49" s="78"/>
      <c r="F49" s="65"/>
    </row>
    <row r="50" spans="1:6" ht="15.75" thickBot="1" x14ac:dyDescent="0.3">
      <c r="A50" s="68"/>
      <c r="B50" s="42" t="s">
        <v>47</v>
      </c>
      <c r="C50" s="57">
        <v>13</v>
      </c>
      <c r="D50" s="58">
        <f t="shared" si="0"/>
        <v>1.6518424396442185E-2</v>
      </c>
      <c r="E50" s="77"/>
      <c r="F50" s="61"/>
    </row>
    <row r="51" spans="1:6" x14ac:dyDescent="0.25">
      <c r="A51" s="66">
        <v>7</v>
      </c>
      <c r="B51" s="43" t="s">
        <v>48</v>
      </c>
      <c r="C51" s="53">
        <v>3</v>
      </c>
      <c r="D51" s="54">
        <f t="shared" si="0"/>
        <v>3.8119440914866584E-3</v>
      </c>
      <c r="E51" s="76">
        <f>SUM(C51:C52)</f>
        <v>8</v>
      </c>
      <c r="F51" s="60">
        <f>E51/E57</f>
        <v>1.0165184243964422E-2</v>
      </c>
    </row>
    <row r="52" spans="1:6" ht="15.75" thickBot="1" x14ac:dyDescent="0.3">
      <c r="A52" s="68"/>
      <c r="B52" s="46" t="s">
        <v>49</v>
      </c>
      <c r="C52" s="57">
        <v>5</v>
      </c>
      <c r="D52" s="58">
        <f t="shared" si="0"/>
        <v>6.3532401524777635E-3</v>
      </c>
      <c r="E52" s="77"/>
      <c r="F52" s="61"/>
    </row>
    <row r="53" spans="1:6" x14ac:dyDescent="0.25">
      <c r="A53" s="66">
        <v>8</v>
      </c>
      <c r="B53" s="47" t="s">
        <v>50</v>
      </c>
      <c r="C53" s="53">
        <v>5</v>
      </c>
      <c r="D53" s="54">
        <f t="shared" si="0"/>
        <v>6.3532401524777635E-3</v>
      </c>
      <c r="E53" s="76">
        <f>SUM(C53:C54)</f>
        <v>12</v>
      </c>
      <c r="F53" s="60">
        <f>E53/E57</f>
        <v>1.5247776365946633E-2</v>
      </c>
    </row>
    <row r="54" spans="1:6" ht="15.75" thickBot="1" x14ac:dyDescent="0.3">
      <c r="A54" s="68"/>
      <c r="B54" s="46" t="s">
        <v>51</v>
      </c>
      <c r="C54" s="57">
        <v>7</v>
      </c>
      <c r="D54" s="58">
        <f t="shared" si="0"/>
        <v>8.8945362134688691E-3</v>
      </c>
      <c r="E54" s="77"/>
      <c r="F54" s="61"/>
    </row>
    <row r="55" spans="1:6" ht="15.75" thickBot="1" x14ac:dyDescent="0.3">
      <c r="A55" s="13">
        <v>9</v>
      </c>
      <c r="B55" s="48" t="s">
        <v>52</v>
      </c>
      <c r="C55" s="50">
        <v>8</v>
      </c>
      <c r="D55" s="52">
        <f t="shared" si="0"/>
        <v>1.0165184243964422E-2</v>
      </c>
      <c r="E55" s="59">
        <f>C55</f>
        <v>8</v>
      </c>
      <c r="F55" s="18">
        <f>E55/E57</f>
        <v>1.0165184243964422E-2</v>
      </c>
    </row>
    <row r="56" spans="1:6" ht="15.75" thickBot="1" x14ac:dyDescent="0.3">
      <c r="A56" s="13" t="s">
        <v>54</v>
      </c>
      <c r="B56" s="49" t="s">
        <v>53</v>
      </c>
      <c r="C56" s="50">
        <v>3</v>
      </c>
      <c r="D56" s="52">
        <f t="shared" si="0"/>
        <v>3.8119440914866584E-3</v>
      </c>
      <c r="E56" s="59">
        <f>C56</f>
        <v>3</v>
      </c>
      <c r="F56" s="18">
        <f>E56/E57</f>
        <v>3.8119440914866584E-3</v>
      </c>
    </row>
    <row r="57" spans="1:6" x14ac:dyDescent="0.25">
      <c r="A57" s="11"/>
      <c r="B57" s="11"/>
      <c r="C57" s="11">
        <f>SUM(C3:C56)</f>
        <v>787</v>
      </c>
      <c r="D57" s="12">
        <f>SUM(D3:D56)</f>
        <v>1</v>
      </c>
      <c r="E57" s="31">
        <f>SUM(E3:E56)</f>
        <v>787</v>
      </c>
      <c r="F57" s="12">
        <f>SUM(F3:F56)</f>
        <v>1</v>
      </c>
    </row>
  </sheetData>
  <mergeCells count="24">
    <mergeCell ref="A1:A2"/>
    <mergeCell ref="B1:B2"/>
    <mergeCell ref="C1:F1"/>
    <mergeCell ref="A4:A7"/>
    <mergeCell ref="E4:E7"/>
    <mergeCell ref="F4:F7"/>
    <mergeCell ref="A8:A19"/>
    <mergeCell ref="E8:E19"/>
    <mergeCell ref="F8:F19"/>
    <mergeCell ref="A20:A33"/>
    <mergeCell ref="E20:E33"/>
    <mergeCell ref="F20:F33"/>
    <mergeCell ref="A34:A44"/>
    <mergeCell ref="E34:E44"/>
    <mergeCell ref="F34:F44"/>
    <mergeCell ref="A45:A50"/>
    <mergeCell ref="E45:E50"/>
    <mergeCell ref="F45:F50"/>
    <mergeCell ref="A51:A52"/>
    <mergeCell ref="E51:E52"/>
    <mergeCell ref="F51:F52"/>
    <mergeCell ref="A53:A54"/>
    <mergeCell ref="E53:E54"/>
    <mergeCell ref="F53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Arène 6</vt:lpstr>
      <vt:lpstr>Arène 7</vt:lpstr>
      <vt:lpstr>Arène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Stagiaire 1</dc:creator>
  <cp:lastModifiedBy>Stagiaire 1</cp:lastModifiedBy>
  <dcterms:created xsi:type="dcterms:W3CDTF">2016-06-02T09:51:23Z</dcterms:created>
  <dcterms:modified xsi:type="dcterms:W3CDTF">2016-06-06T14:19:56Z</dcterms:modified>
</cp:coreProperties>
</file>