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30" windowWidth="23475" windowHeight="7050" activeTab="1"/>
  </bookViews>
  <sheets>
    <sheet name="Janvier 2016" sheetId="48" r:id="rId1"/>
    <sheet name="Février 2016" sheetId="49" r:id="rId2"/>
    <sheet name="Mars 2016" sheetId="50" r:id="rId3"/>
    <sheet name="Avril 2016" sheetId="51" r:id="rId4"/>
    <sheet name="Mai 2016" sheetId="52" r:id="rId5"/>
    <sheet name="Modele 2016" sheetId="41" r:id="rId6"/>
  </sheets>
  <definedNames>
    <definedName name="_xlnm.Print_Area" localSheetId="3">'Avril 2016'!$AO$1:$AW$56</definedName>
    <definedName name="_xlnm.Print_Area" localSheetId="1">'Février 2016'!$AO$1:$AW$56</definedName>
    <definedName name="_xlnm.Print_Area" localSheetId="0">'Janvier 2016'!$AO$1:$AW$56</definedName>
    <definedName name="_xlnm.Print_Area" localSheetId="4">'Mai 2016'!$AO$1:$AW$56</definedName>
    <definedName name="_xlnm.Print_Area" localSheetId="2">'Mars 2016'!$AO$1:$AW$55</definedName>
  </definedNames>
  <calcPr calcId="145621"/>
</workbook>
</file>

<file path=xl/calcChain.xml><?xml version="1.0" encoding="utf-8"?>
<calcChain xmlns="http://schemas.openxmlformats.org/spreadsheetml/2006/main">
  <c r="AF39" i="52" l="1"/>
  <c r="Y39" i="52"/>
  <c r="X39" i="52"/>
  <c r="Q39" i="52"/>
  <c r="P39" i="52"/>
  <c r="I39" i="52"/>
  <c r="H39" i="52"/>
  <c r="AG19" i="52"/>
  <c r="AG18" i="52"/>
  <c r="AG17" i="52"/>
  <c r="AF15" i="52"/>
  <c r="AE15" i="52"/>
  <c r="AE39" i="52" s="1"/>
  <c r="AD15" i="52"/>
  <c r="AD39" i="52" s="1"/>
  <c r="AC15" i="52"/>
  <c r="AC39" i="52" s="1"/>
  <c r="AB15" i="52"/>
  <c r="AB39" i="52" s="1"/>
  <c r="AA15" i="52"/>
  <c r="AA39" i="52" s="1"/>
  <c r="Z15" i="52"/>
  <c r="Z39" i="52" s="1"/>
  <c r="Y15" i="52"/>
  <c r="X15" i="52"/>
  <c r="W15" i="52"/>
  <c r="W39" i="52" s="1"/>
  <c r="V15" i="52"/>
  <c r="V39" i="52" s="1"/>
  <c r="U15" i="52"/>
  <c r="U39" i="52" s="1"/>
  <c r="T15" i="52"/>
  <c r="T39" i="52" s="1"/>
  <c r="S15" i="52"/>
  <c r="S39" i="52" s="1"/>
  <c r="R15" i="52"/>
  <c r="R39" i="52" s="1"/>
  <c r="Q15" i="52"/>
  <c r="P15" i="52"/>
  <c r="O15" i="52"/>
  <c r="O39" i="52" s="1"/>
  <c r="N15" i="52"/>
  <c r="N39" i="52" s="1"/>
  <c r="M15" i="52"/>
  <c r="M39" i="52" s="1"/>
  <c r="L15" i="52"/>
  <c r="L39" i="52" s="1"/>
  <c r="K15" i="52"/>
  <c r="K39" i="52" s="1"/>
  <c r="J15" i="52"/>
  <c r="J39" i="52" s="1"/>
  <c r="I15" i="52"/>
  <c r="H15" i="52"/>
  <c r="G15" i="52"/>
  <c r="G39" i="52" s="1"/>
  <c r="F15" i="52"/>
  <c r="F39" i="52" s="1"/>
  <c r="E15" i="52"/>
  <c r="E39" i="52" s="1"/>
  <c r="D15" i="52"/>
  <c r="D39" i="52" s="1"/>
  <c r="C15" i="52"/>
  <c r="C39" i="52" s="1"/>
  <c r="B15" i="52"/>
  <c r="B39" i="52" s="1"/>
  <c r="AG14" i="52"/>
  <c r="AG13" i="52"/>
  <c r="AG12" i="52"/>
  <c r="AH10" i="52"/>
  <c r="AG10" i="52"/>
  <c r="AG9" i="52"/>
  <c r="AH9" i="52" s="1"/>
  <c r="AG8" i="52"/>
  <c r="AH8" i="52" s="1"/>
  <c r="AG7" i="52"/>
  <c r="AH7" i="52" s="1"/>
  <c r="AG6" i="52"/>
  <c r="AH5" i="52"/>
  <c r="AG5" i="52"/>
  <c r="AH4" i="52"/>
  <c r="AG4" i="52"/>
  <c r="C2" i="52"/>
  <c r="D2" i="52" s="1"/>
  <c r="AF1" i="52"/>
  <c r="C1" i="52"/>
  <c r="B1" i="52"/>
  <c r="D1" i="52" l="1"/>
  <c r="E2" i="52"/>
  <c r="AG21" i="52"/>
  <c r="AG22" i="52" s="1"/>
  <c r="AH6" i="52"/>
  <c r="AI10" i="52" s="1"/>
  <c r="E1" i="52" l="1"/>
  <c r="F2" i="52"/>
  <c r="AG39" i="52"/>
  <c r="F1" i="52" l="1"/>
  <c r="G2" i="52"/>
  <c r="AH39" i="52"/>
  <c r="G1" i="52" l="1"/>
  <c r="H2" i="52"/>
  <c r="H1" i="52" l="1"/>
  <c r="I2" i="52"/>
  <c r="I1" i="52" l="1"/>
  <c r="J2" i="52"/>
  <c r="K2" i="52" l="1"/>
  <c r="J1" i="52"/>
  <c r="K1" i="52" l="1"/>
  <c r="L2" i="52"/>
  <c r="L1" i="52" l="1"/>
  <c r="M2" i="52"/>
  <c r="M1" i="52" l="1"/>
  <c r="N2" i="52"/>
  <c r="O2" i="52" l="1"/>
  <c r="N1" i="52"/>
  <c r="P2" i="52" l="1"/>
  <c r="O1" i="52"/>
  <c r="P1" i="52" l="1"/>
  <c r="Q2" i="52"/>
  <c r="Q1" i="52" l="1"/>
  <c r="R2" i="52"/>
  <c r="S2" i="52" l="1"/>
  <c r="R1" i="52"/>
  <c r="S1" i="52" l="1"/>
  <c r="T2" i="52"/>
  <c r="T1" i="52" l="1"/>
  <c r="U2" i="52"/>
  <c r="U1" i="52" l="1"/>
  <c r="V2" i="52"/>
  <c r="V1" i="52" l="1"/>
  <c r="W2" i="52"/>
  <c r="W1" i="52" l="1"/>
  <c r="X2" i="52"/>
  <c r="Y2" i="52" l="1"/>
  <c r="X1" i="52"/>
  <c r="Y1" i="52" l="1"/>
  <c r="Z2" i="52"/>
  <c r="AA2" i="52" l="1"/>
  <c r="Z1" i="52"/>
  <c r="AA1" i="52" l="1"/>
  <c r="AB2" i="52"/>
  <c r="AB1" i="52" l="1"/>
  <c r="AC2" i="52"/>
  <c r="AC1" i="52" l="1"/>
  <c r="AD2" i="52"/>
  <c r="AE2" i="52" l="1"/>
  <c r="AD1" i="52"/>
  <c r="AE1" i="52" l="1"/>
  <c r="AF1" i="51" l="1"/>
  <c r="AE1" i="51"/>
  <c r="AD1" i="51"/>
  <c r="AC1" i="51"/>
  <c r="AB1" i="51"/>
  <c r="AA1" i="51"/>
  <c r="Z1" i="51"/>
  <c r="Y1" i="51"/>
  <c r="X1" i="51"/>
  <c r="W1" i="51"/>
  <c r="V1" i="51"/>
  <c r="U1" i="51"/>
  <c r="T1" i="51"/>
  <c r="S1" i="51"/>
  <c r="R1" i="51"/>
  <c r="Q1" i="51"/>
  <c r="P1" i="51"/>
  <c r="O1" i="51"/>
  <c r="N1" i="51"/>
  <c r="M1" i="51"/>
  <c r="L1" i="51"/>
  <c r="K1" i="51"/>
  <c r="J1" i="51"/>
  <c r="I1" i="51"/>
  <c r="H1" i="51"/>
  <c r="G1" i="51"/>
  <c r="F1" i="51"/>
  <c r="E1" i="51"/>
  <c r="D1" i="51"/>
  <c r="C1" i="51"/>
  <c r="B1" i="51"/>
  <c r="AE2" i="50" l="1"/>
  <c r="AF2" i="50" s="1"/>
  <c r="V9" i="50"/>
  <c r="Q9" i="50"/>
  <c r="O9" i="50"/>
  <c r="G9" i="50"/>
  <c r="F9" i="50"/>
  <c r="E9" i="50"/>
  <c r="D9" i="50"/>
  <c r="C9" i="50"/>
  <c r="B9" i="50"/>
  <c r="AE2" i="51"/>
  <c r="AC39" i="51"/>
  <c r="AB39" i="51"/>
  <c r="AA39" i="51"/>
  <c r="Z39" i="51"/>
  <c r="Y39" i="51"/>
  <c r="U39" i="51"/>
  <c r="T39" i="51"/>
  <c r="S39" i="51"/>
  <c r="R39" i="51"/>
  <c r="Q39" i="51"/>
  <c r="M39" i="51"/>
  <c r="L39" i="51"/>
  <c r="K39" i="51"/>
  <c r="J39" i="51"/>
  <c r="I39" i="51"/>
  <c r="E39" i="51"/>
  <c r="D39" i="51"/>
  <c r="C39" i="51"/>
  <c r="B39" i="51"/>
  <c r="AG19" i="51"/>
  <c r="AG18" i="51"/>
  <c r="AG17" i="51"/>
  <c r="AF15" i="51"/>
  <c r="AF39" i="51" s="1"/>
  <c r="AE15" i="51"/>
  <c r="AE39" i="51" s="1"/>
  <c r="AD15" i="51"/>
  <c r="AD39" i="51" s="1"/>
  <c r="AC15" i="51"/>
  <c r="AB15" i="51"/>
  <c r="AA15" i="51"/>
  <c r="Z15" i="51"/>
  <c r="Y15" i="51"/>
  <c r="X15" i="51"/>
  <c r="X39" i="51" s="1"/>
  <c r="W15" i="51"/>
  <c r="W39" i="51" s="1"/>
  <c r="V15" i="51"/>
  <c r="V39" i="51" s="1"/>
  <c r="U15" i="51"/>
  <c r="T15" i="51"/>
  <c r="S15" i="51"/>
  <c r="R15" i="51"/>
  <c r="Q15" i="51"/>
  <c r="P15" i="51"/>
  <c r="P39" i="51" s="1"/>
  <c r="O15" i="51"/>
  <c r="O39" i="51" s="1"/>
  <c r="N15" i="51"/>
  <c r="N39" i="51" s="1"/>
  <c r="M15" i="51"/>
  <c r="L15" i="51"/>
  <c r="K15" i="51"/>
  <c r="J15" i="51"/>
  <c r="I15" i="51"/>
  <c r="H15" i="51"/>
  <c r="H39" i="51" s="1"/>
  <c r="G15" i="51"/>
  <c r="G39" i="51" s="1"/>
  <c r="F15" i="51"/>
  <c r="F39" i="51" s="1"/>
  <c r="E15" i="51"/>
  <c r="D15" i="51"/>
  <c r="C15" i="51"/>
  <c r="B15" i="51"/>
  <c r="AG14" i="51"/>
  <c r="AG13" i="51"/>
  <c r="AG12" i="51"/>
  <c r="AG10" i="51"/>
  <c r="AH10" i="51" s="1"/>
  <c r="AG9" i="51"/>
  <c r="AH8" i="51"/>
  <c r="AG8" i="51"/>
  <c r="AG7" i="51"/>
  <c r="AH7" i="51" s="1"/>
  <c r="AG6" i="51"/>
  <c r="AG5" i="51"/>
  <c r="AH4" i="51"/>
  <c r="AG4" i="51"/>
  <c r="C2" i="51"/>
  <c r="AH6" i="51" l="1"/>
  <c r="AH5" i="51"/>
  <c r="AH9" i="51"/>
  <c r="D2" i="51"/>
  <c r="AI10" i="51" l="1"/>
  <c r="AG21" i="51"/>
  <c r="E2" i="51"/>
  <c r="F2" i="51" l="1"/>
  <c r="AG22" i="51"/>
  <c r="AG39" i="51" s="1"/>
  <c r="AH39" i="51" l="1"/>
  <c r="G2" i="51"/>
  <c r="H2" i="51" l="1"/>
  <c r="I2" i="51" l="1"/>
  <c r="J2" i="51" l="1"/>
  <c r="K2" i="51" l="1"/>
  <c r="L2" i="51" l="1"/>
  <c r="M2" i="51" l="1"/>
  <c r="N2" i="51" l="1"/>
  <c r="O2" i="51" l="1"/>
  <c r="P2" i="51" l="1"/>
  <c r="Q2" i="51" l="1"/>
  <c r="R2" i="51" l="1"/>
  <c r="S2" i="51" l="1"/>
  <c r="T2" i="51" l="1"/>
  <c r="U2" i="51" l="1"/>
  <c r="V2" i="51" l="1"/>
  <c r="W2" i="51" l="1"/>
  <c r="X2" i="51" l="1"/>
  <c r="Y2" i="51" l="1"/>
  <c r="Z2" i="51" l="1"/>
  <c r="AA2" i="51" l="1"/>
  <c r="AB2" i="51" l="1"/>
  <c r="AC2" i="51" l="1"/>
  <c r="AD2" i="51" l="1"/>
  <c r="H9" i="49" l="1"/>
  <c r="F9" i="49"/>
  <c r="E9" i="49"/>
  <c r="D9" i="49"/>
  <c r="AD9" i="49"/>
  <c r="AC9" i="49"/>
  <c r="AB9" i="49"/>
  <c r="AA9" i="49"/>
  <c r="Z9" i="49"/>
  <c r="Y9" i="49"/>
  <c r="X9" i="49"/>
  <c r="W9" i="49"/>
  <c r="V9" i="49"/>
  <c r="T9" i="49"/>
  <c r="S9" i="49"/>
  <c r="R9" i="49"/>
  <c r="Q9" i="49"/>
  <c r="P9" i="49"/>
  <c r="O9" i="49"/>
  <c r="N9" i="49"/>
  <c r="M9" i="49"/>
  <c r="L9" i="49"/>
  <c r="K9" i="49"/>
  <c r="J9" i="49"/>
  <c r="I9" i="49"/>
  <c r="AF39" i="50"/>
  <c r="AE39" i="50"/>
  <c r="AD39" i="50"/>
  <c r="AC39" i="50"/>
  <c r="Y39" i="50"/>
  <c r="X39" i="50"/>
  <c r="W39" i="50"/>
  <c r="V39" i="50"/>
  <c r="U39" i="50"/>
  <c r="Q39" i="50"/>
  <c r="P39" i="50"/>
  <c r="O39" i="50"/>
  <c r="N39" i="50"/>
  <c r="M39" i="50"/>
  <c r="I39" i="50"/>
  <c r="H39" i="50"/>
  <c r="G39" i="50"/>
  <c r="F39" i="50"/>
  <c r="E39" i="50"/>
  <c r="AG19" i="50"/>
  <c r="AG18" i="50"/>
  <c r="AG17" i="50"/>
  <c r="AF15" i="50"/>
  <c r="AE15" i="50"/>
  <c r="AD15" i="50"/>
  <c r="AC15" i="50"/>
  <c r="AB15" i="50"/>
  <c r="AB39" i="50" s="1"/>
  <c r="AA15" i="50"/>
  <c r="AA39" i="50" s="1"/>
  <c r="Z15" i="50"/>
  <c r="Z39" i="50" s="1"/>
  <c r="Y15" i="50"/>
  <c r="X15" i="50"/>
  <c r="W15" i="50"/>
  <c r="V15" i="50"/>
  <c r="U15" i="50"/>
  <c r="T15" i="50"/>
  <c r="T39" i="50" s="1"/>
  <c r="S15" i="50"/>
  <c r="S39" i="50" s="1"/>
  <c r="R15" i="50"/>
  <c r="R39" i="50" s="1"/>
  <c r="Q15" i="50"/>
  <c r="P15" i="50"/>
  <c r="O15" i="50"/>
  <c r="N15" i="50"/>
  <c r="M15" i="50"/>
  <c r="L15" i="50"/>
  <c r="L39" i="50" s="1"/>
  <c r="K15" i="50"/>
  <c r="K39" i="50" s="1"/>
  <c r="J15" i="50"/>
  <c r="J39" i="50" s="1"/>
  <c r="I15" i="50"/>
  <c r="H15" i="50"/>
  <c r="G15" i="50"/>
  <c r="F15" i="50"/>
  <c r="E15" i="50"/>
  <c r="D15" i="50"/>
  <c r="D39" i="50" s="1"/>
  <c r="C15" i="50"/>
  <c r="C39" i="50" s="1"/>
  <c r="B15" i="50"/>
  <c r="B39" i="50" s="1"/>
  <c r="AG14" i="50"/>
  <c r="AG13" i="50"/>
  <c r="AG12" i="50"/>
  <c r="AG10" i="50"/>
  <c r="AH10" i="50" s="1"/>
  <c r="AG9" i="50"/>
  <c r="AH9" i="50" s="1"/>
  <c r="AG8" i="50"/>
  <c r="AH8" i="50" s="1"/>
  <c r="AG7" i="50"/>
  <c r="AH7" i="50" s="1"/>
  <c r="AG6" i="50"/>
  <c r="AG5" i="50"/>
  <c r="AH5" i="50" s="1"/>
  <c r="AH4" i="50"/>
  <c r="AG4" i="50"/>
  <c r="C2" i="50"/>
  <c r="D2" i="50" s="1"/>
  <c r="B1" i="50"/>
  <c r="AH6" i="50" l="1"/>
  <c r="AI10" i="50" s="1"/>
  <c r="E2" i="50"/>
  <c r="D1" i="50"/>
  <c r="C1" i="50"/>
  <c r="AG21" i="50" l="1"/>
  <c r="E1" i="50"/>
  <c r="F2" i="50"/>
  <c r="G2" i="50" l="1"/>
  <c r="F1" i="50"/>
  <c r="AG22" i="50"/>
  <c r="AG39" i="50" s="1"/>
  <c r="AH39" i="50" l="1"/>
  <c r="H2" i="50"/>
  <c r="G1" i="50"/>
  <c r="I2" i="50" l="1"/>
  <c r="H1" i="50"/>
  <c r="J2" i="50" l="1"/>
  <c r="I1" i="50"/>
  <c r="J1" i="50" l="1"/>
  <c r="K2" i="50"/>
  <c r="L2" i="50" l="1"/>
  <c r="K1" i="50"/>
  <c r="L1" i="50" l="1"/>
  <c r="M2" i="50"/>
  <c r="M1" i="50" l="1"/>
  <c r="N2" i="50"/>
  <c r="N1" i="50" l="1"/>
  <c r="O2" i="50"/>
  <c r="P2" i="50" l="1"/>
  <c r="O1" i="50"/>
  <c r="Q2" i="50" l="1"/>
  <c r="P1" i="50"/>
  <c r="R2" i="50" l="1"/>
  <c r="Q1" i="50"/>
  <c r="S2" i="50" l="1"/>
  <c r="R1" i="50"/>
  <c r="S1" i="50" l="1"/>
  <c r="T2" i="50"/>
  <c r="T1" i="50" l="1"/>
  <c r="U2" i="50"/>
  <c r="U1" i="50" l="1"/>
  <c r="V2" i="50"/>
  <c r="V1" i="50" l="1"/>
  <c r="W2" i="50"/>
  <c r="AF12" i="48"/>
  <c r="W1" i="50" l="1"/>
  <c r="X2" i="50"/>
  <c r="Y39" i="49"/>
  <c r="Q39" i="49"/>
  <c r="N39" i="49"/>
  <c r="I39" i="49"/>
  <c r="F39" i="49"/>
  <c r="AG19" i="49"/>
  <c r="AG18" i="49"/>
  <c r="AG17" i="49"/>
  <c r="AF15" i="49"/>
  <c r="AF39" i="49" s="1"/>
  <c r="AE15" i="49"/>
  <c r="AE39" i="49" s="1"/>
  <c r="AD15" i="49"/>
  <c r="AD39" i="49" s="1"/>
  <c r="AC15" i="49"/>
  <c r="AC39" i="49" s="1"/>
  <c r="AB15" i="49"/>
  <c r="AB39" i="49" s="1"/>
  <c r="AA15" i="49"/>
  <c r="AA39" i="49" s="1"/>
  <c r="Z15" i="49"/>
  <c r="Z39" i="49" s="1"/>
  <c r="Y15" i="49"/>
  <c r="X15" i="49"/>
  <c r="X39" i="49" s="1"/>
  <c r="W15" i="49"/>
  <c r="W39" i="49" s="1"/>
  <c r="V15" i="49"/>
  <c r="V39" i="49" s="1"/>
  <c r="U15" i="49"/>
  <c r="U39" i="49" s="1"/>
  <c r="T15" i="49"/>
  <c r="T39" i="49" s="1"/>
  <c r="S15" i="49"/>
  <c r="S39" i="49" s="1"/>
  <c r="R15" i="49"/>
  <c r="R39" i="49" s="1"/>
  <c r="Q15" i="49"/>
  <c r="P15" i="49"/>
  <c r="P39" i="49" s="1"/>
  <c r="O15" i="49"/>
  <c r="O39" i="49" s="1"/>
  <c r="N15" i="49"/>
  <c r="M15" i="49"/>
  <c r="M39" i="49" s="1"/>
  <c r="L15" i="49"/>
  <c r="L39" i="49" s="1"/>
  <c r="K15" i="49"/>
  <c r="K39" i="49" s="1"/>
  <c r="J15" i="49"/>
  <c r="J39" i="49" s="1"/>
  <c r="I15" i="49"/>
  <c r="H15" i="49"/>
  <c r="H39" i="49" s="1"/>
  <c r="G15" i="49"/>
  <c r="G39" i="49" s="1"/>
  <c r="F15" i="49"/>
  <c r="E15" i="49"/>
  <c r="E39" i="49" s="1"/>
  <c r="D15" i="49"/>
  <c r="D39" i="49" s="1"/>
  <c r="C15" i="49"/>
  <c r="C39" i="49" s="1"/>
  <c r="B15" i="49"/>
  <c r="B39" i="49" s="1"/>
  <c r="AG14" i="49"/>
  <c r="AG13" i="49"/>
  <c r="AG12" i="49"/>
  <c r="AG10" i="49"/>
  <c r="AH10" i="49" s="1"/>
  <c r="AG9" i="49"/>
  <c r="AH9" i="49" s="1"/>
  <c r="AG8" i="49"/>
  <c r="AH8" i="49" s="1"/>
  <c r="AG7" i="49"/>
  <c r="AH7" i="49" s="1"/>
  <c r="AG6" i="49"/>
  <c r="AH5" i="49"/>
  <c r="AG5" i="49"/>
  <c r="AG4" i="49"/>
  <c r="C2" i="49"/>
  <c r="D2" i="49" s="1"/>
  <c r="B1" i="49"/>
  <c r="Y2" i="50" l="1"/>
  <c r="X1" i="50"/>
  <c r="C1" i="49"/>
  <c r="D1" i="49"/>
  <c r="E2" i="49"/>
  <c r="AH4" i="49"/>
  <c r="AH6" i="49"/>
  <c r="Z2" i="50" l="1"/>
  <c r="Y1" i="50"/>
  <c r="AG21" i="49"/>
  <c r="E1" i="49"/>
  <c r="F2" i="49"/>
  <c r="AI10" i="49"/>
  <c r="AA2" i="50" l="1"/>
  <c r="Z1" i="50"/>
  <c r="F1" i="49"/>
  <c r="G2" i="49"/>
  <c r="AG22" i="49"/>
  <c r="AG39" i="49" s="1"/>
  <c r="AA1" i="50" l="1"/>
  <c r="AB2" i="50"/>
  <c r="G1" i="49"/>
  <c r="H2" i="49"/>
  <c r="AH39" i="49"/>
  <c r="AG17" i="48"/>
  <c r="AB1" i="50" l="1"/>
  <c r="AC2" i="50"/>
  <c r="H1" i="49"/>
  <c r="I2" i="49"/>
  <c r="AC1" i="50" l="1"/>
  <c r="AD2" i="50"/>
  <c r="J2" i="49"/>
  <c r="I1" i="49"/>
  <c r="K2" i="49" l="1"/>
  <c r="J1" i="49"/>
  <c r="AG19" i="48"/>
  <c r="AG18" i="48"/>
  <c r="AF15" i="48"/>
  <c r="AE15" i="48"/>
  <c r="AD15" i="48"/>
  <c r="AC15" i="48"/>
  <c r="AB15" i="48"/>
  <c r="AA15" i="48"/>
  <c r="Z15" i="48"/>
  <c r="Y15" i="48"/>
  <c r="X15" i="48"/>
  <c r="W15" i="48"/>
  <c r="V15" i="48"/>
  <c r="U15" i="48"/>
  <c r="T15" i="48"/>
  <c r="S15" i="48"/>
  <c r="R15" i="48"/>
  <c r="Q15" i="48"/>
  <c r="P15" i="48"/>
  <c r="O15" i="48"/>
  <c r="N15" i="48"/>
  <c r="M15" i="48"/>
  <c r="L15" i="48"/>
  <c r="K15" i="48"/>
  <c r="J15" i="48"/>
  <c r="I15" i="48"/>
  <c r="H15" i="48"/>
  <c r="G15" i="48"/>
  <c r="F15" i="48"/>
  <c r="E15" i="48"/>
  <c r="D15" i="48"/>
  <c r="C15" i="48"/>
  <c r="B15" i="48"/>
  <c r="AG14" i="48"/>
  <c r="AG13" i="48"/>
  <c r="AF39" i="48"/>
  <c r="AE39" i="48"/>
  <c r="AD39" i="48"/>
  <c r="AA39" i="48"/>
  <c r="X39" i="48"/>
  <c r="W39" i="48"/>
  <c r="P39" i="48"/>
  <c r="O39" i="48"/>
  <c r="N39" i="48"/>
  <c r="M39" i="48"/>
  <c r="G39" i="48"/>
  <c r="F39" i="48"/>
  <c r="E39" i="48"/>
  <c r="AG10" i="48"/>
  <c r="AH10" i="48" s="1"/>
  <c r="AG9" i="48"/>
  <c r="AG8" i="48"/>
  <c r="AH8" i="48" s="1"/>
  <c r="AG7" i="48"/>
  <c r="AH7" i="48" s="1"/>
  <c r="AG5" i="48"/>
  <c r="AH5" i="48" s="1"/>
  <c r="AG4" i="48"/>
  <c r="C2" i="48"/>
  <c r="C1" i="48" s="1"/>
  <c r="B1" i="48"/>
  <c r="L2" i="49" l="1"/>
  <c r="K1" i="49"/>
  <c r="AH9" i="48"/>
  <c r="S39" i="48"/>
  <c r="Z39" i="48"/>
  <c r="Y39" i="48"/>
  <c r="R39" i="48"/>
  <c r="Q39" i="48"/>
  <c r="D39" i="48"/>
  <c r="V39" i="48"/>
  <c r="L39" i="48"/>
  <c r="T39" i="48"/>
  <c r="AB39" i="48"/>
  <c r="C39" i="48"/>
  <c r="AH4" i="48"/>
  <c r="U39" i="48"/>
  <c r="AC39" i="48"/>
  <c r="I39" i="48"/>
  <c r="J39" i="48"/>
  <c r="K39" i="48"/>
  <c r="H39" i="48"/>
  <c r="D2" i="48"/>
  <c r="AG6" i="48"/>
  <c r="B39" i="48"/>
  <c r="M2" i="49" l="1"/>
  <c r="L1" i="49"/>
  <c r="AG12" i="48"/>
  <c r="AH6" i="48"/>
  <c r="AI10" i="48" s="1"/>
  <c r="D1" i="48"/>
  <c r="E2" i="48"/>
  <c r="M1" i="49" l="1"/>
  <c r="N2" i="49"/>
  <c r="E1" i="48"/>
  <c r="F2" i="48"/>
  <c r="AG21" i="48"/>
  <c r="N1" i="49" l="1"/>
  <c r="O2" i="49"/>
  <c r="AG22" i="48"/>
  <c r="AG39" i="48" s="1"/>
  <c r="G2" i="48"/>
  <c r="F1" i="48"/>
  <c r="O1" i="49" l="1"/>
  <c r="P2" i="49"/>
  <c r="AH39" i="48"/>
  <c r="H2" i="48"/>
  <c r="G1" i="48"/>
  <c r="Q2" i="49" l="1"/>
  <c r="P1" i="49"/>
  <c r="H1" i="48"/>
  <c r="I2" i="48"/>
  <c r="R2" i="49" l="1"/>
  <c r="Q1" i="49"/>
  <c r="J2" i="48"/>
  <c r="I1" i="48"/>
  <c r="S2" i="49" l="1"/>
  <c r="R1" i="49"/>
  <c r="J1" i="48"/>
  <c r="K2" i="48"/>
  <c r="T2" i="49" l="1"/>
  <c r="S1" i="49"/>
  <c r="K1" i="48"/>
  <c r="L2" i="48"/>
  <c r="T1" i="49" l="1"/>
  <c r="U2" i="49"/>
  <c r="M2" i="48"/>
  <c r="L1" i="48"/>
  <c r="U1" i="49" l="1"/>
  <c r="V2" i="49"/>
  <c r="N2" i="48"/>
  <c r="M1" i="48"/>
  <c r="V1" i="49" l="1"/>
  <c r="W2" i="49"/>
  <c r="O2" i="48"/>
  <c r="N1" i="48"/>
  <c r="W1" i="49" l="1"/>
  <c r="X2" i="49"/>
  <c r="P2" i="48"/>
  <c r="O1" i="48"/>
  <c r="Y2" i="49" l="1"/>
  <c r="X1" i="49"/>
  <c r="P1" i="48"/>
  <c r="Q2" i="48"/>
  <c r="Z2" i="49" l="1"/>
  <c r="Y1" i="49"/>
  <c r="Q1" i="48"/>
  <c r="R2" i="48"/>
  <c r="AA2" i="49" l="1"/>
  <c r="Z1" i="49"/>
  <c r="R1" i="48"/>
  <c r="S2" i="48"/>
  <c r="AB2" i="49" l="1"/>
  <c r="AA1" i="49"/>
  <c r="S1" i="48"/>
  <c r="T2" i="48"/>
  <c r="AB1" i="49" l="1"/>
  <c r="AC2" i="49"/>
  <c r="T1" i="48"/>
  <c r="U2" i="48"/>
  <c r="AC1" i="49" l="1"/>
  <c r="AD2" i="49"/>
  <c r="U1" i="48"/>
  <c r="V2" i="48"/>
  <c r="W2" i="48" l="1"/>
  <c r="V1" i="48"/>
  <c r="X2" i="48" l="1"/>
  <c r="W1" i="48"/>
  <c r="Y2" i="48" l="1"/>
  <c r="X1" i="48"/>
  <c r="Z2" i="48" l="1"/>
  <c r="Y1" i="48"/>
  <c r="Z1" i="48" l="1"/>
  <c r="AA2" i="48"/>
  <c r="AA1" i="48" l="1"/>
  <c r="AB2" i="48"/>
  <c r="AB1" i="48" l="1"/>
  <c r="AC2" i="48"/>
  <c r="AD2" i="48" l="1"/>
  <c r="AC1" i="48"/>
  <c r="AE2" i="48" l="1"/>
  <c r="AF2" i="48" s="1"/>
  <c r="Q39" i="41" l="1"/>
  <c r="P39" i="41"/>
  <c r="O39" i="41"/>
  <c r="H39" i="41"/>
  <c r="AG19" i="41"/>
  <c r="AG18" i="41"/>
  <c r="AF17" i="41"/>
  <c r="AE17" i="41"/>
  <c r="AD17" i="41"/>
  <c r="AC17" i="41"/>
  <c r="AB17" i="41"/>
  <c r="AA17" i="41"/>
  <c r="Z17" i="41"/>
  <c r="Y17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B17" i="41"/>
  <c r="AG17" i="41" s="1"/>
  <c r="AG16" i="41"/>
  <c r="AF15" i="41"/>
  <c r="AE15" i="41"/>
  <c r="AD15" i="41"/>
  <c r="AC15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AG15" i="41" s="1"/>
  <c r="AG14" i="41"/>
  <c r="AG13" i="41"/>
  <c r="AF12" i="41"/>
  <c r="AF39" i="41" s="1"/>
  <c r="AE12" i="41"/>
  <c r="AE39" i="41" s="1"/>
  <c r="AD12" i="41"/>
  <c r="AC12" i="41"/>
  <c r="AB12" i="41"/>
  <c r="AA12" i="41"/>
  <c r="Z12" i="41"/>
  <c r="Y12" i="41"/>
  <c r="Y39" i="41" s="1"/>
  <c r="X12" i="41"/>
  <c r="X39" i="41" s="1"/>
  <c r="W12" i="41"/>
  <c r="W39" i="41" s="1"/>
  <c r="V12" i="41"/>
  <c r="U12" i="41"/>
  <c r="T12" i="41"/>
  <c r="S12" i="41"/>
  <c r="R12" i="41"/>
  <c r="M12" i="41"/>
  <c r="L12" i="41"/>
  <c r="K12" i="41"/>
  <c r="J12" i="41"/>
  <c r="I12" i="41"/>
  <c r="I39" i="41" s="1"/>
  <c r="H12" i="41"/>
  <c r="G12" i="41"/>
  <c r="G39" i="41" s="1"/>
  <c r="F12" i="41"/>
  <c r="E12" i="41"/>
  <c r="D12" i="41"/>
  <c r="C12" i="41"/>
  <c r="B12" i="41"/>
  <c r="AF11" i="41"/>
  <c r="AE11" i="41"/>
  <c r="AD11" i="41"/>
  <c r="AC11" i="41"/>
  <c r="AB11" i="41"/>
  <c r="AB39" i="41" s="1"/>
  <c r="AA11" i="41"/>
  <c r="AA39" i="41" s="1"/>
  <c r="Z11" i="41"/>
  <c r="Z39" i="41" s="1"/>
  <c r="Y11" i="41"/>
  <c r="X11" i="41"/>
  <c r="W11" i="41"/>
  <c r="V11" i="41"/>
  <c r="U11" i="41"/>
  <c r="T11" i="41"/>
  <c r="T39" i="41" s="1"/>
  <c r="S11" i="41"/>
  <c r="S39" i="41" s="1"/>
  <c r="R11" i="41"/>
  <c r="R39" i="41" s="1"/>
  <c r="Q11" i="41"/>
  <c r="P11" i="41"/>
  <c r="O11" i="41"/>
  <c r="N11" i="41"/>
  <c r="N39" i="41" s="1"/>
  <c r="M11" i="41"/>
  <c r="L11" i="41"/>
  <c r="K11" i="41"/>
  <c r="J11" i="41"/>
  <c r="I11" i="41"/>
  <c r="H11" i="41"/>
  <c r="G11" i="41"/>
  <c r="F11" i="41"/>
  <c r="E11" i="41"/>
  <c r="D11" i="41"/>
  <c r="C11" i="41"/>
  <c r="B11" i="41"/>
  <c r="AG11" i="41" s="1"/>
  <c r="AH10" i="41"/>
  <c r="AG10" i="41"/>
  <c r="AH9" i="41"/>
  <c r="AG9" i="41"/>
  <c r="AH8" i="41"/>
  <c r="AG8" i="41"/>
  <c r="AG7" i="41"/>
  <c r="AH7" i="41" s="1"/>
  <c r="AG6" i="41"/>
  <c r="AH5" i="41"/>
  <c r="AG5" i="41"/>
  <c r="AG4" i="41"/>
  <c r="AH4" i="41" s="1"/>
  <c r="E2" i="41"/>
  <c r="E1" i="41" s="1"/>
  <c r="D2" i="41"/>
  <c r="C2" i="41"/>
  <c r="C1" i="41"/>
  <c r="B1" i="41"/>
  <c r="J39" i="41" l="1"/>
  <c r="C39" i="41"/>
  <c r="K39" i="41"/>
  <c r="AG12" i="41"/>
  <c r="D39" i="41"/>
  <c r="L39" i="41"/>
  <c r="E39" i="41"/>
  <c r="M39" i="41"/>
  <c r="U39" i="41"/>
  <c r="AC39" i="41"/>
  <c r="F39" i="41"/>
  <c r="V39" i="41"/>
  <c r="AD39" i="41"/>
  <c r="F2" i="41"/>
  <c r="AH6" i="41"/>
  <c r="AI10" i="41" s="1"/>
  <c r="B39" i="41"/>
  <c r="D1" i="41"/>
  <c r="AG21" i="41" l="1"/>
  <c r="F1" i="41"/>
  <c r="G2" i="41"/>
  <c r="AG22" i="41" l="1"/>
  <c r="AG39" i="41"/>
  <c r="H2" i="41"/>
  <c r="G1" i="41"/>
  <c r="I2" i="41" l="1"/>
  <c r="H1" i="41"/>
  <c r="AH39" i="41"/>
  <c r="J2" i="41" l="1"/>
  <c r="I1" i="41"/>
  <c r="K2" i="41" l="1"/>
  <c r="J1" i="41"/>
  <c r="K1" i="41" l="1"/>
  <c r="L2" i="41"/>
  <c r="L1" i="41" l="1"/>
  <c r="M2" i="41"/>
  <c r="M1" i="41" l="1"/>
  <c r="N2" i="41"/>
  <c r="N1" i="41" l="1"/>
  <c r="O2" i="41"/>
  <c r="P2" i="41" l="1"/>
  <c r="O1" i="41"/>
  <c r="P1" i="41" l="1"/>
  <c r="Q2" i="41"/>
  <c r="Q1" i="41" l="1"/>
  <c r="R2" i="41"/>
  <c r="S2" i="41" l="1"/>
  <c r="R1" i="41"/>
  <c r="S1" i="41" l="1"/>
  <c r="T2" i="41"/>
  <c r="U2" i="41" l="1"/>
  <c r="T1" i="41"/>
  <c r="U1" i="41" l="1"/>
  <c r="V2" i="41"/>
  <c r="V1" i="41" l="1"/>
  <c r="W2" i="41"/>
  <c r="X2" i="41" l="1"/>
  <c r="W1" i="41"/>
  <c r="Y2" i="41" l="1"/>
  <c r="X1" i="41"/>
  <c r="Z2" i="41" l="1"/>
  <c r="Y1" i="41"/>
  <c r="AA2" i="41" l="1"/>
  <c r="Z1" i="41"/>
  <c r="AA1" i="41" l="1"/>
  <c r="AB2" i="41"/>
  <c r="AB1" i="41" l="1"/>
  <c r="AC2" i="41"/>
  <c r="AC1" i="41" l="1"/>
  <c r="AD2" i="41"/>
  <c r="AE2" i="41" l="1"/>
  <c r="AF2" i="41" l="1"/>
</calcChain>
</file>

<file path=xl/sharedStrings.xml><?xml version="1.0" encoding="utf-8"?>
<sst xmlns="http://schemas.openxmlformats.org/spreadsheetml/2006/main" count="1694" uniqueCount="26">
  <si>
    <t xml:space="preserve"> </t>
  </si>
  <si>
    <t>Totaux</t>
  </si>
  <si>
    <t>Moyenne Jour</t>
  </si>
  <si>
    <t>Total Jour</t>
  </si>
  <si>
    <t>Total Jour - Net</t>
  </si>
  <si>
    <t xml:space="preserve">  </t>
  </si>
  <si>
    <t>Autres Dépenses</t>
  </si>
  <si>
    <t>Poste 1</t>
  </si>
  <si>
    <t>Poste 2</t>
  </si>
  <si>
    <t>Poste 3</t>
  </si>
  <si>
    <t>Poste 4</t>
  </si>
  <si>
    <t>Poste 5</t>
  </si>
  <si>
    <t>Poste 6</t>
  </si>
  <si>
    <t>Dépense 1</t>
  </si>
  <si>
    <t>Dépense 2</t>
  </si>
  <si>
    <t>Depense 3</t>
  </si>
  <si>
    <t>Dépense 4</t>
  </si>
  <si>
    <t>Dépense 5</t>
  </si>
  <si>
    <t>Depense 6</t>
  </si>
  <si>
    <t>Dépesne 7</t>
  </si>
  <si>
    <t>Dépense 8</t>
  </si>
  <si>
    <t>Dépense 9</t>
  </si>
  <si>
    <t>Dépense 10</t>
  </si>
  <si>
    <t>Dépense 11</t>
  </si>
  <si>
    <t>Dépense 12</t>
  </si>
  <si>
    <t>Poste de Charge/Revenu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</si>
</sst>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;[Red]#,##0.00\ _€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8" fontId="0" fillId="0" borderId="0" xfId="0" applyNumberFormat="1"/>
    <xf numFmtId="8" fontId="1" fillId="0" borderId="0" xfId="0" applyNumberFormat="1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2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5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X70"/>
  <sheetViews>
    <sheetView workbookViewId="0">
      <pane xSplit="1" topLeftCell="AH1" activePane="topRight" state="frozen"/>
      <selection pane="topRight" activeCell="AT1" sqref="AT1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4" customWidth="1"/>
    <col min="42" max="45" width="7.5703125" style="14" bestFit="1" customWidth="1"/>
    <col min="46" max="46" width="10.5703125" style="14" bestFit="1" customWidth="1"/>
    <col min="47" max="47" width="7.5703125" style="14" bestFit="1" customWidth="1"/>
    <col min="48" max="48" width="7.7109375" style="14" bestFit="1" customWidth="1"/>
    <col min="49" max="49" width="10.28515625" style="14" bestFit="1" customWidth="1"/>
  </cols>
  <sheetData>
    <row r="1" spans="1:50" x14ac:dyDescent="0.25">
      <c r="A1" t="s">
        <v>25</v>
      </c>
      <c r="B1" t="str">
        <f>IF(WEEKDAY(B2)=1,"D",IF(WEEKDAY(B2)=2,"L",IF(WEEKDAY(B2)=3,"Ma",IF(WEEKDAY(B2)=4,"Me",IF(WEEKDAY(B2)=5,"J",IF(WEEKDAY(B2)=6,"V",IF(WEEKDAY(B2)=7,"S",)))))))</f>
        <v>V</v>
      </c>
      <c r="C1" t="str">
        <f>IF(WEEKDAY(C2)=1,"D",IF(WEEKDAY(C2)=2,"L",IF(WEEKDAY(C2)=3,"Ma",IF(WEEKDAY(C2)=4,"Me",IF(WEEKDAY(C2)=5,"J",IF(WEEKDAY(C2)=6,"V",IF(WEEKDAY(C2)=7,"S",)))))))</f>
        <v>S</v>
      </c>
      <c r="D1" t="str">
        <f>IF(WEEKDAY(D2)=1,"D",IF(WEEKDAY(D2)=2,"L",IF(WEEKDAY(D2)=3,"Ma",IF(WEEKDAY(D2)=4,"Me",IF(WEEKDAY(D2)=5,"J",IF(WEEKDAY(D2)=6,"V",IF(WEEKDAY(D2)=7,"S",)))))))</f>
        <v>D</v>
      </c>
      <c r="E1" t="str">
        <f>IF(WEEKDAY(E2)=1,"D",IF(WEEKDAY(E2)=2,"L",IF(WEEKDAY(E2)=3,"Ma",IF(WEEKDAY(E2)=4,"Me",IF(WEEKDAY(E2)=5,"J",IF(WEEKDAY(E2)=6,"V",IF(WEEKDAY(E2)=7,"S",)))))))</f>
        <v>L</v>
      </c>
      <c r="F1" t="str">
        <f>IF(WEEKDAY(F2)=1,"D",IF(WEEKDAY(F2)=2,"L",IF(WEEKDAY(F2)=3,"Ma",IF(WEEKDAY(F2)=4,"Me",IF(WEEKDAY(F2)=5,"J",IF(WEEKDAY(F2)=6,"V",IF(WEEKDAY(F2)=7,"S",)))))))</f>
        <v>Ma</v>
      </c>
      <c r="G1" t="str">
        <f t="shared" ref="G1:AC1" si="0">IF(WEEKDAY(G2)=1,"D",IF(WEEKDAY(G2)=2,"L",IF(WEEKDAY(G2)=3,"Ma",IF(WEEKDAY(G2)=4,"Me",IF(WEEKDAY(G2)=5,"J",IF(WEEKDAY(G2)=6,"V",IF(WEEKDAY(G2)=7,"S",)))))))</f>
        <v>Me</v>
      </c>
      <c r="H1" t="str">
        <f t="shared" si="0"/>
        <v>J</v>
      </c>
      <c r="I1" t="str">
        <f t="shared" si="0"/>
        <v>V</v>
      </c>
      <c r="J1" t="str">
        <f t="shared" si="0"/>
        <v>S</v>
      </c>
      <c r="K1" t="str">
        <f t="shared" si="0"/>
        <v>D</v>
      </c>
      <c r="L1" t="str">
        <f t="shared" si="0"/>
        <v>L</v>
      </c>
      <c r="M1" t="str">
        <f t="shared" si="0"/>
        <v>Ma</v>
      </c>
      <c r="N1" t="str">
        <f t="shared" si="0"/>
        <v>Me</v>
      </c>
      <c r="O1" t="str">
        <f t="shared" si="0"/>
        <v>J</v>
      </c>
      <c r="P1" t="str">
        <f t="shared" si="0"/>
        <v>V</v>
      </c>
      <c r="Q1" t="str">
        <f t="shared" si="0"/>
        <v>S</v>
      </c>
      <c r="R1" t="str">
        <f t="shared" si="0"/>
        <v>D</v>
      </c>
      <c r="S1" t="str">
        <f t="shared" si="0"/>
        <v>L</v>
      </c>
      <c r="T1" t="str">
        <f t="shared" si="0"/>
        <v>Ma</v>
      </c>
      <c r="U1" t="str">
        <f t="shared" si="0"/>
        <v>Me</v>
      </c>
      <c r="V1" t="str">
        <f t="shared" si="0"/>
        <v>J</v>
      </c>
      <c r="W1" t="str">
        <f t="shared" si="0"/>
        <v>V</v>
      </c>
      <c r="X1" t="str">
        <f t="shared" si="0"/>
        <v>S</v>
      </c>
      <c r="Y1" t="str">
        <f t="shared" si="0"/>
        <v>D</v>
      </c>
      <c r="Z1" t="str">
        <f t="shared" si="0"/>
        <v>L</v>
      </c>
      <c r="AA1" t="str">
        <f t="shared" si="0"/>
        <v>Ma</v>
      </c>
      <c r="AB1" t="str">
        <f t="shared" si="0"/>
        <v>Me</v>
      </c>
      <c r="AC1" t="str">
        <f t="shared" si="0"/>
        <v>J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42370</v>
      </c>
      <c r="C2" s="1">
        <f>B2+1</f>
        <v>42371</v>
      </c>
      <c r="D2" s="1">
        <f t="shared" ref="D2:AE2" si="1">C2+1</f>
        <v>42372</v>
      </c>
      <c r="E2" s="1">
        <f t="shared" si="1"/>
        <v>42373</v>
      </c>
      <c r="F2" s="1">
        <f t="shared" si="1"/>
        <v>42374</v>
      </c>
      <c r="G2" s="1">
        <f t="shared" si="1"/>
        <v>42375</v>
      </c>
      <c r="H2" s="1">
        <f t="shared" si="1"/>
        <v>42376</v>
      </c>
      <c r="I2" s="1">
        <f t="shared" si="1"/>
        <v>42377</v>
      </c>
      <c r="J2" s="1">
        <f t="shared" si="1"/>
        <v>42378</v>
      </c>
      <c r="K2" s="1">
        <f t="shared" si="1"/>
        <v>42379</v>
      </c>
      <c r="L2" s="1">
        <f t="shared" si="1"/>
        <v>42380</v>
      </c>
      <c r="M2" s="1">
        <f t="shared" si="1"/>
        <v>42381</v>
      </c>
      <c r="N2" s="1">
        <f t="shared" si="1"/>
        <v>42382</v>
      </c>
      <c r="O2" s="1">
        <f t="shared" si="1"/>
        <v>42383</v>
      </c>
      <c r="P2" s="1">
        <f t="shared" si="1"/>
        <v>42384</v>
      </c>
      <c r="Q2" s="1">
        <f t="shared" si="1"/>
        <v>42385</v>
      </c>
      <c r="R2" s="1">
        <f t="shared" si="1"/>
        <v>42386</v>
      </c>
      <c r="S2" s="1">
        <f t="shared" si="1"/>
        <v>42387</v>
      </c>
      <c r="T2" s="1">
        <f t="shared" si="1"/>
        <v>42388</v>
      </c>
      <c r="U2" s="1">
        <f t="shared" si="1"/>
        <v>42389</v>
      </c>
      <c r="V2" s="1">
        <f t="shared" si="1"/>
        <v>42390</v>
      </c>
      <c r="W2" s="1">
        <f t="shared" si="1"/>
        <v>42391</v>
      </c>
      <c r="X2" s="1">
        <f t="shared" si="1"/>
        <v>42392</v>
      </c>
      <c r="Y2" s="1">
        <f t="shared" si="1"/>
        <v>42393</v>
      </c>
      <c r="Z2" s="1">
        <f t="shared" si="1"/>
        <v>42394</v>
      </c>
      <c r="AA2" s="1">
        <f t="shared" si="1"/>
        <v>42395</v>
      </c>
      <c r="AB2" s="1">
        <f t="shared" si="1"/>
        <v>42396</v>
      </c>
      <c r="AC2" s="1">
        <f t="shared" si="1"/>
        <v>42397</v>
      </c>
      <c r="AD2" s="1">
        <f t="shared" si="1"/>
        <v>42398</v>
      </c>
      <c r="AE2" s="1">
        <f t="shared" si="1"/>
        <v>42399</v>
      </c>
      <c r="AF2" s="1">
        <f>AE2+1</f>
        <v>42400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7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8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9</v>
      </c>
      <c r="B6" s="9">
        <v>310.5</v>
      </c>
      <c r="C6" s="9">
        <v>118.5</v>
      </c>
      <c r="D6" s="9">
        <v>135</v>
      </c>
      <c r="E6" s="8">
        <v>58.5</v>
      </c>
      <c r="F6" s="8">
        <v>126</v>
      </c>
      <c r="G6" s="8">
        <v>0</v>
      </c>
      <c r="H6" s="8">
        <v>109.5</v>
      </c>
      <c r="I6" s="8">
        <v>96</v>
      </c>
      <c r="J6" s="8">
        <v>174</v>
      </c>
      <c r="K6" s="8">
        <v>0</v>
      </c>
      <c r="L6" s="8">
        <v>141</v>
      </c>
      <c r="M6" s="8">
        <v>96.75</v>
      </c>
      <c r="N6" s="8">
        <v>0</v>
      </c>
      <c r="O6" s="8">
        <v>95.25</v>
      </c>
      <c r="P6" s="8">
        <v>123</v>
      </c>
      <c r="Q6" s="8">
        <v>105.75</v>
      </c>
      <c r="R6" s="8">
        <v>124.5</v>
      </c>
      <c r="S6" s="8">
        <v>72.75</v>
      </c>
      <c r="T6" s="8">
        <v>59.25</v>
      </c>
      <c r="U6" s="8">
        <v>64.5</v>
      </c>
      <c r="V6" s="8">
        <v>159</v>
      </c>
      <c r="W6" s="8">
        <v>180.75</v>
      </c>
      <c r="X6" s="8">
        <v>197.25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158.25</v>
      </c>
      <c r="AE6" s="8">
        <v>136.5</v>
      </c>
      <c r="AF6" s="8">
        <v>90</v>
      </c>
      <c r="AG6" s="9">
        <f t="shared" si="2"/>
        <v>2932.5</v>
      </c>
      <c r="AH6" s="9">
        <f t="shared" si="3"/>
        <v>127.5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10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11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12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>
        <v>7</v>
      </c>
      <c r="U9" s="3" t="s">
        <v>0</v>
      </c>
      <c r="V9" s="3" t="s">
        <v>0</v>
      </c>
      <c r="W9" s="3" t="s">
        <v>0</v>
      </c>
      <c r="X9" s="3" t="s">
        <v>0</v>
      </c>
      <c r="Y9" s="3">
        <v>8</v>
      </c>
      <c r="Z9" s="3">
        <v>8</v>
      </c>
      <c r="AA9" s="3">
        <v>8</v>
      </c>
      <c r="AB9" s="3" t="s">
        <v>0</v>
      </c>
      <c r="AC9" s="3" t="s">
        <v>0</v>
      </c>
      <c r="AD9" s="3">
        <v>8</v>
      </c>
      <c r="AE9" s="3" t="s">
        <v>0</v>
      </c>
      <c r="AF9" s="3" t="s">
        <v>0</v>
      </c>
      <c r="AG9" s="9">
        <f t="shared" si="2"/>
        <v>39</v>
      </c>
      <c r="AH9" s="9">
        <f t="shared" si="3"/>
        <v>7.8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13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135.30000000000001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14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15</v>
      </c>
      <c r="B12" s="6" t="s">
        <v>0</v>
      </c>
      <c r="C12" s="6" t="s">
        <v>0</v>
      </c>
      <c r="D12" s="6">
        <v>-92.37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>
        <v>-95.39</v>
      </c>
      <c r="O12" s="6" t="s">
        <v>0</v>
      </c>
      <c r="P12" s="6" t="s">
        <v>0</v>
      </c>
      <c r="Q12" s="6" t="s">
        <v>0</v>
      </c>
      <c r="R12" s="6">
        <v>-48.22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>
        <v>-103.06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>
        <f>-40.04-126.99</f>
        <v>-167.03</v>
      </c>
      <c r="AG12" s="4">
        <f t="shared" si="4"/>
        <v>-339.03999999999996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16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17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18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19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20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0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6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297.85599999999999</v>
      </c>
      <c r="C39" s="5">
        <f t="shared" ref="C39:AF39" si="6">SUM(C4:C37)</f>
        <v>105.85599999999999</v>
      </c>
      <c r="D39" s="5">
        <f t="shared" si="6"/>
        <v>29.985999999999997</v>
      </c>
      <c r="E39" s="5">
        <f t="shared" si="6"/>
        <v>45.856000000000002</v>
      </c>
      <c r="F39" s="5">
        <f t="shared" si="6"/>
        <v>113.35599999999999</v>
      </c>
      <c r="G39" s="5">
        <f t="shared" si="6"/>
        <v>-12.644</v>
      </c>
      <c r="H39" s="5">
        <f t="shared" si="6"/>
        <v>96.855999999999995</v>
      </c>
      <c r="I39" s="5">
        <f t="shared" si="6"/>
        <v>83.355999999999995</v>
      </c>
      <c r="J39" s="5">
        <f t="shared" si="6"/>
        <v>161.35599999999999</v>
      </c>
      <c r="K39" s="5">
        <f t="shared" si="6"/>
        <v>-12.644</v>
      </c>
      <c r="L39" s="5">
        <f t="shared" si="6"/>
        <v>128.35599999999999</v>
      </c>
      <c r="M39" s="5">
        <f t="shared" si="6"/>
        <v>84.105999999999995</v>
      </c>
      <c r="N39" s="5">
        <f t="shared" si="6"/>
        <v>-108.03400000000001</v>
      </c>
      <c r="O39" s="5">
        <f t="shared" si="6"/>
        <v>82.605999999999995</v>
      </c>
      <c r="P39" s="5">
        <f t="shared" si="6"/>
        <v>110.35599999999999</v>
      </c>
      <c r="Q39" s="5">
        <f t="shared" si="6"/>
        <v>93.105999999999995</v>
      </c>
      <c r="R39" s="5">
        <f t="shared" si="6"/>
        <v>63.635999999999996</v>
      </c>
      <c r="S39" s="5">
        <f t="shared" si="6"/>
        <v>60.105999999999995</v>
      </c>
      <c r="T39" s="5">
        <f t="shared" si="6"/>
        <v>53.606000000000002</v>
      </c>
      <c r="U39" s="5">
        <f t="shared" si="6"/>
        <v>51.856000000000002</v>
      </c>
      <c r="V39" s="5">
        <f t="shared" si="6"/>
        <v>146.35599999999999</v>
      </c>
      <c r="W39" s="5">
        <f t="shared" si="6"/>
        <v>168.10599999999999</v>
      </c>
      <c r="X39" s="5">
        <f t="shared" si="6"/>
        <v>184.60599999999999</v>
      </c>
      <c r="Y39" s="5">
        <f t="shared" si="6"/>
        <v>-107.70400000000001</v>
      </c>
      <c r="Z39" s="5">
        <f t="shared" si="6"/>
        <v>-4.6440000000000001</v>
      </c>
      <c r="AA39" s="5">
        <f t="shared" si="6"/>
        <v>-4.6440000000000001</v>
      </c>
      <c r="AB39" s="5">
        <f t="shared" si="6"/>
        <v>-12.644</v>
      </c>
      <c r="AC39" s="5">
        <f t="shared" si="6"/>
        <v>-12.644</v>
      </c>
      <c r="AD39" s="5">
        <f t="shared" si="6"/>
        <v>153.60599999999999</v>
      </c>
      <c r="AE39" s="5">
        <f t="shared" si="6"/>
        <v>123.85599999999999</v>
      </c>
      <c r="AF39" s="5">
        <f t="shared" si="6"/>
        <v>-89.674000000000007</v>
      </c>
      <c r="AG39" s="5">
        <f>SUM(AG4:AG38)</f>
        <v>1116.6791780821918</v>
      </c>
      <c r="AH39" s="2">
        <f>AG39/COUNTIF(B39:AF39,"&gt;0")</f>
        <v>50.758144458281443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AK40"/>
      <c r="AO40"/>
      <c r="AP40"/>
      <c r="AQ40"/>
      <c r="AR40"/>
      <c r="AS40"/>
      <c r="AT40"/>
      <c r="AU40"/>
      <c r="AV40"/>
      <c r="AW40"/>
    </row>
    <row r="41" spans="1:50" x14ac:dyDescent="0.25">
      <c r="AK41"/>
      <c r="AO41"/>
      <c r="AP41"/>
      <c r="AQ41"/>
      <c r="AR41"/>
      <c r="AS41"/>
      <c r="AT41"/>
      <c r="AU41"/>
      <c r="AV41"/>
      <c r="AW41"/>
    </row>
    <row r="42" spans="1:50" x14ac:dyDescent="0.25">
      <c r="AK42"/>
      <c r="AO42"/>
      <c r="AP42"/>
      <c r="AQ42"/>
      <c r="AR42"/>
      <c r="AS42"/>
      <c r="AT42"/>
      <c r="AU42"/>
      <c r="AV42"/>
      <c r="AW42"/>
    </row>
    <row r="43" spans="1:50" x14ac:dyDescent="0.25">
      <c r="AK43"/>
      <c r="AO43"/>
      <c r="AP43"/>
      <c r="AQ43"/>
      <c r="AR43"/>
      <c r="AS43"/>
      <c r="AT43"/>
      <c r="AU43"/>
      <c r="AV43"/>
      <c r="AW43"/>
    </row>
    <row r="44" spans="1:50" x14ac:dyDescent="0.25"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K46"/>
      <c r="AO46"/>
      <c r="AP46"/>
      <c r="AQ46"/>
      <c r="AR46"/>
      <c r="AS46"/>
      <c r="AT46"/>
      <c r="AU46"/>
      <c r="AV46"/>
      <c r="AW46"/>
    </row>
    <row r="47" spans="1:50" x14ac:dyDescent="0.25">
      <c r="AK47"/>
      <c r="AO47"/>
      <c r="AP47"/>
      <c r="AQ47"/>
      <c r="AR47"/>
      <c r="AS47"/>
      <c r="AT47"/>
      <c r="AU47"/>
      <c r="AV47"/>
      <c r="AW47"/>
    </row>
    <row r="48" spans="1:50" x14ac:dyDescent="0.25">
      <c r="AK48"/>
      <c r="AO48"/>
      <c r="AP48"/>
      <c r="AQ48"/>
      <c r="AR48"/>
      <c r="AS48"/>
      <c r="AT48"/>
      <c r="AU48"/>
      <c r="AV48"/>
      <c r="AW48"/>
    </row>
    <row r="49" spans="37:49" x14ac:dyDescent="0.25">
      <c r="AK49"/>
      <c r="AO49"/>
      <c r="AP49"/>
      <c r="AQ49"/>
      <c r="AR49"/>
      <c r="AS49"/>
      <c r="AT49"/>
      <c r="AU49"/>
      <c r="AV49"/>
      <c r="AW49"/>
    </row>
    <row r="50" spans="37:49" x14ac:dyDescent="0.25">
      <c r="AK50"/>
      <c r="AO50"/>
      <c r="AP50"/>
      <c r="AQ50"/>
      <c r="AR50"/>
      <c r="AS50"/>
      <c r="AT50"/>
      <c r="AU50"/>
      <c r="AV50"/>
      <c r="AW50"/>
    </row>
    <row r="51" spans="37:49" x14ac:dyDescent="0.25">
      <c r="AK51"/>
      <c r="AO51"/>
      <c r="AP51"/>
      <c r="AQ51"/>
      <c r="AR51"/>
      <c r="AS51"/>
      <c r="AT51"/>
      <c r="AU51"/>
      <c r="AV51"/>
      <c r="AW51"/>
    </row>
    <row r="52" spans="37:49" x14ac:dyDescent="0.25">
      <c r="AK52"/>
      <c r="AO52"/>
      <c r="AP52"/>
      <c r="AQ52"/>
      <c r="AR52"/>
      <c r="AS52"/>
      <c r="AT52"/>
      <c r="AU52"/>
      <c r="AV52"/>
      <c r="AW52"/>
    </row>
    <row r="53" spans="37:49" x14ac:dyDescent="0.25">
      <c r="AK53"/>
      <c r="AO53"/>
      <c r="AP53"/>
      <c r="AQ53"/>
      <c r="AR53"/>
      <c r="AS53"/>
      <c r="AT53"/>
      <c r="AU53"/>
      <c r="AV53"/>
      <c r="AW53"/>
    </row>
    <row r="54" spans="37:49" x14ac:dyDescent="0.25">
      <c r="AK54"/>
      <c r="AO54"/>
      <c r="AP54"/>
      <c r="AQ54"/>
      <c r="AR54"/>
      <c r="AS54"/>
      <c r="AT54"/>
      <c r="AU54"/>
      <c r="AV54"/>
      <c r="AW54"/>
    </row>
    <row r="55" spans="37:49" x14ac:dyDescent="0.25">
      <c r="AK55"/>
      <c r="AO55"/>
      <c r="AP55"/>
      <c r="AQ55"/>
      <c r="AR55"/>
      <c r="AS55"/>
      <c r="AT55"/>
      <c r="AU55"/>
      <c r="AV55"/>
      <c r="AW55"/>
    </row>
    <row r="56" spans="37:49" x14ac:dyDescent="0.25">
      <c r="AK56"/>
      <c r="AO56"/>
      <c r="AP56"/>
      <c r="AQ56"/>
      <c r="AR56"/>
      <c r="AS56"/>
      <c r="AT56"/>
      <c r="AU56"/>
      <c r="AV56"/>
      <c r="AW56"/>
    </row>
    <row r="57" spans="37:49" x14ac:dyDescent="0.25">
      <c r="AK57"/>
      <c r="AO57"/>
      <c r="AP57"/>
      <c r="AQ57"/>
      <c r="AR57"/>
      <c r="AS57"/>
      <c r="AT57"/>
      <c r="AU57"/>
      <c r="AV57"/>
      <c r="AW57"/>
    </row>
    <row r="58" spans="37:49" x14ac:dyDescent="0.25">
      <c r="AK58"/>
      <c r="AO58"/>
      <c r="AP58"/>
      <c r="AQ58"/>
      <c r="AR58"/>
      <c r="AS58"/>
      <c r="AT58"/>
      <c r="AU58"/>
      <c r="AV58"/>
      <c r="AW58"/>
    </row>
    <row r="59" spans="37:49" x14ac:dyDescent="0.25">
      <c r="AK59"/>
      <c r="AO59"/>
      <c r="AP59"/>
      <c r="AQ59"/>
      <c r="AR59"/>
      <c r="AS59"/>
      <c r="AT59"/>
      <c r="AU59"/>
      <c r="AV59"/>
      <c r="AW59"/>
    </row>
    <row r="60" spans="37:49" x14ac:dyDescent="0.25">
      <c r="AK60"/>
      <c r="AO60"/>
      <c r="AP60"/>
      <c r="AQ60"/>
      <c r="AR60"/>
      <c r="AS60"/>
      <c r="AT60"/>
      <c r="AU60"/>
      <c r="AV60"/>
      <c r="AW60"/>
    </row>
    <row r="61" spans="37:49" x14ac:dyDescent="0.25">
      <c r="AK61"/>
      <c r="AO61"/>
      <c r="AP61"/>
      <c r="AQ61"/>
      <c r="AR61"/>
      <c r="AS61"/>
      <c r="AT61"/>
      <c r="AU61"/>
      <c r="AV61"/>
      <c r="AW61"/>
    </row>
    <row r="62" spans="37:49" x14ac:dyDescent="0.25">
      <c r="AK62"/>
      <c r="AO62"/>
      <c r="AP62"/>
      <c r="AQ62"/>
      <c r="AR62"/>
      <c r="AS62"/>
      <c r="AT62"/>
      <c r="AU62"/>
      <c r="AV62"/>
      <c r="AW62"/>
    </row>
    <row r="63" spans="37:49" x14ac:dyDescent="0.25">
      <c r="AK63"/>
      <c r="AO63"/>
      <c r="AP63"/>
      <c r="AQ63"/>
      <c r="AR63"/>
      <c r="AS63"/>
      <c r="AT63"/>
      <c r="AU63"/>
      <c r="AV63"/>
      <c r="AW63"/>
    </row>
    <row r="64" spans="37:49" x14ac:dyDescent="0.25">
      <c r="AK64"/>
      <c r="AO64"/>
      <c r="AP64"/>
      <c r="AQ64"/>
      <c r="AR64"/>
      <c r="AS64"/>
      <c r="AT64"/>
      <c r="AU64"/>
      <c r="AV64"/>
      <c r="AW64"/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Y72"/>
  <sheetViews>
    <sheetView tabSelected="1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4" customWidth="1"/>
    <col min="42" max="45" width="7.5703125" style="14" bestFit="1" customWidth="1"/>
    <col min="46" max="46" width="10.5703125" style="14" bestFit="1" customWidth="1"/>
    <col min="47" max="47" width="7.5703125" style="14" bestFit="1" customWidth="1"/>
    <col min="48" max="48" width="7.7109375" style="14" bestFit="1" customWidth="1"/>
    <col min="49" max="49" width="10.28515625" style="14" bestFit="1" customWidth="1"/>
  </cols>
  <sheetData>
    <row r="1" spans="1:51" x14ac:dyDescent="0.25">
      <c r="A1" t="s">
        <v>25</v>
      </c>
      <c r="B1" t="str">
        <f>IF(WEEKDAY(B2)=1,"D",IF(WEEKDAY(B2)=2,"L",IF(WEEKDAY(B2)=3,"Ma",IF(WEEKDAY(B2)=4,"Me",IF(WEEKDAY(B2)=5,"J",IF(WEEKDAY(B2)=6,"V",IF(WEEKDAY(B2)=7,"S",)))))))</f>
        <v>L</v>
      </c>
      <c r="C1" t="str">
        <f>IF(WEEKDAY(C2)=1,"D",IF(WEEKDAY(C2)=2,"L",IF(WEEKDAY(C2)=3,"Ma",IF(WEEKDAY(C2)=4,"Me",IF(WEEKDAY(C2)=5,"J",IF(WEEKDAY(C2)=6,"V",IF(WEEKDAY(C2)=7,"S",)))))))</f>
        <v>Ma</v>
      </c>
      <c r="D1" t="str">
        <f>IF(WEEKDAY(D2)=1,"D",IF(WEEKDAY(D2)=2,"L",IF(WEEKDAY(D2)=3,"Ma",IF(WEEKDAY(D2)=4,"Me",IF(WEEKDAY(D2)=5,"J",IF(WEEKDAY(D2)=6,"V",IF(WEEKDAY(D2)=7,"S",)))))))</f>
        <v>Me</v>
      </c>
      <c r="E1" t="str">
        <f>IF(WEEKDAY(E2)=1,"D",IF(WEEKDAY(E2)=2,"L",IF(WEEKDAY(E2)=3,"Ma",IF(WEEKDAY(E2)=4,"Me",IF(WEEKDAY(E2)=5,"J",IF(WEEKDAY(E2)=6,"V",IF(WEEKDAY(E2)=7,"S",)))))))</f>
        <v>J</v>
      </c>
      <c r="F1" t="str">
        <f>IF(WEEKDAY(F2)=1,"D",IF(WEEKDAY(F2)=2,"L",IF(WEEKDAY(F2)=3,"Ma",IF(WEEKDAY(F2)=4,"Me",IF(WEEKDAY(F2)=5,"J",IF(WEEKDAY(F2)=6,"V",IF(WEEKDAY(F2)=7,"S",)))))))</f>
        <v>V</v>
      </c>
      <c r="G1" t="str">
        <f t="shared" ref="G1:AC1" si="0">IF(WEEKDAY(G2)=1,"D",IF(WEEKDAY(G2)=2,"L",IF(WEEKDAY(G2)=3,"Ma",IF(WEEKDAY(G2)=4,"Me",IF(WEEKDAY(G2)=5,"J",IF(WEEKDAY(G2)=6,"V",IF(WEEKDAY(G2)=7,"S",)))))))</f>
        <v>S</v>
      </c>
      <c r="H1" t="str">
        <f t="shared" si="0"/>
        <v>D</v>
      </c>
      <c r="I1" t="str">
        <f t="shared" si="0"/>
        <v>L</v>
      </c>
      <c r="J1" t="str">
        <f t="shared" si="0"/>
        <v>Ma</v>
      </c>
      <c r="K1" t="str">
        <f t="shared" si="0"/>
        <v>Me</v>
      </c>
      <c r="L1" t="str">
        <f t="shared" si="0"/>
        <v>J</v>
      </c>
      <c r="M1" t="str">
        <f t="shared" si="0"/>
        <v>V</v>
      </c>
      <c r="N1" t="str">
        <f t="shared" si="0"/>
        <v>S</v>
      </c>
      <c r="O1" t="str">
        <f t="shared" si="0"/>
        <v>D</v>
      </c>
      <c r="P1" t="str">
        <f t="shared" si="0"/>
        <v>L</v>
      </c>
      <c r="Q1" t="str">
        <f t="shared" si="0"/>
        <v>Ma</v>
      </c>
      <c r="R1" t="str">
        <f t="shared" si="0"/>
        <v>Me</v>
      </c>
      <c r="S1" t="str">
        <f t="shared" si="0"/>
        <v>J</v>
      </c>
      <c r="T1" t="str">
        <f t="shared" si="0"/>
        <v>V</v>
      </c>
      <c r="U1" t="str">
        <f t="shared" si="0"/>
        <v>S</v>
      </c>
      <c r="V1" t="str">
        <f t="shared" si="0"/>
        <v>D</v>
      </c>
      <c r="W1" t="str">
        <f t="shared" si="0"/>
        <v>L</v>
      </c>
      <c r="X1" t="str">
        <f t="shared" si="0"/>
        <v>Ma</v>
      </c>
      <c r="Y1" t="str">
        <f t="shared" si="0"/>
        <v>Me</v>
      </c>
      <c r="Z1" t="str">
        <f t="shared" si="0"/>
        <v>J</v>
      </c>
      <c r="AA1" t="str">
        <f t="shared" si="0"/>
        <v>V</v>
      </c>
      <c r="AB1" t="str">
        <f t="shared" si="0"/>
        <v>S</v>
      </c>
      <c r="AC1" t="str">
        <f t="shared" si="0"/>
        <v>D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1" x14ac:dyDescent="0.25">
      <c r="B2" s="1">
        <v>42401</v>
      </c>
      <c r="C2" s="1">
        <f>B2+1</f>
        <v>42402</v>
      </c>
      <c r="D2" s="1">
        <f t="shared" ref="D2:AD2" si="1">C2+1</f>
        <v>42403</v>
      </c>
      <c r="E2" s="1">
        <f t="shared" si="1"/>
        <v>42404</v>
      </c>
      <c r="F2" s="1">
        <f t="shared" si="1"/>
        <v>42405</v>
      </c>
      <c r="G2" s="1">
        <f t="shared" si="1"/>
        <v>42406</v>
      </c>
      <c r="H2" s="1">
        <f t="shared" si="1"/>
        <v>42407</v>
      </c>
      <c r="I2" s="1">
        <f t="shared" si="1"/>
        <v>42408</v>
      </c>
      <c r="J2" s="1">
        <f t="shared" si="1"/>
        <v>42409</v>
      </c>
      <c r="K2" s="1">
        <f t="shared" si="1"/>
        <v>42410</v>
      </c>
      <c r="L2" s="1">
        <f t="shared" si="1"/>
        <v>42411</v>
      </c>
      <c r="M2" s="1">
        <f t="shared" si="1"/>
        <v>42412</v>
      </c>
      <c r="N2" s="1">
        <f t="shared" si="1"/>
        <v>42413</v>
      </c>
      <c r="O2" s="1">
        <f t="shared" si="1"/>
        <v>42414</v>
      </c>
      <c r="P2" s="1">
        <f t="shared" si="1"/>
        <v>42415</v>
      </c>
      <c r="Q2" s="1">
        <f t="shared" si="1"/>
        <v>42416</v>
      </c>
      <c r="R2" s="1">
        <f t="shared" si="1"/>
        <v>42417</v>
      </c>
      <c r="S2" s="1">
        <f t="shared" si="1"/>
        <v>42418</v>
      </c>
      <c r="T2" s="1">
        <f t="shared" si="1"/>
        <v>42419</v>
      </c>
      <c r="U2" s="1">
        <f t="shared" si="1"/>
        <v>42420</v>
      </c>
      <c r="V2" s="1">
        <f t="shared" si="1"/>
        <v>42421</v>
      </c>
      <c r="W2" s="1">
        <f t="shared" si="1"/>
        <v>42422</v>
      </c>
      <c r="X2" s="1">
        <f t="shared" si="1"/>
        <v>42423</v>
      </c>
      <c r="Y2" s="1">
        <f t="shared" si="1"/>
        <v>42424</v>
      </c>
      <c r="Z2" s="1">
        <f t="shared" si="1"/>
        <v>42425</v>
      </c>
      <c r="AA2" s="1">
        <f t="shared" si="1"/>
        <v>42426</v>
      </c>
      <c r="AB2" s="1">
        <f t="shared" si="1"/>
        <v>42427</v>
      </c>
      <c r="AC2" s="1">
        <f t="shared" si="1"/>
        <v>42428</v>
      </c>
      <c r="AD2" s="1">
        <f t="shared" si="1"/>
        <v>42429</v>
      </c>
      <c r="AE2" s="1" t="s">
        <v>0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1" x14ac:dyDescent="0.25">
      <c r="B3" s="2"/>
      <c r="AK3"/>
      <c r="AO3"/>
      <c r="AP3"/>
      <c r="AQ3"/>
      <c r="AR3"/>
      <c r="AS3"/>
      <c r="AT3"/>
      <c r="AU3"/>
      <c r="AV3"/>
      <c r="AW3"/>
    </row>
    <row r="4" spans="1:51" s="8" customFormat="1" x14ac:dyDescent="0.25">
      <c r="A4" s="8" t="s">
        <v>7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8" customFormat="1" x14ac:dyDescent="0.25">
      <c r="A5" s="8" t="s">
        <v>8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8" customFormat="1" x14ac:dyDescent="0.25">
      <c r="A6" s="8" t="s">
        <v>9</v>
      </c>
      <c r="B6" s="9">
        <v>0</v>
      </c>
      <c r="C6" s="9">
        <v>81</v>
      </c>
      <c r="D6" s="9">
        <v>33.75</v>
      </c>
      <c r="E6" s="8">
        <v>0</v>
      </c>
      <c r="F6" s="8">
        <v>20.25</v>
      </c>
      <c r="G6" s="8">
        <v>0</v>
      </c>
      <c r="H6" s="8">
        <v>84</v>
      </c>
      <c r="I6" s="8">
        <v>0</v>
      </c>
      <c r="J6" s="8">
        <v>0</v>
      </c>
      <c r="K6" s="8">
        <v>19.5</v>
      </c>
      <c r="L6" s="8">
        <v>0</v>
      </c>
      <c r="M6" s="8">
        <v>0</v>
      </c>
      <c r="N6" s="8">
        <v>96</v>
      </c>
      <c r="O6" s="8">
        <v>0</v>
      </c>
      <c r="P6" s="8">
        <v>21.75</v>
      </c>
      <c r="Q6" s="8">
        <v>33.75</v>
      </c>
      <c r="R6" s="8">
        <v>36.75</v>
      </c>
      <c r="S6" s="8">
        <v>0</v>
      </c>
      <c r="T6" s="8">
        <v>0</v>
      </c>
      <c r="U6" s="8">
        <v>132</v>
      </c>
      <c r="V6" s="8">
        <v>39</v>
      </c>
      <c r="W6" s="8">
        <v>0</v>
      </c>
      <c r="X6" s="8">
        <v>0</v>
      </c>
      <c r="Y6" s="8">
        <v>33.75</v>
      </c>
      <c r="Z6" s="8">
        <v>29.25</v>
      </c>
      <c r="AA6" s="8">
        <v>52.5</v>
      </c>
      <c r="AB6" s="8">
        <v>0</v>
      </c>
      <c r="AC6" s="8">
        <v>97.5</v>
      </c>
      <c r="AD6" s="8">
        <v>0</v>
      </c>
      <c r="AE6" s="8" t="s">
        <v>0</v>
      </c>
      <c r="AF6" s="8" t="s">
        <v>0</v>
      </c>
      <c r="AG6" s="9">
        <f t="shared" si="2"/>
        <v>810.75</v>
      </c>
      <c r="AH6" s="9">
        <f t="shared" si="3"/>
        <v>54.05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8" customFormat="1" x14ac:dyDescent="0.25">
      <c r="A7" s="8" t="s">
        <v>10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8" customFormat="1" x14ac:dyDescent="0.25">
      <c r="A8" s="8" t="s">
        <v>11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8" customFormat="1" x14ac:dyDescent="0.25">
      <c r="A9" s="8" t="s">
        <v>12</v>
      </c>
      <c r="B9" s="4">
        <v>0</v>
      </c>
      <c r="C9" s="3">
        <v>0</v>
      </c>
      <c r="D9" s="4">
        <f>2+0.5+0.5+0.5</f>
        <v>3.5</v>
      </c>
      <c r="E9" s="3">
        <f>0.5+2+0.5</f>
        <v>3</v>
      </c>
      <c r="F9" s="3">
        <f>0.5+2+0.5</f>
        <v>3</v>
      </c>
      <c r="G9" s="3">
        <v>0</v>
      </c>
      <c r="H9" s="3">
        <f>2+1.5</f>
        <v>3.5</v>
      </c>
      <c r="I9" s="3">
        <f>1.5+0.5+1.5</f>
        <v>3.5</v>
      </c>
      <c r="J9" s="3">
        <f>2+0.5+0.5+0.5</f>
        <v>3.5</v>
      </c>
      <c r="K9" s="3">
        <f>2+0.5+0.5</f>
        <v>3</v>
      </c>
      <c r="L9" s="3">
        <f>0.5+2+2</f>
        <v>4.5</v>
      </c>
      <c r="M9" s="3">
        <f>1+0.5+0.5+2</f>
        <v>4</v>
      </c>
      <c r="N9" s="3">
        <f>1.5+2</f>
        <v>3.5</v>
      </c>
      <c r="O9" s="3">
        <f>2+1.5</f>
        <v>3.5</v>
      </c>
      <c r="P9" s="3">
        <f>1.5+2+1.5</f>
        <v>5</v>
      </c>
      <c r="Q9" s="3">
        <f>1.5+2+2+0.5+0.5</f>
        <v>6.5</v>
      </c>
      <c r="R9" s="3">
        <f>2+0.5+0.5+2</f>
        <v>5</v>
      </c>
      <c r="S9" s="3">
        <f>1.5</f>
        <v>1.5</v>
      </c>
      <c r="T9" s="3">
        <f>2+1.5+5</f>
        <v>8.5</v>
      </c>
      <c r="U9" s="3">
        <v>0</v>
      </c>
      <c r="V9" s="3">
        <f>1.5+2</f>
        <v>3.5</v>
      </c>
      <c r="W9" s="3">
        <f>1.5+2+2+2</f>
        <v>7.5</v>
      </c>
      <c r="X9" s="3">
        <f>2</f>
        <v>2</v>
      </c>
      <c r="Y9" s="3">
        <f>1.5+2+0.5+0.5</f>
        <v>4.5</v>
      </c>
      <c r="Z9" s="3">
        <f>1+2</f>
        <v>3</v>
      </c>
      <c r="AA9" s="3">
        <f>1.5+2+1.5+2</f>
        <v>7</v>
      </c>
      <c r="AB9" s="3">
        <f>2</f>
        <v>2</v>
      </c>
      <c r="AC9" s="3">
        <f>1.5+1.5</f>
        <v>3</v>
      </c>
      <c r="AD9" s="3">
        <f>2+2+2</f>
        <v>6</v>
      </c>
      <c r="AE9" s="3" t="s">
        <v>0</v>
      </c>
      <c r="AF9" s="3" t="s">
        <v>0</v>
      </c>
      <c r="AG9" s="9">
        <f t="shared" si="2"/>
        <v>103.5</v>
      </c>
      <c r="AH9" s="9">
        <f t="shared" si="3"/>
        <v>4.1399999999999997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3" customFormat="1" x14ac:dyDescent="0.25">
      <c r="A10" s="3" t="s">
        <v>13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58.19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x14ac:dyDescent="0.25">
      <c r="A11" s="3" t="s">
        <v>14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1" x14ac:dyDescent="0.25">
      <c r="A12" s="3" t="s">
        <v>15</v>
      </c>
      <c r="B12" s="6" t="s">
        <v>0</v>
      </c>
      <c r="C12" s="6" t="s">
        <v>0</v>
      </c>
      <c r="D12" s="6">
        <v>-103.06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>
        <v>-203.9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-306.96000000000004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1" x14ac:dyDescent="0.25">
      <c r="A13" s="3" t="s">
        <v>16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1" x14ac:dyDescent="0.25">
      <c r="A14" s="3" t="s">
        <v>17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1" x14ac:dyDescent="0.25">
      <c r="A15" s="3" t="s">
        <v>18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1" x14ac:dyDescent="0.25">
      <c r="A16" s="3" t="s">
        <v>19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1" x14ac:dyDescent="0.25">
      <c r="A17" s="3" t="s">
        <v>20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1" x14ac:dyDescent="0.25">
      <c r="A18" s="3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1" x14ac:dyDescent="0.25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1" x14ac:dyDescent="0.25">
      <c r="A20" s="3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1" s="8" customFormat="1" x14ac:dyDescent="0.25">
      <c r="A21" s="3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8" customFormat="1" x14ac:dyDescent="0.25">
      <c r="A22" s="3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8" customFormat="1" x14ac:dyDescent="0.25">
      <c r="A23" s="8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8" customFormat="1" x14ac:dyDescent="0.25">
      <c r="A24" s="8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8" customFormat="1" x14ac:dyDescent="0.25">
      <c r="A25" s="8" t="s">
        <v>0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8" customFormat="1" x14ac:dyDescent="0.25">
      <c r="A26" s="8" t="s"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8" customFormat="1" x14ac:dyDescent="0.25">
      <c r="A27" s="8" t="s">
        <v>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3" customFormat="1" x14ac:dyDescent="0.25">
      <c r="A28" s="3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3" customFormat="1" x14ac:dyDescent="0.25">
      <c r="A29" s="3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" customFormat="1" x14ac:dyDescent="0.25">
      <c r="A30" s="3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" customFormat="1" x14ac:dyDescent="0.25">
      <c r="A31" s="3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3" customFormat="1" x14ac:dyDescent="0.25">
      <c r="A32" s="3" t="s"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" customFormat="1" x14ac:dyDescent="0.25">
      <c r="A33" s="3" t="s">
        <v>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" customFormat="1" x14ac:dyDescent="0.25">
      <c r="A34" s="3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" customFormat="1" x14ac:dyDescent="0.25">
      <c r="A35" s="3" t="s"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" customFormat="1" x14ac:dyDescent="0.25">
      <c r="A36" s="3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" customFormat="1" x14ac:dyDescent="0.25">
      <c r="A37" s="3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" customFormat="1" x14ac:dyDescent="0.25">
      <c r="A38" s="3" t="s">
        <v>6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x14ac:dyDescent="0.25">
      <c r="A39" t="s">
        <v>4</v>
      </c>
      <c r="B39" s="5">
        <f>SUM(B4:B37)</f>
        <v>-12.644</v>
      </c>
      <c r="C39" s="5">
        <f t="shared" ref="C39:AF39" si="6">SUM(C4:C37)</f>
        <v>68.355999999999995</v>
      </c>
      <c r="D39" s="5">
        <f t="shared" si="6"/>
        <v>-78.454000000000008</v>
      </c>
      <c r="E39" s="5">
        <f t="shared" si="6"/>
        <v>-9.6440000000000001</v>
      </c>
      <c r="F39" s="5">
        <f t="shared" si="6"/>
        <v>10.606</v>
      </c>
      <c r="G39" s="5">
        <f t="shared" si="6"/>
        <v>-12.644</v>
      </c>
      <c r="H39" s="5">
        <f t="shared" si="6"/>
        <v>74.855999999999995</v>
      </c>
      <c r="I39" s="5">
        <f t="shared" si="6"/>
        <v>-9.1440000000000001</v>
      </c>
      <c r="J39" s="5">
        <f t="shared" si="6"/>
        <v>-9.1440000000000001</v>
      </c>
      <c r="K39" s="5">
        <f t="shared" si="6"/>
        <v>9.8559999999999999</v>
      </c>
      <c r="L39" s="5">
        <f t="shared" si="6"/>
        <v>-8.1440000000000001</v>
      </c>
      <c r="M39" s="5">
        <f t="shared" si="6"/>
        <v>-8.6440000000000001</v>
      </c>
      <c r="N39" s="5">
        <f t="shared" si="6"/>
        <v>86.855999999999995</v>
      </c>
      <c r="O39" s="5">
        <f t="shared" si="6"/>
        <v>-9.1440000000000001</v>
      </c>
      <c r="P39" s="5">
        <f t="shared" si="6"/>
        <v>-189.79400000000001</v>
      </c>
      <c r="Q39" s="5">
        <f t="shared" si="6"/>
        <v>27.606000000000002</v>
      </c>
      <c r="R39" s="5">
        <f t="shared" si="6"/>
        <v>29.106000000000002</v>
      </c>
      <c r="S39" s="5">
        <f t="shared" si="6"/>
        <v>-11.144</v>
      </c>
      <c r="T39" s="5">
        <f t="shared" si="6"/>
        <v>-4.1440000000000001</v>
      </c>
      <c r="U39" s="5">
        <f t="shared" si="6"/>
        <v>119.35599999999999</v>
      </c>
      <c r="V39" s="5">
        <f t="shared" si="6"/>
        <v>29.856000000000002</v>
      </c>
      <c r="W39" s="5">
        <f t="shared" si="6"/>
        <v>-5.1440000000000001</v>
      </c>
      <c r="X39" s="5">
        <f t="shared" si="6"/>
        <v>-10.644</v>
      </c>
      <c r="Y39" s="5">
        <f t="shared" si="6"/>
        <v>25.606000000000002</v>
      </c>
      <c r="Z39" s="5">
        <f t="shared" si="6"/>
        <v>19.606000000000002</v>
      </c>
      <c r="AA39" s="5">
        <f t="shared" si="6"/>
        <v>46.856000000000002</v>
      </c>
      <c r="AB39" s="5">
        <f t="shared" si="6"/>
        <v>-10.644</v>
      </c>
      <c r="AC39" s="5">
        <f t="shared" si="6"/>
        <v>87.855999999999995</v>
      </c>
      <c r="AD39" s="5">
        <f t="shared" si="6"/>
        <v>-6.6440000000000001</v>
      </c>
      <c r="AE39" s="5">
        <f t="shared" si="6"/>
        <v>-12.644</v>
      </c>
      <c r="AF39" s="5">
        <f t="shared" si="6"/>
        <v>-12.644</v>
      </c>
      <c r="AG39" s="5">
        <f>SUM(AG4:AG38)</f>
        <v>-908.49082191780826</v>
      </c>
      <c r="AH39" s="2">
        <f>AG39/COUNTIF(B39:AF39,"&gt;0")</f>
        <v>-69.883909378292941</v>
      </c>
      <c r="AK39"/>
      <c r="AO39"/>
      <c r="AP39"/>
      <c r="AQ39"/>
      <c r="AR39"/>
      <c r="AS39"/>
      <c r="AT39"/>
      <c r="AU39"/>
      <c r="AV39"/>
      <c r="AW39"/>
    </row>
    <row r="40" spans="1:51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1" x14ac:dyDescent="0.25">
      <c r="AK41"/>
      <c r="AO41"/>
      <c r="AP41"/>
      <c r="AQ41"/>
      <c r="AR41"/>
      <c r="AS41"/>
      <c r="AT41"/>
      <c r="AU41"/>
      <c r="AV41"/>
      <c r="AW41"/>
    </row>
    <row r="42" spans="1:51" x14ac:dyDescent="0.25">
      <c r="AK42"/>
      <c r="AO42"/>
      <c r="AP42"/>
      <c r="AQ42"/>
      <c r="AR42"/>
      <c r="AS42"/>
      <c r="AT42"/>
      <c r="AU42"/>
      <c r="AV42"/>
      <c r="AW42"/>
    </row>
    <row r="43" spans="1:51" x14ac:dyDescent="0.25">
      <c r="AK43"/>
      <c r="AO43"/>
      <c r="AP43"/>
      <c r="AQ43"/>
      <c r="AR43"/>
      <c r="AS43"/>
      <c r="AT43"/>
      <c r="AU43"/>
      <c r="AV43"/>
      <c r="AW43"/>
    </row>
    <row r="44" spans="1:51" x14ac:dyDescent="0.25">
      <c r="AK44"/>
      <c r="AO44"/>
      <c r="AP44"/>
      <c r="AQ44"/>
      <c r="AR44"/>
      <c r="AS44"/>
      <c r="AT44"/>
      <c r="AU44"/>
      <c r="AV44"/>
      <c r="AW44"/>
    </row>
    <row r="45" spans="1:51" x14ac:dyDescent="0.25">
      <c r="AK45"/>
      <c r="AO45"/>
      <c r="AP45"/>
      <c r="AQ45"/>
      <c r="AR45"/>
      <c r="AS45"/>
      <c r="AT45"/>
      <c r="AU45"/>
      <c r="AV45"/>
      <c r="AW45"/>
    </row>
    <row r="46" spans="1:51" x14ac:dyDescent="0.25">
      <c r="AK46"/>
      <c r="AO46"/>
      <c r="AP46"/>
      <c r="AQ46"/>
      <c r="AR46"/>
      <c r="AS46"/>
      <c r="AT46"/>
      <c r="AU46"/>
      <c r="AV46"/>
      <c r="AW46"/>
    </row>
    <row r="47" spans="1:51" x14ac:dyDescent="0.25">
      <c r="AK47"/>
      <c r="AO47"/>
      <c r="AP47"/>
      <c r="AQ47"/>
      <c r="AR47"/>
      <c r="AS47"/>
      <c r="AT47"/>
      <c r="AU47"/>
      <c r="AV47"/>
      <c r="AW47"/>
    </row>
    <row r="48" spans="1:51" x14ac:dyDescent="0.25">
      <c r="AK48"/>
      <c r="AO48"/>
      <c r="AP48"/>
      <c r="AQ48"/>
      <c r="AR48"/>
      <c r="AS48"/>
      <c r="AT48"/>
      <c r="AU48"/>
      <c r="AV48"/>
      <c r="AW48"/>
    </row>
    <row r="49" spans="37:49" x14ac:dyDescent="0.25">
      <c r="AK49"/>
      <c r="AO49"/>
      <c r="AP49"/>
      <c r="AQ49"/>
      <c r="AR49"/>
      <c r="AS49"/>
      <c r="AT49"/>
      <c r="AU49"/>
      <c r="AV49"/>
      <c r="AW49"/>
    </row>
    <row r="50" spans="37:49" x14ac:dyDescent="0.25">
      <c r="AK50"/>
      <c r="AO50"/>
      <c r="AP50"/>
      <c r="AQ50"/>
      <c r="AR50"/>
      <c r="AS50"/>
      <c r="AT50"/>
      <c r="AU50"/>
      <c r="AV50"/>
      <c r="AW50"/>
    </row>
    <row r="51" spans="37:49" x14ac:dyDescent="0.25">
      <c r="AK51"/>
      <c r="AO51"/>
      <c r="AP51"/>
      <c r="AQ51"/>
      <c r="AR51"/>
      <c r="AS51"/>
      <c r="AT51"/>
      <c r="AU51"/>
      <c r="AV51"/>
      <c r="AW51"/>
    </row>
    <row r="52" spans="37:49" x14ac:dyDescent="0.25">
      <c r="AK52"/>
      <c r="AO52"/>
      <c r="AP52"/>
      <c r="AQ52"/>
      <c r="AR52"/>
      <c r="AS52"/>
      <c r="AT52"/>
      <c r="AU52"/>
      <c r="AV52"/>
      <c r="AW52"/>
    </row>
    <row r="53" spans="37:49" x14ac:dyDescent="0.25">
      <c r="AK53"/>
      <c r="AO53"/>
      <c r="AP53"/>
      <c r="AQ53"/>
      <c r="AR53"/>
      <c r="AS53"/>
      <c r="AT53"/>
      <c r="AU53"/>
      <c r="AV53"/>
      <c r="AW53"/>
    </row>
    <row r="54" spans="37:49" x14ac:dyDescent="0.25">
      <c r="AK54"/>
      <c r="AO54"/>
      <c r="AP54"/>
      <c r="AQ54"/>
      <c r="AR54"/>
      <c r="AS54"/>
      <c r="AT54"/>
      <c r="AU54"/>
      <c r="AV54"/>
      <c r="AW54"/>
    </row>
    <row r="55" spans="37:49" x14ac:dyDescent="0.25">
      <c r="AK55"/>
      <c r="AO55"/>
      <c r="AP55"/>
      <c r="AQ55"/>
      <c r="AR55"/>
      <c r="AS55"/>
      <c r="AT55"/>
      <c r="AU55"/>
      <c r="AV55"/>
      <c r="AW55"/>
    </row>
    <row r="56" spans="37:49" x14ac:dyDescent="0.25">
      <c r="AK56"/>
      <c r="AO56"/>
      <c r="AP56"/>
      <c r="AQ56"/>
      <c r="AR56"/>
      <c r="AS56"/>
      <c r="AT56"/>
      <c r="AU56"/>
      <c r="AV56"/>
      <c r="AW56"/>
    </row>
    <row r="57" spans="37:49" x14ac:dyDescent="0.25">
      <c r="AK57"/>
      <c r="AO57"/>
      <c r="AP57"/>
      <c r="AQ57"/>
      <c r="AR57"/>
      <c r="AS57"/>
      <c r="AT57"/>
      <c r="AU57"/>
      <c r="AV57"/>
      <c r="AW57"/>
    </row>
    <row r="58" spans="37:49" x14ac:dyDescent="0.25">
      <c r="AK58"/>
      <c r="AO58"/>
      <c r="AP58"/>
      <c r="AQ58"/>
      <c r="AR58"/>
      <c r="AS58"/>
      <c r="AT58"/>
      <c r="AU58"/>
      <c r="AV58"/>
      <c r="AW58"/>
    </row>
    <row r="59" spans="37:49" x14ac:dyDescent="0.25">
      <c r="AK59"/>
      <c r="AO59"/>
      <c r="AP59"/>
      <c r="AQ59"/>
      <c r="AR59"/>
      <c r="AS59"/>
      <c r="AT59"/>
      <c r="AU59"/>
      <c r="AV59"/>
      <c r="AW59"/>
    </row>
    <row r="60" spans="37:49" x14ac:dyDescent="0.25">
      <c r="AK60"/>
      <c r="AO60"/>
      <c r="AP60"/>
      <c r="AQ60"/>
      <c r="AR60"/>
      <c r="AS60"/>
      <c r="AT60"/>
      <c r="AU60"/>
      <c r="AV60"/>
      <c r="AW60"/>
    </row>
    <row r="61" spans="37:49" x14ac:dyDescent="0.25">
      <c r="AK61"/>
      <c r="AO61"/>
      <c r="AP61"/>
      <c r="AQ61"/>
      <c r="AR61"/>
      <c r="AS61"/>
      <c r="AT61"/>
      <c r="AU61"/>
      <c r="AV61"/>
      <c r="AW61"/>
    </row>
    <row r="62" spans="37:49" x14ac:dyDescent="0.25">
      <c r="AK62"/>
      <c r="AO62"/>
      <c r="AP62"/>
      <c r="AQ62"/>
      <c r="AR62"/>
      <c r="AS62"/>
      <c r="AT62"/>
      <c r="AU62"/>
      <c r="AV62"/>
      <c r="AW62"/>
    </row>
    <row r="63" spans="37:49" x14ac:dyDescent="0.25">
      <c r="AK63"/>
      <c r="AO63"/>
      <c r="AP63"/>
      <c r="AQ63"/>
      <c r="AR63"/>
      <c r="AS63"/>
      <c r="AT63"/>
      <c r="AU63"/>
      <c r="AV63"/>
      <c r="AW63"/>
    </row>
    <row r="64" spans="37:49" x14ac:dyDescent="0.25">
      <c r="AK64"/>
      <c r="AO64"/>
      <c r="AP64"/>
      <c r="AQ64"/>
      <c r="AR64"/>
      <c r="AS64"/>
      <c r="AT64"/>
      <c r="AU64"/>
      <c r="AV64"/>
      <c r="AW64"/>
    </row>
    <row r="65" spans="37:49" x14ac:dyDescent="0.25">
      <c r="AK65"/>
      <c r="AO65"/>
      <c r="AP65"/>
      <c r="AQ65"/>
      <c r="AR65"/>
      <c r="AS65"/>
      <c r="AT65"/>
      <c r="AU65"/>
      <c r="AV65"/>
      <c r="AW65"/>
    </row>
    <row r="66" spans="37:49" x14ac:dyDescent="0.25">
      <c r="AK66"/>
      <c r="AO66"/>
      <c r="AP66"/>
      <c r="AQ66"/>
      <c r="AR66"/>
      <c r="AS66"/>
      <c r="AT66"/>
      <c r="AU66"/>
      <c r="AV66"/>
      <c r="AW66"/>
    </row>
    <row r="67" spans="37:49" x14ac:dyDescent="0.25">
      <c r="AK67"/>
      <c r="AO67"/>
      <c r="AP67"/>
      <c r="AQ67"/>
      <c r="AR67"/>
      <c r="AS67"/>
      <c r="AT67"/>
      <c r="AU67"/>
      <c r="AV67"/>
      <c r="AW67"/>
    </row>
    <row r="68" spans="37:49" x14ac:dyDescent="0.25">
      <c r="AK68"/>
      <c r="AO68"/>
      <c r="AP68"/>
      <c r="AQ68"/>
      <c r="AR68"/>
      <c r="AS68"/>
      <c r="AT68"/>
      <c r="AU68"/>
      <c r="AV68"/>
      <c r="AW68"/>
    </row>
    <row r="69" spans="37:49" x14ac:dyDescent="0.25">
      <c r="AK69"/>
      <c r="AO69"/>
      <c r="AP69"/>
      <c r="AQ69"/>
      <c r="AR69"/>
      <c r="AS69"/>
      <c r="AT69"/>
      <c r="AU69"/>
      <c r="AV69"/>
      <c r="AW69"/>
    </row>
    <row r="70" spans="37:49" x14ac:dyDescent="0.25">
      <c r="AK70"/>
      <c r="AO70"/>
      <c r="AP70"/>
      <c r="AQ70"/>
      <c r="AR70"/>
      <c r="AS70"/>
      <c r="AT70"/>
      <c r="AU70"/>
      <c r="AV70"/>
      <c r="AW70"/>
    </row>
    <row r="71" spans="37:49" x14ac:dyDescent="0.25">
      <c r="AK71"/>
      <c r="AO71"/>
      <c r="AP71"/>
      <c r="AQ71"/>
      <c r="AR71"/>
      <c r="AS71"/>
      <c r="AT71"/>
      <c r="AU71"/>
      <c r="AV71"/>
      <c r="AW71"/>
    </row>
    <row r="72" spans="37:49" x14ac:dyDescent="0.25">
      <c r="AK72"/>
      <c r="AO72"/>
      <c r="AP72"/>
      <c r="AQ72"/>
      <c r="AR72"/>
      <c r="AS72"/>
      <c r="AT72"/>
      <c r="AU72"/>
      <c r="AV72"/>
      <c r="AW72"/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X70"/>
  <sheetViews>
    <sheetView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4" customWidth="1"/>
    <col min="42" max="45" width="7.5703125" style="14" bestFit="1" customWidth="1"/>
    <col min="46" max="46" width="10.5703125" style="14" bestFit="1" customWidth="1"/>
    <col min="47" max="47" width="7.5703125" style="14" bestFit="1" customWidth="1"/>
    <col min="48" max="48" width="7.7109375" style="14" bestFit="1" customWidth="1"/>
    <col min="49" max="49" width="10.28515625" style="14" bestFit="1" customWidth="1"/>
  </cols>
  <sheetData>
    <row r="1" spans="1:50" x14ac:dyDescent="0.25">
      <c r="A1" t="s">
        <v>25</v>
      </c>
      <c r="B1" t="str">
        <f>IF(WEEKDAY(B2)=1,"D",IF(WEEKDAY(B2)=2,"L",IF(WEEKDAY(B2)=3,"Ma",IF(WEEKDAY(B2)=4,"Me",IF(WEEKDAY(B2)=5,"J",IF(WEEKDAY(B2)=6,"V",IF(WEEKDAY(B2)=7,"S",)))))))</f>
        <v>Ma</v>
      </c>
      <c r="C1" t="str">
        <f>IF(WEEKDAY(C2)=1,"D",IF(WEEKDAY(C2)=2,"L",IF(WEEKDAY(C2)=3,"Ma",IF(WEEKDAY(C2)=4,"Me",IF(WEEKDAY(C2)=5,"J",IF(WEEKDAY(C2)=6,"V",IF(WEEKDAY(C2)=7,"S",)))))))</f>
        <v>Me</v>
      </c>
      <c r="D1" t="str">
        <f>IF(WEEKDAY(D2)=1,"D",IF(WEEKDAY(D2)=2,"L",IF(WEEKDAY(D2)=3,"Ma",IF(WEEKDAY(D2)=4,"Me",IF(WEEKDAY(D2)=5,"J",IF(WEEKDAY(D2)=6,"V",IF(WEEKDAY(D2)=7,"S",)))))))</f>
        <v>J</v>
      </c>
      <c r="E1" t="str">
        <f>IF(WEEKDAY(E2)=1,"D",IF(WEEKDAY(E2)=2,"L",IF(WEEKDAY(E2)=3,"Ma",IF(WEEKDAY(E2)=4,"Me",IF(WEEKDAY(E2)=5,"J",IF(WEEKDAY(E2)=6,"V",IF(WEEKDAY(E2)=7,"S",)))))))</f>
        <v>V</v>
      </c>
      <c r="F1" t="str">
        <f>IF(WEEKDAY(F2)=1,"D",IF(WEEKDAY(F2)=2,"L",IF(WEEKDAY(F2)=3,"Ma",IF(WEEKDAY(F2)=4,"Me",IF(WEEKDAY(F2)=5,"J",IF(WEEKDAY(F2)=6,"V",IF(WEEKDAY(F2)=7,"S",)))))))</f>
        <v>S</v>
      </c>
      <c r="G1" t="str">
        <f t="shared" ref="G1:AC1" si="0">IF(WEEKDAY(G2)=1,"D",IF(WEEKDAY(G2)=2,"L",IF(WEEKDAY(G2)=3,"Ma",IF(WEEKDAY(G2)=4,"Me",IF(WEEKDAY(G2)=5,"J",IF(WEEKDAY(G2)=6,"V",IF(WEEKDAY(G2)=7,"S",)))))))</f>
        <v>D</v>
      </c>
      <c r="H1" t="str">
        <f t="shared" si="0"/>
        <v>L</v>
      </c>
      <c r="I1" t="str">
        <f t="shared" si="0"/>
        <v>Ma</v>
      </c>
      <c r="J1" t="str">
        <f t="shared" si="0"/>
        <v>Me</v>
      </c>
      <c r="K1" t="str">
        <f t="shared" si="0"/>
        <v>J</v>
      </c>
      <c r="L1" t="str">
        <f t="shared" si="0"/>
        <v>V</v>
      </c>
      <c r="M1" t="str">
        <f t="shared" si="0"/>
        <v>S</v>
      </c>
      <c r="N1" t="str">
        <f t="shared" si="0"/>
        <v>D</v>
      </c>
      <c r="O1" t="str">
        <f t="shared" si="0"/>
        <v>L</v>
      </c>
      <c r="P1" t="str">
        <f t="shared" si="0"/>
        <v>Ma</v>
      </c>
      <c r="Q1" t="str">
        <f t="shared" si="0"/>
        <v>Me</v>
      </c>
      <c r="R1" t="str">
        <f t="shared" si="0"/>
        <v>J</v>
      </c>
      <c r="S1" t="str">
        <f t="shared" si="0"/>
        <v>V</v>
      </c>
      <c r="T1" t="str">
        <f t="shared" si="0"/>
        <v>S</v>
      </c>
      <c r="U1" t="str">
        <f t="shared" si="0"/>
        <v>D</v>
      </c>
      <c r="V1" t="str">
        <f t="shared" si="0"/>
        <v>L</v>
      </c>
      <c r="W1" t="str">
        <f t="shared" si="0"/>
        <v>Ma</v>
      </c>
      <c r="X1" t="str">
        <f t="shared" si="0"/>
        <v>Me</v>
      </c>
      <c r="Y1" t="str">
        <f t="shared" si="0"/>
        <v>J</v>
      </c>
      <c r="Z1" t="str">
        <f t="shared" si="0"/>
        <v>V</v>
      </c>
      <c r="AA1" t="str">
        <f t="shared" si="0"/>
        <v>S</v>
      </c>
      <c r="AB1" t="str">
        <f t="shared" si="0"/>
        <v>D</v>
      </c>
      <c r="AC1" t="str">
        <f t="shared" si="0"/>
        <v>L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42430</v>
      </c>
      <c r="C2" s="1">
        <f>B2+1</f>
        <v>42431</v>
      </c>
      <c r="D2" s="1">
        <f t="shared" ref="D2:AD2" si="1">C2+1</f>
        <v>42432</v>
      </c>
      <c r="E2" s="1">
        <f t="shared" si="1"/>
        <v>42433</v>
      </c>
      <c r="F2" s="1">
        <f t="shared" si="1"/>
        <v>42434</v>
      </c>
      <c r="G2" s="1">
        <f t="shared" si="1"/>
        <v>42435</v>
      </c>
      <c r="H2" s="1">
        <f t="shared" si="1"/>
        <v>42436</v>
      </c>
      <c r="I2" s="1">
        <f t="shared" si="1"/>
        <v>42437</v>
      </c>
      <c r="J2" s="1">
        <f t="shared" si="1"/>
        <v>42438</v>
      </c>
      <c r="K2" s="1">
        <f t="shared" si="1"/>
        <v>42439</v>
      </c>
      <c r="L2" s="1">
        <f t="shared" si="1"/>
        <v>42440</v>
      </c>
      <c r="M2" s="1">
        <f t="shared" si="1"/>
        <v>42441</v>
      </c>
      <c r="N2" s="1">
        <f t="shared" si="1"/>
        <v>42442</v>
      </c>
      <c r="O2" s="1">
        <f t="shared" si="1"/>
        <v>42443</v>
      </c>
      <c r="P2" s="1">
        <f t="shared" si="1"/>
        <v>42444</v>
      </c>
      <c r="Q2" s="1">
        <f t="shared" si="1"/>
        <v>42445</v>
      </c>
      <c r="R2" s="1">
        <f t="shared" si="1"/>
        <v>42446</v>
      </c>
      <c r="S2" s="1">
        <f t="shared" si="1"/>
        <v>42447</v>
      </c>
      <c r="T2" s="1">
        <f t="shared" si="1"/>
        <v>42448</v>
      </c>
      <c r="U2" s="1">
        <f t="shared" si="1"/>
        <v>42449</v>
      </c>
      <c r="V2" s="1">
        <f t="shared" si="1"/>
        <v>42450</v>
      </c>
      <c r="W2" s="1">
        <f t="shared" si="1"/>
        <v>42451</v>
      </c>
      <c r="X2" s="1">
        <f t="shared" si="1"/>
        <v>42452</v>
      </c>
      <c r="Y2" s="1">
        <f t="shared" si="1"/>
        <v>42453</v>
      </c>
      <c r="Z2" s="1">
        <f t="shared" si="1"/>
        <v>42454</v>
      </c>
      <c r="AA2" s="1">
        <f t="shared" si="1"/>
        <v>42455</v>
      </c>
      <c r="AB2" s="1">
        <f t="shared" si="1"/>
        <v>42456</v>
      </c>
      <c r="AC2" s="1">
        <f t="shared" si="1"/>
        <v>42457</v>
      </c>
      <c r="AD2" s="1">
        <f t="shared" si="1"/>
        <v>42458</v>
      </c>
      <c r="AE2" s="1">
        <f t="shared" ref="AE2" si="2">AD2+1</f>
        <v>42459</v>
      </c>
      <c r="AF2" s="1">
        <f t="shared" ref="AF2" si="3">AE2+1</f>
        <v>42460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7</v>
      </c>
      <c r="B4" s="9"/>
      <c r="C4" s="9" t="s">
        <v>0</v>
      </c>
      <c r="D4" s="9" t="s">
        <v>0</v>
      </c>
      <c r="F4" s="8" t="s">
        <v>0</v>
      </c>
      <c r="AG4" s="9">
        <f t="shared" ref="AG4:AG9" si="4">SUM(B4:AF4)</f>
        <v>0</v>
      </c>
      <c r="AH4" s="9">
        <f t="shared" ref="AH4:AH10" si="5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8</v>
      </c>
      <c r="B5" s="9" t="s">
        <v>0</v>
      </c>
      <c r="C5" s="9" t="s">
        <v>0</v>
      </c>
      <c r="D5" s="9"/>
      <c r="E5" s="8" t="s">
        <v>0</v>
      </c>
      <c r="AG5" s="9">
        <f t="shared" si="4"/>
        <v>0</v>
      </c>
      <c r="AH5" s="9">
        <f t="shared" si="5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9</v>
      </c>
      <c r="B6" s="9">
        <v>57.75</v>
      </c>
      <c r="C6" s="9">
        <v>22.5</v>
      </c>
      <c r="D6" s="9">
        <v>0</v>
      </c>
      <c r="E6" s="8">
        <v>0</v>
      </c>
      <c r="F6" s="8">
        <v>11.25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157.18</v>
      </c>
      <c r="O6" s="8">
        <v>42.99</v>
      </c>
      <c r="P6" s="8">
        <v>34.880000000000003</v>
      </c>
      <c r="Q6" s="8">
        <v>185.23</v>
      </c>
      <c r="R6" s="8">
        <v>279.10000000000002</v>
      </c>
      <c r="S6" s="8">
        <v>266.89999999999998</v>
      </c>
      <c r="T6" s="8">
        <v>151.32</v>
      </c>
      <c r="U6" s="8">
        <v>107.36</v>
      </c>
      <c r="V6" s="8">
        <v>27.26</v>
      </c>
      <c r="W6" s="8">
        <v>42.35</v>
      </c>
      <c r="X6" s="8">
        <v>38.56</v>
      </c>
      <c r="Y6" s="8">
        <v>157.13999999999999</v>
      </c>
      <c r="Z6" s="8">
        <v>80.239999999999995</v>
      </c>
      <c r="AA6" s="8">
        <v>176.12</v>
      </c>
      <c r="AB6" s="8">
        <v>161.37</v>
      </c>
      <c r="AC6" s="8">
        <v>35.020000000000003</v>
      </c>
      <c r="AD6" s="8">
        <v>0</v>
      </c>
      <c r="AE6" s="8">
        <v>60.47</v>
      </c>
      <c r="AF6" s="8">
        <v>176.15</v>
      </c>
      <c r="AG6" s="9">
        <f t="shared" si="4"/>
        <v>2271.1399999999994</v>
      </c>
      <c r="AH6" s="9">
        <f t="shared" si="5"/>
        <v>108.14952380952379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10</v>
      </c>
      <c r="B7" s="9"/>
      <c r="C7" s="9"/>
      <c r="D7" s="9"/>
      <c r="AG7" s="9">
        <f t="shared" si="4"/>
        <v>0</v>
      </c>
      <c r="AH7" s="9">
        <f t="shared" si="5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11</v>
      </c>
      <c r="B8" s="9"/>
      <c r="C8" s="9" t="s">
        <v>0</v>
      </c>
      <c r="D8" s="9"/>
      <c r="AG8" s="9">
        <f t="shared" si="4"/>
        <v>0</v>
      </c>
      <c r="AH8" s="9">
        <f t="shared" si="5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12</v>
      </c>
      <c r="B9" s="4">
        <f>(1.5)</f>
        <v>1.5</v>
      </c>
      <c r="C9" s="3">
        <f>1.5+1.5+1.5+1.5</f>
        <v>6</v>
      </c>
      <c r="D9" s="4">
        <f>1.5+1.5+1.5+1.5</f>
        <v>6</v>
      </c>
      <c r="E9" s="3">
        <f>1.5*5</f>
        <v>7.5</v>
      </c>
      <c r="F9" s="3">
        <f>1.5*2+0.5*2</f>
        <v>4</v>
      </c>
      <c r="G9" s="3">
        <f>1.5+9</f>
        <v>10.5</v>
      </c>
      <c r="H9" s="3">
        <v>17</v>
      </c>
      <c r="I9" s="3">
        <v>0</v>
      </c>
      <c r="J9" s="3">
        <v>4</v>
      </c>
      <c r="K9" s="3">
        <v>8</v>
      </c>
      <c r="L9" s="3">
        <v>0</v>
      </c>
      <c r="M9" s="3">
        <v>0</v>
      </c>
      <c r="N9" s="3">
        <v>1.5</v>
      </c>
      <c r="O9" s="3">
        <f>1.5*2</f>
        <v>3</v>
      </c>
      <c r="P9" s="3">
        <v>0</v>
      </c>
      <c r="Q9" s="3">
        <f>1+1.5+5+0.5+0.5</f>
        <v>8.5</v>
      </c>
      <c r="R9" s="3">
        <v>0</v>
      </c>
      <c r="S9" s="3">
        <v>0</v>
      </c>
      <c r="T9" s="3">
        <v>0</v>
      </c>
      <c r="U9" s="3">
        <v>1.5</v>
      </c>
      <c r="V9" s="3">
        <f>1.5+1.5</f>
        <v>3</v>
      </c>
      <c r="W9" s="3">
        <v>0</v>
      </c>
      <c r="X9" s="3">
        <v>0</v>
      </c>
      <c r="Y9" s="3">
        <v>1.5</v>
      </c>
      <c r="Z9" s="3">
        <v>0</v>
      </c>
      <c r="AA9" s="3">
        <v>1.5</v>
      </c>
      <c r="AB9" s="3">
        <v>0</v>
      </c>
      <c r="AC9" s="3">
        <v>1.5</v>
      </c>
      <c r="AD9" s="3">
        <v>0</v>
      </c>
      <c r="AE9" s="3">
        <v>0</v>
      </c>
      <c r="AF9" s="3">
        <v>0</v>
      </c>
      <c r="AG9" s="9">
        <f t="shared" si="4"/>
        <v>86.5</v>
      </c>
      <c r="AH9" s="9">
        <f t="shared" si="5"/>
        <v>5.0882352941176467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13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6">SUM(B10:AE10)</f>
        <v>0</v>
      </c>
      <c r="AH10" s="2">
        <f t="shared" si="5"/>
        <v>0</v>
      </c>
      <c r="AI10" s="4">
        <f>SUM(AH4:AH10)</f>
        <v>113.23775910364144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14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15</v>
      </c>
      <c r="B12" s="6" t="s">
        <v>0</v>
      </c>
      <c r="C12" s="6" t="s">
        <v>0</v>
      </c>
      <c r="D12" s="6" t="s">
        <v>0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>
        <v>-155.41999999999999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6"/>
        <v>-155.41999999999999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16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6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17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6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18</v>
      </c>
      <c r="B15" s="6">
        <f>-(229.32)/30</f>
        <v>-7.6440000000000001</v>
      </c>
      <c r="C15" s="6">
        <f t="shared" ref="C15:AF15" si="7">-(229.32)/30</f>
        <v>-7.6440000000000001</v>
      </c>
      <c r="D15" s="6">
        <f t="shared" si="7"/>
        <v>-7.6440000000000001</v>
      </c>
      <c r="E15" s="6">
        <f t="shared" si="7"/>
        <v>-7.6440000000000001</v>
      </c>
      <c r="F15" s="6">
        <f t="shared" si="7"/>
        <v>-7.6440000000000001</v>
      </c>
      <c r="G15" s="6">
        <f t="shared" si="7"/>
        <v>-7.6440000000000001</v>
      </c>
      <c r="H15" s="6">
        <f t="shared" si="7"/>
        <v>-7.6440000000000001</v>
      </c>
      <c r="I15" s="6">
        <f t="shared" si="7"/>
        <v>-7.6440000000000001</v>
      </c>
      <c r="J15" s="6">
        <f t="shared" si="7"/>
        <v>-7.6440000000000001</v>
      </c>
      <c r="K15" s="6">
        <f t="shared" si="7"/>
        <v>-7.6440000000000001</v>
      </c>
      <c r="L15" s="6">
        <f t="shared" si="7"/>
        <v>-7.6440000000000001</v>
      </c>
      <c r="M15" s="6">
        <f t="shared" si="7"/>
        <v>-7.6440000000000001</v>
      </c>
      <c r="N15" s="6">
        <f t="shared" si="7"/>
        <v>-7.6440000000000001</v>
      </c>
      <c r="O15" s="6">
        <f t="shared" si="7"/>
        <v>-7.6440000000000001</v>
      </c>
      <c r="P15" s="6">
        <f t="shared" si="7"/>
        <v>-7.6440000000000001</v>
      </c>
      <c r="Q15" s="6">
        <f t="shared" si="7"/>
        <v>-7.6440000000000001</v>
      </c>
      <c r="R15" s="6">
        <f t="shared" si="7"/>
        <v>-7.6440000000000001</v>
      </c>
      <c r="S15" s="6">
        <f t="shared" si="7"/>
        <v>-7.6440000000000001</v>
      </c>
      <c r="T15" s="6">
        <f t="shared" si="7"/>
        <v>-7.6440000000000001</v>
      </c>
      <c r="U15" s="6">
        <f t="shared" si="7"/>
        <v>-7.6440000000000001</v>
      </c>
      <c r="V15" s="6">
        <f t="shared" si="7"/>
        <v>-7.6440000000000001</v>
      </c>
      <c r="W15" s="6">
        <f t="shared" si="7"/>
        <v>-7.6440000000000001</v>
      </c>
      <c r="X15" s="6">
        <f t="shared" si="7"/>
        <v>-7.6440000000000001</v>
      </c>
      <c r="Y15" s="6">
        <f t="shared" si="7"/>
        <v>-7.6440000000000001</v>
      </c>
      <c r="Z15" s="6">
        <f t="shared" si="7"/>
        <v>-7.6440000000000001</v>
      </c>
      <c r="AA15" s="6">
        <f t="shared" si="7"/>
        <v>-7.6440000000000001</v>
      </c>
      <c r="AB15" s="6">
        <f t="shared" si="7"/>
        <v>-7.6440000000000001</v>
      </c>
      <c r="AC15" s="6">
        <f t="shared" si="7"/>
        <v>-7.6440000000000001</v>
      </c>
      <c r="AD15" s="6">
        <f t="shared" si="7"/>
        <v>-7.6440000000000001</v>
      </c>
      <c r="AE15" s="6">
        <f t="shared" si="7"/>
        <v>-7.6440000000000001</v>
      </c>
      <c r="AF15" s="6">
        <f t="shared" si="7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19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20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0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6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46.606000000000002</v>
      </c>
      <c r="C39" s="5">
        <f t="shared" ref="C39:AF39" si="8">SUM(C4:C37)</f>
        <v>15.856000000000002</v>
      </c>
      <c r="D39" s="5">
        <f t="shared" si="8"/>
        <v>-6.6440000000000001</v>
      </c>
      <c r="E39" s="5">
        <f t="shared" si="8"/>
        <v>-5.1440000000000001</v>
      </c>
      <c r="F39" s="5">
        <f t="shared" si="8"/>
        <v>2.6059999999999999</v>
      </c>
      <c r="G39" s="5">
        <f t="shared" si="8"/>
        <v>-2.1440000000000001</v>
      </c>
      <c r="H39" s="5">
        <f t="shared" si="8"/>
        <v>4.3559999999999999</v>
      </c>
      <c r="I39" s="5">
        <f t="shared" si="8"/>
        <v>-12.644</v>
      </c>
      <c r="J39" s="5">
        <f t="shared" si="8"/>
        <v>-8.6440000000000001</v>
      </c>
      <c r="K39" s="5">
        <f t="shared" si="8"/>
        <v>-4.6440000000000001</v>
      </c>
      <c r="L39" s="5">
        <f t="shared" si="8"/>
        <v>-12.644</v>
      </c>
      <c r="M39" s="5">
        <f t="shared" si="8"/>
        <v>-12.644</v>
      </c>
      <c r="N39" s="5">
        <f t="shared" si="8"/>
        <v>146.036</v>
      </c>
      <c r="O39" s="5">
        <f t="shared" si="8"/>
        <v>33.346000000000004</v>
      </c>
      <c r="P39" s="5">
        <f t="shared" si="8"/>
        <v>22.236000000000004</v>
      </c>
      <c r="Q39" s="5">
        <f t="shared" si="8"/>
        <v>181.08599999999998</v>
      </c>
      <c r="R39" s="5">
        <f t="shared" si="8"/>
        <v>266.45600000000002</v>
      </c>
      <c r="S39" s="5">
        <f t="shared" si="8"/>
        <v>254.25599999999997</v>
      </c>
      <c r="T39" s="5">
        <f t="shared" si="8"/>
        <v>138.67599999999999</v>
      </c>
      <c r="U39" s="5">
        <f t="shared" si="8"/>
        <v>-59.203999999999986</v>
      </c>
      <c r="V39" s="5">
        <f t="shared" si="8"/>
        <v>17.616</v>
      </c>
      <c r="W39" s="5">
        <f t="shared" si="8"/>
        <v>29.706000000000003</v>
      </c>
      <c r="X39" s="5">
        <f t="shared" si="8"/>
        <v>25.916000000000004</v>
      </c>
      <c r="Y39" s="5">
        <f t="shared" si="8"/>
        <v>145.99599999999998</v>
      </c>
      <c r="Z39" s="5">
        <f t="shared" si="8"/>
        <v>67.595999999999989</v>
      </c>
      <c r="AA39" s="5">
        <f t="shared" si="8"/>
        <v>164.976</v>
      </c>
      <c r="AB39" s="5">
        <f t="shared" si="8"/>
        <v>148.726</v>
      </c>
      <c r="AC39" s="5">
        <f t="shared" si="8"/>
        <v>23.876000000000005</v>
      </c>
      <c r="AD39" s="5">
        <f t="shared" si="8"/>
        <v>-12.644</v>
      </c>
      <c r="AE39" s="5">
        <f t="shared" si="8"/>
        <v>47.826000000000001</v>
      </c>
      <c r="AF39" s="5">
        <f t="shared" si="8"/>
        <v>163.506</v>
      </c>
      <c r="AG39" s="5">
        <f>SUM(AG4:AG38)</f>
        <v>686.43917808219123</v>
      </c>
      <c r="AH39" s="2">
        <f>AG39/COUNTIF(B39:AF39,"&gt;0")</f>
        <v>32.687579908675772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K41"/>
      <c r="AO41"/>
      <c r="AP41"/>
      <c r="AQ41"/>
      <c r="AR41"/>
      <c r="AS41"/>
      <c r="AT41"/>
      <c r="AU41"/>
      <c r="AV41"/>
      <c r="AW41"/>
    </row>
    <row r="42" spans="1:50" x14ac:dyDescent="0.25">
      <c r="AK42"/>
      <c r="AO42"/>
      <c r="AP42"/>
      <c r="AQ42"/>
      <c r="AR42"/>
      <c r="AS42"/>
      <c r="AT42"/>
      <c r="AU42"/>
      <c r="AV42"/>
      <c r="AW42"/>
    </row>
    <row r="43" spans="1:50" x14ac:dyDescent="0.25">
      <c r="AK43"/>
      <c r="AO43"/>
      <c r="AP43"/>
      <c r="AQ43"/>
      <c r="AR43"/>
      <c r="AS43"/>
      <c r="AT43"/>
      <c r="AU43"/>
      <c r="AV43"/>
      <c r="AW43"/>
    </row>
    <row r="44" spans="1:50" x14ac:dyDescent="0.25"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K46"/>
      <c r="AO46"/>
      <c r="AP46"/>
      <c r="AQ46"/>
      <c r="AR46"/>
      <c r="AS46"/>
      <c r="AT46"/>
      <c r="AU46"/>
      <c r="AV46"/>
      <c r="AW46"/>
    </row>
    <row r="47" spans="1:50" x14ac:dyDescent="0.25">
      <c r="AK47"/>
      <c r="AO47"/>
      <c r="AP47"/>
      <c r="AQ47"/>
      <c r="AR47"/>
      <c r="AS47"/>
      <c r="AT47"/>
      <c r="AU47"/>
      <c r="AV47"/>
      <c r="AW47"/>
    </row>
    <row r="48" spans="1:50" x14ac:dyDescent="0.25">
      <c r="AK48"/>
      <c r="AO48"/>
      <c r="AP48"/>
      <c r="AQ48"/>
      <c r="AR48"/>
      <c r="AS48"/>
      <c r="AT48"/>
      <c r="AU48"/>
      <c r="AV48"/>
      <c r="AW48"/>
    </row>
    <row r="49" spans="2:49" x14ac:dyDescent="0.25">
      <c r="AK49"/>
      <c r="AO49"/>
      <c r="AP49"/>
      <c r="AQ49"/>
      <c r="AR49"/>
      <c r="AS49"/>
      <c r="AT49"/>
      <c r="AU49"/>
      <c r="AV49"/>
      <c r="AW49"/>
    </row>
    <row r="50" spans="2:49" x14ac:dyDescent="0.25">
      <c r="AK50"/>
      <c r="AO50"/>
      <c r="AP50"/>
      <c r="AQ50"/>
      <c r="AR50"/>
      <c r="AS50"/>
      <c r="AT50"/>
      <c r="AU50"/>
      <c r="AV50"/>
      <c r="AW50"/>
    </row>
    <row r="51" spans="2:49" x14ac:dyDescent="0.25">
      <c r="AK51"/>
      <c r="AO51"/>
      <c r="AP51"/>
      <c r="AQ51"/>
      <c r="AR51"/>
      <c r="AS51"/>
      <c r="AT51"/>
      <c r="AU51"/>
      <c r="AV51"/>
      <c r="AW51"/>
    </row>
    <row r="52" spans="2:49" x14ac:dyDescent="0.25">
      <c r="AK52"/>
      <c r="AO52"/>
      <c r="AP52"/>
      <c r="AQ52"/>
      <c r="AR52"/>
      <c r="AS52"/>
      <c r="AT52"/>
      <c r="AU52"/>
      <c r="AV52"/>
      <c r="AW52"/>
    </row>
    <row r="53" spans="2:49" x14ac:dyDescent="0.25">
      <c r="AK53"/>
      <c r="AO53"/>
      <c r="AP53"/>
      <c r="AQ53"/>
      <c r="AR53"/>
      <c r="AS53"/>
      <c r="AT53"/>
      <c r="AU53"/>
      <c r="AV53"/>
      <c r="AW53"/>
    </row>
    <row r="54" spans="2:49" x14ac:dyDescent="0.25">
      <c r="B54" s="2"/>
      <c r="AK54"/>
      <c r="AO54"/>
      <c r="AP54"/>
      <c r="AQ54"/>
      <c r="AR54"/>
      <c r="AS54"/>
      <c r="AT54"/>
      <c r="AU54"/>
      <c r="AV54"/>
      <c r="AW54"/>
    </row>
    <row r="55" spans="2:49" x14ac:dyDescent="0.25">
      <c r="B55" s="2"/>
      <c r="E55" t="s">
        <v>0</v>
      </c>
      <c r="AK55"/>
      <c r="AO55"/>
      <c r="AP55"/>
      <c r="AQ55"/>
      <c r="AR55"/>
      <c r="AS55"/>
      <c r="AT55"/>
      <c r="AU55"/>
      <c r="AV55"/>
      <c r="AW55"/>
    </row>
    <row r="56" spans="2:49" x14ac:dyDescent="0.25">
      <c r="B56" s="2"/>
      <c r="D56" t="s">
        <v>0</v>
      </c>
      <c r="AK56"/>
      <c r="AO56"/>
      <c r="AP56"/>
      <c r="AQ56"/>
      <c r="AR56"/>
      <c r="AS56"/>
      <c r="AT56"/>
      <c r="AU56"/>
      <c r="AV56"/>
      <c r="AW56"/>
    </row>
    <row r="57" spans="2:49" x14ac:dyDescent="0.25">
      <c r="B57" s="2"/>
      <c r="D57" t="s">
        <v>0</v>
      </c>
      <c r="AK57"/>
      <c r="AO57"/>
      <c r="AP57"/>
      <c r="AQ57"/>
      <c r="AR57"/>
      <c r="AS57"/>
      <c r="AT57"/>
      <c r="AU57"/>
      <c r="AV57"/>
      <c r="AW57"/>
    </row>
    <row r="58" spans="2:49" x14ac:dyDescent="0.25">
      <c r="B58" s="2"/>
      <c r="D58" t="s">
        <v>0</v>
      </c>
      <c r="AK58"/>
      <c r="AO58"/>
      <c r="AP58"/>
      <c r="AQ58"/>
      <c r="AR58"/>
      <c r="AS58"/>
      <c r="AT58"/>
      <c r="AU58"/>
      <c r="AV58"/>
      <c r="AW58"/>
    </row>
    <row r="59" spans="2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2:49" x14ac:dyDescent="0.25">
      <c r="B60" s="2"/>
      <c r="D60" t="s">
        <v>0</v>
      </c>
      <c r="AK60"/>
      <c r="AO60"/>
      <c r="AP60"/>
      <c r="AQ60"/>
      <c r="AR60"/>
      <c r="AS60"/>
      <c r="AT60"/>
      <c r="AU60"/>
      <c r="AV60"/>
      <c r="AW60"/>
    </row>
    <row r="61" spans="2:49" x14ac:dyDescent="0.25">
      <c r="B61" s="2"/>
      <c r="D61" t="s">
        <v>0</v>
      </c>
      <c r="AK61"/>
      <c r="AO61"/>
      <c r="AP61"/>
      <c r="AQ61"/>
      <c r="AR61"/>
      <c r="AS61"/>
      <c r="AT61"/>
      <c r="AU61"/>
      <c r="AV61"/>
      <c r="AW61"/>
    </row>
    <row r="62" spans="2:49" x14ac:dyDescent="0.25">
      <c r="D62" t="s">
        <v>0</v>
      </c>
      <c r="AK62"/>
      <c r="AO62"/>
      <c r="AP62"/>
      <c r="AQ62"/>
      <c r="AR62"/>
      <c r="AS62"/>
      <c r="AT62"/>
      <c r="AU62"/>
      <c r="AV62"/>
      <c r="AW62"/>
    </row>
    <row r="63" spans="2:49" x14ac:dyDescent="0.25">
      <c r="D63" t="s">
        <v>0</v>
      </c>
      <c r="AK63"/>
      <c r="AO63"/>
      <c r="AP63"/>
      <c r="AQ63"/>
      <c r="AR63"/>
      <c r="AS63"/>
      <c r="AT63"/>
      <c r="AU63"/>
      <c r="AV63"/>
      <c r="AW63"/>
    </row>
    <row r="64" spans="2:49" x14ac:dyDescent="0.25">
      <c r="D64" t="s">
        <v>0</v>
      </c>
      <c r="AK64"/>
      <c r="AO64"/>
      <c r="AP64"/>
      <c r="AQ64"/>
      <c r="AR64"/>
      <c r="AS64"/>
      <c r="AT64"/>
      <c r="AU64"/>
      <c r="AV64"/>
      <c r="AW64"/>
    </row>
    <row r="65" spans="4:49" x14ac:dyDescent="0.25">
      <c r="D65" t="s">
        <v>0</v>
      </c>
      <c r="AK65"/>
      <c r="AO65"/>
      <c r="AP65"/>
      <c r="AQ65"/>
      <c r="AR65"/>
      <c r="AS65"/>
      <c r="AT65"/>
      <c r="AU65"/>
      <c r="AV65"/>
      <c r="AW65"/>
    </row>
    <row r="66" spans="4:49" x14ac:dyDescent="0.25">
      <c r="D66" t="s">
        <v>0</v>
      </c>
      <c r="AK66"/>
      <c r="AO66"/>
      <c r="AP66"/>
      <c r="AQ66"/>
      <c r="AR66"/>
      <c r="AS66"/>
      <c r="AT66"/>
      <c r="AU66"/>
      <c r="AV66"/>
      <c r="AW66"/>
    </row>
    <row r="67" spans="4:49" x14ac:dyDescent="0.25">
      <c r="D67" t="s">
        <v>0</v>
      </c>
      <c r="AK67"/>
      <c r="AO67"/>
      <c r="AP67"/>
      <c r="AQ67"/>
      <c r="AR67"/>
      <c r="AS67"/>
      <c r="AT67"/>
      <c r="AU67"/>
      <c r="AV67"/>
      <c r="AW67"/>
    </row>
    <row r="68" spans="4:49" x14ac:dyDescent="0.25">
      <c r="D68" t="s">
        <v>0</v>
      </c>
      <c r="AK68"/>
      <c r="AO68"/>
      <c r="AP68"/>
      <c r="AQ68"/>
      <c r="AR68"/>
      <c r="AS68"/>
      <c r="AT68"/>
      <c r="AU68"/>
      <c r="AV68"/>
      <c r="AW68"/>
    </row>
    <row r="70" spans="4:49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X70"/>
  <sheetViews>
    <sheetView workbookViewId="0">
      <pane xSplit="1" topLeftCell="Z1" activePane="topRight" state="frozen"/>
      <selection pane="topRight" activeCell="C27" sqref="C27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A1" t="s">
        <v>25</v>
      </c>
      <c r="B1" t="str">
        <f>IF(WEEKDAY(B2)=1,"Dimanche",IF(WEEKDAY(B2)=2,"Lundi",IF(WEEKDAY(B2)=3,"Mardi",IF(WEEKDAY(B2)=4,"Mercredi",IF(WEEKDAY(B2)=5,"Jeudi",IF(WEEKDAY(B2)=6,"Vendredi",IF(WEEKDAY(B2)=7,"Samedi",)))))))</f>
        <v>Vendredi</v>
      </c>
      <c r="C1" t="str">
        <f>IF(WEEKDAY(C2)=1,"Dimanche",IF(WEEKDAY(C2)=2,"Lundi",IF(WEEKDAY(C2)=3,"Mardi",IF(WEEKDAY(C2)=4,"Mercredi",IF(WEEKDAY(C2)=5,"Jeudi",IF(WEEKDAY(C2)=6,"Vendredi",IF(WEEKDAY(C2)=7,"Samedi",)))))))</f>
        <v>Samedi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Dimanche</v>
      </c>
      <c r="E1" t="str">
        <f t="shared" si="0"/>
        <v>Lundi</v>
      </c>
      <c r="F1" t="str">
        <f t="shared" si="0"/>
        <v>Mardi</v>
      </c>
      <c r="G1" t="str">
        <f t="shared" si="0"/>
        <v>Mercredi</v>
      </c>
      <c r="H1" t="str">
        <f t="shared" si="0"/>
        <v>Jeudi</v>
      </c>
      <c r="I1" t="str">
        <f t="shared" si="0"/>
        <v>Vendredi</v>
      </c>
      <c r="J1" t="str">
        <f t="shared" si="0"/>
        <v>Samedi</v>
      </c>
      <c r="K1" t="str">
        <f t="shared" si="0"/>
        <v>Dimanche</v>
      </c>
      <c r="L1" t="str">
        <f t="shared" si="0"/>
        <v>Lundi</v>
      </c>
      <c r="M1" t="str">
        <f t="shared" si="0"/>
        <v>Mardi</v>
      </c>
      <c r="N1" t="str">
        <f t="shared" si="0"/>
        <v>Mercredi</v>
      </c>
      <c r="O1" t="str">
        <f t="shared" si="0"/>
        <v>Jeudi</v>
      </c>
      <c r="P1" t="str">
        <f t="shared" si="0"/>
        <v>Vendredi</v>
      </c>
      <c r="Q1" t="str">
        <f t="shared" si="0"/>
        <v>Samedi</v>
      </c>
      <c r="R1" t="str">
        <f t="shared" si="0"/>
        <v>Dimanche</v>
      </c>
      <c r="S1" t="str">
        <f t="shared" si="0"/>
        <v>Lundi</v>
      </c>
      <c r="T1" t="str">
        <f t="shared" si="0"/>
        <v>Mardi</v>
      </c>
      <c r="U1" t="str">
        <f t="shared" si="0"/>
        <v>Mercredi</v>
      </c>
      <c r="V1" t="str">
        <f t="shared" si="0"/>
        <v>Jeudi</v>
      </c>
      <c r="W1" t="str">
        <f t="shared" si="0"/>
        <v>Vendredi</v>
      </c>
      <c r="X1" t="str">
        <f t="shared" si="0"/>
        <v>Samedi</v>
      </c>
      <c r="Y1" t="str">
        <f t="shared" si="0"/>
        <v>Dimanche</v>
      </c>
      <c r="Z1" t="str">
        <f t="shared" si="0"/>
        <v>Lundi</v>
      </c>
      <c r="AA1" t="str">
        <f t="shared" si="0"/>
        <v>Mardi</v>
      </c>
      <c r="AB1" t="str">
        <f t="shared" si="0"/>
        <v>Mercredi</v>
      </c>
      <c r="AC1" t="str">
        <f t="shared" si="0"/>
        <v>Jeudi</v>
      </c>
      <c r="AD1" t="str">
        <f t="shared" si="0"/>
        <v>Vendredi</v>
      </c>
      <c r="AE1" t="str">
        <f t="shared" si="0"/>
        <v>Samedi</v>
      </c>
      <c r="AF1" t="e">
        <f t="shared" si="0"/>
        <v>#VALUE!</v>
      </c>
      <c r="AG1" t="s">
        <v>0</v>
      </c>
      <c r="AH1" t="s">
        <v>0</v>
      </c>
      <c r="AO1"/>
      <c r="AP1"/>
      <c r="AQ1"/>
      <c r="AR1"/>
      <c r="AS1"/>
      <c r="AT1"/>
      <c r="AU1"/>
      <c r="AV1"/>
      <c r="AW1"/>
    </row>
    <row r="2" spans="1:50" x14ac:dyDescent="0.25">
      <c r="B2" s="1">
        <v>42461</v>
      </c>
      <c r="C2" s="1">
        <f>B2+1</f>
        <v>42462</v>
      </c>
      <c r="D2" s="1">
        <f t="shared" ref="D2:AD2" si="1">C2+1</f>
        <v>42463</v>
      </c>
      <c r="E2" s="1">
        <f t="shared" si="1"/>
        <v>42464</v>
      </c>
      <c r="F2" s="1">
        <f t="shared" si="1"/>
        <v>42465</v>
      </c>
      <c r="G2" s="1">
        <f t="shared" si="1"/>
        <v>42466</v>
      </c>
      <c r="H2" s="1">
        <f t="shared" si="1"/>
        <v>42467</v>
      </c>
      <c r="I2" s="1">
        <f t="shared" si="1"/>
        <v>42468</v>
      </c>
      <c r="J2" s="1">
        <f t="shared" si="1"/>
        <v>42469</v>
      </c>
      <c r="K2" s="1">
        <f t="shared" si="1"/>
        <v>42470</v>
      </c>
      <c r="L2" s="1">
        <f t="shared" si="1"/>
        <v>42471</v>
      </c>
      <c r="M2" s="1">
        <f t="shared" si="1"/>
        <v>42472</v>
      </c>
      <c r="N2" s="1">
        <f t="shared" si="1"/>
        <v>42473</v>
      </c>
      <c r="O2" s="1">
        <f t="shared" si="1"/>
        <v>42474</v>
      </c>
      <c r="P2" s="1">
        <f t="shared" si="1"/>
        <v>42475</v>
      </c>
      <c r="Q2" s="1">
        <f t="shared" si="1"/>
        <v>42476</v>
      </c>
      <c r="R2" s="1">
        <f t="shared" si="1"/>
        <v>42477</v>
      </c>
      <c r="S2" s="1">
        <f t="shared" si="1"/>
        <v>42478</v>
      </c>
      <c r="T2" s="1">
        <f t="shared" si="1"/>
        <v>42479</v>
      </c>
      <c r="U2" s="1">
        <f t="shared" si="1"/>
        <v>42480</v>
      </c>
      <c r="V2" s="1">
        <f t="shared" si="1"/>
        <v>42481</v>
      </c>
      <c r="W2" s="1">
        <f t="shared" si="1"/>
        <v>42482</v>
      </c>
      <c r="X2" s="1">
        <f t="shared" si="1"/>
        <v>42483</v>
      </c>
      <c r="Y2" s="1">
        <f t="shared" si="1"/>
        <v>42484</v>
      </c>
      <c r="Z2" s="1">
        <f t="shared" si="1"/>
        <v>42485</v>
      </c>
      <c r="AA2" s="1">
        <f t="shared" si="1"/>
        <v>42486</v>
      </c>
      <c r="AB2" s="1">
        <f t="shared" si="1"/>
        <v>42487</v>
      </c>
      <c r="AC2" s="1">
        <f t="shared" si="1"/>
        <v>42488</v>
      </c>
      <c r="AD2" s="1">
        <f t="shared" si="1"/>
        <v>42489</v>
      </c>
      <c r="AE2" s="1">
        <f>AD2+1</f>
        <v>42490</v>
      </c>
      <c r="AF2" s="1" t="s">
        <v>0</v>
      </c>
      <c r="AG2" t="s">
        <v>1</v>
      </c>
      <c r="AH2" t="s">
        <v>2</v>
      </c>
      <c r="AI2" s="1" t="s">
        <v>3</v>
      </c>
      <c r="AK2" s="11" t="s">
        <v>0</v>
      </c>
      <c r="AO2"/>
      <c r="AP2"/>
      <c r="AQ2"/>
      <c r="AR2"/>
      <c r="AS2"/>
      <c r="AT2"/>
      <c r="AU2"/>
      <c r="AV2"/>
      <c r="AW2"/>
    </row>
    <row r="3" spans="1:50" x14ac:dyDescent="0.25">
      <c r="B3" s="2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7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K4" s="12" t="s">
        <v>0</v>
      </c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8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K5" s="12" t="s">
        <v>0</v>
      </c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9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>
        <v>0</v>
      </c>
      <c r="I6" s="8">
        <v>120.07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496.01</v>
      </c>
      <c r="AH6" s="9">
        <f t="shared" si="3"/>
        <v>99.201999999999998</v>
      </c>
      <c r="AK6" s="12" t="s">
        <v>0</v>
      </c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10</v>
      </c>
      <c r="B7" s="9"/>
      <c r="C7" s="9"/>
      <c r="D7" s="9"/>
      <c r="AG7" s="9">
        <f t="shared" si="2"/>
        <v>0</v>
      </c>
      <c r="AH7" s="9">
        <f t="shared" si="3"/>
        <v>0</v>
      </c>
      <c r="AK7" s="12" t="s">
        <v>0</v>
      </c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11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K8" s="12" t="s">
        <v>0</v>
      </c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12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K9" s="12" t="s">
        <v>0</v>
      </c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13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99.201999999999998</v>
      </c>
      <c r="AK10" s="13" t="s">
        <v>0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14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J11" t="s">
        <v>0</v>
      </c>
      <c r="AK11" s="11" t="s">
        <v>0</v>
      </c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15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J12" t="s">
        <v>0</v>
      </c>
      <c r="AK12" s="11" t="s">
        <v>0</v>
      </c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16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J13" t="s">
        <v>0</v>
      </c>
      <c r="AK13" s="11" t="s">
        <v>0</v>
      </c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17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J14" t="s">
        <v>0</v>
      </c>
      <c r="AK14" s="11" t="s">
        <v>0</v>
      </c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18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J15" t="s">
        <v>0</v>
      </c>
      <c r="AK15" s="11" t="s">
        <v>0</v>
      </c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19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20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 t="e">
        <f>-AK11</f>
        <v>#VALUE!</v>
      </c>
      <c r="AH21" s="9"/>
      <c r="AK21" s="12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 t="e">
        <f>AG21*AM3</f>
        <v>#VALUE!</v>
      </c>
      <c r="AH22" s="9"/>
      <c r="AK22" s="1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K23" s="12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12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0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K25" s="12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K26" s="12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K27" s="12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K28" s="13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K29" s="13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K30" s="13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K31" s="13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K32" s="13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K33" s="1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K34" s="13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K35" s="13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K36" s="13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K37" s="13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6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K38" s="13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107.42599999999999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 t="e">
        <f>SUM(AG4:AG38)</f>
        <v>#VALUE!</v>
      </c>
      <c r="AH39" s="2" t="e">
        <f>AG39/COUNTIF(B39:AF39,"&gt;0")</f>
        <v>#VALUE!</v>
      </c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O40"/>
      <c r="AP40"/>
      <c r="AQ40"/>
      <c r="AR40"/>
      <c r="AS40"/>
      <c r="AT40"/>
      <c r="AU40"/>
      <c r="AV40"/>
      <c r="AW40"/>
    </row>
    <row r="41" spans="1:50" x14ac:dyDescent="0.25">
      <c r="A41" s="3" t="s">
        <v>0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B42" s="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B43" s="2"/>
      <c r="I43" s="5"/>
      <c r="J43" s="7"/>
      <c r="AB43" s="2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B44" s="2"/>
      <c r="AO44"/>
      <c r="AP44"/>
      <c r="AQ44"/>
      <c r="AR44"/>
      <c r="AS44"/>
      <c r="AT44"/>
      <c r="AU44"/>
      <c r="AV44"/>
      <c r="AW44"/>
    </row>
    <row r="45" spans="1:50" x14ac:dyDescent="0.25">
      <c r="A45" t="s">
        <v>0</v>
      </c>
      <c r="B45" s="2"/>
      <c r="N45" s="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B47" s="2"/>
      <c r="AG47" s="2"/>
      <c r="AI47" s="2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B48" s="2"/>
      <c r="AK48" s="13"/>
      <c r="AO48"/>
      <c r="AP48"/>
      <c r="AQ48"/>
      <c r="AR48"/>
      <c r="AS48"/>
      <c r="AT48"/>
      <c r="AU48"/>
      <c r="AV48"/>
      <c r="AW48"/>
    </row>
    <row r="49" spans="1:49" x14ac:dyDescent="0.25">
      <c r="A49" t="s">
        <v>0</v>
      </c>
      <c r="B49" s="2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B50" s="2"/>
      <c r="C50" s="2"/>
      <c r="D50" s="2"/>
      <c r="AO50"/>
      <c r="AP50"/>
      <c r="AQ50"/>
      <c r="AR50"/>
      <c r="AS50"/>
      <c r="AT50"/>
      <c r="AU50"/>
      <c r="AV50"/>
      <c r="AW50"/>
    </row>
    <row r="51" spans="1:49" x14ac:dyDescent="0.25">
      <c r="A51" t="s">
        <v>0</v>
      </c>
      <c r="B51" s="2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B52" s="2"/>
      <c r="G52" t="s">
        <v>0</v>
      </c>
      <c r="AO52"/>
      <c r="AP52"/>
      <c r="AQ52"/>
      <c r="AR52"/>
      <c r="AS52"/>
      <c r="AT52"/>
      <c r="AU52"/>
      <c r="AV52"/>
      <c r="AW52"/>
    </row>
    <row r="53" spans="1:49" x14ac:dyDescent="0.25">
      <c r="B53" s="2"/>
      <c r="AO53"/>
      <c r="AP53"/>
      <c r="AQ53"/>
      <c r="AR53"/>
      <c r="AS53"/>
      <c r="AT53"/>
      <c r="AU53"/>
      <c r="AV53"/>
      <c r="AW53"/>
    </row>
    <row r="54" spans="1:49" x14ac:dyDescent="0.25">
      <c r="B54" s="2"/>
      <c r="AO54"/>
      <c r="AP54"/>
      <c r="AQ54"/>
      <c r="AR54"/>
      <c r="AS54"/>
      <c r="AT54"/>
      <c r="AU54"/>
      <c r="AV54"/>
      <c r="AW54"/>
    </row>
    <row r="55" spans="1:49" x14ac:dyDescent="0.25">
      <c r="B55" s="2"/>
      <c r="E55" t="s">
        <v>0</v>
      </c>
      <c r="AO55"/>
      <c r="AP55"/>
      <c r="AQ55"/>
      <c r="AR55"/>
      <c r="AS55"/>
      <c r="AT55"/>
      <c r="AU55"/>
      <c r="AV55"/>
      <c r="AW55"/>
    </row>
    <row r="56" spans="1:49" x14ac:dyDescent="0.25">
      <c r="B56" s="2"/>
      <c r="D56" t="s">
        <v>0</v>
      </c>
      <c r="AO56"/>
      <c r="AP56"/>
      <c r="AQ56"/>
      <c r="AR56"/>
      <c r="AS56"/>
      <c r="AT56"/>
      <c r="AU56"/>
      <c r="AV56"/>
      <c r="AW56"/>
    </row>
    <row r="57" spans="1:49" x14ac:dyDescent="0.25">
      <c r="B57" s="2"/>
      <c r="D57" t="s">
        <v>0</v>
      </c>
      <c r="AO57"/>
      <c r="AP57"/>
      <c r="AQ57"/>
      <c r="AR57"/>
      <c r="AS57"/>
      <c r="AT57"/>
      <c r="AU57"/>
      <c r="AV57"/>
      <c r="AW57"/>
    </row>
    <row r="58" spans="1:49" x14ac:dyDescent="0.25">
      <c r="B58" s="2"/>
      <c r="D58" t="s">
        <v>0</v>
      </c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X70"/>
  <sheetViews>
    <sheetView workbookViewId="0">
      <pane xSplit="1" topLeftCell="B1" activePane="topRight" state="frozen"/>
      <selection pane="topRight" activeCell="A24" sqref="A24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A1" t="s">
        <v>25</v>
      </c>
      <c r="B1" t="str">
        <f>IF(WEEKDAY(B2)=1,"Dimanche",IF(WEEKDAY(B2)=2,"Lundi",IF(WEEKDAY(B2)=3,"Mardi",IF(WEEKDAY(B2)=4,"Mercredi",IF(WEEKDAY(B2)=5,"Jeudi",IF(WEEKDAY(B2)=6,"Vendredi",IF(WEEKDAY(B2)=7,"Samedi",)))))))</f>
        <v>Dimanche</v>
      </c>
      <c r="C1" t="str">
        <f>IF(WEEKDAY(C2)=1,"Dimanche",IF(WEEKDAY(C2)=2,"Lundi",IF(WEEKDAY(C2)=3,"Mardi",IF(WEEKDAY(C2)=4,"Mercredi",IF(WEEKDAY(C2)=5,"Jeudi",IF(WEEKDAY(C2)=6,"Vendredi",IF(WEEKDAY(C2)=7,"Samedi",)))))))</f>
        <v>Lundi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Mardi</v>
      </c>
      <c r="E1" t="str">
        <f t="shared" si="0"/>
        <v>Mercredi</v>
      </c>
      <c r="F1" t="str">
        <f t="shared" si="0"/>
        <v>Jeudi</v>
      </c>
      <c r="G1" t="str">
        <f t="shared" si="0"/>
        <v>Vendredi</v>
      </c>
      <c r="H1" t="str">
        <f t="shared" si="0"/>
        <v>Samedi</v>
      </c>
      <c r="I1" t="str">
        <f t="shared" si="0"/>
        <v>Dimanche</v>
      </c>
      <c r="J1" t="str">
        <f t="shared" si="0"/>
        <v>Lundi</v>
      </c>
      <c r="K1" t="str">
        <f t="shared" si="0"/>
        <v>Mardi</v>
      </c>
      <c r="L1" t="str">
        <f t="shared" si="0"/>
        <v>Mercredi</v>
      </c>
      <c r="M1" t="str">
        <f t="shared" si="0"/>
        <v>Jeudi</v>
      </c>
      <c r="N1" t="str">
        <f t="shared" si="0"/>
        <v>Vendredi</v>
      </c>
      <c r="O1" t="str">
        <f t="shared" si="0"/>
        <v>Samedi</v>
      </c>
      <c r="P1" t="str">
        <f t="shared" si="0"/>
        <v>Dimanche</v>
      </c>
      <c r="Q1" t="str">
        <f t="shared" si="0"/>
        <v>Lundi</v>
      </c>
      <c r="R1" t="str">
        <f t="shared" si="0"/>
        <v>Mardi</v>
      </c>
      <c r="S1" t="str">
        <f t="shared" si="0"/>
        <v>Mercredi</v>
      </c>
      <c r="T1" t="str">
        <f t="shared" si="0"/>
        <v>Jeudi</v>
      </c>
      <c r="U1" t="str">
        <f t="shared" si="0"/>
        <v>Vendredi</v>
      </c>
      <c r="V1" t="str">
        <f t="shared" si="0"/>
        <v>Samedi</v>
      </c>
      <c r="W1" t="str">
        <f t="shared" si="0"/>
        <v>Dimanche</v>
      </c>
      <c r="X1" t="str">
        <f t="shared" si="0"/>
        <v>Lundi</v>
      </c>
      <c r="Y1" t="str">
        <f t="shared" si="0"/>
        <v>Mardi</v>
      </c>
      <c r="Z1" t="str">
        <f t="shared" si="0"/>
        <v>Mercredi</v>
      </c>
      <c r="AA1" t="str">
        <f t="shared" si="0"/>
        <v>Jeudi</v>
      </c>
      <c r="AB1" t="str">
        <f t="shared" si="0"/>
        <v>Vendredi</v>
      </c>
      <c r="AC1" t="str">
        <f t="shared" si="0"/>
        <v>Samedi</v>
      </c>
      <c r="AD1" t="str">
        <f t="shared" si="0"/>
        <v>Dimanche</v>
      </c>
      <c r="AE1" t="str">
        <f t="shared" si="0"/>
        <v>Lundi</v>
      </c>
      <c r="AF1" t="e">
        <f t="shared" si="0"/>
        <v>#VALUE!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42491</v>
      </c>
      <c r="C2" s="1">
        <f>B2+1</f>
        <v>42492</v>
      </c>
      <c r="D2" s="1">
        <f t="shared" ref="D2:AD2" si="1">C2+1</f>
        <v>42493</v>
      </c>
      <c r="E2" s="1">
        <f t="shared" si="1"/>
        <v>42494</v>
      </c>
      <c r="F2" s="1">
        <f t="shared" si="1"/>
        <v>42495</v>
      </c>
      <c r="G2" s="1">
        <f t="shared" si="1"/>
        <v>42496</v>
      </c>
      <c r="H2" s="1">
        <f t="shared" si="1"/>
        <v>42497</v>
      </c>
      <c r="I2" s="1">
        <f t="shared" si="1"/>
        <v>42498</v>
      </c>
      <c r="J2" s="1">
        <f t="shared" si="1"/>
        <v>42499</v>
      </c>
      <c r="K2" s="1">
        <f t="shared" si="1"/>
        <v>42500</v>
      </c>
      <c r="L2" s="1">
        <f t="shared" si="1"/>
        <v>42501</v>
      </c>
      <c r="M2" s="1">
        <f t="shared" si="1"/>
        <v>42502</v>
      </c>
      <c r="N2" s="1">
        <f t="shared" si="1"/>
        <v>42503</v>
      </c>
      <c r="O2" s="1">
        <f t="shared" si="1"/>
        <v>42504</v>
      </c>
      <c r="P2" s="1">
        <f t="shared" si="1"/>
        <v>42505</v>
      </c>
      <c r="Q2" s="1">
        <f t="shared" si="1"/>
        <v>42506</v>
      </c>
      <c r="R2" s="1">
        <f t="shared" si="1"/>
        <v>42507</v>
      </c>
      <c r="S2" s="1">
        <f t="shared" si="1"/>
        <v>42508</v>
      </c>
      <c r="T2" s="1">
        <f t="shared" si="1"/>
        <v>42509</v>
      </c>
      <c r="U2" s="1">
        <f t="shared" si="1"/>
        <v>42510</v>
      </c>
      <c r="V2" s="1">
        <f t="shared" si="1"/>
        <v>42511</v>
      </c>
      <c r="W2" s="1">
        <f t="shared" si="1"/>
        <v>42512</v>
      </c>
      <c r="X2" s="1">
        <f t="shared" si="1"/>
        <v>42513</v>
      </c>
      <c r="Y2" s="1">
        <f t="shared" si="1"/>
        <v>42514</v>
      </c>
      <c r="Z2" s="1">
        <f t="shared" si="1"/>
        <v>42515</v>
      </c>
      <c r="AA2" s="1">
        <f t="shared" si="1"/>
        <v>42516</v>
      </c>
      <c r="AB2" s="1">
        <f t="shared" si="1"/>
        <v>42517</v>
      </c>
      <c r="AC2" s="1">
        <f t="shared" si="1"/>
        <v>42518</v>
      </c>
      <c r="AD2" s="1">
        <f t="shared" si="1"/>
        <v>42519</v>
      </c>
      <c r="AE2" s="1">
        <f>AD2+1</f>
        <v>42520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7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8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9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375.94</v>
      </c>
      <c r="AH6" s="9">
        <f t="shared" si="3"/>
        <v>93.984999999999999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10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11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12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13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93.984999999999999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14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15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16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17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18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19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20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0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6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-12.644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>
        <f>SUM(AG4:AG38)</f>
        <v>-1193.2408219178083</v>
      </c>
      <c r="AH39" s="2">
        <f>AG39/COUNTIF(B39:AF39,"&gt;0")</f>
        <v>-298.31020547945207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K41"/>
      <c r="AO41"/>
      <c r="AP41"/>
      <c r="AQ41"/>
      <c r="AR41"/>
      <c r="AS41"/>
      <c r="AT41"/>
      <c r="AU41"/>
      <c r="AV41"/>
      <c r="AW41"/>
    </row>
    <row r="42" spans="1:50" x14ac:dyDescent="0.25">
      <c r="AK42"/>
      <c r="AO42"/>
      <c r="AP42"/>
      <c r="AQ42"/>
      <c r="AR42"/>
      <c r="AS42"/>
      <c r="AT42"/>
      <c r="AU42"/>
      <c r="AV42"/>
      <c r="AW42"/>
    </row>
    <row r="43" spans="1:50" x14ac:dyDescent="0.25">
      <c r="AK43"/>
      <c r="AO43"/>
      <c r="AP43"/>
      <c r="AQ43"/>
      <c r="AR43"/>
      <c r="AS43"/>
      <c r="AT43"/>
      <c r="AU43"/>
      <c r="AV43"/>
      <c r="AW43"/>
    </row>
    <row r="44" spans="1:50" x14ac:dyDescent="0.25"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K46"/>
      <c r="AO46"/>
      <c r="AP46"/>
      <c r="AQ46"/>
      <c r="AR46"/>
      <c r="AS46"/>
      <c r="AT46"/>
      <c r="AU46"/>
      <c r="AV46"/>
      <c r="AW46"/>
    </row>
    <row r="47" spans="1:50" x14ac:dyDescent="0.25">
      <c r="AK47"/>
      <c r="AO47"/>
      <c r="AP47"/>
      <c r="AQ47"/>
      <c r="AR47"/>
      <c r="AS47"/>
      <c r="AT47"/>
      <c r="AU47"/>
      <c r="AV47"/>
      <c r="AW47"/>
    </row>
    <row r="48" spans="1:50" x14ac:dyDescent="0.25">
      <c r="AK48"/>
      <c r="AO48"/>
      <c r="AP48"/>
      <c r="AQ48"/>
      <c r="AR48"/>
      <c r="AS48"/>
      <c r="AT48"/>
      <c r="AU48"/>
      <c r="AV48"/>
      <c r="AW48"/>
    </row>
    <row r="49" spans="2:49" x14ac:dyDescent="0.25">
      <c r="AK49"/>
      <c r="AO49"/>
      <c r="AP49"/>
      <c r="AQ49"/>
      <c r="AR49"/>
      <c r="AS49"/>
      <c r="AT49"/>
      <c r="AU49"/>
      <c r="AV49"/>
      <c r="AW49"/>
    </row>
    <row r="50" spans="2:49" x14ac:dyDescent="0.25">
      <c r="AK50"/>
      <c r="AO50"/>
      <c r="AP50"/>
      <c r="AQ50"/>
      <c r="AR50"/>
      <c r="AS50"/>
      <c r="AT50"/>
      <c r="AU50"/>
      <c r="AV50"/>
      <c r="AW50"/>
    </row>
    <row r="51" spans="2:49" x14ac:dyDescent="0.25">
      <c r="AK51"/>
      <c r="AO51"/>
      <c r="AP51"/>
      <c r="AQ51"/>
      <c r="AR51"/>
      <c r="AS51"/>
      <c r="AT51"/>
      <c r="AU51"/>
      <c r="AV51"/>
      <c r="AW51"/>
    </row>
    <row r="52" spans="2:49" x14ac:dyDescent="0.25">
      <c r="AK52"/>
      <c r="AO52"/>
      <c r="AP52"/>
      <c r="AQ52"/>
      <c r="AR52"/>
      <c r="AS52"/>
      <c r="AT52"/>
      <c r="AU52"/>
      <c r="AV52"/>
      <c r="AW52"/>
    </row>
    <row r="53" spans="2:49" x14ac:dyDescent="0.25">
      <c r="AK53"/>
      <c r="AO53"/>
      <c r="AP53"/>
      <c r="AQ53"/>
      <c r="AR53"/>
      <c r="AS53"/>
      <c r="AT53"/>
      <c r="AU53"/>
      <c r="AV53"/>
      <c r="AW53"/>
    </row>
    <row r="54" spans="2:49" x14ac:dyDescent="0.25">
      <c r="AK54"/>
      <c r="AO54"/>
      <c r="AP54"/>
      <c r="AQ54"/>
      <c r="AR54"/>
      <c r="AS54"/>
      <c r="AT54"/>
      <c r="AU54"/>
      <c r="AV54"/>
      <c r="AW54"/>
    </row>
    <row r="55" spans="2:49" x14ac:dyDescent="0.25">
      <c r="AK55"/>
      <c r="AO55"/>
      <c r="AP55"/>
      <c r="AQ55"/>
      <c r="AR55"/>
      <c r="AS55"/>
      <c r="AT55"/>
      <c r="AU55"/>
      <c r="AV55"/>
      <c r="AW55"/>
    </row>
    <row r="56" spans="2:49" x14ac:dyDescent="0.25">
      <c r="AK56"/>
      <c r="AO56"/>
      <c r="AP56"/>
      <c r="AQ56"/>
      <c r="AR56"/>
      <c r="AS56"/>
      <c r="AT56"/>
      <c r="AU56"/>
      <c r="AV56"/>
      <c r="AW56"/>
    </row>
    <row r="57" spans="2:49" x14ac:dyDescent="0.25">
      <c r="AK57"/>
      <c r="AO57"/>
      <c r="AP57"/>
      <c r="AQ57"/>
      <c r="AR57"/>
      <c r="AS57"/>
      <c r="AT57"/>
      <c r="AU57"/>
      <c r="AV57"/>
      <c r="AW57"/>
    </row>
    <row r="58" spans="2:49" x14ac:dyDescent="0.25">
      <c r="AK58"/>
      <c r="AO58"/>
      <c r="AP58"/>
      <c r="AQ58"/>
      <c r="AR58"/>
      <c r="AS58"/>
      <c r="AT58"/>
      <c r="AU58"/>
      <c r="AV58"/>
      <c r="AW58"/>
    </row>
    <row r="59" spans="2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2:49" x14ac:dyDescent="0.25">
      <c r="B60" s="2"/>
      <c r="D60" t="s">
        <v>0</v>
      </c>
    </row>
    <row r="61" spans="2:49" x14ac:dyDescent="0.25">
      <c r="B61" s="2"/>
      <c r="D61" t="s">
        <v>0</v>
      </c>
    </row>
    <row r="62" spans="2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2:49" x14ac:dyDescent="0.25">
      <c r="D63" t="s">
        <v>0</v>
      </c>
      <c r="AR63" s="16" t="s">
        <v>0</v>
      </c>
    </row>
    <row r="64" spans="2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O70"/>
  <sheetViews>
    <sheetView workbookViewId="0">
      <pane xSplit="1" topLeftCell="B1" activePane="topRight" state="frozen"/>
      <selection pane="topRight" activeCell="G28" sqref="G28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</cols>
  <sheetData>
    <row r="1" spans="1:41" x14ac:dyDescent="0.25">
      <c r="A1" t="s">
        <v>25</v>
      </c>
      <c r="B1" t="str">
        <f>IF(WEEKDAY(B2)=1,"D",IF(WEEKDAY(B2)=2,"L",IF(WEEKDAY(B2)=3,"Ma",IF(WEEKDAY(B2)=4,"Me",IF(WEEKDAY(B2)=5,"J",IF(WEEKDAY(B2)=6,"V",IF(WEEKDAY(B2)=7,"S",)))))))</f>
        <v>L</v>
      </c>
      <c r="C1" t="str">
        <f>IF(WEEKDAY(C2)=1,"D",IF(WEEKDAY(C2)=2,"L",IF(WEEKDAY(C2)=3,"Ma",IF(WEEKDAY(C2)=4,"Me",IF(WEEKDAY(C2)=5,"J",IF(WEEKDAY(C2)=6,"V",IF(WEEKDAY(C2)=7,"S",)))))))</f>
        <v>Ma</v>
      </c>
      <c r="D1" t="str">
        <f>IF(WEEKDAY(D2)=1,"D",IF(WEEKDAY(D2)=2,"L",IF(WEEKDAY(D2)=3,"Ma",IF(WEEKDAY(D2)=4,"Me",IF(WEEKDAY(D2)=5,"J",IF(WEEKDAY(D2)=6,"V",IF(WEEKDAY(D2)=7,"S",)))))))</f>
        <v>Me</v>
      </c>
      <c r="E1" t="str">
        <f>IF(WEEKDAY(E2)=1,"D",IF(WEEKDAY(E2)=2,"L",IF(WEEKDAY(E2)=3,"Ma",IF(WEEKDAY(E2)=4,"Me",IF(WEEKDAY(E2)=5,"J",IF(WEEKDAY(E2)=6,"V",IF(WEEKDAY(E2)=7,"S",)))))))</f>
        <v>J</v>
      </c>
      <c r="F1" t="str">
        <f>IF(WEEKDAY(F2)=1,"D",IF(WEEKDAY(F2)=2,"L",IF(WEEKDAY(F2)=3,"Ma",IF(WEEKDAY(F2)=4,"Me",IF(WEEKDAY(F2)=5,"J",IF(WEEKDAY(F2)=6,"V",IF(WEEKDAY(F2)=7,"S",)))))))</f>
        <v>V</v>
      </c>
      <c r="G1" t="str">
        <f t="shared" ref="G1:AC1" si="0">IF(WEEKDAY(G2)=1,"D",IF(WEEKDAY(G2)=2,"L",IF(WEEKDAY(G2)=3,"Ma",IF(WEEKDAY(G2)=4,"Me",IF(WEEKDAY(G2)=5,"J",IF(WEEKDAY(G2)=6,"V",IF(WEEKDAY(G2)=7,"S",)))))))</f>
        <v>S</v>
      </c>
      <c r="H1" t="str">
        <f t="shared" si="0"/>
        <v>D</v>
      </c>
      <c r="I1" t="str">
        <f t="shared" si="0"/>
        <v>L</v>
      </c>
      <c r="J1" t="str">
        <f t="shared" si="0"/>
        <v>Ma</v>
      </c>
      <c r="K1" t="str">
        <f t="shared" si="0"/>
        <v>Me</v>
      </c>
      <c r="L1" t="str">
        <f t="shared" si="0"/>
        <v>J</v>
      </c>
      <c r="M1" t="str">
        <f t="shared" si="0"/>
        <v>V</v>
      </c>
      <c r="N1" t="str">
        <f t="shared" si="0"/>
        <v>S</v>
      </c>
      <c r="O1" t="str">
        <f t="shared" si="0"/>
        <v>D</v>
      </c>
      <c r="P1" t="str">
        <f t="shared" si="0"/>
        <v>L</v>
      </c>
      <c r="Q1" t="str">
        <f t="shared" si="0"/>
        <v>Ma</v>
      </c>
      <c r="R1" t="str">
        <f t="shared" si="0"/>
        <v>Me</v>
      </c>
      <c r="S1" t="str">
        <f t="shared" si="0"/>
        <v>J</v>
      </c>
      <c r="T1" t="str">
        <f t="shared" si="0"/>
        <v>V</v>
      </c>
      <c r="U1" t="str">
        <f t="shared" si="0"/>
        <v>S</v>
      </c>
      <c r="V1" t="str">
        <f t="shared" si="0"/>
        <v>D</v>
      </c>
      <c r="W1" t="str">
        <f t="shared" si="0"/>
        <v>L</v>
      </c>
      <c r="X1" t="str">
        <f t="shared" si="0"/>
        <v>Ma</v>
      </c>
      <c r="Y1" t="str">
        <f t="shared" si="0"/>
        <v>Me</v>
      </c>
      <c r="Z1" t="str">
        <f t="shared" si="0"/>
        <v>J</v>
      </c>
      <c r="AA1" t="str">
        <f t="shared" si="0"/>
        <v>V</v>
      </c>
      <c r="AB1" t="str">
        <f t="shared" si="0"/>
        <v>S</v>
      </c>
      <c r="AC1" t="str">
        <f t="shared" si="0"/>
        <v>D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K1"/>
    </row>
    <row r="2" spans="1:41" x14ac:dyDescent="0.25">
      <c r="B2" s="1">
        <v>42156</v>
      </c>
      <c r="C2" s="1">
        <f>B2+1</f>
        <v>42157</v>
      </c>
      <c r="D2" s="1">
        <f t="shared" ref="D2:AF2" si="1">C2+1</f>
        <v>42158</v>
      </c>
      <c r="E2" s="1">
        <f t="shared" si="1"/>
        <v>42159</v>
      </c>
      <c r="F2" s="1">
        <f t="shared" si="1"/>
        <v>42160</v>
      </c>
      <c r="G2" s="1">
        <f t="shared" si="1"/>
        <v>42161</v>
      </c>
      <c r="H2" s="1">
        <f t="shared" si="1"/>
        <v>42162</v>
      </c>
      <c r="I2" s="1">
        <f t="shared" si="1"/>
        <v>42163</v>
      </c>
      <c r="J2" s="1">
        <f t="shared" si="1"/>
        <v>42164</v>
      </c>
      <c r="K2" s="1">
        <f t="shared" si="1"/>
        <v>42165</v>
      </c>
      <c r="L2" s="1">
        <f t="shared" si="1"/>
        <v>42166</v>
      </c>
      <c r="M2" s="1">
        <f t="shared" si="1"/>
        <v>42167</v>
      </c>
      <c r="N2" s="1">
        <f t="shared" si="1"/>
        <v>42168</v>
      </c>
      <c r="O2" s="1">
        <f t="shared" si="1"/>
        <v>42169</v>
      </c>
      <c r="P2" s="1">
        <f t="shared" si="1"/>
        <v>42170</v>
      </c>
      <c r="Q2" s="1">
        <f t="shared" si="1"/>
        <v>42171</v>
      </c>
      <c r="R2" s="1">
        <f t="shared" si="1"/>
        <v>42172</v>
      </c>
      <c r="S2" s="1">
        <f t="shared" si="1"/>
        <v>42173</v>
      </c>
      <c r="T2" s="1">
        <f t="shared" si="1"/>
        <v>42174</v>
      </c>
      <c r="U2" s="1">
        <f t="shared" si="1"/>
        <v>42175</v>
      </c>
      <c r="V2" s="1">
        <f t="shared" si="1"/>
        <v>42176</v>
      </c>
      <c r="W2" s="1">
        <f t="shared" si="1"/>
        <v>42177</v>
      </c>
      <c r="X2" s="1">
        <f t="shared" si="1"/>
        <v>42178</v>
      </c>
      <c r="Y2" s="1">
        <f t="shared" si="1"/>
        <v>42179</v>
      </c>
      <c r="Z2" s="1">
        <f t="shared" si="1"/>
        <v>42180</v>
      </c>
      <c r="AA2" s="1">
        <f t="shared" si="1"/>
        <v>42181</v>
      </c>
      <c r="AB2" s="1">
        <f t="shared" si="1"/>
        <v>42182</v>
      </c>
      <c r="AC2" s="1">
        <f t="shared" si="1"/>
        <v>42183</v>
      </c>
      <c r="AD2" s="1">
        <f t="shared" si="1"/>
        <v>42184</v>
      </c>
      <c r="AE2" s="1">
        <f t="shared" si="1"/>
        <v>42185</v>
      </c>
      <c r="AF2" s="1">
        <f t="shared" si="1"/>
        <v>42186</v>
      </c>
      <c r="AG2" t="s">
        <v>1</v>
      </c>
      <c r="AH2" t="s">
        <v>2</v>
      </c>
      <c r="AI2" s="1" t="s">
        <v>3</v>
      </c>
      <c r="AK2"/>
    </row>
    <row r="3" spans="1:41" x14ac:dyDescent="0.25">
      <c r="B3" s="2"/>
      <c r="AK3"/>
    </row>
    <row r="4" spans="1:41" s="8" customFormat="1" x14ac:dyDescent="0.25">
      <c r="A4" s="8" t="s">
        <v>7</v>
      </c>
      <c r="B4" s="9"/>
      <c r="C4" s="9" t="s">
        <v>0</v>
      </c>
      <c r="D4" s="9" t="s">
        <v>0</v>
      </c>
      <c r="AG4" s="9">
        <f t="shared" ref="AG4:AG14" si="2">SUM(B4:AE4)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</row>
    <row r="5" spans="1:41" s="8" customFormat="1" x14ac:dyDescent="0.25">
      <c r="A5" s="8" t="s">
        <v>8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</row>
    <row r="6" spans="1:41" s="8" customFormat="1" x14ac:dyDescent="0.25">
      <c r="A6" s="8" t="s">
        <v>9</v>
      </c>
      <c r="B6" s="9"/>
      <c r="C6" s="9"/>
      <c r="D6" s="9"/>
      <c r="AG6" s="9">
        <f t="shared" si="2"/>
        <v>0</v>
      </c>
      <c r="AH6" s="9">
        <f t="shared" si="3"/>
        <v>0</v>
      </c>
      <c r="AJ6"/>
      <c r="AK6"/>
      <c r="AL6"/>
      <c r="AM6"/>
      <c r="AN6"/>
      <c r="AO6"/>
    </row>
    <row r="7" spans="1:41" s="8" customFormat="1" x14ac:dyDescent="0.25">
      <c r="A7" s="8" t="s">
        <v>10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</row>
    <row r="8" spans="1:41" s="8" customFormat="1" x14ac:dyDescent="0.25">
      <c r="A8" s="8" t="s">
        <v>11</v>
      </c>
      <c r="B8" s="9"/>
      <c r="C8" s="9"/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</row>
    <row r="9" spans="1:41" s="8" customFormat="1" x14ac:dyDescent="0.25">
      <c r="A9" s="8" t="s">
        <v>12</v>
      </c>
      <c r="B9" s="4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G9" s="9">
        <f>SUM(B9:AE9)</f>
        <v>0</v>
      </c>
      <c r="AH9" s="9">
        <f t="shared" si="3"/>
        <v>0</v>
      </c>
      <c r="AJ9"/>
      <c r="AK9"/>
      <c r="AL9"/>
      <c r="AM9"/>
      <c r="AN9"/>
      <c r="AO9"/>
    </row>
    <row r="10" spans="1:41" s="3" customFormat="1" x14ac:dyDescent="0.25">
      <c r="A10" s="3" t="s">
        <v>13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si="2"/>
        <v>0</v>
      </c>
      <c r="AH10" s="2">
        <f t="shared" si="3"/>
        <v>0</v>
      </c>
      <c r="AI10" s="4">
        <f>SUM(AH4:AH10)</f>
        <v>0</v>
      </c>
      <c r="AJ10"/>
      <c r="AK10"/>
      <c r="AL10"/>
      <c r="AM10"/>
      <c r="AN10"/>
      <c r="AO10"/>
    </row>
    <row r="11" spans="1:41" x14ac:dyDescent="0.25">
      <c r="A11" s="3" t="s">
        <v>14</v>
      </c>
      <c r="B11" s="5">
        <f>-40000/(60*30)</f>
        <v>-22.222222222222221</v>
      </c>
      <c r="C11" s="5">
        <f t="shared" ref="C11:AF11" si="4">-40000/(60*30)</f>
        <v>-22.222222222222221</v>
      </c>
      <c r="D11" s="5">
        <f t="shared" si="4"/>
        <v>-22.222222222222221</v>
      </c>
      <c r="E11" s="5">
        <f t="shared" si="4"/>
        <v>-22.222222222222221</v>
      </c>
      <c r="F11" s="5">
        <f t="shared" si="4"/>
        <v>-22.222222222222221</v>
      </c>
      <c r="G11" s="5">
        <f t="shared" si="4"/>
        <v>-22.222222222222221</v>
      </c>
      <c r="H11" s="5">
        <f t="shared" si="4"/>
        <v>-22.222222222222221</v>
      </c>
      <c r="I11" s="5">
        <f t="shared" si="4"/>
        <v>-22.222222222222221</v>
      </c>
      <c r="J11" s="5">
        <f t="shared" si="4"/>
        <v>-22.222222222222221</v>
      </c>
      <c r="K11" s="5">
        <f t="shared" si="4"/>
        <v>-22.222222222222221</v>
      </c>
      <c r="L11" s="5">
        <f t="shared" si="4"/>
        <v>-22.222222222222221</v>
      </c>
      <c r="M11" s="5">
        <f t="shared" si="4"/>
        <v>-22.222222222222221</v>
      </c>
      <c r="N11" s="5">
        <f t="shared" si="4"/>
        <v>-22.222222222222221</v>
      </c>
      <c r="O11" s="5">
        <f t="shared" si="4"/>
        <v>-22.222222222222221</v>
      </c>
      <c r="P11" s="5">
        <f t="shared" si="4"/>
        <v>-22.222222222222221</v>
      </c>
      <c r="Q11" s="5">
        <f t="shared" si="4"/>
        <v>-22.222222222222221</v>
      </c>
      <c r="R11" s="5">
        <f t="shared" si="4"/>
        <v>-22.222222222222221</v>
      </c>
      <c r="S11" s="5">
        <f t="shared" si="4"/>
        <v>-22.222222222222221</v>
      </c>
      <c r="T11" s="5">
        <f t="shared" si="4"/>
        <v>-22.222222222222221</v>
      </c>
      <c r="U11" s="5">
        <f t="shared" si="4"/>
        <v>-22.222222222222221</v>
      </c>
      <c r="V11" s="5">
        <f t="shared" si="4"/>
        <v>-22.222222222222221</v>
      </c>
      <c r="W11" s="5">
        <f t="shared" si="4"/>
        <v>-22.222222222222221</v>
      </c>
      <c r="X11" s="5">
        <f t="shared" si="4"/>
        <v>-22.222222222222221</v>
      </c>
      <c r="Y11" s="5">
        <f t="shared" si="4"/>
        <v>-22.222222222222221</v>
      </c>
      <c r="Z11" s="5">
        <f t="shared" si="4"/>
        <v>-22.222222222222221</v>
      </c>
      <c r="AA11" s="5">
        <f t="shared" si="4"/>
        <v>-22.222222222222221</v>
      </c>
      <c r="AB11" s="5">
        <f t="shared" si="4"/>
        <v>-22.222222222222221</v>
      </c>
      <c r="AC11" s="5">
        <f t="shared" si="4"/>
        <v>-22.222222222222221</v>
      </c>
      <c r="AD11" s="5">
        <f t="shared" si="4"/>
        <v>-22.222222222222221</v>
      </c>
      <c r="AE11" s="5">
        <f t="shared" si="4"/>
        <v>-22.222222222222221</v>
      </c>
      <c r="AF11" s="5">
        <f t="shared" si="4"/>
        <v>-22.222222222222221</v>
      </c>
      <c r="AG11" s="4">
        <f>SUM(B11:AF11)</f>
        <v>-688.88888888888857</v>
      </c>
      <c r="AH11" s="2" t="s">
        <v>0</v>
      </c>
      <c r="AK11"/>
    </row>
    <row r="12" spans="1:41" x14ac:dyDescent="0.25">
      <c r="A12" s="3" t="s">
        <v>15</v>
      </c>
      <c r="B12" s="6">
        <f>-SUM(B4:B9)*AM2*7.5/100</f>
        <v>0</v>
      </c>
      <c r="C12" s="6">
        <f>-SUM(C4:C9)*AM2*7.5/100</f>
        <v>0</v>
      </c>
      <c r="D12" s="6">
        <f>-SUM(D4:D9)*AM2*7.5/100</f>
        <v>0</v>
      </c>
      <c r="E12" s="6">
        <f>-SUM(E4:E9)*AM2*7.5/100</f>
        <v>0</v>
      </c>
      <c r="F12" s="6">
        <f>-SUM(F4:F9)*AM2*7.5/100</f>
        <v>0</v>
      </c>
      <c r="G12" s="6">
        <f>-SUM(G4:G9)*AM2*7.5/100</f>
        <v>0</v>
      </c>
      <c r="H12" s="6">
        <f>-SUM(H4:H9)*AM2*7.5/100</f>
        <v>0</v>
      </c>
      <c r="I12" s="6">
        <f>-SUM(I4:I9)*AM2*7.5/100</f>
        <v>0</v>
      </c>
      <c r="J12" s="6">
        <f>-SUM(J4:J9)*AM2*7.5/100</f>
        <v>0</v>
      </c>
      <c r="K12" s="6">
        <f>-SUM(K4:K9)*AM2*7.5/100</f>
        <v>0</v>
      </c>
      <c r="L12" s="6">
        <f>-SUM(L4:L9)*AM2*7.5/100</f>
        <v>0</v>
      </c>
      <c r="M12" s="6">
        <f>-SUM(M4:M9)*AM2*7.5/100</f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>
        <f>-SUM(R4:R9)*AM2*7.5/100</f>
        <v>0</v>
      </c>
      <c r="S12" s="6">
        <f>-SUM(S4:S9)*AM2*7.5/100</f>
        <v>0</v>
      </c>
      <c r="T12" s="6">
        <f>-SUM(T4:T9)*AM2*7.5/100</f>
        <v>0</v>
      </c>
      <c r="U12" s="6">
        <f>-SUM(U4:U9)*AM2*7.5/100</f>
        <v>0</v>
      </c>
      <c r="V12" s="6">
        <f>-SUM(V4:V9)*AM2*7.5/100</f>
        <v>0</v>
      </c>
      <c r="W12" s="6">
        <f>-SUM(W4:W9)*AM2*7.5/100</f>
        <v>0</v>
      </c>
      <c r="X12" s="6">
        <f>-SUM(X4:X9)*AM2*7.5/100</f>
        <v>0</v>
      </c>
      <c r="Y12" s="6">
        <f>-SUM(Y4:Y9)*AM2*7.5/100</f>
        <v>0</v>
      </c>
      <c r="Z12" s="6">
        <f>-SUM(Z4:Z9)*AM2*7.5/100</f>
        <v>0</v>
      </c>
      <c r="AA12" s="6">
        <f>-SUM(AA4:AA9)*AM2*7.5/100</f>
        <v>0</v>
      </c>
      <c r="AB12" s="6">
        <f>-SUM(AB4:AB9)*AM2*7.5/100</f>
        <v>0</v>
      </c>
      <c r="AC12" s="6">
        <f>-SUM(AC4:AC9)*AM2*7.5/100</f>
        <v>0</v>
      </c>
      <c r="AD12" s="6">
        <f>-SUM(AD4:AD9)*AM2*7.5/100</f>
        <v>0</v>
      </c>
      <c r="AE12" s="6">
        <f>-SUM(AE4:AE9)*AM2*7.5/100</f>
        <v>0</v>
      </c>
      <c r="AF12" s="6">
        <f>-SUM(AF4:AF9)*AM2*7.5/100</f>
        <v>0</v>
      </c>
      <c r="AG12" s="4">
        <f t="shared" si="2"/>
        <v>0</v>
      </c>
      <c r="AH12" s="2" t="s">
        <v>0</v>
      </c>
      <c r="AK12"/>
    </row>
    <row r="13" spans="1:41" x14ac:dyDescent="0.25">
      <c r="A13" s="3" t="s">
        <v>16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2"/>
        <v>0</v>
      </c>
      <c r="AH13" s="2" t="s">
        <v>0</v>
      </c>
      <c r="AK13"/>
    </row>
    <row r="14" spans="1:41" x14ac:dyDescent="0.25">
      <c r="A14" s="3" t="s">
        <v>17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2"/>
        <v>0</v>
      </c>
      <c r="AH14" s="2" t="s">
        <v>0</v>
      </c>
      <c r="AK14"/>
    </row>
    <row r="15" spans="1:41" x14ac:dyDescent="0.25">
      <c r="A15" s="3" t="s">
        <v>18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>
        <f>SUM(B15:AE15)</f>
        <v>-229.32000000000011</v>
      </c>
      <c r="AH15" s="2" t="s">
        <v>0</v>
      </c>
      <c r="AK15"/>
    </row>
    <row r="16" spans="1:41" x14ac:dyDescent="0.25">
      <c r="A16" s="3" t="s">
        <v>19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0</v>
      </c>
      <c r="AK16"/>
    </row>
    <row r="17" spans="1:41" x14ac:dyDescent="0.25">
      <c r="A17" s="3" t="s">
        <v>20</v>
      </c>
      <c r="B17" s="4">
        <f>-(400*1.2)/365</f>
        <v>-1.3150684931506849</v>
      </c>
      <c r="C17" s="4">
        <f t="shared" ref="C17:AF17" si="6">-(400*1.2)/365</f>
        <v>-1.3150684931506849</v>
      </c>
      <c r="D17" s="4">
        <f t="shared" si="6"/>
        <v>-1.3150684931506849</v>
      </c>
      <c r="E17" s="4">
        <f t="shared" si="6"/>
        <v>-1.3150684931506849</v>
      </c>
      <c r="F17" s="4">
        <f t="shared" si="6"/>
        <v>-1.3150684931506849</v>
      </c>
      <c r="G17" s="4">
        <f t="shared" si="6"/>
        <v>-1.3150684931506849</v>
      </c>
      <c r="H17" s="4">
        <f t="shared" si="6"/>
        <v>-1.3150684931506849</v>
      </c>
      <c r="I17" s="4">
        <f t="shared" si="6"/>
        <v>-1.3150684931506849</v>
      </c>
      <c r="J17" s="4">
        <f t="shared" si="6"/>
        <v>-1.3150684931506849</v>
      </c>
      <c r="K17" s="4">
        <f t="shared" si="6"/>
        <v>-1.3150684931506849</v>
      </c>
      <c r="L17" s="4">
        <f t="shared" si="6"/>
        <v>-1.3150684931506849</v>
      </c>
      <c r="M17" s="4">
        <f t="shared" si="6"/>
        <v>-1.3150684931506849</v>
      </c>
      <c r="N17" s="4">
        <f t="shared" si="6"/>
        <v>-1.3150684931506849</v>
      </c>
      <c r="O17" s="4">
        <f t="shared" si="6"/>
        <v>-1.3150684931506849</v>
      </c>
      <c r="P17" s="4">
        <f t="shared" si="6"/>
        <v>-1.3150684931506849</v>
      </c>
      <c r="Q17" s="4">
        <f t="shared" si="6"/>
        <v>-1.3150684931506849</v>
      </c>
      <c r="R17" s="4">
        <f t="shared" si="6"/>
        <v>-1.3150684931506849</v>
      </c>
      <c r="S17" s="4">
        <f t="shared" si="6"/>
        <v>-1.3150684931506849</v>
      </c>
      <c r="T17" s="4">
        <f t="shared" si="6"/>
        <v>-1.3150684931506849</v>
      </c>
      <c r="U17" s="4">
        <f t="shared" si="6"/>
        <v>-1.3150684931506849</v>
      </c>
      <c r="V17" s="4">
        <f t="shared" si="6"/>
        <v>-1.3150684931506849</v>
      </c>
      <c r="W17" s="4">
        <f t="shared" si="6"/>
        <v>-1.3150684931506849</v>
      </c>
      <c r="X17" s="4">
        <f t="shared" si="6"/>
        <v>-1.3150684931506849</v>
      </c>
      <c r="Y17" s="4">
        <f t="shared" si="6"/>
        <v>-1.3150684931506849</v>
      </c>
      <c r="Z17" s="4">
        <f t="shared" si="6"/>
        <v>-1.3150684931506849</v>
      </c>
      <c r="AA17" s="4">
        <f t="shared" si="6"/>
        <v>-1.3150684931506849</v>
      </c>
      <c r="AB17" s="4">
        <f t="shared" si="6"/>
        <v>-1.3150684931506849</v>
      </c>
      <c r="AC17" s="4">
        <f t="shared" si="6"/>
        <v>-1.3150684931506849</v>
      </c>
      <c r="AD17" s="4">
        <f t="shared" si="6"/>
        <v>-1.3150684931506849</v>
      </c>
      <c r="AE17" s="4">
        <f t="shared" si="6"/>
        <v>-1.3150684931506849</v>
      </c>
      <c r="AF17" s="4">
        <f t="shared" si="6"/>
        <v>-1.3150684931506849</v>
      </c>
      <c r="AG17" s="4">
        <f>SUM(B17:AE17)</f>
        <v>-39.452054794520514</v>
      </c>
      <c r="AH17" s="2"/>
      <c r="AK17"/>
    </row>
    <row r="18" spans="1:41" x14ac:dyDescent="0.25">
      <c r="A18" s="3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</row>
    <row r="19" spans="1:41" x14ac:dyDescent="0.25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</row>
    <row r="20" spans="1:41" x14ac:dyDescent="0.25">
      <c r="A20" s="3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</row>
    <row r="21" spans="1:41" s="8" customFormat="1" x14ac:dyDescent="0.25">
      <c r="A21" s="3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</row>
    <row r="22" spans="1:41" s="8" customFormat="1" x14ac:dyDescent="0.25">
      <c r="A22" s="3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</row>
    <row r="23" spans="1:41" s="8" customFormat="1" x14ac:dyDescent="0.25">
      <c r="A23" s="8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</row>
    <row r="24" spans="1:41" s="8" customFormat="1" x14ac:dyDescent="0.25">
      <c r="A24" s="8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</row>
    <row r="25" spans="1:41" s="8" customFormat="1" x14ac:dyDescent="0.25">
      <c r="A25" s="8" t="s">
        <v>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</row>
    <row r="26" spans="1:41" s="8" customFormat="1" x14ac:dyDescent="0.25">
      <c r="A26" s="8" t="s"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</row>
    <row r="27" spans="1:41" s="8" customFormat="1" x14ac:dyDescent="0.25">
      <c r="A27" s="8" t="s">
        <v>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</row>
    <row r="28" spans="1:41" s="3" customFormat="1" x14ac:dyDescent="0.25">
      <c r="A28" s="3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</row>
    <row r="29" spans="1:41" s="3" customFormat="1" x14ac:dyDescent="0.25">
      <c r="A29" s="3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</row>
    <row r="30" spans="1:41" s="3" customFormat="1" x14ac:dyDescent="0.25">
      <c r="A30" s="3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</row>
    <row r="31" spans="1:41" s="3" customFormat="1" x14ac:dyDescent="0.25">
      <c r="A31" s="3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</row>
    <row r="32" spans="1:41" s="3" customFormat="1" x14ac:dyDescent="0.25">
      <c r="A32" s="3" t="s"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</row>
    <row r="33" spans="1:41" s="3" customFormat="1" x14ac:dyDescent="0.25">
      <c r="A33" s="3" t="s">
        <v>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</row>
    <row r="34" spans="1:41" s="3" customFormat="1" x14ac:dyDescent="0.25">
      <c r="A34" s="3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</row>
    <row r="35" spans="1:41" s="3" customFormat="1" x14ac:dyDescent="0.25">
      <c r="A35" s="3" t="s"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</row>
    <row r="36" spans="1:41" s="3" customFormat="1" x14ac:dyDescent="0.25">
      <c r="A36" s="3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K36" s="13"/>
    </row>
    <row r="37" spans="1:41" s="3" customFormat="1" x14ac:dyDescent="0.25">
      <c r="A37" s="3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K37" s="13"/>
    </row>
    <row r="38" spans="1:41" s="3" customFormat="1" x14ac:dyDescent="0.25">
      <c r="A38" s="3" t="s">
        <v>6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K38" s="13"/>
    </row>
    <row r="39" spans="1:41" x14ac:dyDescent="0.25">
      <c r="A39" t="s">
        <v>4</v>
      </c>
      <c r="B39" s="5">
        <f>SUM(B4:B37)</f>
        <v>-36.181290715372903</v>
      </c>
      <c r="C39" s="5">
        <f t="shared" ref="C39:AF39" si="7">SUM(C4:C37)</f>
        <v>-36.181290715372903</v>
      </c>
      <c r="D39" s="5">
        <f t="shared" si="7"/>
        <v>-36.181290715372903</v>
      </c>
      <c r="E39" s="5">
        <f t="shared" si="7"/>
        <v>-36.181290715372903</v>
      </c>
      <c r="F39" s="5">
        <f t="shared" si="7"/>
        <v>-36.181290715372903</v>
      </c>
      <c r="G39" s="5">
        <f t="shared" si="7"/>
        <v>-36.181290715372903</v>
      </c>
      <c r="H39" s="5">
        <f t="shared" si="7"/>
        <v>-36.181290715372903</v>
      </c>
      <c r="I39" s="5">
        <f t="shared" si="7"/>
        <v>-36.181290715372903</v>
      </c>
      <c r="J39" s="5">
        <f t="shared" si="7"/>
        <v>-36.181290715372903</v>
      </c>
      <c r="K39" s="5">
        <f t="shared" si="7"/>
        <v>-36.181290715372903</v>
      </c>
      <c r="L39" s="5">
        <f t="shared" si="7"/>
        <v>-36.181290715372903</v>
      </c>
      <c r="M39" s="5">
        <f t="shared" si="7"/>
        <v>-36.181290715372903</v>
      </c>
      <c r="N39" s="5">
        <f t="shared" si="7"/>
        <v>-36.181290715372903</v>
      </c>
      <c r="O39" s="5">
        <f t="shared" si="7"/>
        <v>-36.181290715372903</v>
      </c>
      <c r="P39" s="5">
        <f t="shared" si="7"/>
        <v>-36.181290715372903</v>
      </c>
      <c r="Q39" s="5">
        <f t="shared" si="7"/>
        <v>-36.181290715372903</v>
      </c>
      <c r="R39" s="5">
        <f t="shared" si="7"/>
        <v>-36.181290715372903</v>
      </c>
      <c r="S39" s="5">
        <f t="shared" si="7"/>
        <v>-36.181290715372903</v>
      </c>
      <c r="T39" s="5">
        <f t="shared" si="7"/>
        <v>-36.181290715372903</v>
      </c>
      <c r="U39" s="5">
        <f t="shared" si="7"/>
        <v>-36.181290715372903</v>
      </c>
      <c r="V39" s="5">
        <f t="shared" si="7"/>
        <v>-36.181290715372903</v>
      </c>
      <c r="W39" s="5">
        <f t="shared" si="7"/>
        <v>-36.181290715372903</v>
      </c>
      <c r="X39" s="5">
        <f t="shared" si="7"/>
        <v>-36.181290715372903</v>
      </c>
      <c r="Y39" s="5">
        <f t="shared" si="7"/>
        <v>-36.181290715372903</v>
      </c>
      <c r="Z39" s="5">
        <f t="shared" si="7"/>
        <v>-36.181290715372903</v>
      </c>
      <c r="AA39" s="5">
        <f t="shared" si="7"/>
        <v>-36.181290715372903</v>
      </c>
      <c r="AB39" s="5">
        <f t="shared" si="7"/>
        <v>-36.181290715372903</v>
      </c>
      <c r="AC39" s="5">
        <f t="shared" si="7"/>
        <v>-36.181290715372903</v>
      </c>
      <c r="AD39" s="5">
        <f t="shared" si="7"/>
        <v>-36.181290715372903</v>
      </c>
      <c r="AE39" s="5">
        <f t="shared" si="7"/>
        <v>-36.181290715372903</v>
      </c>
      <c r="AF39" s="5">
        <f t="shared" si="7"/>
        <v>-36.181290715372903</v>
      </c>
      <c r="AG39" s="5">
        <f>SUM(AG4:AG38)</f>
        <v>-1407.6609436834092</v>
      </c>
      <c r="AH39" s="2" t="e">
        <f>AG39/COUNTIF(B39:AF39,"&gt;0")</f>
        <v>#DIV/0!</v>
      </c>
    </row>
    <row r="40" spans="1:41" x14ac:dyDescent="0.25">
      <c r="B40" s="2"/>
    </row>
    <row r="41" spans="1:41" x14ac:dyDescent="0.25">
      <c r="AK41"/>
    </row>
    <row r="42" spans="1:41" x14ac:dyDescent="0.25">
      <c r="AK42"/>
    </row>
    <row r="43" spans="1:41" x14ac:dyDescent="0.25">
      <c r="AK43"/>
    </row>
    <row r="44" spans="1:41" x14ac:dyDescent="0.25">
      <c r="AK44"/>
    </row>
    <row r="45" spans="1:41" x14ac:dyDescent="0.25">
      <c r="AK45"/>
    </row>
    <row r="46" spans="1:41" x14ac:dyDescent="0.25">
      <c r="AK46"/>
    </row>
    <row r="47" spans="1:41" x14ac:dyDescent="0.25">
      <c r="AK47"/>
    </row>
    <row r="48" spans="1:41" x14ac:dyDescent="0.25">
      <c r="AK48"/>
    </row>
    <row r="49" spans="37:37" x14ac:dyDescent="0.25">
      <c r="AK49"/>
    </row>
    <row r="50" spans="37:37" x14ac:dyDescent="0.25">
      <c r="AK50"/>
    </row>
    <row r="51" spans="37:37" x14ac:dyDescent="0.25">
      <c r="AK51"/>
    </row>
    <row r="52" spans="37:37" x14ac:dyDescent="0.25">
      <c r="AK52"/>
    </row>
    <row r="53" spans="37:37" x14ac:dyDescent="0.25">
      <c r="AK53"/>
    </row>
    <row r="54" spans="37:37" x14ac:dyDescent="0.25">
      <c r="AK54"/>
    </row>
    <row r="55" spans="37:37" x14ac:dyDescent="0.25">
      <c r="AK55"/>
    </row>
    <row r="56" spans="37:37" x14ac:dyDescent="0.25">
      <c r="AK56"/>
    </row>
    <row r="57" spans="37:37" x14ac:dyDescent="0.25">
      <c r="AK57"/>
    </row>
    <row r="58" spans="37:37" x14ac:dyDescent="0.25">
      <c r="AK58"/>
    </row>
    <row r="59" spans="37:37" x14ac:dyDescent="0.25">
      <c r="AK59"/>
    </row>
    <row r="60" spans="37:37" x14ac:dyDescent="0.25">
      <c r="AK60"/>
    </row>
    <row r="61" spans="37:37" x14ac:dyDescent="0.25">
      <c r="AK61"/>
    </row>
    <row r="62" spans="37:37" x14ac:dyDescent="0.25">
      <c r="AK62"/>
    </row>
    <row r="63" spans="37:37" x14ac:dyDescent="0.25">
      <c r="AK63"/>
    </row>
    <row r="64" spans="37:37" x14ac:dyDescent="0.25">
      <c r="AK64"/>
    </row>
    <row r="65" spans="4:37" x14ac:dyDescent="0.25">
      <c r="AK65"/>
    </row>
    <row r="66" spans="4:37" x14ac:dyDescent="0.25">
      <c r="AK66"/>
    </row>
    <row r="67" spans="4:37" x14ac:dyDescent="0.25">
      <c r="D67" t="s">
        <v>0</v>
      </c>
    </row>
    <row r="68" spans="4:37" x14ac:dyDescent="0.25">
      <c r="D68" t="s">
        <v>0</v>
      </c>
    </row>
    <row r="70" spans="4:37" x14ac:dyDescent="0.25">
      <c r="D70" t="s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Janvier 2016</vt:lpstr>
      <vt:lpstr>Février 2016</vt:lpstr>
      <vt:lpstr>Mars 2016</vt:lpstr>
      <vt:lpstr>Avril 2016</vt:lpstr>
      <vt:lpstr>Mai 2016</vt:lpstr>
      <vt:lpstr>Modele 2016</vt:lpstr>
      <vt:lpstr>'Avril 2016'!Zone_d_impression</vt:lpstr>
      <vt:lpstr>'Février 2016'!Zone_d_impression</vt:lpstr>
      <vt:lpstr>'Janvier 2016'!Zone_d_impression</vt:lpstr>
      <vt:lpstr>'Mai 2016'!Zone_d_impression</vt:lpstr>
      <vt:lpstr>'Mars 2016'!Zone_d_impression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tebboune</dc:creator>
  <cp:lastModifiedBy>tebboune</cp:lastModifiedBy>
  <cp:lastPrinted>2016-04-04T10:14:20Z</cp:lastPrinted>
  <dcterms:created xsi:type="dcterms:W3CDTF">2014-08-09T07:55:56Z</dcterms:created>
  <dcterms:modified xsi:type="dcterms:W3CDTF">2016-05-01T08:01:17Z</dcterms:modified>
</cp:coreProperties>
</file>