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692" activeTab="0"/>
  </bookViews>
  <sheets>
    <sheet name="CATEGORIE" sheetId="1" r:id="rId1"/>
    <sheet name="Temps" sheetId="2" r:id="rId2"/>
    <sheet name="Feuil2" sheetId="3" r:id="rId3"/>
  </sheets>
  <definedNames/>
  <calcPr fullCalcOnLoad="1" fullPrecision="0"/>
</workbook>
</file>

<file path=xl/sharedStrings.xml><?xml version="1.0" encoding="utf-8"?>
<sst xmlns="http://schemas.openxmlformats.org/spreadsheetml/2006/main" count="372" uniqueCount="180">
  <si>
    <t>Temps de passage de la Direction</t>
  </si>
  <si>
    <t>GRADE</t>
  </si>
  <si>
    <t>Temps de passage</t>
  </si>
  <si>
    <t>Temps dans les Services</t>
  </si>
  <si>
    <t>Services</t>
  </si>
  <si>
    <t>Chefs de services</t>
  </si>
  <si>
    <t>Contremaitres ©  ou                   Inspecteurs (I)</t>
  </si>
  <si>
    <t>IP</t>
  </si>
  <si>
    <t>Sous Directeur</t>
  </si>
  <si>
    <t>Direction</t>
  </si>
  <si>
    <t>Temps    Direction</t>
  </si>
  <si>
    <t>T/Median</t>
  </si>
  <si>
    <t>T/Moyen</t>
  </si>
  <si>
    <t>T/Maxi</t>
  </si>
  <si>
    <t>62 ans jusqu'en 2018</t>
  </si>
  <si>
    <r>
      <t xml:space="preserve">Retraite en </t>
    </r>
    <r>
      <rPr>
        <b/>
        <sz val="14"/>
        <rFont val="Calibri"/>
        <family val="2"/>
      </rPr>
      <t>2029</t>
    </r>
    <r>
      <rPr>
        <sz val="14"/>
        <color indexed="8"/>
        <rFont val="Calibri"/>
        <family val="2"/>
      </rPr>
      <t xml:space="preserve"> = 62 ans</t>
    </r>
  </si>
  <si>
    <t>-------</t>
  </si>
  <si>
    <t>Retraite</t>
  </si>
  <si>
    <t>E</t>
  </si>
  <si>
    <t xml:space="preserve">    </t>
  </si>
  <si>
    <t>Soccol P.</t>
  </si>
  <si>
    <t>Binet B.</t>
  </si>
  <si>
    <t>Arret Travail</t>
  </si>
  <si>
    <t xml:space="preserve">Operation </t>
  </si>
  <si>
    <t>Epaule</t>
  </si>
  <si>
    <t>Numérisation CTX</t>
  </si>
  <si>
    <t>Leriget A. (E)</t>
  </si>
  <si>
    <t>Boudier A. (IP)</t>
  </si>
  <si>
    <t>Leriget A. (P3BIS)</t>
  </si>
  <si>
    <t xml:space="preserve">Leriget A. (P3BIS) </t>
  </si>
  <si>
    <t>Melio I. (I)</t>
  </si>
  <si>
    <t xml:space="preserve">Maillaut B. (E5) </t>
  </si>
  <si>
    <t>Maillaut B. (E5)</t>
  </si>
  <si>
    <t>Nadin (Idiv)</t>
  </si>
  <si>
    <t>OP3 bis</t>
  </si>
  <si>
    <t>Didio J.</t>
  </si>
  <si>
    <t xml:space="preserve"> </t>
  </si>
  <si>
    <t xml:space="preserve">Numérisation DGE             </t>
  </si>
  <si>
    <t>Bequet B. (E5)</t>
  </si>
  <si>
    <t>Sifferlé V. (Idiv)</t>
  </si>
  <si>
    <t>Le Guedard R. ©</t>
  </si>
  <si>
    <t>Sifferlé V. (I)</t>
  </si>
  <si>
    <t>---</t>
  </si>
  <si>
    <t>8 ans 11 ms</t>
  </si>
  <si>
    <t>9 ans 7 ms</t>
  </si>
  <si>
    <t>17 ans 4 ms</t>
  </si>
  <si>
    <t xml:space="preserve">Numérisation DGE      </t>
  </si>
  <si>
    <t>Le Guedard R. (E5)</t>
  </si>
  <si>
    <t>Formation</t>
  </si>
  <si>
    <t>Greta</t>
  </si>
  <si>
    <t>Numérisation CAD</t>
  </si>
  <si>
    <t>Le Guedard R. (E)</t>
  </si>
  <si>
    <t>Herou  P. (IP)</t>
  </si>
  <si>
    <t>OP3</t>
  </si>
  <si>
    <t>Numérisation BOI</t>
  </si>
  <si>
    <t>Paponneau JL</t>
  </si>
  <si>
    <t>Numérisation AGT</t>
  </si>
  <si>
    <t>Stick M. ©</t>
  </si>
  <si>
    <t>F. Greta</t>
  </si>
  <si>
    <t xml:space="preserve">Cinétique       </t>
  </si>
  <si>
    <t>Ansgar R S. (P3BIS)</t>
  </si>
  <si>
    <t>Debaiffe A. ©</t>
  </si>
  <si>
    <t xml:space="preserve">Cinétique                </t>
  </si>
  <si>
    <t xml:space="preserve"> Rozand M. (E)</t>
  </si>
  <si>
    <t>7 ans 5 ms</t>
  </si>
  <si>
    <t>8 ans 1 ms</t>
  </si>
  <si>
    <t>15 ans 3 ms</t>
  </si>
  <si>
    <t xml:space="preserve">Cinétique                  </t>
  </si>
  <si>
    <t>Curnier C. (IP)</t>
  </si>
  <si>
    <t>Roure B.</t>
  </si>
  <si>
    <t>Hennequin D.</t>
  </si>
  <si>
    <t>Rozand M. (E)</t>
  </si>
  <si>
    <t>0P2</t>
  </si>
  <si>
    <t>Camera</t>
  </si>
  <si>
    <t>Beker R. ©</t>
  </si>
  <si>
    <t>Heliographie</t>
  </si>
  <si>
    <t>Lesieur C. (E)</t>
  </si>
  <si>
    <t>Priol E. (IP)</t>
  </si>
  <si>
    <t>Le Bot A.</t>
  </si>
  <si>
    <r>
      <t>4 ans</t>
    </r>
    <r>
      <rPr>
        <b/>
        <i/>
        <sz val="14"/>
        <color indexed="1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6 ms</t>
    </r>
  </si>
  <si>
    <t>7 ans 1 ms</t>
  </si>
  <si>
    <t>16 ans</t>
  </si>
  <si>
    <t>Goupil C.</t>
  </si>
  <si>
    <t>OP1</t>
  </si>
  <si>
    <t>Bazas D. (IP)</t>
  </si>
  <si>
    <t>3 ans 11 ms</t>
  </si>
  <si>
    <t>4 ans 1 ms</t>
  </si>
  <si>
    <t>6 ans</t>
  </si>
  <si>
    <t>Expedition</t>
  </si>
  <si>
    <t>Fons Gisbert D. (E)</t>
  </si>
  <si>
    <t>Santiago B. (I)</t>
  </si>
  <si>
    <t>Pons H.</t>
  </si>
  <si>
    <t>OS2</t>
  </si>
  <si>
    <t>Aufranc C. (I)</t>
  </si>
  <si>
    <t>Tixier P. (I)</t>
  </si>
  <si>
    <t>Montavon</t>
  </si>
  <si>
    <t>Roussat R.</t>
  </si>
  <si>
    <t>3 ans 6 ms</t>
  </si>
  <si>
    <t>3 ans 8 ms</t>
  </si>
  <si>
    <t>4 ans 6 ms</t>
  </si>
  <si>
    <t>Contractuelle</t>
  </si>
  <si>
    <t>Cinétique</t>
  </si>
  <si>
    <t>Vincent C. (E)</t>
  </si>
  <si>
    <t>Ferreira A. (I)</t>
  </si>
  <si>
    <t>----</t>
  </si>
  <si>
    <t>Assoc St Vincent / St-Germain</t>
  </si>
  <si>
    <t>ANNEE 2015</t>
  </si>
  <si>
    <t>TEMPS         MINIMUM STATUTAIRE</t>
  </si>
  <si>
    <t>TEMPS    MINIMUM</t>
  </si>
  <si>
    <t>TEMPS MAXIMUM      Depuis 2015</t>
  </si>
  <si>
    <t>TEMPS           MOYEN          Depuis 2015</t>
  </si>
  <si>
    <t>TEMPS MEDIAN           Depuis 2006 A 2015</t>
  </si>
  <si>
    <t>OP3BIS</t>
  </si>
  <si>
    <t xml:space="preserve">4 ans </t>
  </si>
  <si>
    <t>6 a 3 m</t>
  </si>
  <si>
    <t>17 a 4 m</t>
  </si>
  <si>
    <t>9 a 7 m</t>
  </si>
  <si>
    <t>8 a 11 m</t>
  </si>
  <si>
    <t>5 MS</t>
  </si>
  <si>
    <t>3 ans</t>
  </si>
  <si>
    <t>6 a 8 m</t>
  </si>
  <si>
    <t>15 a 3 m</t>
  </si>
  <si>
    <t>9 a 4 m</t>
  </si>
  <si>
    <t>9 a 2 m</t>
  </si>
  <si>
    <t>1 ANS</t>
  </si>
  <si>
    <t>OP2</t>
  </si>
  <si>
    <t>4 a 7 m</t>
  </si>
  <si>
    <t>16 a 6 m</t>
  </si>
  <si>
    <t>8 a 1 m</t>
  </si>
  <si>
    <t>7 a 7 m</t>
  </si>
  <si>
    <t>6 MS</t>
  </si>
  <si>
    <t>ANNEE 2014</t>
  </si>
  <si>
    <t>TEMPS MAXIMUM      Depuis 2014</t>
  </si>
  <si>
    <t>TEMPS           MOYEN          Depuis 2014</t>
  </si>
  <si>
    <t>TEMPS MEDIAN            Depuis 2005 A 2014</t>
  </si>
  <si>
    <t>8 a 6 m</t>
  </si>
  <si>
    <t>2 MS</t>
  </si>
  <si>
    <t>8 a 2 m</t>
  </si>
  <si>
    <t>3 MS</t>
  </si>
  <si>
    <t>7 a 1 m</t>
  </si>
  <si>
    <t>ANNEE 2013</t>
  </si>
  <si>
    <t>TEMPS MAXIMUM      Depuis 2013</t>
  </si>
  <si>
    <t>TEMPS           MOYEN          Depuis 2013</t>
  </si>
  <si>
    <t>TEMPS MEDIAN           Depuis 2004 A 2013</t>
  </si>
  <si>
    <t>6 a 2 m</t>
  </si>
  <si>
    <t>8 a 4 m</t>
  </si>
  <si>
    <t>6 a 1 m</t>
  </si>
  <si>
    <t>8 a 3 m</t>
  </si>
  <si>
    <t>7 a 11 m</t>
  </si>
  <si>
    <t>1 MS</t>
  </si>
  <si>
    <t>4 a 5 m</t>
  </si>
  <si>
    <t>12 a 1 m</t>
  </si>
  <si>
    <t>7 a 3 m</t>
  </si>
  <si>
    <t>6 a 7 m</t>
  </si>
  <si>
    <t>8 MS</t>
  </si>
  <si>
    <t>ANNEE 2012</t>
  </si>
  <si>
    <t>TEMPS MEDIAN           Depuis 2003 A 2011</t>
  </si>
  <si>
    <t>4 a 9 m</t>
  </si>
  <si>
    <t>13 a 6 m</t>
  </si>
  <si>
    <t>8 a 0 m</t>
  </si>
  <si>
    <t>4 a 6 m</t>
  </si>
  <si>
    <t>7 a 10 m</t>
  </si>
  <si>
    <t>3 a 10 m</t>
  </si>
  <si>
    <t>6 a 6 m</t>
  </si>
  <si>
    <t>5 a 11 m</t>
  </si>
  <si>
    <t>Temps 42 ans et 5 mois retraite Tx plein</t>
  </si>
  <si>
    <t>je vais t'aider, à la place de compter les années et mois j'ai calculé tout en mois</t>
  </si>
  <si>
    <t>(DATEDIF(F25;G25;"m")-DATEDIF(A26;B26;"m")</t>
  </si>
  <si>
    <t>ensuite j'ai transformé le résultat en année en divisant par 12</t>
  </si>
  <si>
    <t>(DATEDIF(F25;G25;"m")-DATEDIF(A26;B26;"m")/12</t>
  </si>
  <si>
    <t>pour isoler le nombre d'année complète j'ai extrait le nombre entier avec la syntaxe ENT il est possible d'utiliser également TRONQUE</t>
  </si>
  <si>
    <t>j'ai ajouté en fin de formule &amp;" ans "</t>
  </si>
  <si>
    <t>reste qu'a isoler et transformer les décimales</t>
  </si>
  <si>
    <t>on reprends la formule initiale</t>
  </si>
  <si>
    <t>(((DATEDIF(F25;G25;"m")-DATEDIF(A26;B26;"m"))/12)</t>
  </si>
  <si>
    <t>on isole les décimales que l'on converti en mois</t>
  </si>
  <si>
    <t>-ENT((DATEDIF(F25;G25;"m")-DATEDIF(A26;B26;"m"))/12))*12</t>
  </si>
  <si>
    <t>on ajoute &amp;" mois"</t>
  </si>
  <si>
    <t>ce qui donne</t>
  </si>
  <si>
    <t>et avec TRONQUE cela donne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</si>
</sst>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/d/yyyy;@"/>
    <numFmt numFmtId="166" formatCode="#,##0.0"/>
    <numFmt numFmtId="167" formatCode="d\-mmm"/>
    <numFmt numFmtId="168" formatCode="yy&quot;ans&quot;m&quot;ms&quot;dd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6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5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60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56"/>
      <name val="Calibri"/>
      <family val="2"/>
    </font>
    <font>
      <b/>
      <sz val="14"/>
      <color indexed="30"/>
      <name val="Calibri"/>
      <family val="2"/>
    </font>
    <font>
      <b/>
      <sz val="14"/>
      <color indexed="60"/>
      <name val="Calibri"/>
      <family val="2"/>
    </font>
    <font>
      <b/>
      <sz val="14"/>
      <color indexed="49"/>
      <name val="Calibri"/>
      <family val="2"/>
    </font>
    <font>
      <sz val="14"/>
      <color indexed="60"/>
      <name val="Calibri"/>
      <family val="2"/>
    </font>
    <font>
      <sz val="14"/>
      <color indexed="10"/>
      <name val="Calibri"/>
      <family val="2"/>
    </font>
    <font>
      <b/>
      <sz val="14"/>
      <color indexed="57"/>
      <name val="Calibri"/>
      <family val="2"/>
    </font>
    <font>
      <b/>
      <sz val="14"/>
      <color indexed="17"/>
      <name val="Calibri"/>
      <family val="2"/>
    </font>
    <font>
      <strike/>
      <sz val="14"/>
      <color indexed="8"/>
      <name val="Calibri"/>
      <family val="2"/>
    </font>
    <font>
      <b/>
      <i/>
      <sz val="14"/>
      <color indexed="10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name val="Cambria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0" borderId="0" applyNumberFormat="0" applyBorder="0" applyAlignment="0" applyProtection="0"/>
    <xf numFmtId="9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4" fontId="4" fillId="0" borderId="10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10" fillId="0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2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4" fontId="3" fillId="36" borderId="14" xfId="0" applyNumberFormat="1" applyFont="1" applyFill="1" applyBorder="1" applyAlignment="1">
      <alignment horizontal="center" vertical="center" wrapText="1"/>
    </xf>
    <xf numFmtId="14" fontId="3" fillId="36" borderId="17" xfId="0" applyNumberFormat="1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left" vertical="center" wrapText="1" indent="1"/>
    </xf>
    <xf numFmtId="0" fontId="4" fillId="37" borderId="15" xfId="0" applyFont="1" applyFill="1" applyBorder="1" applyAlignment="1">
      <alignment horizontal="left" vertical="center" wrapText="1" indent="2"/>
    </xf>
    <xf numFmtId="0" fontId="4" fillId="36" borderId="15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12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4" fontId="4" fillId="36" borderId="10" xfId="0" applyNumberFormat="1" applyFont="1" applyFill="1" applyBorder="1" applyAlignment="1">
      <alignment horizontal="center" vertical="center" wrapText="1"/>
    </xf>
    <xf numFmtId="14" fontId="4" fillId="36" borderId="11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 indent="1"/>
    </xf>
    <xf numFmtId="0" fontId="7" fillId="37" borderId="10" xfId="0" applyFont="1" applyFill="1" applyBorder="1" applyAlignment="1">
      <alignment horizontal="left" vertical="center" wrapText="1" indent="2"/>
    </xf>
    <xf numFmtId="0" fontId="13" fillId="3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indent="1"/>
    </xf>
    <xf numFmtId="0" fontId="4" fillId="38" borderId="18" xfId="0" applyFont="1" applyFill="1" applyBorder="1" applyAlignment="1">
      <alignment horizontal="left" vertical="center" wrapText="1" indent="1"/>
    </xf>
    <xf numFmtId="0" fontId="10" fillId="0" borderId="14" xfId="0" applyFont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65" fontId="8" fillId="33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2"/>
    </xf>
    <xf numFmtId="0" fontId="14" fillId="0" borderId="17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left" vertical="center" wrapText="1" indent="1"/>
    </xf>
    <xf numFmtId="0" fontId="4" fillId="33" borderId="16" xfId="0" applyFont="1" applyFill="1" applyBorder="1" applyAlignment="1">
      <alignment horizontal="left" vertical="center" wrapText="1" indent="1"/>
    </xf>
    <xf numFmtId="0" fontId="4" fillId="38" borderId="14" xfId="0" applyFont="1" applyFill="1" applyBorder="1" applyAlignment="1">
      <alignment horizontal="left" vertical="center" wrapText="1" indent="1"/>
    </xf>
    <xf numFmtId="4" fontId="8" fillId="0" borderId="19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14" fontId="4" fillId="0" borderId="16" xfId="0" applyNumberFormat="1" applyFont="1" applyFill="1" applyBorder="1" applyAlignment="1">
      <alignment horizontal="center" vertical="center" wrapText="1"/>
    </xf>
    <xf numFmtId="165" fontId="7" fillId="33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11" fillId="0" borderId="16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 horizontal="left" indent="1"/>
    </xf>
    <xf numFmtId="0" fontId="4" fillId="37" borderId="16" xfId="0" applyFont="1" applyFill="1" applyBorder="1" applyAlignment="1">
      <alignment horizontal="left" vertical="center" wrapText="1" indent="1"/>
    </xf>
    <xf numFmtId="0" fontId="7" fillId="38" borderId="16" xfId="0" applyFont="1" applyFill="1" applyBorder="1" applyAlignment="1">
      <alignment horizontal="left" vertical="center" wrapText="1" indent="1"/>
    </xf>
    <xf numFmtId="0" fontId="4" fillId="35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 indent="2"/>
    </xf>
    <xf numFmtId="0" fontId="14" fillId="0" borderId="20" xfId="0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65" fontId="7" fillId="33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/>
    </xf>
    <xf numFmtId="14" fontId="4" fillId="36" borderId="16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0" fontId="7" fillId="37" borderId="16" xfId="0" applyNumberFormat="1" applyFont="1" applyFill="1" applyBorder="1" applyAlignment="1">
      <alignment horizontal="left" vertical="center" wrapText="1" indent="2"/>
    </xf>
    <xf numFmtId="0" fontId="4" fillId="37" borderId="20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7" fillId="38" borderId="2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/>
    </xf>
    <xf numFmtId="4" fontId="4" fillId="0" borderId="16" xfId="0" applyNumberFormat="1" applyFont="1" applyFill="1" applyBorder="1" applyAlignment="1">
      <alignment horizontal="center" vertical="center" wrapText="1"/>
    </xf>
    <xf numFmtId="165" fontId="15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 indent="1"/>
    </xf>
    <xf numFmtId="0" fontId="7" fillId="33" borderId="16" xfId="0" applyFont="1" applyFill="1" applyBorder="1" applyAlignment="1">
      <alignment horizontal="left" vertical="center" wrapText="1" indent="1"/>
    </xf>
    <xf numFmtId="165" fontId="10" fillId="0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4" fontId="4" fillId="36" borderId="20" xfId="0" applyNumberFormat="1" applyFont="1" applyFill="1" applyBorder="1" applyAlignment="1">
      <alignment horizontal="center" vertical="center" wrapText="1"/>
    </xf>
    <xf numFmtId="165" fontId="16" fillId="0" borderId="20" xfId="0" applyNumberFormat="1" applyFont="1" applyFill="1" applyBorder="1" applyAlignment="1">
      <alignment horizontal="center" vertical="center" wrapText="1"/>
    </xf>
    <xf numFmtId="0" fontId="7" fillId="37" borderId="20" xfId="0" applyNumberFormat="1" applyFont="1" applyFill="1" applyBorder="1" applyAlignment="1">
      <alignment horizontal="left" vertical="center" wrapText="1" indent="2"/>
    </xf>
    <xf numFmtId="165" fontId="11" fillId="37" borderId="16" xfId="0" applyNumberFormat="1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2"/>
    </xf>
    <xf numFmtId="165" fontId="5" fillId="0" borderId="16" xfId="0" applyNumberFormat="1" applyFont="1" applyFill="1" applyBorder="1" applyAlignment="1">
      <alignment horizontal="center" vertical="center" wrapText="1"/>
    </xf>
    <xf numFmtId="165" fontId="8" fillId="37" borderId="1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 indent="2"/>
    </xf>
    <xf numFmtId="0" fontId="4" fillId="36" borderId="21" xfId="0" applyFont="1" applyFill="1" applyBorder="1" applyAlignment="1">
      <alignment horizontal="left" vertical="center" wrapText="1" indent="1"/>
    </xf>
    <xf numFmtId="0" fontId="5" fillId="39" borderId="16" xfId="0" applyFont="1" applyFill="1" applyBorder="1" applyAlignment="1">
      <alignment horizontal="center" vertical="center" wrapText="1"/>
    </xf>
    <xf numFmtId="165" fontId="8" fillId="0" borderId="19" xfId="0" applyNumberFormat="1" applyFont="1" applyFill="1" applyBorder="1" applyAlignment="1">
      <alignment horizontal="center" vertical="center" wrapText="1"/>
    </xf>
    <xf numFmtId="14" fontId="4" fillId="36" borderId="17" xfId="0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left" vertical="center" wrapText="1" indent="2"/>
    </xf>
    <xf numFmtId="0" fontId="4" fillId="36" borderId="20" xfId="0" applyFont="1" applyFill="1" applyBorder="1" applyAlignment="1">
      <alignment horizontal="left" vertical="center" wrapText="1" indent="1"/>
    </xf>
    <xf numFmtId="165" fontId="5" fillId="40" borderId="16" xfId="0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1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165" fontId="8" fillId="33" borderId="22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 indent="2"/>
    </xf>
    <xf numFmtId="0" fontId="11" fillId="0" borderId="16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 indent="1"/>
    </xf>
    <xf numFmtId="0" fontId="3" fillId="35" borderId="16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left" vertical="center" wrapText="1" indent="1"/>
    </xf>
    <xf numFmtId="4" fontId="0" fillId="0" borderId="0" xfId="0" applyNumberFormat="1" applyBorder="1" applyAlignment="1">
      <alignment/>
    </xf>
    <xf numFmtId="14" fontId="4" fillId="36" borderId="21" xfId="0" applyNumberFormat="1" applyFont="1" applyFill="1" applyBorder="1" applyAlignment="1">
      <alignment horizontal="center" vertical="center" wrapText="1"/>
    </xf>
    <xf numFmtId="0" fontId="4" fillId="36" borderId="21" xfId="0" applyNumberFormat="1" applyFont="1" applyFill="1" applyBorder="1" applyAlignment="1">
      <alignment horizontal="left" vertical="center" wrapText="1" indent="1"/>
    </xf>
    <xf numFmtId="0" fontId="4" fillId="38" borderId="16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center" vertical="center" wrapText="1"/>
    </xf>
    <xf numFmtId="0" fontId="4" fillId="36" borderId="20" xfId="0" applyNumberFormat="1" applyFont="1" applyFill="1" applyBorder="1" applyAlignment="1">
      <alignment horizontal="left" vertical="center" wrapText="1" indent="1"/>
    </xf>
    <xf numFmtId="0" fontId="3" fillId="39" borderId="1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165" fontId="9" fillId="37" borderId="16" xfId="0" applyNumberFormat="1" applyFont="1" applyFill="1" applyBorder="1" applyAlignment="1">
      <alignment horizontal="center" vertical="center" wrapText="1"/>
    </xf>
    <xf numFmtId="0" fontId="4" fillId="37" borderId="23" xfId="0" applyNumberFormat="1" applyFont="1" applyFill="1" applyBorder="1" applyAlignment="1">
      <alignment horizontal="left" vertical="center" wrapText="1" indent="2"/>
    </xf>
    <xf numFmtId="0" fontId="4" fillId="0" borderId="16" xfId="0" applyNumberFormat="1" applyFont="1" applyFill="1" applyBorder="1" applyAlignment="1">
      <alignment horizontal="left" vertical="center" wrapText="1" indent="1"/>
    </xf>
    <xf numFmtId="0" fontId="4" fillId="37" borderId="21" xfId="0" applyFont="1" applyFill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 indent="1"/>
    </xf>
    <xf numFmtId="0" fontId="4" fillId="38" borderId="20" xfId="0" applyFont="1" applyFill="1" applyBorder="1" applyAlignment="1">
      <alignment horizontal="left" vertical="center" wrapText="1" indent="1"/>
    </xf>
    <xf numFmtId="0" fontId="4" fillId="0" borderId="18" xfId="0" applyFont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  <xf numFmtId="0" fontId="4" fillId="0" borderId="10" xfId="0" applyNumberFormat="1" applyFont="1" applyFill="1" applyBorder="1" applyAlignment="1">
      <alignment horizontal="left" vertical="center" wrapText="1" indent="2"/>
    </xf>
    <xf numFmtId="0" fontId="4" fillId="0" borderId="11" xfId="0" applyNumberFormat="1" applyFont="1" applyFill="1" applyBorder="1" applyAlignment="1">
      <alignment horizontal="left" vertical="center" wrapText="1" indent="1"/>
    </xf>
    <xf numFmtId="0" fontId="4" fillId="33" borderId="18" xfId="0" applyFont="1" applyFill="1" applyBorder="1" applyAlignment="1">
      <alignment horizontal="left" vertical="center" wrapText="1" inden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left" vertical="center" wrapText="1" indent="1"/>
    </xf>
    <xf numFmtId="0" fontId="4" fillId="0" borderId="17" xfId="0" applyNumberFormat="1" applyFont="1" applyFill="1" applyBorder="1" applyAlignment="1">
      <alignment horizontal="left" vertical="center" wrapText="1" indent="2"/>
    </xf>
    <xf numFmtId="0" fontId="4" fillId="0" borderId="16" xfId="0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 indent="1"/>
    </xf>
    <xf numFmtId="14" fontId="4" fillId="0" borderId="2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 vertical="center" wrapText="1" indent="2"/>
    </xf>
    <xf numFmtId="0" fontId="4" fillId="36" borderId="16" xfId="0" applyNumberFormat="1" applyFont="1" applyFill="1" applyBorder="1" applyAlignment="1">
      <alignment horizontal="left" vertical="center" wrapText="1" indent="1"/>
    </xf>
    <xf numFmtId="0" fontId="4" fillId="33" borderId="20" xfId="0" applyFont="1" applyFill="1" applyBorder="1" applyAlignment="1">
      <alignment horizontal="left" vertical="center" wrapText="1" indent="1"/>
    </xf>
    <xf numFmtId="0" fontId="4" fillId="37" borderId="17" xfId="0" applyNumberFormat="1" applyFont="1" applyFill="1" applyBorder="1" applyAlignment="1">
      <alignment horizontal="left" vertical="center" wrapText="1" indent="2"/>
    </xf>
    <xf numFmtId="0" fontId="4" fillId="36" borderId="17" xfId="0" applyNumberFormat="1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left" vertical="center" wrapText="1" indent="2"/>
    </xf>
    <xf numFmtId="0" fontId="4" fillId="36" borderId="11" xfId="0" applyNumberFormat="1" applyFont="1" applyFill="1" applyBorder="1" applyAlignment="1">
      <alignment horizontal="left" vertical="center" wrapText="1" indent="1"/>
    </xf>
    <xf numFmtId="0" fontId="4" fillId="37" borderId="10" xfId="0" applyFont="1" applyFill="1" applyBorder="1" applyAlignment="1">
      <alignment horizontal="left" vertical="center" wrapText="1" indent="1"/>
    </xf>
    <xf numFmtId="0" fontId="4" fillId="38" borderId="10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4" fontId="3" fillId="36" borderId="16" xfId="0" applyNumberFormat="1" applyFont="1" applyFill="1" applyBorder="1" applyAlignment="1">
      <alignment horizontal="center" vertical="center" wrapText="1"/>
    </xf>
    <xf numFmtId="166" fontId="8" fillId="37" borderId="16" xfId="0" applyNumberFormat="1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left" vertical="center" wrapText="1" indent="1"/>
    </xf>
    <xf numFmtId="0" fontId="17" fillId="0" borderId="17" xfId="0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14" fontId="7" fillId="36" borderId="20" xfId="0" applyNumberFormat="1" applyFont="1" applyFill="1" applyBorder="1" applyAlignment="1">
      <alignment horizontal="center" vertical="center" wrapText="1"/>
    </xf>
    <xf numFmtId="165" fontId="11" fillId="37" borderId="20" xfId="0" applyNumberFormat="1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left" vertical="center" wrapText="1" indent="1"/>
    </xf>
    <xf numFmtId="0" fontId="4" fillId="37" borderId="20" xfId="0" applyNumberFormat="1" applyFont="1" applyFill="1" applyBorder="1" applyAlignment="1">
      <alignment horizontal="left" vertical="center" wrapText="1" indent="2"/>
    </xf>
    <xf numFmtId="0" fontId="11" fillId="36" borderId="20" xfId="0" applyNumberFormat="1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166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67" fontId="8" fillId="33" borderId="15" xfId="0" applyNumberFormat="1" applyFont="1" applyFill="1" applyBorder="1" applyAlignment="1">
      <alignment horizontal="center" vertical="center" wrapText="1"/>
    </xf>
    <xf numFmtId="167" fontId="8" fillId="0" borderId="16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167" fontId="7" fillId="33" borderId="17" xfId="0" applyNumberFormat="1" applyFont="1" applyFill="1" applyBorder="1" applyAlignment="1">
      <alignment horizontal="center" vertical="center" wrapText="1"/>
    </xf>
    <xf numFmtId="0" fontId="7" fillId="36" borderId="20" xfId="0" applyNumberFormat="1" applyFont="1" applyFill="1" applyBorder="1" applyAlignment="1">
      <alignment horizontal="left" vertical="center" wrapText="1" indent="1"/>
    </xf>
    <xf numFmtId="0" fontId="7" fillId="0" borderId="17" xfId="0" applyNumberFormat="1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67" fontId="7" fillId="33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 indent="2"/>
    </xf>
    <xf numFmtId="165" fontId="12" fillId="0" borderId="16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164" fontId="11" fillId="37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 indent="1"/>
    </xf>
    <xf numFmtId="0" fontId="4" fillId="37" borderId="11" xfId="0" applyNumberFormat="1" applyFont="1" applyFill="1" applyBorder="1" applyAlignment="1">
      <alignment horizontal="left" vertical="center" wrapText="1" indent="2"/>
    </xf>
    <xf numFmtId="0" fontId="4" fillId="37" borderId="13" xfId="0" applyFont="1" applyFill="1" applyBorder="1" applyAlignment="1">
      <alignment horizontal="left" vertical="center" wrapText="1" inden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inden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5" fontId="11" fillId="41" borderId="13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indent="1"/>
    </xf>
    <xf numFmtId="0" fontId="0" fillId="0" borderId="27" xfId="0" applyBorder="1" applyAlignment="1">
      <alignment horizontal="left" indent="2"/>
    </xf>
    <xf numFmtId="0" fontId="0" fillId="0" borderId="27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42" borderId="29" xfId="0" applyFont="1" applyFill="1" applyBorder="1" applyAlignment="1">
      <alignment horizontal="center" vertical="center" wrapText="1"/>
    </xf>
    <xf numFmtId="0" fontId="23" fillId="42" borderId="30" xfId="0" applyFont="1" applyFill="1" applyBorder="1" applyAlignment="1">
      <alignment horizontal="center" vertical="center" wrapText="1"/>
    </xf>
    <xf numFmtId="0" fontId="24" fillId="42" borderId="30" xfId="0" applyFont="1" applyFill="1" applyBorder="1" applyAlignment="1">
      <alignment horizontal="center" vertical="center" wrapText="1"/>
    </xf>
    <xf numFmtId="0" fontId="23" fillId="42" borderId="31" xfId="0" applyFont="1" applyFill="1" applyBorder="1" applyAlignment="1">
      <alignment horizontal="center" vertical="center" wrapText="1"/>
    </xf>
    <xf numFmtId="0" fontId="25" fillId="42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0" fillId="0" borderId="0" xfId="0" applyFont="1" applyAlignment="1">
      <alignment horizontal="left" vertical="center" indent="1"/>
    </xf>
    <xf numFmtId="0" fontId="26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2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8" fillId="43" borderId="14" xfId="0" applyNumberFormat="1" applyFont="1" applyFill="1" applyBorder="1" applyAlignment="1">
      <alignment horizontal="center" vertical="center" wrapText="1"/>
    </xf>
    <xf numFmtId="165" fontId="7" fillId="43" borderId="10" xfId="0" applyNumberFormat="1" applyFont="1" applyFill="1" applyBorder="1" applyAlignment="1">
      <alignment horizontal="center" vertical="center" wrapText="1"/>
    </xf>
    <xf numFmtId="165" fontId="7" fillId="44" borderId="19" xfId="0" applyNumberFormat="1" applyFont="1" applyFill="1" applyBorder="1" applyAlignment="1">
      <alignment horizontal="center" vertical="center" wrapText="1"/>
    </xf>
    <xf numFmtId="165" fontId="7" fillId="44" borderId="20" xfId="0" applyNumberFormat="1" applyFont="1" applyFill="1" applyBorder="1" applyAlignment="1">
      <alignment horizontal="center" vertical="center" wrapText="1"/>
    </xf>
    <xf numFmtId="165" fontId="7" fillId="44" borderId="41" xfId="0" applyNumberFormat="1" applyFont="1" applyFill="1" applyBorder="1" applyAlignment="1">
      <alignment horizontal="center" vertical="center" wrapText="1"/>
    </xf>
    <xf numFmtId="0" fontId="7" fillId="44" borderId="21" xfId="0" applyFont="1" applyFill="1" applyBorder="1" applyAlignment="1">
      <alignment horizontal="center" vertical="center" wrapText="1"/>
    </xf>
    <xf numFmtId="0" fontId="7" fillId="44" borderId="16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 vertical="center" wrapText="1"/>
    </xf>
    <xf numFmtId="0" fontId="8" fillId="44" borderId="16" xfId="0" applyFont="1" applyFill="1" applyBorder="1" applyAlignment="1">
      <alignment horizontal="center" vertical="center" wrapText="1"/>
    </xf>
    <xf numFmtId="166" fontId="8" fillId="44" borderId="16" xfId="0" applyNumberFormat="1" applyFont="1" applyFill="1" applyBorder="1" applyAlignment="1">
      <alignment horizontal="center" vertical="center" wrapText="1"/>
    </xf>
    <xf numFmtId="166" fontId="7" fillId="44" borderId="20" xfId="0" applyNumberFormat="1" applyFont="1" applyFill="1" applyBorder="1" applyAlignment="1">
      <alignment horizontal="center" vertical="center" wrapText="1"/>
    </xf>
    <xf numFmtId="164" fontId="8" fillId="44" borderId="11" xfId="0" applyNumberFormat="1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164" fontId="5" fillId="33" borderId="14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" fillId="39" borderId="22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40" borderId="19" xfId="0" applyNumberFormat="1" applyFont="1" applyFill="1" applyBorder="1" applyAlignment="1">
      <alignment horizontal="center" vertical="center" wrapText="1"/>
    </xf>
    <xf numFmtId="0" fontId="60" fillId="13" borderId="43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39" borderId="19" xfId="0" applyNumberFormat="1" applyFont="1" applyFill="1" applyBorder="1" applyAlignment="1">
      <alignment horizontal="center" vertical="center" wrapText="1"/>
    </xf>
    <xf numFmtId="4" fontId="3" fillId="39" borderId="44" xfId="0" applyNumberFormat="1" applyFont="1" applyFill="1" applyBorder="1" applyAlignment="1">
      <alignment horizontal="center" vertical="center" wrapText="1"/>
    </xf>
    <xf numFmtId="4" fontId="8" fillId="0" borderId="45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2" fontId="3" fillId="40" borderId="45" xfId="0" applyNumberFormat="1" applyFont="1" applyFill="1" applyBorder="1" applyAlignment="1">
      <alignment horizontal="left" vertical="center"/>
    </xf>
    <xf numFmtId="4" fontId="17" fillId="0" borderId="45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right" vertical="center"/>
    </xf>
    <xf numFmtId="4" fontId="7" fillId="0" borderId="46" xfId="0" applyNumberFormat="1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46" borderId="13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4" fontId="4" fillId="38" borderId="13" xfId="0" applyNumberFormat="1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70" zoomScaleNormal="70" zoomScalePageLayoutView="0" workbookViewId="0" topLeftCell="A4">
      <selection activeCell="C19" sqref="C19"/>
    </sheetView>
  </sheetViews>
  <sheetFormatPr defaultColWidth="11.421875" defaultRowHeight="15"/>
  <cols>
    <col min="1" max="1" width="18.421875" style="0" customWidth="1"/>
    <col min="2" max="2" width="18.8515625" style="0" customWidth="1"/>
    <col min="3" max="3" width="18.421875" style="1" customWidth="1"/>
    <col min="4" max="4" width="17.00390625" style="0" customWidth="1"/>
    <col min="5" max="5" width="19.8515625" style="0" customWidth="1"/>
    <col min="6" max="6" width="18.8515625" style="0" customWidth="1"/>
    <col min="7" max="7" width="18.7109375" style="0" customWidth="1"/>
    <col min="8" max="8" width="18.8515625" style="0" customWidth="1"/>
    <col min="9" max="9" width="22.00390625" style="0" customWidth="1"/>
    <col min="10" max="10" width="24.28125" style="2" customWidth="1"/>
    <col min="11" max="11" width="27.7109375" style="3" customWidth="1"/>
    <col min="12" max="12" width="24.7109375" style="2" customWidth="1"/>
    <col min="13" max="13" width="19.7109375" style="2" customWidth="1"/>
    <col min="14" max="14" width="17.140625" style="2" customWidth="1"/>
    <col min="15" max="15" width="19.00390625" style="2" customWidth="1"/>
    <col min="16" max="16" width="18.140625" style="0" customWidth="1"/>
  </cols>
  <sheetData>
    <row r="1" spans="1:16" ht="19.5" customHeight="1">
      <c r="A1" s="302" t="s">
        <v>0</v>
      </c>
      <c r="B1" s="302"/>
      <c r="C1" s="302"/>
      <c r="D1" s="303" t="s">
        <v>1</v>
      </c>
      <c r="E1" s="303" t="s">
        <v>2</v>
      </c>
      <c r="F1" s="304" t="s">
        <v>165</v>
      </c>
      <c r="G1" s="304"/>
      <c r="H1" s="304"/>
      <c r="I1" s="301" t="s">
        <v>3</v>
      </c>
      <c r="J1" s="301" t="s">
        <v>4</v>
      </c>
      <c r="K1" s="301" t="s">
        <v>5</v>
      </c>
      <c r="L1" s="301" t="s">
        <v>6</v>
      </c>
      <c r="M1" s="301" t="s">
        <v>7</v>
      </c>
      <c r="N1" s="307" t="s">
        <v>8</v>
      </c>
      <c r="O1" s="300" t="s">
        <v>9</v>
      </c>
      <c r="P1" s="300" t="s">
        <v>10</v>
      </c>
    </row>
    <row r="2" spans="1:16" ht="19.5" customHeight="1">
      <c r="A2" s="297" t="s">
        <v>11</v>
      </c>
      <c r="B2" s="297" t="s">
        <v>12</v>
      </c>
      <c r="C2" s="306" t="s">
        <v>13</v>
      </c>
      <c r="D2" s="303"/>
      <c r="E2" s="303"/>
      <c r="F2" s="298" t="s">
        <v>14</v>
      </c>
      <c r="G2" s="298"/>
      <c r="H2" s="298"/>
      <c r="I2" s="301"/>
      <c r="J2" s="301"/>
      <c r="K2" s="301"/>
      <c r="L2" s="301"/>
      <c r="M2" s="301"/>
      <c r="N2" s="301"/>
      <c r="O2" s="300"/>
      <c r="P2" s="300"/>
    </row>
    <row r="3" spans="1:16" ht="19.5" customHeight="1">
      <c r="A3" s="297"/>
      <c r="B3" s="297"/>
      <c r="C3" s="306"/>
      <c r="D3" s="303"/>
      <c r="E3" s="303"/>
      <c r="F3" s="298" t="s">
        <v>15</v>
      </c>
      <c r="G3" s="298"/>
      <c r="H3" s="298"/>
      <c r="I3" s="301"/>
      <c r="J3" s="301"/>
      <c r="K3" s="301"/>
      <c r="L3" s="301"/>
      <c r="M3" s="301"/>
      <c r="N3" s="301"/>
      <c r="O3" s="300"/>
      <c r="P3" s="300"/>
    </row>
    <row r="4" spans="1:16" ht="18.75">
      <c r="A4" s="297"/>
      <c r="B4" s="297"/>
      <c r="C4" s="306"/>
      <c r="D4" s="303"/>
      <c r="E4" s="303"/>
      <c r="F4" s="299"/>
      <c r="G4" s="299"/>
      <c r="H4" s="299"/>
      <c r="I4" s="301"/>
      <c r="J4" s="301"/>
      <c r="K4" s="301"/>
      <c r="L4" s="301"/>
      <c r="M4" s="301"/>
      <c r="N4" s="301"/>
      <c r="O4" s="300"/>
      <c r="P4" s="300"/>
    </row>
    <row r="5" spans="1:16" ht="21">
      <c r="A5" s="297"/>
      <c r="B5" s="297"/>
      <c r="C5" s="306"/>
      <c r="D5" s="303"/>
      <c r="E5" s="303"/>
      <c r="F5" s="4" t="s">
        <v>16</v>
      </c>
      <c r="G5" s="4" t="s">
        <v>16</v>
      </c>
      <c r="H5" s="5" t="s">
        <v>17</v>
      </c>
      <c r="I5" s="301"/>
      <c r="J5" s="301"/>
      <c r="K5" s="301"/>
      <c r="L5" s="301"/>
      <c r="M5" s="301"/>
      <c r="N5" s="301"/>
      <c r="O5" s="300"/>
      <c r="P5" s="300"/>
    </row>
    <row r="6" spans="1:16" ht="18.75">
      <c r="A6" s="6"/>
      <c r="B6" s="6"/>
      <c r="C6" s="7"/>
      <c r="D6" s="8"/>
      <c r="E6" s="8"/>
      <c r="F6" s="4" t="s">
        <v>16</v>
      </c>
      <c r="G6" s="4" t="s">
        <v>16</v>
      </c>
      <c r="H6" s="9"/>
      <c r="I6" s="10"/>
      <c r="J6" s="11"/>
      <c r="K6" s="12"/>
      <c r="L6" s="11"/>
      <c r="M6" s="13"/>
      <c r="N6" s="13"/>
      <c r="O6" s="13"/>
      <c r="P6" s="14"/>
    </row>
    <row r="7" spans="1:16" ht="18.75">
      <c r="A7" s="6"/>
      <c r="B7" s="6"/>
      <c r="C7" s="7"/>
      <c r="D7" s="15"/>
      <c r="E7" s="16" t="str">
        <f>DATEDIF(F7,G7,"y")&amp;" Ans "&amp;DATEDIF(F7,G7,"ym")&amp;" Mois"</f>
        <v>0 Ans 0 Mois</v>
      </c>
      <c r="F7" s="17"/>
      <c r="G7" s="17"/>
      <c r="H7" s="280" t="str">
        <f>DATEDIF(F7,G7,"y")&amp;" Ans "&amp;DATEDIF(F7,G7,"ym")&amp;" Mois"</f>
        <v>0 Ans 0 Mois</v>
      </c>
      <c r="I7" s="18"/>
      <c r="J7" s="19"/>
      <c r="K7" s="20"/>
      <c r="L7" s="21"/>
      <c r="M7" s="22"/>
      <c r="N7" s="22"/>
      <c r="O7" s="22"/>
      <c r="P7" s="23"/>
    </row>
    <row r="8" spans="1:16" ht="18.75">
      <c r="A8" s="6"/>
      <c r="B8" s="6"/>
      <c r="C8" s="7"/>
      <c r="D8" s="24"/>
      <c r="E8" s="25" t="str">
        <f>DATEDIF(F8,G8,"y")&amp;" Ans "&amp;DATEDIF(F8,G8,"ym")&amp;" Mois"</f>
        <v>0 Ans 0 Mois</v>
      </c>
      <c r="F8" s="26"/>
      <c r="G8" s="26"/>
      <c r="H8" s="27" t="str">
        <f>DATEDIF(F8,G8,"y")&amp;" Ans "&amp;DATEDIF(F8,G8,"ym")&amp;" Mois"</f>
        <v>0 Ans 0 Mois</v>
      </c>
      <c r="I8" s="28" t="str">
        <f>DATEDIF(F47,G9,"y")&amp;" Ans "&amp;DATEDIF(F47,G9,"ym")&amp;" Mois"</f>
        <v>39 Ans 9 Mois</v>
      </c>
      <c r="J8" s="29"/>
      <c r="K8" s="30"/>
      <c r="L8" s="29"/>
      <c r="M8" s="11"/>
      <c r="N8" s="11"/>
      <c r="O8" s="11"/>
      <c r="P8" s="31"/>
    </row>
    <row r="9" spans="1:16" ht="19.5" thickBot="1">
      <c r="A9" s="32"/>
      <c r="B9" s="32"/>
      <c r="C9" s="33"/>
      <c r="D9" s="16"/>
      <c r="E9" s="16" t="str">
        <f>DATEDIF(F9,G9,"y")&amp;" Ans "&amp;DATEDIF(F9,G9,"ym")&amp;" Mois"</f>
        <v>8 Ans 9 Mois</v>
      </c>
      <c r="F9" s="34">
        <v>42369</v>
      </c>
      <c r="G9" s="35">
        <v>45565</v>
      </c>
      <c r="H9" s="266" t="str">
        <f>DATEDIF(F9,G9,"y")&amp;" Ans "&amp;DATEDIF(F9,G9,"ym")&amp;" Mois"</f>
        <v>8 Ans 9 Mois</v>
      </c>
      <c r="I9" s="36" t="str">
        <f>DATEDIF(F30,G10,"y")&amp;" Ans "&amp;DATEDIF(F30,G10,"ym")&amp;" Mois"</f>
        <v>23 Ans 9 Mois</v>
      </c>
      <c r="J9" s="37"/>
      <c r="K9" s="38"/>
      <c r="L9" s="39"/>
      <c r="M9" s="22"/>
      <c r="N9" s="40"/>
      <c r="O9" s="40"/>
      <c r="P9" s="41"/>
    </row>
    <row r="10" spans="1:16" ht="19.5" thickBot="1">
      <c r="A10" s="42"/>
      <c r="B10" s="42"/>
      <c r="C10" s="288"/>
      <c r="D10" s="43" t="s">
        <v>18</v>
      </c>
      <c r="E10" s="25" t="str">
        <f>DATEDIF(F10,G10,"y")&amp;" Ans "&amp;DATEDIF(F10,G10,"ym")&amp;" Mois"</f>
        <v>8 Ans 9 Mois</v>
      </c>
      <c r="F10" s="44">
        <v>42369</v>
      </c>
      <c r="G10" s="45">
        <v>45565</v>
      </c>
      <c r="H10" s="267" t="str">
        <f aca="true" t="shared" si="0" ref="H10:H16">DATEDIF(F10,G10,"y")&amp;" Ans "&amp;DATEDIF(F10,G10,"ym")&amp;" Mois"</f>
        <v>8 Ans 9 Mois</v>
      </c>
      <c r="I10" s="46" t="str">
        <f>DATEDIF(F10,G10,"y")&amp;" Ans "&amp;DATEDIF(F10,G10,"ym")&amp;" Mois"</f>
        <v>8 Ans 9 Mois</v>
      </c>
      <c r="J10" s="47"/>
      <c r="K10" s="48" t="s">
        <v>19</v>
      </c>
      <c r="L10" s="49"/>
      <c r="M10" s="50"/>
      <c r="N10" s="51" t="s">
        <v>20</v>
      </c>
      <c r="O10" s="52" t="s">
        <v>21</v>
      </c>
      <c r="P10" s="53" t="str">
        <f>DATEDIF(F16,G10,"y")&amp;" Ans "&amp;DATEDIF(F16,G10,"ym")&amp;" Mois"</f>
        <v>12 Ans 8 Mois</v>
      </c>
    </row>
    <row r="11" spans="1:16" ht="18.75">
      <c r="A11" s="54" t="s">
        <v>22</v>
      </c>
      <c r="B11" s="282" t="s">
        <v>23</v>
      </c>
      <c r="C11" s="290" t="s">
        <v>24</v>
      </c>
      <c r="D11" s="195"/>
      <c r="E11" s="55" t="str">
        <f>DATEDIF(F11,G11,"y")&amp;" Ans "&amp;DATEDIF(F11,G11,"ym")&amp;" Mois"</f>
        <v>10 Ans 6 Mois</v>
      </c>
      <c r="F11" s="56">
        <v>38533</v>
      </c>
      <c r="G11" s="57">
        <v>42369</v>
      </c>
      <c r="H11" s="58" t="str">
        <f t="shared" si="0"/>
        <v>10 Ans 6 Mois</v>
      </c>
      <c r="I11" s="36" t="str">
        <f>DATEDIF(F30,G12,"y")&amp;" Ans "&amp;DATEDIF(F30,G12,"ym")&amp;" Mois"</f>
        <v>15 Ans 0 Mois</v>
      </c>
      <c r="J11" s="59"/>
      <c r="K11" s="60"/>
      <c r="L11" s="61"/>
      <c r="M11" s="62"/>
      <c r="N11" s="63"/>
      <c r="O11" s="64"/>
      <c r="P11" s="36" t="str">
        <f>DATEDIF(F16,G12,"y")&amp;" Ans "&amp;DATEDIF(F16,G12,"ym")&amp;" Mois"</f>
        <v>3 Ans 11 Mois</v>
      </c>
    </row>
    <row r="12" spans="1:16" ht="18.75" customHeight="1">
      <c r="A12" s="56">
        <v>41061</v>
      </c>
      <c r="B12" s="283">
        <v>41106</v>
      </c>
      <c r="C12" s="291" t="str">
        <f>DATEDIF(A12,B12,"ym")&amp;" Mois "&amp;DATEDIF(A12,B12,"md")&amp;" Jrs"</f>
        <v>1 Mois 15 Jrs</v>
      </c>
      <c r="D12" s="195"/>
      <c r="E12" s="66"/>
      <c r="F12" s="67">
        <v>41608</v>
      </c>
      <c r="G12" s="67">
        <v>42369</v>
      </c>
      <c r="H12" s="68" t="str">
        <f t="shared" si="0"/>
        <v>2 Ans 1 Mois</v>
      </c>
      <c r="I12" s="36"/>
      <c r="J12" s="69" t="s">
        <v>25</v>
      </c>
      <c r="K12" s="70" t="s">
        <v>26</v>
      </c>
      <c r="L12" s="71"/>
      <c r="M12" s="72" t="s">
        <v>27</v>
      </c>
      <c r="N12" s="63" t="s">
        <v>20</v>
      </c>
      <c r="O12" s="73" t="s">
        <v>21</v>
      </c>
      <c r="P12" s="36"/>
    </row>
    <row r="13" spans="1:16" ht="18.75" customHeight="1">
      <c r="A13" s="56">
        <v>40716</v>
      </c>
      <c r="B13" s="283">
        <v>40721</v>
      </c>
      <c r="C13" s="291" t="str">
        <f>DATEDIF(A13,B13,"ym")&amp;" Mois "&amp;DATEDIF(A13,B13,"md")&amp;" Jrs"</f>
        <v>0 Mois 5 Jrs</v>
      </c>
      <c r="D13" s="195"/>
      <c r="E13" s="74" t="str">
        <f>DATEDIF(F14,G12,"y")&amp;" Ans "&amp;DATEDIF(F14,G12,"ym")&amp;" Mois"</f>
        <v>3 Ans 5 Mois</v>
      </c>
      <c r="F13" s="67">
        <v>41152</v>
      </c>
      <c r="G13" s="67">
        <v>41608</v>
      </c>
      <c r="H13" s="68" t="str">
        <f t="shared" si="0"/>
        <v>1 Ans 3 Mois</v>
      </c>
      <c r="I13" s="36"/>
      <c r="J13" s="69" t="s">
        <v>25</v>
      </c>
      <c r="K13" s="75" t="s">
        <v>28</v>
      </c>
      <c r="L13" s="76"/>
      <c r="M13" s="72" t="s">
        <v>27</v>
      </c>
      <c r="N13" s="63" t="s">
        <v>20</v>
      </c>
      <c r="O13" s="73" t="s">
        <v>21</v>
      </c>
      <c r="P13" s="36"/>
    </row>
    <row r="14" spans="1:16" ht="21.75" customHeight="1">
      <c r="A14" s="56">
        <v>40485</v>
      </c>
      <c r="B14" s="283">
        <v>40490</v>
      </c>
      <c r="C14" s="291" t="str">
        <f>DATEDIF(A14,B14,"ym")&amp;" Mois "&amp;DATEDIF(A14,B14,"md")&amp;" Jrs"</f>
        <v>0 Mois 5 Jrs</v>
      </c>
      <c r="D14" s="195"/>
      <c r="E14" s="74"/>
      <c r="F14" s="77">
        <v>41121</v>
      </c>
      <c r="G14" s="77">
        <v>41152</v>
      </c>
      <c r="H14" s="78" t="str">
        <f>DATEDIF(F14,G14,"y")&amp;" Ans "&amp;DATEDIF(F14,G14,"ym")&amp;" Mois"</f>
        <v>0 Ans 1 Mois</v>
      </c>
      <c r="I14" s="36"/>
      <c r="J14" s="69" t="s">
        <v>25</v>
      </c>
      <c r="K14" s="79" t="s">
        <v>29</v>
      </c>
      <c r="L14" s="80" t="s">
        <v>30</v>
      </c>
      <c r="M14" s="72" t="s">
        <v>27</v>
      </c>
      <c r="N14" s="63" t="s">
        <v>20</v>
      </c>
      <c r="O14" s="73" t="s">
        <v>21</v>
      </c>
      <c r="P14" s="81"/>
    </row>
    <row r="15" spans="1:16" ht="20.25" customHeight="1">
      <c r="A15" s="31"/>
      <c r="B15" s="284"/>
      <c r="C15" s="291"/>
      <c r="D15" s="195"/>
      <c r="E15" s="74"/>
      <c r="F15" s="82">
        <v>41029</v>
      </c>
      <c r="G15" s="82">
        <v>41121</v>
      </c>
      <c r="H15" s="268" t="str">
        <f t="shared" si="0"/>
        <v>0 Ans 3 Mois</v>
      </c>
      <c r="I15" s="83" t="str">
        <f>DATEDIF(F18,G12,"y")&amp;" Ans "&amp;DATEDIF(F18,G12,"ym")&amp;" Mois"</f>
        <v>4 Ans 4 Mois</v>
      </c>
      <c r="J15" s="69" t="s">
        <v>25</v>
      </c>
      <c r="K15" s="84" t="s">
        <v>31</v>
      </c>
      <c r="L15" s="80" t="s">
        <v>30</v>
      </c>
      <c r="M15" s="85" t="s">
        <v>27</v>
      </c>
      <c r="N15" s="63" t="s">
        <v>20</v>
      </c>
      <c r="O15" s="73" t="s">
        <v>21</v>
      </c>
      <c r="P15" s="81"/>
    </row>
    <row r="16" spans="1:16" ht="18.75" customHeight="1" thickBot="1">
      <c r="A16" s="31"/>
      <c r="B16" s="284"/>
      <c r="C16" s="291"/>
      <c r="D16" s="195"/>
      <c r="E16" s="74" t="str">
        <f>DATEDIF(F18,G15,"y")&amp;" Ans "&amp;DATEDIF(F18,G15,"ym")&amp;" Mois"</f>
        <v>0 Ans 11 Mois</v>
      </c>
      <c r="F16" s="82">
        <v>40939</v>
      </c>
      <c r="G16" s="82">
        <v>41029</v>
      </c>
      <c r="H16" s="268" t="str">
        <f t="shared" si="0"/>
        <v>0 Ans 3 Mois</v>
      </c>
      <c r="I16" s="83"/>
      <c r="J16" s="69" t="s">
        <v>25</v>
      </c>
      <c r="K16" s="84" t="s">
        <v>32</v>
      </c>
      <c r="L16" s="80" t="s">
        <v>30</v>
      </c>
      <c r="M16" s="86" t="s">
        <v>33</v>
      </c>
      <c r="N16" s="63" t="s">
        <v>20</v>
      </c>
      <c r="O16" s="87" t="s">
        <v>21</v>
      </c>
      <c r="P16" s="88"/>
    </row>
    <row r="17" spans="1:16" ht="21.75" customHeight="1">
      <c r="A17" s="31"/>
      <c r="B17" s="284"/>
      <c r="C17" s="292"/>
      <c r="D17" s="195" t="s">
        <v>34</v>
      </c>
      <c r="E17" s="66"/>
      <c r="F17" s="82">
        <v>40908</v>
      </c>
      <c r="G17" s="82">
        <v>40939</v>
      </c>
      <c r="H17" s="268" t="str">
        <f>DATEDIF(F17,G17,"y")&amp;" Ans "&amp;DATEDIF(F17,G17,"ym")&amp;" Mois"</f>
        <v>0 Ans 1 Mois</v>
      </c>
      <c r="I17" s="90"/>
      <c r="J17" s="69" t="s">
        <v>25</v>
      </c>
      <c r="K17" s="84" t="s">
        <v>32</v>
      </c>
      <c r="L17" s="91" t="s">
        <v>30</v>
      </c>
      <c r="M17" s="92" t="s">
        <v>33</v>
      </c>
      <c r="N17" s="93" t="s">
        <v>20</v>
      </c>
      <c r="O17" s="93" t="s">
        <v>35</v>
      </c>
      <c r="P17" s="94" t="str">
        <f>DATEDIF(F27,G17,"y")&amp;" Ans "&amp;DATEDIF(F27,G17,"ym")&amp;" Mois"</f>
        <v>8 Ans 8 Mois</v>
      </c>
    </row>
    <row r="18" spans="1:16" ht="18.75" customHeight="1">
      <c r="A18" s="95"/>
      <c r="B18" s="284"/>
      <c r="C18" s="292"/>
      <c r="D18" s="195" t="s">
        <v>36</v>
      </c>
      <c r="E18" s="66"/>
      <c r="F18" s="96">
        <v>40786</v>
      </c>
      <c r="G18" s="96">
        <v>40908</v>
      </c>
      <c r="H18" s="269" t="str">
        <f>DATEDIF(F18,G18,"y")&amp;" Ans "&amp;DATEDIF(F18,G18,"ym")&amp;" Mois"</f>
        <v>0 Ans 4 Mois</v>
      </c>
      <c r="I18" s="97"/>
      <c r="J18" s="69" t="s">
        <v>25</v>
      </c>
      <c r="K18" s="98" t="s">
        <v>32</v>
      </c>
      <c r="L18" s="69" t="s">
        <v>30</v>
      </c>
      <c r="M18" s="72" t="s">
        <v>27</v>
      </c>
      <c r="N18" s="63" t="s">
        <v>20</v>
      </c>
      <c r="O18" s="63" t="s">
        <v>35</v>
      </c>
      <c r="P18" s="81"/>
    </row>
    <row r="19" spans="1:16" ht="18.75">
      <c r="A19" s="95"/>
      <c r="B19" s="308"/>
      <c r="C19" s="293" t="str">
        <f>INT((DATEDIF(F11,G11,"m")-DATEDIF(A12,B12,"m"))/12)&amp;" ans "&amp;(((DATEDIF(F11,G11,"m")-DATEDIF(A12,B12,"m"))/12)-INT((DATEDIF(F11,G11,"m")-DATEDIF(A12,B12,"m"))/12))*12&amp;(((DATEDIF(F11,G11,"m")-DATEDIF(A13,B13,"m"))/12)-INT((DATEDIF(F11,G11,"m")-DATEDIF(A13,B13,"m"))/12))*12&amp;" ms"</f>
        <v>10 ans 4,999999999999996 ms</v>
      </c>
      <c r="D19" s="195"/>
      <c r="E19" s="74" t="str">
        <f>DATEDIF(F20,G19,"y")&amp;" Ans "&amp;DATEDIF(F20,G19,"ym")&amp;" Mois"</f>
        <v>2 Ans 5 Mois</v>
      </c>
      <c r="F19" s="67">
        <v>40056</v>
      </c>
      <c r="G19" s="67">
        <v>40792</v>
      </c>
      <c r="H19" s="68" t="str">
        <f>DATEDIF(F19,G19,"y")&amp;" Ans "&amp;DATEDIF(F19,G19,"ym")&amp;" Mois "</f>
        <v>2 Ans 0 Mois </v>
      </c>
      <c r="I19" s="99"/>
      <c r="J19" s="278" t="s">
        <v>37</v>
      </c>
      <c r="K19" s="101" t="s">
        <v>38</v>
      </c>
      <c r="L19" s="92" t="s">
        <v>30</v>
      </c>
      <c r="M19" s="72" t="s">
        <v>27</v>
      </c>
      <c r="N19" s="63" t="s">
        <v>20</v>
      </c>
      <c r="O19" s="63" t="s">
        <v>35</v>
      </c>
      <c r="P19" s="81"/>
    </row>
    <row r="20" spans="2:16" ht="18.75">
      <c r="B20" s="285" t="str">
        <f>DATEDIF(F11,G11,"y")&amp;" Ans "&amp;DATEDIF(F11,G11,"ym")&amp;" ms "</f>
        <v>10 Ans 6 ms </v>
      </c>
      <c r="C20" s="294"/>
      <c r="D20" s="195"/>
      <c r="E20" s="66"/>
      <c r="F20" s="77">
        <v>39903</v>
      </c>
      <c r="G20" s="77">
        <v>40056</v>
      </c>
      <c r="H20" s="78" t="str">
        <f>DATEDIF(F20,G20,"y")&amp;" Ans "&amp;DATEDIF(F20,G20,"ym")&amp;" Mois "</f>
        <v>0 Ans 5 Mois </v>
      </c>
      <c r="I20" s="103"/>
      <c r="J20" s="100" t="s">
        <v>37</v>
      </c>
      <c r="K20" s="104" t="s">
        <v>38</v>
      </c>
      <c r="L20" s="105" t="s">
        <v>39</v>
      </c>
      <c r="M20" s="72" t="s">
        <v>27</v>
      </c>
      <c r="N20" s="63" t="s">
        <v>20</v>
      </c>
      <c r="O20" s="63" t="s">
        <v>35</v>
      </c>
      <c r="P20" s="81"/>
    </row>
    <row r="21" spans="1:16" ht="18.75">
      <c r="A21" s="106" t="s">
        <v>22</v>
      </c>
      <c r="B21" s="107" t="str">
        <f>DATEDIF(A12,B12,"ym")+DATEDIF(A13,B13,"ym")&amp;" ms "&amp;DATEDIF(A12,B12,"md")+DATEDIF(A13,B13,"md")&amp;" Jrs"</f>
        <v>1 ms 20 Jrs</v>
      </c>
      <c r="C21" s="294"/>
      <c r="D21" s="195"/>
      <c r="E21" s="66"/>
      <c r="F21" s="82">
        <v>38960</v>
      </c>
      <c r="G21" s="108">
        <v>39903</v>
      </c>
      <c r="H21" s="268" t="str">
        <f aca="true" t="shared" si="1" ref="H21:H30">DATEDIF(F21,G21,"y")&amp;" Ans "&amp;DATEDIF(F21,G21,"ym")&amp;" Mois"</f>
        <v>2 Ans 7 Mois</v>
      </c>
      <c r="I21" s="99" t="str">
        <f>DATEDIF(F23,G19,"y")&amp;" Ans "&amp;DATEDIF(F23,G19,"ym")&amp;" Mois"</f>
        <v>6 Ans 2 Mois</v>
      </c>
      <c r="J21" s="100" t="s">
        <v>37</v>
      </c>
      <c r="K21" s="109" t="s">
        <v>40</v>
      </c>
      <c r="L21" s="110" t="s">
        <v>41</v>
      </c>
      <c r="M21" s="72" t="s">
        <v>27</v>
      </c>
      <c r="N21" s="63" t="s">
        <v>20</v>
      </c>
      <c r="O21" s="63" t="s">
        <v>35</v>
      </c>
      <c r="P21" s="81"/>
    </row>
    <row r="22" spans="1:16" ht="18.75">
      <c r="A22" s="95"/>
      <c r="B22" s="286" t="str">
        <f>DATEDIF(F11,G11,"y")-DATEDIF(A12,B12,"y")&amp;" ans "&amp;DATEDIF(F11,G11,"ym")-DATEDIF(A12,B12,"ym")&amp;" ms "</f>
        <v>10 ans 5 ms </v>
      </c>
      <c r="C22" s="295"/>
      <c r="D22" s="195"/>
      <c r="E22" s="74" t="str">
        <f>DATEDIF(F23,G21,"y")&amp;" Ans "&amp;DATEDIF(F23,G21,"ym")&amp;" Mois"</f>
        <v>3 Ans 9 Mois</v>
      </c>
      <c r="F22" s="82">
        <v>38898</v>
      </c>
      <c r="G22" s="108">
        <v>38960</v>
      </c>
      <c r="H22" s="268" t="str">
        <f t="shared" si="1"/>
        <v>0 Ans 2 Mois</v>
      </c>
      <c r="I22" s="103"/>
      <c r="J22" s="100" t="s">
        <v>37</v>
      </c>
      <c r="K22" s="112" t="s">
        <v>42</v>
      </c>
      <c r="L22" s="86" t="s">
        <v>40</v>
      </c>
      <c r="M22" s="72" t="s">
        <v>27</v>
      </c>
      <c r="N22" s="63" t="s">
        <v>20</v>
      </c>
      <c r="O22" s="63" t="s">
        <v>35</v>
      </c>
      <c r="P22" s="81"/>
    </row>
    <row r="23" spans="1:16" ht="19.5" thickBot="1">
      <c r="A23" s="114" t="s">
        <v>43</v>
      </c>
      <c r="B23" s="287" t="s">
        <v>44</v>
      </c>
      <c r="C23" s="296" t="s">
        <v>45</v>
      </c>
      <c r="D23" s="195"/>
      <c r="E23" s="66"/>
      <c r="F23" s="44">
        <v>38533</v>
      </c>
      <c r="G23" s="45">
        <v>38898</v>
      </c>
      <c r="H23" s="270" t="str">
        <f t="shared" si="1"/>
        <v>1 Ans 0 Mois</v>
      </c>
      <c r="I23" s="115"/>
      <c r="J23" s="47" t="s">
        <v>46</v>
      </c>
      <c r="K23" s="116" t="s">
        <v>42</v>
      </c>
      <c r="L23" s="11" t="s">
        <v>47</v>
      </c>
      <c r="M23" s="72" t="s">
        <v>27</v>
      </c>
      <c r="N23" s="51" t="s">
        <v>20</v>
      </c>
      <c r="O23" s="51" t="s">
        <v>35</v>
      </c>
      <c r="P23" s="81"/>
    </row>
    <row r="24" spans="1:16" ht="18.75">
      <c r="A24" s="117" t="s">
        <v>48</v>
      </c>
      <c r="B24" s="117" t="s">
        <v>49</v>
      </c>
      <c r="C24" s="289"/>
      <c r="D24" s="16"/>
      <c r="E24" s="16" t="str">
        <f>DATEDIF(F24,G24,"y")&amp;" Ans "&amp;DATEDIF(F24,G24,"ym")&amp;" Mois"</f>
        <v>9 Ans 2 Mois</v>
      </c>
      <c r="F24" s="57">
        <v>35185</v>
      </c>
      <c r="G24" s="57">
        <v>38533</v>
      </c>
      <c r="H24" s="118" t="str">
        <f>DATEDIF(F24,G24,"y")&amp;" Ans "&amp;DATEDIF(F24,G24,"ym")&amp;" Mois"</f>
        <v>9 Ans 2 Mois</v>
      </c>
      <c r="I24" s="18" t="str">
        <f>DATEDIF(F30,G25,"y")&amp;" Ans "&amp;DATEDIF(F30,G25,"ym")&amp;" Mois"</f>
        <v>4 Ans 6 Mois</v>
      </c>
      <c r="J24" s="21"/>
      <c r="K24" s="60"/>
      <c r="L24" s="22"/>
      <c r="M24" s="62"/>
      <c r="N24" s="40"/>
      <c r="O24" s="40"/>
      <c r="P24" s="81"/>
    </row>
    <row r="25" spans="1:16" ht="18.75">
      <c r="A25" s="56">
        <v>37165</v>
      </c>
      <c r="B25" s="56">
        <v>37288</v>
      </c>
      <c r="C25" s="65" t="str">
        <f>DATEDIF(A25,B25,"ym")&amp;" Mois "&amp;DATEDIF(A25,B25,"md")&amp;" Jrs"</f>
        <v>4 Mois 0 Jrs</v>
      </c>
      <c r="D25" s="55"/>
      <c r="E25" s="74"/>
      <c r="F25" s="67">
        <v>38230</v>
      </c>
      <c r="G25" s="67">
        <v>38533</v>
      </c>
      <c r="H25" s="119" t="str">
        <f t="shared" si="1"/>
        <v>0 Ans 10 Mois</v>
      </c>
      <c r="I25" s="120"/>
      <c r="J25" s="69" t="s">
        <v>50</v>
      </c>
      <c r="K25" s="121" t="s">
        <v>32</v>
      </c>
      <c r="L25" s="122" t="s">
        <v>47</v>
      </c>
      <c r="M25" s="72" t="s">
        <v>27</v>
      </c>
      <c r="N25" s="63" t="s">
        <v>20</v>
      </c>
      <c r="O25" s="63" t="s">
        <v>35</v>
      </c>
      <c r="P25" s="81"/>
    </row>
    <row r="26" spans="1:16" ht="18.75">
      <c r="A26" s="56"/>
      <c r="B26" s="56"/>
      <c r="C26" s="65"/>
      <c r="D26" s="55"/>
      <c r="E26" s="74" t="str">
        <f>DATEDIF(F28,G25,"y")&amp;" Ans "&amp;DATEDIF(F28,G25,"ym")&amp;" Mois"</f>
        <v>2 Ans 10 Mois</v>
      </c>
      <c r="F26" s="67">
        <v>37894</v>
      </c>
      <c r="G26" s="67">
        <v>38230</v>
      </c>
      <c r="H26" s="119" t="str">
        <f t="shared" si="1"/>
        <v>0 Ans 11 Mois</v>
      </c>
      <c r="I26" s="124"/>
      <c r="J26" s="86" t="s">
        <v>50</v>
      </c>
      <c r="K26" s="121" t="s">
        <v>32</v>
      </c>
      <c r="L26" s="125" t="s">
        <v>51</v>
      </c>
      <c r="M26" s="72" t="s">
        <v>27</v>
      </c>
      <c r="N26" s="63" t="s">
        <v>20</v>
      </c>
      <c r="O26" s="63" t="s">
        <v>35</v>
      </c>
      <c r="P26" s="81"/>
    </row>
    <row r="27" spans="1:16" ht="18.75">
      <c r="A27" s="95"/>
      <c r="B27" s="126"/>
      <c r="C27" s="123"/>
      <c r="D27" s="55"/>
      <c r="E27" s="74"/>
      <c r="F27" s="67">
        <v>37772</v>
      </c>
      <c r="G27" s="67">
        <v>37894</v>
      </c>
      <c r="H27" s="119" t="str">
        <f t="shared" si="1"/>
        <v>0 Ans 4 Mois</v>
      </c>
      <c r="I27" s="83" t="str">
        <f>DATEDIF(F30,G25,"y")&amp;" Ans "&amp;DATEDIF(F30,G25,"ym")&amp;" Mois"</f>
        <v>4 Ans 6 Mois</v>
      </c>
      <c r="J27" s="86" t="s">
        <v>50</v>
      </c>
      <c r="K27" s="121" t="s">
        <v>32</v>
      </c>
      <c r="L27" s="125" t="s">
        <v>51</v>
      </c>
      <c r="M27" s="127" t="s">
        <v>52</v>
      </c>
      <c r="N27" s="63" t="s">
        <v>20</v>
      </c>
      <c r="O27" s="63" t="s">
        <v>35</v>
      </c>
      <c r="P27" s="81"/>
    </row>
    <row r="28" spans="1:16" ht="18.75">
      <c r="A28" s="95"/>
      <c r="B28" s="126"/>
      <c r="C28" s="123"/>
      <c r="D28" s="128" t="s">
        <v>53</v>
      </c>
      <c r="E28" s="74"/>
      <c r="F28" s="67">
        <v>37499</v>
      </c>
      <c r="G28" s="67">
        <v>37772</v>
      </c>
      <c r="H28" s="119" t="str">
        <f t="shared" si="1"/>
        <v>0 Ans 9 Mois</v>
      </c>
      <c r="I28" s="120"/>
      <c r="J28" s="69" t="s">
        <v>54</v>
      </c>
      <c r="K28" s="121" t="s">
        <v>32</v>
      </c>
      <c r="L28" s="125" t="s">
        <v>51</v>
      </c>
      <c r="M28" s="86" t="s">
        <v>52</v>
      </c>
      <c r="N28" s="63" t="s">
        <v>20</v>
      </c>
      <c r="O28" s="129" t="s">
        <v>55</v>
      </c>
      <c r="P28" s="94" t="str">
        <f>DATEDIF(F32,G28,"y")&amp;" Ans "&amp;DATEDIF(F32,G28,"ym")&amp;" Mois"</f>
        <v>5 Ans 0 Mois</v>
      </c>
    </row>
    <row r="29" spans="1:16" ht="18.75">
      <c r="A29" s="95"/>
      <c r="B29" s="126"/>
      <c r="C29" s="130"/>
      <c r="D29" s="128"/>
      <c r="E29" s="74" t="str">
        <f>DATEDIF(F30,G29,"y")&amp;" Ans "&amp;DATEDIF(F30,G29,"ym")&amp;" Mois"</f>
        <v>1 Ans 8 Mois</v>
      </c>
      <c r="F29" s="131">
        <v>37134</v>
      </c>
      <c r="G29" s="131">
        <v>37499</v>
      </c>
      <c r="H29" s="271" t="str">
        <f>DATEDIF(F29,G29,"y")&amp;" Ans "&amp;DATEDIF(F29,G29,"ym")&amp;" Mois"</f>
        <v>1 Ans 0 Mois</v>
      </c>
      <c r="I29" s="120"/>
      <c r="J29" s="69" t="s">
        <v>56</v>
      </c>
      <c r="K29" s="121" t="s">
        <v>32</v>
      </c>
      <c r="L29" s="132" t="s">
        <v>57</v>
      </c>
      <c r="M29" s="86" t="s">
        <v>52</v>
      </c>
      <c r="N29" s="63" t="s">
        <v>20</v>
      </c>
      <c r="O29" s="133" t="s">
        <v>55</v>
      </c>
      <c r="P29" s="81"/>
    </row>
    <row r="30" spans="1:16" ht="18.75">
      <c r="A30" s="81"/>
      <c r="B30" s="102" t="str">
        <f>DATEDIF(F24,G24,"y")&amp;" Ans "&amp;DATEDIF(F24,G24,"ym")&amp;" ms"</f>
        <v>9 Ans 2 ms</v>
      </c>
      <c r="C30" s="130"/>
      <c r="D30" s="128"/>
      <c r="E30" s="74"/>
      <c r="F30" s="96">
        <v>36891</v>
      </c>
      <c r="G30" s="96">
        <v>37134</v>
      </c>
      <c r="H30" s="272" t="str">
        <f t="shared" si="1"/>
        <v>0 Ans 8 Mois</v>
      </c>
      <c r="I30" s="134"/>
      <c r="J30" s="92" t="s">
        <v>56</v>
      </c>
      <c r="K30" s="121" t="s">
        <v>32</v>
      </c>
      <c r="L30" s="135" t="s">
        <v>57</v>
      </c>
      <c r="M30" s="86" t="s">
        <v>52</v>
      </c>
      <c r="N30" s="129" t="s">
        <v>21</v>
      </c>
      <c r="O30" s="133" t="s">
        <v>55</v>
      </c>
      <c r="P30" s="81"/>
    </row>
    <row r="31" spans="1:16" ht="18.75">
      <c r="A31" s="136" t="s">
        <v>58</v>
      </c>
      <c r="B31" s="107" t="str">
        <f>DATEDIF(A25,B25,"ym")&amp;" ms "&amp;DATEDIF(A25,B25,"md")&amp;" Jrs"</f>
        <v>4 ms 0 Jrs</v>
      </c>
      <c r="C31" s="65"/>
      <c r="D31" s="55"/>
      <c r="E31" s="74" t="str">
        <f>DATEDIF(F31,G31,"y")&amp;" Ans "&amp;DATEDIF(F31,G31,"ym")&amp;" Mois"</f>
        <v>1 Ans 7 Mois</v>
      </c>
      <c r="F31" s="67">
        <v>36311</v>
      </c>
      <c r="G31" s="67">
        <v>36891</v>
      </c>
      <c r="H31" s="137" t="str">
        <f aca="true" t="shared" si="2" ref="H31:H42">DATEDIF(F31,G31,"y")&amp;" Ans "&amp;DATEDIF(F31,G31,"ym")&amp;" Mois"</f>
        <v>1 Ans 7 Mois</v>
      </c>
      <c r="I31" s="138"/>
      <c r="J31" s="100" t="s">
        <v>59</v>
      </c>
      <c r="K31" s="139" t="s">
        <v>60</v>
      </c>
      <c r="L31" s="140" t="s">
        <v>61</v>
      </c>
      <c r="M31" s="141" t="s">
        <v>27</v>
      </c>
      <c r="N31" s="133" t="s">
        <v>21</v>
      </c>
      <c r="O31" s="133" t="s">
        <v>55</v>
      </c>
      <c r="P31" s="81"/>
    </row>
    <row r="32" spans="1:16" ht="18.75">
      <c r="A32" s="142"/>
      <c r="B32" s="143" t="str">
        <f>INT((DATEDIF(F24,G24,"m")-DATEDIF(A25,B25,"m"))/12)&amp;" ans "&amp;(((DATEDIF(F24,G24,"m")-DATEDIF(A25,B25,"m"))/12)-INT((DATEDIF(F24,G24,"m")-DATEDIF(A25,B25,"m"))/12))*12&amp;" ms "</f>
        <v>8 ans 10 ms </v>
      </c>
      <c r="C32" s="65"/>
      <c r="D32" s="55"/>
      <c r="E32" s="74" t="str">
        <f>DATEDIF(F33,G32,"y")&amp;" Ans "&amp;DATEDIF(F33,G32,"ym")&amp;" Mois"</f>
        <v>3 Ans 1 Mois</v>
      </c>
      <c r="F32" s="131">
        <v>35946</v>
      </c>
      <c r="G32" s="131">
        <v>36311</v>
      </c>
      <c r="H32" s="271" t="str">
        <f>DATEDIF(F32,G32,"y")&amp;" Ans "&amp;DATEDIF(F32,G32,"ym")&amp;" Mois"</f>
        <v>1 Ans 0 Mois</v>
      </c>
      <c r="I32" s="144" t="str">
        <f>DATEDIF(F35,G31,"y")&amp;" Ans "&amp;DATEDIF(F35,G31,"ym")&amp;" Mois"</f>
        <v>5 Ans 4 Mois</v>
      </c>
      <c r="J32" s="100" t="s">
        <v>62</v>
      </c>
      <c r="K32" s="121" t="s">
        <v>63</v>
      </c>
      <c r="L32" s="145" t="s">
        <v>61</v>
      </c>
      <c r="M32" s="85" t="s">
        <v>27</v>
      </c>
      <c r="N32" s="146" t="s">
        <v>21</v>
      </c>
      <c r="O32" s="133" t="s">
        <v>55</v>
      </c>
      <c r="P32" s="88"/>
    </row>
    <row r="33" spans="1:16" ht="18.75">
      <c r="A33" s="147" t="s">
        <v>64</v>
      </c>
      <c r="B33" s="113" t="s">
        <v>65</v>
      </c>
      <c r="C33" s="148" t="s">
        <v>66</v>
      </c>
      <c r="D33" s="43"/>
      <c r="E33" s="25"/>
      <c r="F33" s="44">
        <v>35185</v>
      </c>
      <c r="G33" s="44">
        <v>35946</v>
      </c>
      <c r="H33" s="273" t="str">
        <f>DATEDIF(F33,G33,"y")&amp;" Ans "&amp;DATEDIF(F33,G33,"ym")&amp;" Mois"</f>
        <v>2 Ans 1 Mois</v>
      </c>
      <c r="I33" s="149"/>
      <c r="J33" s="47" t="s">
        <v>67</v>
      </c>
      <c r="K33" s="150" t="s">
        <v>63</v>
      </c>
      <c r="L33" s="151" t="s">
        <v>61</v>
      </c>
      <c r="M33" s="11" t="s">
        <v>68</v>
      </c>
      <c r="N33" s="51" t="s">
        <v>69</v>
      </c>
      <c r="O33" s="152" t="s">
        <v>70</v>
      </c>
      <c r="P33" s="153" t="str">
        <f>DATEDIF(F38,G33,"y")&amp;" Ans "&amp;DATEDIF(F38,G33,"ym")&amp;" Mois"</f>
        <v>4 Ans 10 Mois</v>
      </c>
    </row>
    <row r="34" spans="1:16" ht="18.75">
      <c r="A34" s="154"/>
      <c r="B34" s="155"/>
      <c r="C34" s="33"/>
      <c r="D34" s="16"/>
      <c r="E34" s="16" t="str">
        <f>DATEDIF(F34,G34,"y")&amp;" Ans "&amp;DATEDIF(F34,G34,"ym")&amp;" Mois"</f>
        <v>3 Ans 11 Mois</v>
      </c>
      <c r="F34" s="34">
        <v>33755</v>
      </c>
      <c r="G34" s="34">
        <v>35185</v>
      </c>
      <c r="H34" s="274" t="str">
        <f t="shared" si="2"/>
        <v>3 Ans 11 Mois</v>
      </c>
      <c r="I34" s="156"/>
      <c r="J34" s="157"/>
      <c r="K34" s="158"/>
      <c r="L34" s="145"/>
      <c r="M34" s="86"/>
      <c r="N34" s="63"/>
      <c r="O34" s="63"/>
      <c r="P34" s="81"/>
    </row>
    <row r="35" spans="1:16" ht="18.75">
      <c r="A35" s="159"/>
      <c r="B35" s="95"/>
      <c r="C35" s="89"/>
      <c r="D35" s="55"/>
      <c r="E35" s="74" t="str">
        <f>DATEDIF(F35,G35,"y")&amp;" Ans "&amp;DATEDIF(F35,G35,"ym")&amp;" Mois"</f>
        <v>0 Ans 8 Mois</v>
      </c>
      <c r="F35" s="82">
        <v>34942</v>
      </c>
      <c r="G35" s="82">
        <v>35185</v>
      </c>
      <c r="H35" s="272" t="str">
        <f>DATEDIF(F35,G35,"y")&amp;" Ans "&amp;DATEDIF(F35,G35,"ym")&amp;" Mois"</f>
        <v>0 Ans 8 Mois</v>
      </c>
      <c r="I35" s="144"/>
      <c r="J35" s="100" t="s">
        <v>62</v>
      </c>
      <c r="K35" s="121" t="s">
        <v>71</v>
      </c>
      <c r="L35" s="160" t="s">
        <v>61</v>
      </c>
      <c r="M35" s="86" t="s">
        <v>68</v>
      </c>
      <c r="N35" s="63" t="s">
        <v>69</v>
      </c>
      <c r="O35" s="63" t="s">
        <v>70</v>
      </c>
      <c r="P35" s="81"/>
    </row>
    <row r="36" spans="1:16" ht="18.75">
      <c r="A36" s="159"/>
      <c r="B36" s="95"/>
      <c r="C36" s="89"/>
      <c r="D36" s="55" t="s">
        <v>72</v>
      </c>
      <c r="E36" s="74" t="str">
        <f>DATEDIF(F37,G36,"y")&amp;" Ans "&amp;DATEDIF(F37,G36,"ym")&amp;" Mois"</f>
        <v>1 Ans 0 Mois</v>
      </c>
      <c r="F36" s="161">
        <v>34819</v>
      </c>
      <c r="G36" s="161">
        <v>34942</v>
      </c>
      <c r="H36" s="162" t="str">
        <f t="shared" si="2"/>
        <v>0 Ans 4 Mois</v>
      </c>
      <c r="I36" s="163" t="str">
        <f>DATEDIF(F37,G36,"y")&amp;" Ans "&amp;DATEDIF(F37,G36,"ym")&amp;" Mois"</f>
        <v>1 Ans 0 Mois</v>
      </c>
      <c r="J36" s="127" t="s">
        <v>73</v>
      </c>
      <c r="K36" s="121" t="s">
        <v>71</v>
      </c>
      <c r="L36" s="132" t="s">
        <v>74</v>
      </c>
      <c r="M36" s="86" t="s">
        <v>68</v>
      </c>
      <c r="N36" s="63" t="s">
        <v>69</v>
      </c>
      <c r="O36" s="63" t="s">
        <v>70</v>
      </c>
      <c r="P36" s="81"/>
    </row>
    <row r="37" spans="1:16" ht="18.75">
      <c r="A37" s="164"/>
      <c r="B37" s="164"/>
      <c r="C37" s="89"/>
      <c r="D37" s="55"/>
      <c r="E37" s="74"/>
      <c r="F37" s="77">
        <v>34577</v>
      </c>
      <c r="G37" s="77">
        <v>34819</v>
      </c>
      <c r="H37" s="165" t="str">
        <f t="shared" si="2"/>
        <v>0 Ans 8 Mois</v>
      </c>
      <c r="I37" s="134"/>
      <c r="J37" s="92" t="s">
        <v>73</v>
      </c>
      <c r="K37" s="166" t="s">
        <v>71</v>
      </c>
      <c r="L37" s="167" t="s">
        <v>74</v>
      </c>
      <c r="M37" s="92" t="s">
        <v>68</v>
      </c>
      <c r="N37" s="168" t="s">
        <v>69</v>
      </c>
      <c r="O37" s="63" t="s">
        <v>70</v>
      </c>
      <c r="P37" s="81"/>
    </row>
    <row r="38" spans="1:16" ht="18.75">
      <c r="A38" s="111" t="str">
        <f>DATEDIF(F39,G35,"y")&amp;" Ans "&amp;DATEDIF(F39,G35,"ym")&amp;" Mois"</f>
        <v>3 Ans 11 Mois</v>
      </c>
      <c r="B38" s="164"/>
      <c r="C38" s="89"/>
      <c r="D38" s="55"/>
      <c r="E38" s="74" t="str">
        <f>DATEDIF(F39,G38,"y")&amp;" Ans "&amp;DATEDIF(F39,G38,"ym")&amp;" Mois"</f>
        <v>2 Ans 3 Mois</v>
      </c>
      <c r="F38" s="82">
        <v>34181</v>
      </c>
      <c r="G38" s="82">
        <v>34577</v>
      </c>
      <c r="H38" s="272" t="str">
        <f t="shared" si="2"/>
        <v>1 Ans 1 Mois</v>
      </c>
      <c r="I38" s="138"/>
      <c r="J38" s="100" t="s">
        <v>75</v>
      </c>
      <c r="K38" s="169" t="s">
        <v>76</v>
      </c>
      <c r="L38" s="170" t="s">
        <v>74</v>
      </c>
      <c r="M38" s="72" t="s">
        <v>77</v>
      </c>
      <c r="N38" s="133" t="s">
        <v>78</v>
      </c>
      <c r="O38" s="63" t="s">
        <v>70</v>
      </c>
      <c r="P38" s="81"/>
    </row>
    <row r="39" spans="1:16" ht="18.75">
      <c r="A39" s="113" t="s">
        <v>79</v>
      </c>
      <c r="B39" s="171" t="s">
        <v>80</v>
      </c>
      <c r="C39" s="148" t="s">
        <v>81</v>
      </c>
      <c r="D39" s="25"/>
      <c r="E39" s="25"/>
      <c r="F39" s="44">
        <v>33755</v>
      </c>
      <c r="G39" s="44">
        <v>34181</v>
      </c>
      <c r="H39" s="273" t="str">
        <f t="shared" si="2"/>
        <v>1 Ans 2 Mois</v>
      </c>
      <c r="I39" s="115" t="str">
        <f>DATEDIF(F41,G38,"y")&amp;" Ans "&amp;DATEDIF(F41,G38,"ym")&amp;" Mois"</f>
        <v>3 Ans 4 Mois</v>
      </c>
      <c r="J39" s="47" t="s">
        <v>75</v>
      </c>
      <c r="K39" s="172" t="s">
        <v>76</v>
      </c>
      <c r="L39" s="173" t="s">
        <v>74</v>
      </c>
      <c r="M39" s="174" t="s">
        <v>77</v>
      </c>
      <c r="N39" s="175" t="s">
        <v>78</v>
      </c>
      <c r="O39" s="52" t="s">
        <v>82</v>
      </c>
      <c r="P39" s="94" t="str">
        <f>DATEDIF(F41,G39,"y")&amp;" Ans "&amp;DATEDIF(F41,G39,"ym")&amp;" Mois"</f>
        <v>2 Ans 3 Mois</v>
      </c>
    </row>
    <row r="40" spans="1:16" ht="18.75">
      <c r="A40" s="95"/>
      <c r="B40" s="176"/>
      <c r="C40" s="177"/>
      <c r="D40" s="178"/>
      <c r="E40" s="16" t="str">
        <f>DATEDIF(F40,G40,"y")&amp;" Ans "&amp;DATEDIF(F40,G40,"ym")&amp;" Mois"</f>
        <v>3 Ans 1 Mois</v>
      </c>
      <c r="F40" s="179">
        <v>32628</v>
      </c>
      <c r="G40" s="179">
        <v>33755</v>
      </c>
      <c r="H40" s="275" t="str">
        <f t="shared" si="2"/>
        <v>3 Ans 1 Mois</v>
      </c>
      <c r="I40" s="180"/>
      <c r="J40" s="181"/>
      <c r="K40" s="169"/>
      <c r="L40" s="170"/>
      <c r="M40" s="86"/>
      <c r="N40" s="133"/>
      <c r="O40" s="133"/>
      <c r="P40" s="81"/>
    </row>
    <row r="41" spans="1:16" ht="18.75">
      <c r="A41" s="111" t="str">
        <f>DATEDIF(F42,G41,"y")&amp;" Ans "&amp;DATEDIF(F42,G41,"ym")&amp;" Mois"</f>
        <v>3 Ans 1 Mois</v>
      </c>
      <c r="B41" s="182"/>
      <c r="C41" s="183"/>
      <c r="D41" s="55" t="s">
        <v>83</v>
      </c>
      <c r="E41" s="74" t="str">
        <f>DATEDIF(F41,G41,"y")&amp;" Ans "&amp;DATEDIF(F41,G41,"ym")&amp;" Mois"</f>
        <v>1 Ans 1 Mois</v>
      </c>
      <c r="F41" s="184">
        <v>33358</v>
      </c>
      <c r="G41" s="184">
        <v>33755</v>
      </c>
      <c r="H41" s="276" t="str">
        <f t="shared" si="2"/>
        <v>1 Ans 1 Mois</v>
      </c>
      <c r="I41" s="185"/>
      <c r="J41" s="186" t="s">
        <v>75</v>
      </c>
      <c r="K41" s="187" t="s">
        <v>76</v>
      </c>
      <c r="L41" s="188" t="s">
        <v>74</v>
      </c>
      <c r="M41" s="86" t="s">
        <v>84</v>
      </c>
      <c r="N41" s="133" t="s">
        <v>78</v>
      </c>
      <c r="O41" s="146" t="s">
        <v>82</v>
      </c>
      <c r="P41" s="88"/>
    </row>
    <row r="42" spans="1:16" ht="18.75">
      <c r="A42" s="113" t="s">
        <v>85</v>
      </c>
      <c r="B42" s="189" t="s">
        <v>86</v>
      </c>
      <c r="C42" s="190" t="s">
        <v>87</v>
      </c>
      <c r="D42" s="43"/>
      <c r="E42" s="74" t="str">
        <f>DATEDIF(F42,G42,"y")&amp;" Ans "&amp;DATEDIF(F42,G42,"ym")&amp;" Mois"</f>
        <v>2 Ans 0 Mois</v>
      </c>
      <c r="F42" s="4">
        <v>32628</v>
      </c>
      <c r="G42" s="26">
        <v>33358</v>
      </c>
      <c r="H42" s="191" t="str">
        <f t="shared" si="2"/>
        <v>2 Ans 0 Mois</v>
      </c>
      <c r="I42" s="46" t="str">
        <f>DATEDIF(F46,G42,"y")&amp;" Ans "&amp;DATEDIF(F46,G42,"ym")&amp;" Mois"</f>
        <v>5 Ans 8 Mois</v>
      </c>
      <c r="J42" s="11" t="s">
        <v>88</v>
      </c>
      <c r="K42" s="150" t="s">
        <v>89</v>
      </c>
      <c r="L42" s="192" t="s">
        <v>90</v>
      </c>
      <c r="M42" s="11" t="s">
        <v>84</v>
      </c>
      <c r="N42" s="175" t="s">
        <v>78</v>
      </c>
      <c r="O42" s="51" t="s">
        <v>91</v>
      </c>
      <c r="P42" s="153" t="str">
        <f>DATEDIF(F44,G42,"y")&amp;" Ans "&amp;DATEDIF(F44,G42,"ym")&amp;" Mois"</f>
        <v>3 Ans 8 Mois</v>
      </c>
    </row>
    <row r="43" spans="1:16" ht="18.75">
      <c r="A43" s="95"/>
      <c r="B43" s="193"/>
      <c r="C43" s="194"/>
      <c r="D43" s="195"/>
      <c r="E43" s="16" t="str">
        <f>DATEDIF(F46,G43,"y")&amp;" Ans "&amp;DATEDIF(F46,G43,"ym")&amp;" Mois"</f>
        <v>3 Ans 8 Mois</v>
      </c>
      <c r="F43" s="57">
        <v>31290</v>
      </c>
      <c r="G43" s="196">
        <v>32628</v>
      </c>
      <c r="H43" s="197" t="str">
        <f>DATEDIF(F46,G43,"y")&amp;" Ans "&amp;DATEDIF(F46,G43,"ym")&amp;" Mois"</f>
        <v>3 Ans 8 Mois</v>
      </c>
      <c r="I43" s="198"/>
      <c r="J43" s="86"/>
      <c r="K43" s="158"/>
      <c r="L43" s="170"/>
      <c r="M43" s="86"/>
      <c r="N43" s="64"/>
      <c r="O43" s="63"/>
      <c r="P43" s="81"/>
    </row>
    <row r="44" spans="1:16" ht="18.75">
      <c r="A44" s="102"/>
      <c r="B44" s="81"/>
      <c r="C44" s="194"/>
      <c r="D44" s="195" t="s">
        <v>92</v>
      </c>
      <c r="E44" s="74" t="str">
        <f>DATEDIF(F44,G44,"y")&amp;" Ans "&amp;DATEDIF(F44,G44,"ym")&amp;" Mois"</f>
        <v>1 Ans 8 Mois</v>
      </c>
      <c r="F44" s="67">
        <v>32020</v>
      </c>
      <c r="G44" s="199">
        <v>32628</v>
      </c>
      <c r="H44" s="200" t="str">
        <f>DATEDIF(F44,G44,"y")&amp;" Ans "&amp;DATEDIF(F44,G44,"ym")&amp;" Mois"</f>
        <v>1 Ans 8 Mois</v>
      </c>
      <c r="I44" s="198"/>
      <c r="J44" s="69" t="s">
        <v>88</v>
      </c>
      <c r="K44" s="158" t="s">
        <v>89</v>
      </c>
      <c r="L44" s="201" t="s">
        <v>93</v>
      </c>
      <c r="M44" s="92" t="s">
        <v>84</v>
      </c>
      <c r="N44" s="146" t="s">
        <v>78</v>
      </c>
      <c r="O44" s="63" t="s">
        <v>91</v>
      </c>
      <c r="P44" s="81"/>
    </row>
    <row r="45" spans="1:16" ht="18.75">
      <c r="A45" s="111" t="str">
        <f>DATEDIF(G47,G44,"y")&amp;" Ans "&amp;DATEDIF(G47,G44,"ym")&amp;" Mois"</f>
        <v>3 Ans 7 Mois</v>
      </c>
      <c r="B45" s="81"/>
      <c r="C45" s="194"/>
      <c r="D45" s="195"/>
      <c r="E45" s="74" t="str">
        <f>DATEDIF(F45,G45,"y")&amp;" Ans "&amp;DATEDIF(F45,G45,"ym")&amp;" Mois"</f>
        <v>0 Ans 10 Mois</v>
      </c>
      <c r="F45" s="67">
        <v>31716</v>
      </c>
      <c r="G45" s="199">
        <v>32020</v>
      </c>
      <c r="H45" s="200" t="str">
        <f>DATEDIF(F45,G45,"y")&amp;" Ans "&amp;DATEDIF(F45,G45,"ym")&amp;" Mois"</f>
        <v>0 Ans 10 Mois</v>
      </c>
      <c r="I45" s="198"/>
      <c r="J45" s="69" t="s">
        <v>88</v>
      </c>
      <c r="K45" s="158" t="s">
        <v>89</v>
      </c>
      <c r="L45" s="202" t="s">
        <v>94</v>
      </c>
      <c r="M45" s="72" t="s">
        <v>68</v>
      </c>
      <c r="N45" s="63" t="s">
        <v>95</v>
      </c>
      <c r="O45" s="129" t="s">
        <v>96</v>
      </c>
      <c r="P45" s="94" t="str">
        <f>DATEDIF(F47,G45,"y")&amp;" Ans "&amp;DATEDIF(F47,G45,"ym")&amp;" Mois"</f>
        <v>2 Ans 8 Mois</v>
      </c>
    </row>
    <row r="46" spans="1:16" ht="18.75">
      <c r="A46" s="203" t="s">
        <v>97</v>
      </c>
      <c r="B46" s="204" t="s">
        <v>98</v>
      </c>
      <c r="C46" s="205" t="s">
        <v>99</v>
      </c>
      <c r="D46" s="206"/>
      <c r="E46" s="25" t="str">
        <f>DATEDIF(F46,G46,"y")&amp;" Ans "&amp;DATEDIF(F46,G46,"ym")&amp;" Mois"</f>
        <v>1 Ans 2 Mois</v>
      </c>
      <c r="F46" s="207">
        <v>31290</v>
      </c>
      <c r="G46" s="207">
        <v>31716</v>
      </c>
      <c r="H46" s="208" t="str">
        <f>DATEDIF(F46,G46,"y")&amp;" Ans "&amp;DATEDIF(F46,G46,"ym")&amp;" Mois"</f>
        <v>1 Ans 2 Mois</v>
      </c>
      <c r="I46" s="209"/>
      <c r="J46" s="11" t="s">
        <v>88</v>
      </c>
      <c r="K46" s="210" t="s">
        <v>89</v>
      </c>
      <c r="L46" s="151" t="s">
        <v>94</v>
      </c>
      <c r="M46" s="174" t="s">
        <v>68</v>
      </c>
      <c r="N46" s="51" t="s">
        <v>95</v>
      </c>
      <c r="O46" s="175" t="s">
        <v>96</v>
      </c>
      <c r="P46" s="211"/>
    </row>
    <row r="47" spans="1:16" ht="18.75">
      <c r="A47" s="212"/>
      <c r="B47" s="213"/>
      <c r="C47" s="214"/>
      <c r="D47" s="206" t="s">
        <v>100</v>
      </c>
      <c r="E47" s="74" t="str">
        <f>DATEDIF(F47,G47,"y")&amp;" Ans "&amp;DATEDIF(F47,G47,"ym")&amp;" Mois"</f>
        <v>0 Ans 8 Mois</v>
      </c>
      <c r="F47" s="215">
        <v>31047</v>
      </c>
      <c r="G47" s="215">
        <v>31304</v>
      </c>
      <c r="H47" s="277" t="str">
        <f>DATEDIF(F47,G47,"y")&amp;" Ans "&amp;DATEDIF(F47,G47,"ym")&amp;" Mois"</f>
        <v>0 Ans 8 Mois</v>
      </c>
      <c r="I47" s="216" t="str">
        <f>DATEDIF(F47,G47,"y")&amp;" Ans "&amp;DATEDIF(F47,G47,"ym")&amp;" Mois"</f>
        <v>0 Ans 8 Mois</v>
      </c>
      <c r="J47" s="217" t="s">
        <v>101</v>
      </c>
      <c r="K47" s="218" t="s">
        <v>102</v>
      </c>
      <c r="L47" s="173" t="s">
        <v>103</v>
      </c>
      <c r="M47" s="219" t="s">
        <v>68</v>
      </c>
      <c r="N47" s="51" t="s">
        <v>95</v>
      </c>
      <c r="O47" s="175" t="s">
        <v>96</v>
      </c>
      <c r="P47" s="211"/>
    </row>
    <row r="48" spans="1:16" ht="19.5" customHeight="1" thickBot="1">
      <c r="A48" s="212" t="s">
        <v>104</v>
      </c>
      <c r="B48" s="213" t="s">
        <v>104</v>
      </c>
      <c r="C48" s="220" t="s">
        <v>104</v>
      </c>
      <c r="D48" s="305" t="s">
        <v>105</v>
      </c>
      <c r="E48" s="305"/>
      <c r="F48" s="207">
        <v>30682</v>
      </c>
      <c r="G48" s="207">
        <v>31260</v>
      </c>
      <c r="H48" s="221" t="str">
        <f>DATEDIF(F48,G48,"y")&amp;" Ans "&amp;DATEDIF(F48,G48,"ym")&amp;" Mois"</f>
        <v>1 Ans 7 Mois</v>
      </c>
      <c r="I48" s="222"/>
      <c r="J48" s="29" t="s">
        <v>104</v>
      </c>
      <c r="K48" s="30" t="s">
        <v>104</v>
      </c>
      <c r="L48" s="29"/>
      <c r="M48" s="223" t="s">
        <v>104</v>
      </c>
      <c r="N48" s="223"/>
      <c r="O48" s="11" t="s">
        <v>104</v>
      </c>
      <c r="P48" s="81"/>
    </row>
    <row r="49" spans="1:16" ht="19.5" thickBot="1">
      <c r="A49" s="224"/>
      <c r="B49" s="225"/>
      <c r="C49" s="226"/>
      <c r="D49" s="225"/>
      <c r="E49" s="225"/>
      <c r="F49" s="227"/>
      <c r="G49" s="227"/>
      <c r="H49" s="279" t="str">
        <f>DATEDIF(F47,G10,"y")&amp;" Ans "&amp;DATEDIF(F47,G10,"ym")&amp;" Mois"</f>
        <v>39 Ans 9 Mois</v>
      </c>
      <c r="I49" s="228" t="str">
        <f>DATEDIF(F47,G16,"y")&amp;" Ans "&amp;DATEDIF(F47,G16,"ym")&amp;" Mois"</f>
        <v>27 Ans 4 Mois</v>
      </c>
      <c r="J49" s="229"/>
      <c r="K49" s="230"/>
      <c r="L49" s="231"/>
      <c r="M49" s="231"/>
      <c r="N49" s="231"/>
      <c r="O49" s="232"/>
      <c r="P49" s="88"/>
    </row>
    <row r="51" ht="15">
      <c r="B51" s="281" t="str">
        <f>INT((DATEDIF(F11,G11,"m")-DATEDIF(A12,B12,"m"))/12)&amp;" ans "&amp;(((DATEDIF(F11,G11,"m")-DATEDIF(A12,B12,"m"))/12)-INT((DATEDIF(F11,G11,"m")-DATEDIF(A12,B12,"m"))/12))*12&amp;" ms "&amp;(((DATEDIF(F11,G11,"m")-DATEDIF(A12,B12,"m"))/12/12)-INT((DATEDIF(F11,G11,"m")-DATEDIF(A12,B12,"m"))/12/12))*12&amp;" jrs"</f>
        <v>10 ans 4,99999999999999 ms 10,4166666666667 jrs</v>
      </c>
    </row>
    <row r="53" spans="3:7" ht="23.25">
      <c r="C53" s="233"/>
      <c r="D53" s="234"/>
      <c r="E53" s="234"/>
      <c r="F53" s="234"/>
      <c r="G53" s="234"/>
    </row>
    <row r="54" spans="3:13" ht="23.25">
      <c r="C54" s="233"/>
      <c r="D54" s="234"/>
      <c r="E54" s="234"/>
      <c r="F54" s="234"/>
      <c r="G54" s="234"/>
      <c r="M54" s="235">
        <f ca="1">IF(G4="","",IF(G4&lt;TODAY(),-DATEDIF(G4,TODAY(),"m"),DATEDIF(TODAY(),G4,"m")))</f>
      </c>
    </row>
  </sheetData>
  <sheetProtection selectLockedCells="1" selectUnlockedCells="1"/>
  <mergeCells count="19">
    <mergeCell ref="P1:P5"/>
    <mergeCell ref="A1:C1"/>
    <mergeCell ref="D1:D5"/>
    <mergeCell ref="E1:E5"/>
    <mergeCell ref="F1:H1"/>
    <mergeCell ref="D48:E48"/>
    <mergeCell ref="B2:B5"/>
    <mergeCell ref="C2:C5"/>
    <mergeCell ref="F2:H2"/>
    <mergeCell ref="N1:N5"/>
    <mergeCell ref="A2:A5"/>
    <mergeCell ref="F3:H3"/>
    <mergeCell ref="F4:H4"/>
    <mergeCell ref="O1:O5"/>
    <mergeCell ref="K1:K5"/>
    <mergeCell ref="L1:L5"/>
    <mergeCell ref="M1:M5"/>
    <mergeCell ref="I1:I5"/>
    <mergeCell ref="J1:J5"/>
  </mergeCells>
  <printOptions/>
  <pageMargins left="0.15763888888888888" right="0.07847222222222222" top="0.7479166666666667" bottom="0.7479166666666667" header="0.5118055555555555" footer="0.5118055555555555"/>
  <pageSetup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J8" sqref="J8"/>
    </sheetView>
  </sheetViews>
  <sheetFormatPr defaultColWidth="11.421875" defaultRowHeight="33.75" customHeight="1"/>
  <cols>
    <col min="1" max="1" width="4.00390625" style="0" customWidth="1"/>
    <col min="6" max="6" width="13.00390625" style="0" customWidth="1"/>
    <col min="7" max="7" width="15.28125" style="0" customWidth="1"/>
  </cols>
  <sheetData>
    <row r="2" spans="2:8" ht="33.75" customHeight="1">
      <c r="B2" s="236" t="s">
        <v>106</v>
      </c>
      <c r="C2" s="237" t="s">
        <v>107</v>
      </c>
      <c r="D2" s="237" t="s">
        <v>108</v>
      </c>
      <c r="E2" s="238" t="s">
        <v>109</v>
      </c>
      <c r="F2" s="239" t="s">
        <v>110</v>
      </c>
      <c r="G2" s="240" t="s">
        <v>111</v>
      </c>
      <c r="H2" s="241"/>
    </row>
    <row r="3" spans="2:8" ht="15">
      <c r="B3" s="242" t="s">
        <v>112</v>
      </c>
      <c r="C3" s="243" t="s">
        <v>113</v>
      </c>
      <c r="D3" s="243" t="s">
        <v>114</v>
      </c>
      <c r="E3" s="244" t="s">
        <v>115</v>
      </c>
      <c r="F3" s="245" t="s">
        <v>116</v>
      </c>
      <c r="G3" s="246" t="s">
        <v>117</v>
      </c>
      <c r="H3" s="247" t="s">
        <v>118</v>
      </c>
    </row>
    <row r="4" spans="2:8" ht="15">
      <c r="B4" s="242" t="s">
        <v>53</v>
      </c>
      <c r="C4" s="243" t="s">
        <v>119</v>
      </c>
      <c r="D4" s="243" t="s">
        <v>120</v>
      </c>
      <c r="E4" s="244" t="s">
        <v>121</v>
      </c>
      <c r="F4" s="245" t="s">
        <v>122</v>
      </c>
      <c r="G4" s="246" t="s">
        <v>123</v>
      </c>
      <c r="H4" s="247" t="s">
        <v>124</v>
      </c>
    </row>
    <row r="5" spans="2:8" ht="15">
      <c r="B5" s="248" t="s">
        <v>125</v>
      </c>
      <c r="C5" s="249" t="s">
        <v>119</v>
      </c>
      <c r="D5" s="249" t="s">
        <v>126</v>
      </c>
      <c r="E5" s="250" t="s">
        <v>127</v>
      </c>
      <c r="F5" s="251" t="s">
        <v>128</v>
      </c>
      <c r="G5" s="252" t="s">
        <v>129</v>
      </c>
      <c r="H5" s="247" t="s">
        <v>130</v>
      </c>
    </row>
    <row r="6" spans="2:8" ht="33.75" customHeight="1">
      <c r="B6" s="253" t="s">
        <v>131</v>
      </c>
      <c r="C6" s="254" t="s">
        <v>107</v>
      </c>
      <c r="D6" s="254" t="s">
        <v>108</v>
      </c>
      <c r="E6" s="255" t="s">
        <v>132</v>
      </c>
      <c r="F6" s="256" t="s">
        <v>133</v>
      </c>
      <c r="G6" s="257" t="s">
        <v>134</v>
      </c>
      <c r="H6" s="241"/>
    </row>
    <row r="7" spans="2:8" ht="15">
      <c r="B7" s="242" t="s">
        <v>112</v>
      </c>
      <c r="C7" s="243" t="s">
        <v>113</v>
      </c>
      <c r="D7" s="243" t="s">
        <v>114</v>
      </c>
      <c r="E7" s="244" t="s">
        <v>115</v>
      </c>
      <c r="F7" s="245" t="s">
        <v>116</v>
      </c>
      <c r="G7" s="246" t="s">
        <v>135</v>
      </c>
      <c r="H7" s="247" t="s">
        <v>136</v>
      </c>
    </row>
    <row r="8" spans="2:8" ht="15">
      <c r="B8" s="242" t="s">
        <v>53</v>
      </c>
      <c r="C8" s="243" t="s">
        <v>119</v>
      </c>
      <c r="D8" s="243" t="s">
        <v>120</v>
      </c>
      <c r="E8" s="244" t="s">
        <v>121</v>
      </c>
      <c r="F8" s="245" t="s">
        <v>122</v>
      </c>
      <c r="G8" s="246" t="s">
        <v>137</v>
      </c>
      <c r="H8" s="247" t="s">
        <v>138</v>
      </c>
    </row>
    <row r="9" spans="2:8" ht="15">
      <c r="B9" s="248" t="s">
        <v>125</v>
      </c>
      <c r="C9" s="249" t="s">
        <v>119</v>
      </c>
      <c r="D9" s="249" t="s">
        <v>126</v>
      </c>
      <c r="E9" s="250" t="s">
        <v>127</v>
      </c>
      <c r="F9" s="251" t="s">
        <v>128</v>
      </c>
      <c r="G9" s="252" t="s">
        <v>139</v>
      </c>
      <c r="H9" s="247" t="s">
        <v>130</v>
      </c>
    </row>
    <row r="10" spans="2:8" ht="33.75" customHeight="1">
      <c r="B10" s="258" t="s">
        <v>140</v>
      </c>
      <c r="C10" s="259" t="s">
        <v>107</v>
      </c>
      <c r="D10" s="259" t="s">
        <v>108</v>
      </c>
      <c r="E10" s="260" t="s">
        <v>141</v>
      </c>
      <c r="F10" s="261" t="s">
        <v>142</v>
      </c>
      <c r="G10" s="262" t="s">
        <v>143</v>
      </c>
      <c r="H10" s="241"/>
    </row>
    <row r="11" spans="2:8" ht="15">
      <c r="B11" s="242" t="s">
        <v>112</v>
      </c>
      <c r="C11" s="243" t="s">
        <v>113</v>
      </c>
      <c r="D11" s="243" t="s">
        <v>144</v>
      </c>
      <c r="E11" s="244" t="s">
        <v>115</v>
      </c>
      <c r="F11" s="245" t="s">
        <v>123</v>
      </c>
      <c r="G11" s="246" t="s">
        <v>145</v>
      </c>
      <c r="H11" s="247" t="s">
        <v>118</v>
      </c>
    </row>
    <row r="12" spans="2:8" ht="15">
      <c r="B12" s="242" t="s">
        <v>53</v>
      </c>
      <c r="C12" s="243" t="s">
        <v>119</v>
      </c>
      <c r="D12" s="243" t="s">
        <v>146</v>
      </c>
      <c r="E12" s="244" t="s">
        <v>121</v>
      </c>
      <c r="F12" s="245" t="s">
        <v>147</v>
      </c>
      <c r="G12" s="246" t="s">
        <v>148</v>
      </c>
      <c r="H12" s="247" t="s">
        <v>149</v>
      </c>
    </row>
    <row r="13" spans="2:8" ht="15">
      <c r="B13" s="248" t="s">
        <v>125</v>
      </c>
      <c r="C13" s="249" t="s">
        <v>119</v>
      </c>
      <c r="D13" s="249" t="s">
        <v>150</v>
      </c>
      <c r="E13" s="250" t="s">
        <v>151</v>
      </c>
      <c r="F13" s="251" t="s">
        <v>152</v>
      </c>
      <c r="G13" s="252" t="s">
        <v>153</v>
      </c>
      <c r="H13" s="247" t="s">
        <v>154</v>
      </c>
    </row>
    <row r="14" spans="2:8" ht="33.75" customHeight="1">
      <c r="B14" s="258" t="s">
        <v>155</v>
      </c>
      <c r="C14" s="259" t="s">
        <v>107</v>
      </c>
      <c r="D14" s="259" t="s">
        <v>108</v>
      </c>
      <c r="E14" s="260" t="s">
        <v>141</v>
      </c>
      <c r="F14" s="261" t="s">
        <v>142</v>
      </c>
      <c r="G14" s="262" t="s">
        <v>156</v>
      </c>
      <c r="H14" s="263"/>
    </row>
    <row r="15" spans="2:8" ht="15">
      <c r="B15" s="242" t="s">
        <v>112</v>
      </c>
      <c r="C15" s="243" t="s">
        <v>113</v>
      </c>
      <c r="D15" s="243" t="s">
        <v>157</v>
      </c>
      <c r="E15" s="244" t="s">
        <v>158</v>
      </c>
      <c r="F15" s="245" t="s">
        <v>159</v>
      </c>
      <c r="G15" s="246" t="s">
        <v>148</v>
      </c>
      <c r="H15" s="241"/>
    </row>
    <row r="16" spans="2:8" ht="15">
      <c r="B16" s="242" t="s">
        <v>53</v>
      </c>
      <c r="C16" s="243" t="s">
        <v>119</v>
      </c>
      <c r="D16" s="243" t="s">
        <v>160</v>
      </c>
      <c r="E16" s="244" t="s">
        <v>121</v>
      </c>
      <c r="F16" s="245" t="s">
        <v>159</v>
      </c>
      <c r="G16" s="246" t="s">
        <v>161</v>
      </c>
      <c r="H16" s="241"/>
    </row>
    <row r="17" spans="2:8" ht="15">
      <c r="B17" s="248" t="s">
        <v>125</v>
      </c>
      <c r="C17" s="249" t="s">
        <v>119</v>
      </c>
      <c r="D17" s="249" t="s">
        <v>162</v>
      </c>
      <c r="E17" s="250" t="s">
        <v>151</v>
      </c>
      <c r="F17" s="251" t="s">
        <v>163</v>
      </c>
      <c r="G17" s="252" t="s">
        <v>164</v>
      </c>
      <c r="H17" s="2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C11" sqref="C11:C30"/>
    </sheetView>
  </sheetViews>
  <sheetFormatPr defaultColWidth="11.421875" defaultRowHeight="15"/>
  <cols>
    <col min="1" max="1" width="15.00390625" style="0" customWidth="1"/>
    <col min="3" max="3" width="17.28125" style="0" customWidth="1"/>
  </cols>
  <sheetData>
    <row r="1" spans="1:3" ht="23.25">
      <c r="A1" s="264">
        <v>35185</v>
      </c>
      <c r="C1" s="234" t="str">
        <f>DATEDIF(A1,A2,"Y")&amp;IF(DATEDIF(A1,A2,"Y")&gt;1," ans, "," an, ")&amp;DATEDIF(A1,A2,"YM")&amp;" mois et "&amp;DATEDIF(A1,A2,"MD")&amp;IF(DATEDIF(A1,A2,"MD")&gt;1," jours"," jour")</f>
        <v>9 ans, 2 mois et 0 jour</v>
      </c>
    </row>
    <row r="2" ht="18.75">
      <c r="A2" s="264">
        <v>38533</v>
      </c>
    </row>
    <row r="4" spans="1:3" ht="23.25">
      <c r="A4" s="264">
        <v>37165</v>
      </c>
      <c r="C4" s="234" t="str">
        <f>DATEDIF(A4,A5,"Y")&amp;IF(DATEDIF(A4,A5,"Y")&gt;1," ans, "," an, ")&amp;DATEDIF(A4,A5,"YM")&amp;" mois et "&amp;DATEDIF(A4,A5,"MD")&amp;IF(DATEDIF(A4,A5,"MD")&gt;1," jours"," jour")</f>
        <v>0 an, 4 mois et 0 jour</v>
      </c>
    </row>
    <row r="5" ht="18.75">
      <c r="A5" s="264">
        <v>37288</v>
      </c>
    </row>
    <row r="6" spans="3:6" ht="23.25">
      <c r="C6" s="234" t="str">
        <f>DATEDIF(A1,A2,"Y")-DATEDIF(A4,A5,"Y")&amp;" an "&amp;DATEDIF(A1,A2,"YM")-DATEDIF(A4,A5,"Ym")&amp;" mois et "&amp;DATEDIF(A1,A2,"MD")-DATEDIF(A4,A5,"md")&amp;" jour"</f>
        <v>9 an -2 mois et 0 jour</v>
      </c>
      <c r="F6" s="265" t="str">
        <f>INT((DATEDIF(A1,A2,"m")-DATEDIF(A4,A5,"m"))/12)&amp;" ans "&amp;(((DATEDIF(A1,A2,"m")-DATEDIF(A4,A5,"m"))/12)-INT((DATEDIF(A1,A2,"m")-DATEDIF(A4,A5,"m"))/12))*12&amp;" mois"</f>
        <v>8 ans 10 mois</v>
      </c>
    </row>
    <row r="8" ht="18.75">
      <c r="C8" s="265" t="str">
        <f>INT((DATEDIF(A1,A2,"m")-DATEDIF(A4,A5,"m"))/12)&amp;" ans "&amp;(((DATEDIF(A1,A2,"m")-DATEDIF(A4,A5,"m"))/12)-INT((DATEDIF(A1,A2,"m")-DATEDIF(A4,A5,"m"))/12))*12&amp;" mois "&amp;(((DATEDIF(A1,A2,"m")-DATEDIF(A4,A5,"m"))/12)-INT((DATEDIF(A1,A2,"m")-DATEDIF(A4,A5,"m"))/12))*12*12&amp;" jrs"</f>
        <v>8 ans 10 mois 120 jrs</v>
      </c>
    </row>
    <row r="11" ht="15">
      <c r="C11" t="s">
        <v>166</v>
      </c>
    </row>
    <row r="12" ht="15">
      <c r="C12" t="s">
        <v>167</v>
      </c>
    </row>
    <row r="13" ht="15">
      <c r="C13" t="s">
        <v>168</v>
      </c>
    </row>
    <row r="14" ht="15">
      <c r="C14" t="s">
        <v>169</v>
      </c>
    </row>
    <row r="15" ht="15">
      <c r="C15" t="s">
        <v>170</v>
      </c>
    </row>
    <row r="16" ht="15">
      <c r="C16">
        <f>INT((DATEDIF(F25,G25,"m")-DATEDIF(A26,B26,"m"))/12)</f>
        <v>0</v>
      </c>
    </row>
    <row r="17" ht="15">
      <c r="C17" t="s">
        <v>171</v>
      </c>
    </row>
    <row r="19" ht="15">
      <c r="C19" t="s">
        <v>172</v>
      </c>
    </row>
    <row r="20" ht="15">
      <c r="C20" t="s">
        <v>173</v>
      </c>
    </row>
    <row r="21" ht="15">
      <c r="C21" t="s">
        <v>174</v>
      </c>
    </row>
    <row r="22" ht="15">
      <c r="C22" t="s">
        <v>175</v>
      </c>
    </row>
    <row r="23" ht="15">
      <c r="C23" t="s">
        <v>176</v>
      </c>
    </row>
    <row r="24" ht="15">
      <c r="C24" t="s">
        <v>177</v>
      </c>
    </row>
    <row r="25" ht="15">
      <c r="C25" t="s">
        <v>178</v>
      </c>
    </row>
    <row r="27" ht="15">
      <c r="C27" t="str">
        <f>INT((DATEDIF(F25,G25,"m")-DATEDIF(A26,B26,"m"))/12)&amp;" ans "&amp;(((DATEDIF(F25,G25,"m")-DATEDIF(A26,B26,"m"))/12)-INT((DATEDIF(F25,G25,"m")-DATEDIF(A26,B26,"m"))/12))*12&amp;" mois"</f>
        <v>0 ans 0 mois</v>
      </c>
    </row>
    <row r="29" ht="15">
      <c r="C29" t="s">
        <v>179</v>
      </c>
    </row>
    <row r="30" ht="15">
      <c r="C30" t="str">
        <f>TRUNC((DATEDIF(F25,G25,"m")-DATEDIF(A26,B26,"m"))/12)&amp;" ans "&amp;(((DATEDIF(F25,G25,"m")-DATEDIF(A26,B26,"m"))/12)-TRUNC((DATEDIF(F25,G25,"m")-DATEDIF(A26,B26,"m"))/12))*12&amp;" mois"</f>
        <v>0 ans 0 mois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2016-04-23T16:38:13Z</cp:lastPrinted>
  <dcterms:modified xsi:type="dcterms:W3CDTF">2016-04-28T18:13:38Z</dcterms:modified>
  <cp:category/>
  <cp:version/>
  <cp:contentType/>
  <cp:contentStatus/>
</cp:coreProperties>
</file>