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240" yWindow="45" windowWidth="20115" windowHeight="7995" activeTab="1"/>
  </bookViews>
  <sheets>
    <sheet name="Feuil1" sheetId="1" r:id="rId1"/>
    <sheet name="Feuil2" sheetId="2" r:id="rId2"/>
    <sheet name="Feuil3" sheetId="3" r:id="rId3"/>
  </sheets>
  <definedNames>
    <definedName name="départ">Feuil1!$B$1:$B$44</definedName>
    <definedName name="heures_d_arrivée" localSheetId="0">Feuil1!$A$1:$A$25</definedName>
    <definedName name="heures_d_arrivée">Feuil1!$A$4:$A$25</definedName>
  </definedNames>
  <calcPr calcId="145621"/>
</workbook>
</file>

<file path=xl/calcChain.xml><?xml version="1.0" encoding="utf-8"?>
<calcChain xmlns="http://schemas.openxmlformats.org/spreadsheetml/2006/main">
  <c r="N16" i="2" l="1"/>
  <c r="M16" i="2"/>
  <c r="L16" i="2"/>
  <c r="K16" i="2"/>
  <c r="J16" i="2"/>
  <c r="I16" i="2"/>
  <c r="H16" i="2"/>
  <c r="E22" i="2" l="1"/>
  <c r="E23" i="2"/>
  <c r="E4" i="2"/>
  <c r="E5" i="2"/>
  <c r="G5" i="2" s="1"/>
  <c r="G4" i="2"/>
  <c r="N9" i="2"/>
  <c r="M9" i="2"/>
  <c r="L9" i="2"/>
  <c r="E3" i="2" l="1"/>
  <c r="G3" i="2" s="1"/>
  <c r="H9" i="2"/>
  <c r="J9" i="2"/>
  <c r="I9" i="2" s="1"/>
  <c r="E7" i="2"/>
  <c r="G7" i="2" s="1"/>
  <c r="E8" i="2"/>
  <c r="E9" i="2"/>
  <c r="E10" i="2"/>
  <c r="G10" i="2" s="1"/>
  <c r="E11" i="2"/>
  <c r="G11" i="2" s="1"/>
  <c r="E12" i="2"/>
  <c r="G12" i="2" s="1"/>
  <c r="E13" i="2"/>
  <c r="G13" i="2" s="1"/>
  <c r="E14" i="2"/>
  <c r="G14" i="2" s="1"/>
  <c r="E15" i="2"/>
  <c r="E16" i="2"/>
  <c r="E17" i="2"/>
  <c r="E18" i="2"/>
  <c r="E19" i="2"/>
  <c r="E20" i="2"/>
  <c r="E21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6" i="2"/>
  <c r="G6" i="2" s="1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F30" i="2" l="1"/>
  <c r="H30" i="2" s="1"/>
  <c r="F37" i="2"/>
  <c r="H37" i="2" s="1"/>
  <c r="F23" i="2"/>
  <c r="H23" i="2" s="1"/>
  <c r="F16" i="2"/>
  <c r="K9" i="2"/>
</calcChain>
</file>

<file path=xl/comments1.xml><?xml version="1.0" encoding="utf-8"?>
<comments xmlns="http://schemas.openxmlformats.org/spreadsheetml/2006/main">
  <authors>
    <author>PJP</author>
  </authors>
  <commentList>
    <comment ref="E2" authorId="0">
      <text>
        <r>
          <rPr>
            <sz val="9"/>
            <color indexed="81"/>
            <rFont val="Tahoma"/>
            <family val="2"/>
          </rPr>
          <t>Les 2 valeurs (plage rouge) sont utilisées dans les formules</t>
        </r>
      </text>
    </comment>
    <comment ref="F16" authorId="0">
      <text>
        <r>
          <rPr>
            <sz val="9"/>
            <color indexed="81"/>
            <rFont val="Tahoma"/>
            <family val="2"/>
          </rPr>
          <t>Formule:</t>
        </r>
        <r>
          <rPr>
            <b/>
            <sz val="9"/>
            <color indexed="81"/>
            <rFont val="Tahoma"/>
            <family val="2"/>
          </rPr>
          <t xml:space="preserve"> =SOMME(E10:E16)
</t>
        </r>
        <r>
          <rPr>
            <sz val="9"/>
            <color indexed="81"/>
            <rFont val="Tahoma"/>
            <family val="2"/>
          </rPr>
          <t xml:space="preserve">Format: </t>
        </r>
        <r>
          <rPr>
            <b/>
            <sz val="9"/>
            <color indexed="81"/>
            <rFont val="Tahoma"/>
            <family val="2"/>
          </rPr>
          <t xml:space="preserve"> personnalisé 
</t>
        </r>
        <r>
          <rPr>
            <sz val="9"/>
            <color indexed="81"/>
            <rFont val="Tahoma"/>
            <family val="2"/>
          </rPr>
          <t xml:space="preserve">Type:   </t>
        </r>
        <r>
          <rPr>
            <b/>
            <sz val="9"/>
            <color indexed="81"/>
            <rFont val="Tahoma"/>
            <family val="2"/>
          </rPr>
          <t xml:space="preserve">  [h]:mm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tot HS hebdo
=SOMME(G10:G16)</t>
        </r>
      </text>
    </comment>
  </commentList>
</comments>
</file>

<file path=xl/sharedStrings.xml><?xml version="1.0" encoding="utf-8"?>
<sst xmlns="http://schemas.openxmlformats.org/spreadsheetml/2006/main" count="48" uniqueCount="26">
  <si>
    <t>Arrivée</t>
  </si>
  <si>
    <t>Départ</t>
  </si>
  <si>
    <t>Total jour</t>
  </si>
  <si>
    <t>total hebdo</t>
  </si>
  <si>
    <t>Lundi</t>
  </si>
  <si>
    <t xml:space="preserve">mardi </t>
  </si>
  <si>
    <t>mercredi</t>
  </si>
  <si>
    <t>jeudi</t>
  </si>
  <si>
    <t>vendredi</t>
  </si>
  <si>
    <t>samedi</t>
  </si>
  <si>
    <t>dimanche</t>
  </si>
  <si>
    <t>Mardi</t>
  </si>
  <si>
    <t>Mercredi</t>
  </si>
  <si>
    <t>Jeudi</t>
  </si>
  <si>
    <t>Vendredi</t>
  </si>
  <si>
    <t>Samedi</t>
  </si>
  <si>
    <t>Dimanche</t>
  </si>
  <si>
    <t>H.S. hebdo</t>
  </si>
  <si>
    <t>H.S. Jour</t>
  </si>
  <si>
    <t>dont heure à 25%</t>
  </si>
  <si>
    <t>dont heure à 50%</t>
  </si>
  <si>
    <t>heures à récupérér à</t>
  </si>
  <si>
    <t>heures à réciupérer à</t>
  </si>
  <si>
    <t>ou heure à payer à 25%</t>
  </si>
  <si>
    <t>heures àpayer à 50%</t>
  </si>
  <si>
    <t>Nature de l'absence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</si>
</sst>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h:mm;@"/>
    <numFmt numFmtId="165" formatCode="#,##0.00\ &quot;€&quot;"/>
    <numFmt numFmtId="166" formatCode="[h]:mm"/>
    <numFmt numFmtId="167" formatCode="h:mm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indexed="64"/>
      </top>
      <bottom/>
      <diagonal/>
    </border>
    <border>
      <left style="double">
        <color auto="1"/>
      </left>
      <right style="double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42">
    <xf numFmtId="0" fontId="0" fillId="0" borderId="0" xfId="0"/>
    <xf numFmtId="20" fontId="0" fillId="0" borderId="0" xfId="0" applyNumberFormat="1"/>
    <xf numFmtId="164" fontId="0" fillId="0" borderId="0" xfId="0" applyNumberFormat="1"/>
    <xf numFmtId="164" fontId="0" fillId="0" borderId="1" xfId="0" applyNumberFormat="1" applyBorder="1"/>
    <xf numFmtId="0" fontId="1" fillId="3" borderId="2" xfId="2" applyBorder="1" applyAlignment="1">
      <alignment horizontal="center" vertical="center"/>
    </xf>
    <xf numFmtId="17" fontId="1" fillId="2" borderId="0" xfId="1" applyNumberFormat="1" applyBorder="1" applyAlignment="1">
      <alignment horizontal="center" vertical="center"/>
    </xf>
    <xf numFmtId="0" fontId="1" fillId="2" borderId="0" xfId="1" applyAlignment="1">
      <alignment horizontal="center" vertical="center"/>
    </xf>
    <xf numFmtId="0" fontId="1" fillId="2" borderId="2" xfId="1" applyBorder="1" applyAlignment="1">
      <alignment horizontal="center" vertical="center" wrapText="1"/>
    </xf>
    <xf numFmtId="0" fontId="1" fillId="2" borderId="2" xfId="1" applyBorder="1" applyAlignment="1">
      <alignment horizontal="center" vertical="center"/>
    </xf>
    <xf numFmtId="9" fontId="1" fillId="2" borderId="2" xfId="1" applyNumberFormat="1" applyBorder="1" applyAlignment="1">
      <alignment horizontal="center" vertical="center" wrapText="1"/>
    </xf>
    <xf numFmtId="17" fontId="1" fillId="2" borderId="0" xfId="1" applyNumberFormat="1" applyAlignment="1">
      <alignment horizontal="center" vertical="center"/>
    </xf>
    <xf numFmtId="166" fontId="1" fillId="2" borderId="3" xfId="1" applyNumberFormat="1" applyBorder="1" applyAlignment="1">
      <alignment horizontal="center" vertical="center"/>
    </xf>
    <xf numFmtId="166" fontId="1" fillId="2" borderId="2" xfId="1" applyNumberFormat="1" applyBorder="1" applyAlignment="1">
      <alignment horizontal="center" vertical="center"/>
    </xf>
    <xf numFmtId="166" fontId="1" fillId="2" borderId="4" xfId="1" applyNumberFormat="1" applyBorder="1" applyAlignment="1">
      <alignment horizontal="center" vertical="center"/>
    </xf>
    <xf numFmtId="164" fontId="1" fillId="2" borderId="2" xfId="1" applyNumberFormat="1" applyBorder="1" applyAlignment="1">
      <alignment horizontal="center" vertical="center" wrapText="1"/>
    </xf>
    <xf numFmtId="165" fontId="1" fillId="2" borderId="2" xfId="1" applyNumberFormat="1" applyBorder="1" applyAlignment="1">
      <alignment horizontal="center" vertical="center" wrapText="1"/>
    </xf>
    <xf numFmtId="20" fontId="1" fillId="2" borderId="2" xfId="1" applyNumberFormat="1" applyBorder="1" applyAlignment="1">
      <alignment horizontal="center" vertical="center" wrapText="1"/>
    </xf>
    <xf numFmtId="165" fontId="1" fillId="2" borderId="2" xfId="1" applyNumberFormat="1" applyBorder="1" applyAlignment="1">
      <alignment horizontal="center" vertical="center"/>
    </xf>
    <xf numFmtId="0" fontId="1" fillId="2" borderId="3" xfId="1" applyBorder="1" applyAlignment="1">
      <alignment horizontal="center" vertical="center"/>
    </xf>
    <xf numFmtId="164" fontId="1" fillId="3" borderId="3" xfId="2" applyNumberFormat="1" applyBorder="1" applyAlignment="1">
      <alignment horizontal="center" vertical="center"/>
    </xf>
    <xf numFmtId="164" fontId="1" fillId="2" borderId="3" xfId="1" applyNumberFormat="1" applyBorder="1" applyAlignment="1">
      <alignment horizontal="center" vertical="center"/>
    </xf>
    <xf numFmtId="165" fontId="1" fillId="3" borderId="3" xfId="2" applyNumberFormat="1" applyBorder="1" applyAlignment="1">
      <alignment horizontal="center" vertical="center"/>
    </xf>
    <xf numFmtId="8" fontId="1" fillId="3" borderId="3" xfId="2" applyNumberFormat="1" applyBorder="1" applyAlignment="1">
      <alignment horizontal="center" vertical="center"/>
    </xf>
    <xf numFmtId="2" fontId="1" fillId="3" borderId="3" xfId="2" applyNumberFormat="1" applyBorder="1" applyAlignment="1">
      <alignment horizontal="center" vertical="center"/>
    </xf>
    <xf numFmtId="164" fontId="1" fillId="3" borderId="2" xfId="2" applyNumberFormat="1" applyBorder="1" applyAlignment="1">
      <alignment horizontal="center" vertical="center"/>
    </xf>
    <xf numFmtId="164" fontId="1" fillId="2" borderId="2" xfId="1" applyNumberFormat="1" applyBorder="1" applyAlignment="1">
      <alignment horizontal="center" vertical="center"/>
    </xf>
    <xf numFmtId="0" fontId="1" fillId="2" borderId="4" xfId="1" applyBorder="1" applyAlignment="1">
      <alignment horizontal="center" vertical="center"/>
    </xf>
    <xf numFmtId="164" fontId="1" fillId="3" borderId="4" xfId="2" applyNumberFormat="1" applyBorder="1" applyAlignment="1">
      <alignment horizontal="center" vertical="center"/>
    </xf>
    <xf numFmtId="164" fontId="1" fillId="2" borderId="4" xfId="1" applyNumberFormat="1" applyBorder="1" applyAlignment="1">
      <alignment horizontal="center" vertical="center"/>
    </xf>
    <xf numFmtId="2" fontId="1" fillId="2" borderId="4" xfId="1" applyNumberFormat="1" applyBorder="1" applyAlignment="1">
      <alignment horizontal="center" vertical="center"/>
    </xf>
    <xf numFmtId="0" fontId="1" fillId="3" borderId="4" xfId="2" applyBorder="1" applyAlignment="1">
      <alignment horizontal="center" vertical="center"/>
    </xf>
    <xf numFmtId="0" fontId="1" fillId="3" borderId="3" xfId="2" applyBorder="1" applyAlignment="1">
      <alignment horizontal="center" vertical="center"/>
    </xf>
    <xf numFmtId="166" fontId="0" fillId="4" borderId="0" xfId="0" applyNumberFormat="1" applyFill="1"/>
    <xf numFmtId="166" fontId="0" fillId="0" borderId="0" xfId="0" applyNumberFormat="1" applyAlignment="1">
      <alignment horizontal="center" vertical="center"/>
    </xf>
    <xf numFmtId="167" fontId="0" fillId="0" borderId="0" xfId="0" applyNumberFormat="1"/>
    <xf numFmtId="164" fontId="0" fillId="6" borderId="0" xfId="0" applyNumberFormat="1" applyFill="1"/>
    <xf numFmtId="166" fontId="0" fillId="5" borderId="0" xfId="0" applyNumberFormat="1" applyFill="1" applyAlignment="1">
      <alignment horizontal="center" vertical="center"/>
    </xf>
    <xf numFmtId="166" fontId="1" fillId="7" borderId="4" xfId="1" applyNumberFormat="1" applyFill="1" applyBorder="1" applyAlignment="1">
      <alignment horizontal="center" vertical="center"/>
    </xf>
    <xf numFmtId="164" fontId="1" fillId="7" borderId="2" xfId="1" applyNumberFormat="1" applyFill="1" applyBorder="1" applyAlignment="1">
      <alignment horizontal="center" vertical="center" wrapText="1"/>
    </xf>
    <xf numFmtId="166" fontId="0" fillId="5" borderId="0" xfId="0" quotePrefix="1" applyNumberFormat="1" applyFill="1" applyAlignment="1">
      <alignment horizontal="center" vertical="center"/>
    </xf>
    <xf numFmtId="166" fontId="0" fillId="5" borderId="0" xfId="0" applyNumberFormat="1" applyFill="1"/>
    <xf numFmtId="165" fontId="0" fillId="5" borderId="0" xfId="0" applyNumberFormat="1" applyFill="1"/>
  </cellXfs>
  <cellStyles count="3">
    <cellStyle name="60 % - Accent4" xfId="2" builtinId="44"/>
    <cellStyle name="Accent4" xfId="1" builtinId="41"/>
    <cellStyle name="Normal" xfId="0" builtinId="0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447675</xdr:colOff>
      <xdr:row>0</xdr:row>
      <xdr:rowOff>104774</xdr:rowOff>
    </xdr:from>
    <xdr:to>
      <xdr:col>25</xdr:col>
      <xdr:colOff>47625</xdr:colOff>
      <xdr:row>38</xdr:row>
      <xdr:rowOff>152400</xdr:rowOff>
    </xdr:to>
    <xdr:grpSp>
      <xdr:nvGrpSpPr>
        <xdr:cNvPr id="4" name="Groupe 3"/>
        <xdr:cNvGrpSpPr/>
      </xdr:nvGrpSpPr>
      <xdr:grpSpPr>
        <a:xfrm>
          <a:off x="9096375" y="104774"/>
          <a:ext cx="8058150" cy="7705726"/>
          <a:chOff x="9096375" y="104774"/>
          <a:chExt cx="8058150" cy="7248525"/>
        </a:xfrm>
      </xdr:grpSpPr>
      <xdr:sp macro="" textlink="">
        <xdr:nvSpPr>
          <xdr:cNvPr id="2" name="ZoneTexte 1"/>
          <xdr:cNvSpPr txBox="1"/>
        </xdr:nvSpPr>
        <xdr:spPr>
          <a:xfrm>
            <a:off x="9096375" y="104774"/>
            <a:ext cx="8058150" cy="7248525"/>
          </a:xfrm>
          <a:prstGeom prst="rect">
            <a:avLst/>
          </a:prstGeom>
          <a:solidFill>
            <a:schemeClr val="accent6">
              <a:lumMod val="40000"/>
              <a:lumOff val="6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CH" sz="1200">
                <a:latin typeface="Comic Sans MS" panose="030F0702030302020204" pitchFamily="66" charset="0"/>
              </a:rPr>
              <a:t>A jour de la semaine </a:t>
            </a:r>
            <a:br>
              <a:rPr lang="fr-CH" sz="1200">
                <a:latin typeface="Comic Sans MS" panose="030F0702030302020204" pitchFamily="66" charset="0"/>
              </a:rPr>
            </a:br>
            <a:r>
              <a:rPr lang="fr-CH" sz="1200">
                <a:latin typeface="Comic Sans MS" panose="030F0702030302020204" pitchFamily="66" charset="0"/>
              </a:rPr>
              <a:t>B date </a:t>
            </a:r>
            <a:br>
              <a:rPr lang="fr-CH" sz="1200">
                <a:latin typeface="Comic Sans MS" panose="030F0702030302020204" pitchFamily="66" charset="0"/>
              </a:rPr>
            </a:br>
            <a:r>
              <a:rPr lang="fr-CH" sz="1200">
                <a:latin typeface="Comic Sans MS" panose="030F0702030302020204" pitchFamily="66" charset="0"/>
              </a:rPr>
              <a:t>C heures d'arrivée avec une liste déroulante </a:t>
            </a:r>
            <a:br>
              <a:rPr lang="fr-CH" sz="1200">
                <a:latin typeface="Comic Sans MS" panose="030F0702030302020204" pitchFamily="66" charset="0"/>
              </a:rPr>
            </a:br>
            <a:r>
              <a:rPr lang="fr-CH" sz="1200">
                <a:latin typeface="Comic Sans MS" panose="030F0702030302020204" pitchFamily="66" charset="0"/>
              </a:rPr>
              <a:t>D heures de départ avec liste déroulante </a:t>
            </a:r>
            <a:br>
              <a:rPr lang="fr-CH" sz="1200">
                <a:latin typeface="Comic Sans MS" panose="030F0702030302020204" pitchFamily="66" charset="0"/>
              </a:rPr>
            </a:br>
            <a:r>
              <a:rPr lang="fr-CH" sz="1200">
                <a:latin typeface="Comic Sans MS" panose="030F0702030302020204" pitchFamily="66" charset="0"/>
              </a:rPr>
              <a:t>E total des heures effectuées par jour </a:t>
            </a:r>
            <a:br>
              <a:rPr lang="fr-CH" sz="1200">
                <a:latin typeface="Comic Sans MS" panose="030F0702030302020204" pitchFamily="66" charset="0"/>
              </a:rPr>
            </a:br>
            <a:r>
              <a:rPr lang="fr-CH" sz="1200">
                <a:latin typeface="Comic Sans MS" panose="030F0702030302020204" pitchFamily="66" charset="0"/>
              </a:rPr>
              <a:t/>
            </a:r>
            <a:br>
              <a:rPr lang="fr-CH" sz="1200">
                <a:latin typeface="Comic Sans MS" panose="030F0702030302020204" pitchFamily="66" charset="0"/>
              </a:rPr>
            </a:br>
            <a:r>
              <a:rPr lang="fr-CH" sz="1200">
                <a:latin typeface="Comic Sans MS" panose="030F0702030302020204" pitchFamily="66" charset="0"/>
              </a:rPr>
              <a:t>jusque là ça va </a:t>
            </a:r>
            <a:br>
              <a:rPr lang="fr-CH" sz="1200">
                <a:latin typeface="Comic Sans MS" panose="030F0702030302020204" pitchFamily="66" charset="0"/>
              </a:rPr>
            </a:br>
            <a:r>
              <a:rPr lang="fr-CH" sz="1200">
                <a:latin typeface="Comic Sans MS" panose="030F0702030302020204" pitchFamily="66" charset="0"/>
              </a:rPr>
              <a:t>ensuite </a:t>
            </a:r>
            <a:br>
              <a:rPr lang="fr-CH" sz="1200">
                <a:latin typeface="Comic Sans MS" panose="030F0702030302020204" pitchFamily="66" charset="0"/>
              </a:rPr>
            </a:br>
            <a:r>
              <a:rPr lang="fr-CH" sz="1200">
                <a:latin typeface="Comic Sans MS" panose="030F0702030302020204" pitchFamily="66" charset="0"/>
              </a:rPr>
              <a:t/>
            </a:r>
            <a:br>
              <a:rPr lang="fr-CH" sz="1200">
                <a:latin typeface="Comic Sans MS" panose="030F0702030302020204" pitchFamily="66" charset="0"/>
              </a:rPr>
            </a:br>
            <a:r>
              <a:rPr lang="fr-CH" sz="1200">
                <a:latin typeface="Comic Sans MS" panose="030F0702030302020204" pitchFamily="66" charset="0"/>
              </a:rPr>
              <a:t>F cumul des heures réalisées fin de semaine (il n'arrive pas à ma faire le total au-delà de 24 heures ....</a:t>
            </a:r>
            <a:r>
              <a:rPr lang="fr-CH" sz="1400" b="0" i="1">
                <a:solidFill>
                  <a:srgbClr val="0070C0"/>
                </a:solidFill>
                <a:latin typeface="Comic Sans MS" panose="030F0702030302020204" pitchFamily="66" charset="0"/>
              </a:rPr>
              <a:t>Rep: voir commentaire</a:t>
            </a:r>
          </a:p>
          <a:p>
            <a:pPr marL="0" indent="0"/>
            <a:r>
              <a:rPr lang="fr-CH" sz="1200">
                <a:latin typeface="Comic Sans MS" panose="030F0702030302020204" pitchFamily="66" charset="0"/>
              </a:rPr>
              <a:t/>
            </a:r>
            <a:br>
              <a:rPr lang="fr-CH" sz="1200">
                <a:latin typeface="Comic Sans MS" panose="030F0702030302020204" pitchFamily="66" charset="0"/>
              </a:rPr>
            </a:br>
            <a:r>
              <a:rPr lang="fr-CH" sz="1200">
                <a:latin typeface="Comic Sans MS" panose="030F0702030302020204" pitchFamily="66" charset="0"/>
              </a:rPr>
              <a:t>G heures supplémentaires, je suppose qu'une journée fait 7 heures de travail, puisque travailler 35 heures sur 5 jours, donc dans cette colonne j'aimerai avoir des heures négatives si journée pas travaillée soit -7h ou la différence avec la journée colonne E: </a:t>
            </a:r>
            <a:br>
              <a:rPr lang="fr-CH" sz="1200">
                <a:latin typeface="Comic Sans MS" panose="030F0702030302020204" pitchFamily="66" charset="0"/>
              </a:rPr>
            </a:br>
            <a:r>
              <a:rPr lang="fr-CH" sz="1200">
                <a:latin typeface="Comic Sans MS" panose="030F0702030302020204" pitchFamily="66" charset="0"/>
              </a:rPr>
              <a:t>exemple 8h 13h =5h soit - 2h (en rouge les heures négatives) </a:t>
            </a:r>
            <a:r>
              <a:rPr lang="fr-CH" sz="1400" b="0" i="1">
                <a:solidFill>
                  <a:srgbClr val="0070C0"/>
                </a:solidFill>
                <a:latin typeface="Comic Sans MS" panose="030F0702030302020204" pitchFamily="66" charset="0"/>
                <a:ea typeface="+mn-ea"/>
                <a:cs typeface="+mn-cs"/>
              </a:rPr>
              <a:t>Rep: Ok pour [G10:G37]</a:t>
            </a:r>
            <a:r>
              <a:rPr lang="fr-CH" sz="1200">
                <a:latin typeface="Comic Sans MS" panose="030F0702030302020204" pitchFamily="66" charset="0"/>
              </a:rPr>
              <a:t/>
            </a:r>
            <a:br>
              <a:rPr lang="fr-CH" sz="1200">
                <a:latin typeface="Comic Sans MS" panose="030F0702030302020204" pitchFamily="66" charset="0"/>
              </a:rPr>
            </a:br>
            <a:r>
              <a:rPr lang="fr-CH" sz="1200">
                <a:latin typeface="Comic Sans MS" panose="030F0702030302020204" pitchFamily="66" charset="0"/>
              </a:rPr>
              <a:t>exemple 10h 19h =9h soit +2h  </a:t>
            </a:r>
            <a:r>
              <a:rPr lang="fr-CH" sz="1400" b="0" i="1">
                <a:solidFill>
                  <a:srgbClr val="0070C0"/>
                </a:solidFill>
                <a:latin typeface="Comic Sans MS" panose="030F0702030302020204" pitchFamily="66" charset="0"/>
                <a:ea typeface="+mn-ea"/>
                <a:cs typeface="+mn-cs"/>
              </a:rPr>
              <a:t>Rep: utiliser le calendrier depuis 1904 (dans les Options...)</a:t>
            </a:r>
          </a:p>
          <a:p>
            <a:r>
              <a:rPr lang="fr-CH" sz="1200">
                <a:latin typeface="Comic Sans MS" panose="030F0702030302020204" pitchFamily="66" charset="0"/>
              </a:rPr>
              <a:t/>
            </a:r>
            <a:br>
              <a:rPr lang="fr-CH" sz="1200">
                <a:latin typeface="Comic Sans MS" panose="030F0702030302020204" pitchFamily="66" charset="0"/>
              </a:rPr>
            </a:br>
            <a:r>
              <a:rPr lang="fr-CH" sz="1200">
                <a:latin typeface="Comic Sans MS" panose="030F0702030302020204" pitchFamily="66" charset="0"/>
              </a:rPr>
              <a:t>H cumul des heures supplémentaires - la base de 35h </a:t>
            </a:r>
            <a:br>
              <a:rPr lang="fr-CH" sz="1200">
                <a:latin typeface="Comic Sans MS" panose="030F0702030302020204" pitchFamily="66" charset="0"/>
              </a:rPr>
            </a:br>
            <a:r>
              <a:rPr lang="fr-CH" sz="1200">
                <a:latin typeface="Comic Sans MS" panose="030F0702030302020204" pitchFamily="66" charset="0"/>
              </a:rPr>
              <a:t>I répartition des heures &gt;ou = à 36 et &lt;ou = à 43 h </a:t>
            </a:r>
            <a:br>
              <a:rPr lang="fr-CH" sz="1200">
                <a:latin typeface="Comic Sans MS" panose="030F0702030302020204" pitchFamily="66" charset="0"/>
              </a:rPr>
            </a:br>
            <a:r>
              <a:rPr lang="fr-CH" sz="1200">
                <a:latin typeface="Comic Sans MS" panose="030F0702030302020204" pitchFamily="66" charset="0"/>
              </a:rPr>
              <a:t>J répartition des heures &gt; 0 43 </a:t>
            </a:r>
            <a:br>
              <a:rPr lang="fr-CH" sz="1200">
                <a:latin typeface="Comic Sans MS" panose="030F0702030302020204" pitchFamily="66" charset="0"/>
              </a:rPr>
            </a:br>
            <a:r>
              <a:rPr lang="fr-CH" sz="1200">
                <a:latin typeface="Comic Sans MS" panose="030F0702030302020204" pitchFamily="66" charset="0"/>
              </a:rPr>
              <a:t>H et J je pense que mes formules sont bonnes </a:t>
            </a:r>
            <a:br>
              <a:rPr lang="fr-CH" sz="1200">
                <a:latin typeface="Comic Sans MS" panose="030F0702030302020204" pitchFamily="66" charset="0"/>
              </a:rPr>
            </a:br>
            <a:r>
              <a:rPr lang="fr-CH" sz="1200">
                <a:latin typeface="Comic Sans MS" panose="030F0702030302020204" pitchFamily="66" charset="0"/>
              </a:rPr>
              <a:t>ensuite par rapport à cette répartition 		</a:t>
            </a:r>
            <a:r>
              <a:rPr lang="fr-CH" sz="1400" b="0" i="1">
                <a:solidFill>
                  <a:srgbClr val="0070C0"/>
                </a:solidFill>
                <a:latin typeface="Comic Sans MS" panose="030F0702030302020204" pitchFamily="66" charset="0"/>
                <a:ea typeface="+mn-ea"/>
                <a:cs typeface="+mn-cs"/>
              </a:rPr>
              <a:t>Rep: Ok pour [A10:N16] (en bleu)</a:t>
            </a:r>
            <a:br>
              <a:rPr lang="fr-CH" sz="1400" b="0" i="1">
                <a:solidFill>
                  <a:srgbClr val="0070C0"/>
                </a:solidFill>
                <a:latin typeface="Comic Sans MS" panose="030F0702030302020204" pitchFamily="66" charset="0"/>
                <a:ea typeface="+mn-ea"/>
                <a:cs typeface="+mn-cs"/>
              </a:rPr>
            </a:br>
            <a:r>
              <a:rPr lang="fr-CH" sz="1200">
                <a:latin typeface="Comic Sans MS" panose="030F0702030302020204" pitchFamily="66" charset="0"/>
              </a:rPr>
              <a:t/>
            </a:r>
            <a:br>
              <a:rPr lang="fr-CH" sz="1200">
                <a:latin typeface="Comic Sans MS" panose="030F0702030302020204" pitchFamily="66" charset="0"/>
              </a:rPr>
            </a:br>
            <a:r>
              <a:rPr lang="fr-CH" sz="1200">
                <a:latin typeface="Comic Sans MS" panose="030F0702030302020204" pitchFamily="66" charset="0"/>
              </a:rPr>
              <a:t>K les heures à récupérer à 25% soit 1 heure=1:15 </a:t>
            </a:r>
            <a:br>
              <a:rPr lang="fr-CH" sz="1200">
                <a:latin typeface="Comic Sans MS" panose="030F0702030302020204" pitchFamily="66" charset="0"/>
              </a:rPr>
            </a:br>
            <a:r>
              <a:rPr lang="fr-CH" sz="1200">
                <a:latin typeface="Comic Sans MS" panose="030F0702030302020204" pitchFamily="66" charset="0"/>
              </a:rPr>
              <a:t>l les heures à récupérer à 50% soit 1 heure=1:30 </a:t>
            </a:r>
            <a:br>
              <a:rPr lang="fr-CH" sz="1200">
                <a:latin typeface="Comic Sans MS" panose="030F0702030302020204" pitchFamily="66" charset="0"/>
              </a:rPr>
            </a:br>
            <a:r>
              <a:rPr lang="fr-CH" sz="1200">
                <a:latin typeface="Comic Sans MS" panose="030F0702030302020204" pitchFamily="66" charset="0"/>
              </a:rPr>
              <a:t>M les heures à payer si pas récupérées à 25% </a:t>
            </a:r>
            <a:br>
              <a:rPr lang="fr-CH" sz="1200">
                <a:latin typeface="Comic Sans MS" panose="030F0702030302020204" pitchFamily="66" charset="0"/>
              </a:rPr>
            </a:br>
            <a:r>
              <a:rPr lang="fr-CH" sz="1200">
                <a:latin typeface="Comic Sans MS" panose="030F0702030302020204" pitchFamily="66" charset="0"/>
              </a:rPr>
              <a:t>N les heures à payer si pas récupérées à 50% </a:t>
            </a:r>
            <a:br>
              <a:rPr lang="fr-CH" sz="1200">
                <a:latin typeface="Comic Sans MS" panose="030F0702030302020204" pitchFamily="66" charset="0"/>
              </a:rPr>
            </a:br>
            <a:r>
              <a:rPr lang="fr-CH" sz="1200">
                <a:latin typeface="Comic Sans MS" panose="030F0702030302020204" pitchFamily="66" charset="0"/>
              </a:rPr>
              <a:t/>
            </a:r>
            <a:br>
              <a:rPr lang="fr-CH" sz="1200">
                <a:latin typeface="Comic Sans MS" panose="030F0702030302020204" pitchFamily="66" charset="0"/>
              </a:rPr>
            </a:br>
            <a:r>
              <a:rPr lang="fr-CH" sz="1200">
                <a:solidFill>
                  <a:srgbClr val="FF0000"/>
                </a:solidFill>
                <a:latin typeface="Comic Sans MS" panose="030F0702030302020204" pitchFamily="66" charset="0"/>
              </a:rPr>
              <a:t>et est-ce que je peux également dire que toutes les heures travaillées le dimanche sont majorée de 50%? </a:t>
            </a:r>
            <a:br>
              <a:rPr lang="fr-CH" sz="1200">
                <a:solidFill>
                  <a:srgbClr val="FF0000"/>
                </a:solidFill>
                <a:latin typeface="Comic Sans MS" panose="030F0702030302020204" pitchFamily="66" charset="0"/>
              </a:rPr>
            </a:br>
            <a:r>
              <a:rPr lang="fr-CH" sz="1200">
                <a:solidFill>
                  <a:srgbClr val="FF0000"/>
                </a:solidFill>
                <a:latin typeface="Comic Sans MS" panose="030F0702030302020204" pitchFamily="66" charset="0"/>
              </a:rPr>
              <a:t>et comment puis-je faire une colonne des heures au-delà de 21h qui est considéré comme travail de nuit? </a:t>
            </a:r>
            <a:br>
              <a:rPr lang="fr-CH" sz="1200">
                <a:solidFill>
                  <a:srgbClr val="FF0000"/>
                </a:solidFill>
                <a:latin typeface="Comic Sans MS" panose="030F0702030302020204" pitchFamily="66" charset="0"/>
              </a:rPr>
            </a:br>
            <a:endParaRPr lang="fr-CH" sz="1200">
              <a:solidFill>
                <a:srgbClr val="FF0000"/>
              </a:solidFill>
              <a:latin typeface="Comic Sans MS" panose="030F0702030302020204" pitchFamily="66" charset="0"/>
            </a:endParaRPr>
          </a:p>
          <a:p>
            <a:r>
              <a:rPr lang="fr-CH" sz="1200">
                <a:solidFill>
                  <a:srgbClr val="FF0000"/>
                </a:solidFill>
                <a:latin typeface="Comic Sans MS" panose="030F0702030302020204" pitchFamily="66" charset="0"/>
              </a:rPr>
              <a:t>Rep: pour</a:t>
            </a:r>
            <a:r>
              <a:rPr lang="fr-CH" sz="1200" baseline="0">
                <a:solidFill>
                  <a:srgbClr val="FF0000"/>
                </a:solidFill>
                <a:latin typeface="Comic Sans MS" panose="030F0702030302020204" pitchFamily="66" charset="0"/>
              </a:rPr>
              <a:t> ces 2 points(rouge). j'attend le retour sur la première partie.</a:t>
            </a:r>
            <a:endParaRPr lang="fr-CH" sz="1200">
              <a:solidFill>
                <a:srgbClr val="FF0000"/>
              </a:solidFill>
              <a:latin typeface="Comic Sans MS" panose="030F0702030302020204" pitchFamily="66" charset="0"/>
            </a:endParaRPr>
          </a:p>
        </xdr:txBody>
      </xdr:sp>
      <xdr:sp macro="" textlink="">
        <xdr:nvSpPr>
          <xdr:cNvPr id="3" name="Accolade fermante 2"/>
          <xdr:cNvSpPr/>
        </xdr:nvSpPr>
        <xdr:spPr>
          <a:xfrm>
            <a:off x="13173075" y="3811861"/>
            <a:ext cx="552450" cy="2124075"/>
          </a:xfrm>
          <a:prstGeom prst="rightBrace">
            <a:avLst>
              <a:gd name="adj1" fmla="val 8333"/>
              <a:gd name="adj2" fmla="val 46413"/>
            </a:avLst>
          </a:prstGeom>
          <a:ln w="381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fr-CH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>
      <selection activeCell="B1" sqref="B1:B44"/>
    </sheetView>
  </sheetViews>
  <sheetFormatPr baseColWidth="10" defaultRowHeight="15" x14ac:dyDescent="0.25"/>
  <sheetData>
    <row r="1" spans="1:2" x14ac:dyDescent="0.25">
      <c r="A1" s="1">
        <v>0.29166666666666669</v>
      </c>
      <c r="B1" s="1">
        <v>0.54166666666666663</v>
      </c>
    </row>
    <row r="2" spans="1:2" x14ac:dyDescent="0.25">
      <c r="A2" s="1">
        <v>0.30208333333333331</v>
      </c>
      <c r="B2" s="1">
        <v>0.55208333333333337</v>
      </c>
    </row>
    <row r="3" spans="1:2" x14ac:dyDescent="0.25">
      <c r="A3" s="1">
        <v>0.3125</v>
      </c>
      <c r="B3" s="1">
        <v>0.5625</v>
      </c>
    </row>
    <row r="4" spans="1:2" x14ac:dyDescent="0.25">
      <c r="A4" s="1">
        <v>0.32291666666666669</v>
      </c>
      <c r="B4" s="1">
        <v>0.57291666666666663</v>
      </c>
    </row>
    <row r="5" spans="1:2" x14ac:dyDescent="0.25">
      <c r="A5" s="1">
        <v>0.33333333333333298</v>
      </c>
      <c r="B5" s="1">
        <v>0.58333333333333404</v>
      </c>
    </row>
    <row r="6" spans="1:2" x14ac:dyDescent="0.25">
      <c r="A6" s="1">
        <v>0.34375</v>
      </c>
      <c r="B6" s="1">
        <v>0.59375</v>
      </c>
    </row>
    <row r="7" spans="1:2" x14ac:dyDescent="0.25">
      <c r="A7" s="1">
        <v>0.35416666666666602</v>
      </c>
      <c r="B7" s="1">
        <v>0.60416666666666696</v>
      </c>
    </row>
    <row r="8" spans="1:2" x14ac:dyDescent="0.25">
      <c r="A8" s="1">
        <v>0.36458333333333298</v>
      </c>
      <c r="B8" s="1">
        <v>0.61458333333333404</v>
      </c>
    </row>
    <row r="9" spans="1:2" x14ac:dyDescent="0.25">
      <c r="A9" s="1">
        <v>0.375</v>
      </c>
      <c r="B9" s="1">
        <v>0.625000000000001</v>
      </c>
    </row>
    <row r="10" spans="1:2" x14ac:dyDescent="0.25">
      <c r="A10" s="1">
        <v>0.38541666666666602</v>
      </c>
      <c r="B10" s="1">
        <v>0.63541666666666696</v>
      </c>
    </row>
    <row r="11" spans="1:2" x14ac:dyDescent="0.25">
      <c r="A11" s="1">
        <v>0.39583333333333298</v>
      </c>
      <c r="B11" s="1">
        <v>0.64583333333333404</v>
      </c>
    </row>
    <row r="12" spans="1:2" x14ac:dyDescent="0.25">
      <c r="A12" s="1">
        <v>0.40625</v>
      </c>
      <c r="B12" s="1">
        <v>0.656250000000001</v>
      </c>
    </row>
    <row r="13" spans="1:2" x14ac:dyDescent="0.25">
      <c r="A13" s="1">
        <v>0.41666666666666702</v>
      </c>
      <c r="B13" s="1">
        <v>0.66666666666666796</v>
      </c>
    </row>
    <row r="14" spans="1:2" x14ac:dyDescent="0.25">
      <c r="A14" s="1">
        <v>0.42708333333333298</v>
      </c>
      <c r="B14" s="1">
        <v>0.67708333333333504</v>
      </c>
    </row>
    <row r="15" spans="1:2" x14ac:dyDescent="0.25">
      <c r="A15" s="1">
        <v>0.4375</v>
      </c>
      <c r="B15" s="1">
        <v>0.687500000000001</v>
      </c>
    </row>
    <row r="16" spans="1:2" x14ac:dyDescent="0.25">
      <c r="A16" s="1">
        <v>0.44791666666666602</v>
      </c>
      <c r="B16" s="1">
        <v>0.69791666666666796</v>
      </c>
    </row>
    <row r="17" spans="1:2" x14ac:dyDescent="0.25">
      <c r="A17" s="1">
        <v>0.45833333333333298</v>
      </c>
      <c r="B17" s="1">
        <v>0.70833333333333504</v>
      </c>
    </row>
    <row r="18" spans="1:2" x14ac:dyDescent="0.25">
      <c r="A18" s="1">
        <v>0.46875</v>
      </c>
      <c r="B18" s="1">
        <v>0.718750000000002</v>
      </c>
    </row>
    <row r="19" spans="1:2" x14ac:dyDescent="0.25">
      <c r="A19" s="1">
        <v>0.47916666666666602</v>
      </c>
      <c r="B19" s="1">
        <v>0.72916666666666796</v>
      </c>
    </row>
    <row r="20" spans="1:2" x14ac:dyDescent="0.25">
      <c r="A20" s="1">
        <v>0.48958333333333298</v>
      </c>
      <c r="B20" s="1">
        <v>0.73958333333333504</v>
      </c>
    </row>
    <row r="21" spans="1:2" x14ac:dyDescent="0.25">
      <c r="A21" s="1">
        <v>0.5</v>
      </c>
      <c r="B21" s="1">
        <v>0.750000000000002</v>
      </c>
    </row>
    <row r="22" spans="1:2" x14ac:dyDescent="0.25">
      <c r="A22" s="1">
        <v>0.51041666666666596</v>
      </c>
      <c r="B22" s="1">
        <v>0.76041666666666896</v>
      </c>
    </row>
    <row r="23" spans="1:2" x14ac:dyDescent="0.25">
      <c r="A23" s="1">
        <v>0.52083333333333304</v>
      </c>
      <c r="B23" s="1">
        <v>0.77083333333333504</v>
      </c>
    </row>
    <row r="24" spans="1:2" x14ac:dyDescent="0.25">
      <c r="A24" s="1">
        <v>0.531249999999999</v>
      </c>
      <c r="B24" s="1">
        <v>0.781250000000002</v>
      </c>
    </row>
    <row r="25" spans="1:2" x14ac:dyDescent="0.25">
      <c r="A25" s="1">
        <v>0.54166666666666596</v>
      </c>
      <c r="B25" s="1">
        <v>0.79166666666666896</v>
      </c>
    </row>
    <row r="26" spans="1:2" x14ac:dyDescent="0.25">
      <c r="B26" s="1">
        <v>0.80208333333333603</v>
      </c>
    </row>
    <row r="27" spans="1:2" x14ac:dyDescent="0.25">
      <c r="B27" s="1">
        <v>0.812500000000002</v>
      </c>
    </row>
    <row r="28" spans="1:2" x14ac:dyDescent="0.25">
      <c r="B28" s="1">
        <v>0.82291666666666896</v>
      </c>
    </row>
    <row r="29" spans="1:2" x14ac:dyDescent="0.25">
      <c r="B29" s="1">
        <v>0.83333333333333603</v>
      </c>
    </row>
    <row r="30" spans="1:2" x14ac:dyDescent="0.25">
      <c r="B30" s="1">
        <v>0.843750000000002</v>
      </c>
    </row>
    <row r="31" spans="1:2" x14ac:dyDescent="0.25">
      <c r="B31" s="1">
        <v>0.85416666666666896</v>
      </c>
    </row>
    <row r="32" spans="1:2" x14ac:dyDescent="0.25">
      <c r="B32" s="1">
        <v>0.86458333333333603</v>
      </c>
    </row>
    <row r="33" spans="2:2" x14ac:dyDescent="0.25">
      <c r="B33" s="1">
        <v>0.875000000000003</v>
      </c>
    </row>
    <row r="34" spans="2:2" x14ac:dyDescent="0.25">
      <c r="B34" s="1">
        <v>0.88541666666666896</v>
      </c>
    </row>
    <row r="35" spans="2:2" x14ac:dyDescent="0.25">
      <c r="B35" s="1">
        <v>0.89583333333333603</v>
      </c>
    </row>
    <row r="36" spans="2:2" x14ac:dyDescent="0.25">
      <c r="B36" s="1">
        <v>0.906250000000003</v>
      </c>
    </row>
    <row r="37" spans="2:2" x14ac:dyDescent="0.25">
      <c r="B37" s="1">
        <v>0.91666666666666996</v>
      </c>
    </row>
    <row r="38" spans="2:2" x14ac:dyDescent="0.25">
      <c r="B38" s="1">
        <v>0.92708333333333603</v>
      </c>
    </row>
    <row r="39" spans="2:2" x14ac:dyDescent="0.25">
      <c r="B39" s="1">
        <v>0.937500000000003</v>
      </c>
    </row>
    <row r="40" spans="2:2" x14ac:dyDescent="0.25">
      <c r="B40" s="1">
        <v>0.94791666666666996</v>
      </c>
    </row>
    <row r="41" spans="2:2" x14ac:dyDescent="0.25">
      <c r="B41" s="1">
        <v>0.95833333333333703</v>
      </c>
    </row>
    <row r="42" spans="2:2" x14ac:dyDescent="0.25">
      <c r="B42" s="1">
        <v>0.968750000000003</v>
      </c>
    </row>
    <row r="43" spans="2:2" x14ac:dyDescent="0.25">
      <c r="B43" s="1">
        <v>0.97916666666666996</v>
      </c>
    </row>
    <row r="44" spans="2:2" x14ac:dyDescent="0.25">
      <c r="B44" s="1">
        <v>0.98958333333333703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7"/>
  <sheetViews>
    <sheetView tabSelected="1" topLeftCell="A4" zoomScaleNormal="100" workbookViewId="0">
      <selection activeCell="N16" sqref="N16"/>
    </sheetView>
  </sheetViews>
  <sheetFormatPr baseColWidth="10" defaultRowHeight="15" x14ac:dyDescent="0.25"/>
  <cols>
    <col min="2" max="2" width="4.5703125" customWidth="1"/>
    <col min="3" max="3" width="7.42578125" customWidth="1"/>
    <col min="4" max="4" width="8" customWidth="1"/>
    <col min="5" max="5" width="6.7109375" customWidth="1"/>
    <col min="6" max="6" width="8.140625" customWidth="1"/>
    <col min="7" max="7" width="11.140625" customWidth="1"/>
    <col min="8" max="8" width="6.5703125" customWidth="1"/>
    <col min="9" max="9" width="9.5703125" customWidth="1"/>
    <col min="10" max="10" width="10.42578125" customWidth="1"/>
    <col min="15" max="15" width="12.5703125" customWidth="1"/>
  </cols>
  <sheetData>
    <row r="1" spans="1:15" ht="45" x14ac:dyDescent="0.25">
      <c r="A1" s="5">
        <v>40969</v>
      </c>
      <c r="B1" s="6"/>
      <c r="C1" s="7" t="s">
        <v>0</v>
      </c>
      <c r="D1" s="8" t="s">
        <v>1</v>
      </c>
      <c r="E1" s="7" t="s">
        <v>2</v>
      </c>
      <c r="F1" s="7" t="s">
        <v>3</v>
      </c>
      <c r="G1" s="7" t="s">
        <v>18</v>
      </c>
      <c r="H1" s="7" t="s">
        <v>17</v>
      </c>
      <c r="I1" s="9" t="s">
        <v>19</v>
      </c>
      <c r="J1" s="9" t="s">
        <v>20</v>
      </c>
      <c r="K1" s="7" t="s">
        <v>21</v>
      </c>
      <c r="L1" s="7" t="s">
        <v>22</v>
      </c>
      <c r="M1" s="7" t="s">
        <v>23</v>
      </c>
      <c r="N1" s="7" t="s">
        <v>24</v>
      </c>
      <c r="O1" s="7" t="s">
        <v>25</v>
      </c>
    </row>
    <row r="2" spans="1:15" ht="15.75" thickBot="1" x14ac:dyDescent="0.3">
      <c r="A2" s="10"/>
      <c r="B2" s="6"/>
      <c r="C2" s="7"/>
      <c r="D2" s="8"/>
      <c r="E2" s="38">
        <v>0.29166666666666669</v>
      </c>
      <c r="F2" s="37">
        <v>1.4583333333333333</v>
      </c>
      <c r="G2" s="14">
        <v>0.29166666666666669</v>
      </c>
      <c r="H2" s="7"/>
      <c r="I2" s="15"/>
      <c r="J2" s="15"/>
      <c r="K2" s="16">
        <v>5.2083333333333336E-2</v>
      </c>
      <c r="L2" s="16">
        <v>6.25E-2</v>
      </c>
      <c r="M2" s="17">
        <v>25.95</v>
      </c>
      <c r="N2" s="17">
        <v>31.14</v>
      </c>
      <c r="O2" s="17"/>
    </row>
    <row r="3" spans="1:15" ht="15.75" thickTop="1" x14ac:dyDescent="0.25">
      <c r="A3" s="18" t="s">
        <v>4</v>
      </c>
      <c r="B3" s="18"/>
      <c r="C3" s="19">
        <v>0.33333333333333298</v>
      </c>
      <c r="D3" s="19">
        <v>0.54166666666666663</v>
      </c>
      <c r="E3" s="20">
        <f>D3-C3</f>
        <v>0.20833333333333365</v>
      </c>
      <c r="F3" s="18"/>
      <c r="G3" s="11" t="str">
        <f>TEXT(ABS(E3-E2),"-h:mm")</f>
        <v>-2:00</v>
      </c>
      <c r="H3" s="18"/>
      <c r="I3" s="21"/>
      <c r="J3" s="22"/>
      <c r="K3" s="23"/>
      <c r="L3" s="23"/>
      <c r="M3" s="18"/>
      <c r="N3" s="18"/>
      <c r="O3" s="31"/>
    </row>
    <row r="4" spans="1:15" x14ac:dyDescent="0.25">
      <c r="A4" s="8" t="s">
        <v>5</v>
      </c>
      <c r="B4" s="8"/>
      <c r="C4" s="24">
        <v>0.41666666666666702</v>
      </c>
      <c r="D4" s="24">
        <v>0.812500000000002</v>
      </c>
      <c r="E4" s="25">
        <f t="shared" ref="E4:E5" si="0">D4-C4</f>
        <v>0.39583333333333498</v>
      </c>
      <c r="F4" s="8"/>
      <c r="G4" s="12" t="str">
        <f>TEXT(ABS(E4-E2),"-h:mm")</f>
        <v>-2:30</v>
      </c>
      <c r="H4" s="8"/>
      <c r="I4" s="4"/>
      <c r="J4" s="4"/>
      <c r="K4" s="4"/>
      <c r="L4" s="4"/>
      <c r="M4" s="8"/>
      <c r="N4" s="8"/>
      <c r="O4" s="4"/>
    </row>
    <row r="5" spans="1:15" x14ac:dyDescent="0.25">
      <c r="A5" s="8" t="s">
        <v>6</v>
      </c>
      <c r="B5" s="8"/>
      <c r="C5" s="24"/>
      <c r="D5" s="24"/>
      <c r="E5" s="25">
        <f t="shared" si="0"/>
        <v>0</v>
      </c>
      <c r="F5" s="8"/>
      <c r="G5" s="12" t="str">
        <f>TEXT(ABS(E5-E2),"-h:mm")</f>
        <v>-7:00</v>
      </c>
      <c r="H5" s="8"/>
      <c r="I5" s="4"/>
      <c r="J5" s="4"/>
      <c r="K5" s="4"/>
      <c r="L5" s="4"/>
      <c r="M5" s="8"/>
      <c r="N5" s="8"/>
      <c r="O5" s="4"/>
    </row>
    <row r="6" spans="1:15" x14ac:dyDescent="0.25">
      <c r="A6" s="8" t="s">
        <v>7</v>
      </c>
      <c r="B6" s="8">
        <v>1</v>
      </c>
      <c r="C6" s="24">
        <v>0.41666666666666702</v>
      </c>
      <c r="D6" s="24">
        <v>0.80208333333333603</v>
      </c>
      <c r="E6" s="25">
        <f>+D6-C6</f>
        <v>0.38541666666666902</v>
      </c>
      <c r="F6" s="8"/>
      <c r="G6" s="12" t="str">
        <f>TEXT(ABS(E6-E2),"-h:mm")</f>
        <v>-2:15</v>
      </c>
      <c r="H6" s="8"/>
      <c r="I6" s="4"/>
      <c r="J6" s="4"/>
      <c r="K6" s="4"/>
      <c r="L6" s="4"/>
      <c r="M6" s="8"/>
      <c r="N6" s="8"/>
      <c r="O6" s="4"/>
    </row>
    <row r="7" spans="1:15" x14ac:dyDescent="0.25">
      <c r="A7" s="8" t="s">
        <v>8</v>
      </c>
      <c r="B7" s="8">
        <f>+B6+1</f>
        <v>2</v>
      </c>
      <c r="C7" s="24">
        <v>0.32291666666666669</v>
      </c>
      <c r="D7" s="24">
        <v>0.625000000000001</v>
      </c>
      <c r="E7" s="25">
        <f t="shared" ref="E7:E37" si="1">+D7-C7</f>
        <v>0.30208333333333431</v>
      </c>
      <c r="F7" s="8"/>
      <c r="G7" s="12" t="str">
        <f>TEXT(ABS(E7-E2),"-h:mm")</f>
        <v>-0:15</v>
      </c>
      <c r="H7" s="8"/>
      <c r="I7" s="4"/>
      <c r="J7" s="4"/>
      <c r="K7" s="4"/>
      <c r="L7" s="4"/>
      <c r="M7" s="8"/>
      <c r="N7" s="8"/>
      <c r="O7" s="4"/>
    </row>
    <row r="8" spans="1:15" x14ac:dyDescent="0.25">
      <c r="A8" s="8" t="s">
        <v>9</v>
      </c>
      <c r="B8" s="8">
        <f t="shared" ref="B8:B36" si="2">+B7+1</f>
        <v>3</v>
      </c>
      <c r="C8" s="24"/>
      <c r="D8" s="24"/>
      <c r="E8" s="25">
        <f t="shared" si="1"/>
        <v>0</v>
      </c>
      <c r="F8" s="8"/>
      <c r="G8" s="12"/>
      <c r="H8" s="8"/>
      <c r="I8" s="4"/>
      <c r="J8" s="4"/>
      <c r="K8" s="4"/>
      <c r="L8" s="4"/>
      <c r="M8" s="8"/>
      <c r="N8" s="8"/>
      <c r="O8" s="4"/>
    </row>
    <row r="9" spans="1:15" ht="15.75" thickBot="1" x14ac:dyDescent="0.3">
      <c r="A9" s="26" t="s">
        <v>10</v>
      </c>
      <c r="B9" s="26">
        <f t="shared" si="2"/>
        <v>4</v>
      </c>
      <c r="C9" s="27"/>
      <c r="D9" s="27"/>
      <c r="E9" s="28">
        <f t="shared" si="1"/>
        <v>0</v>
      </c>
      <c r="F9" s="29">
        <v>46</v>
      </c>
      <c r="G9" s="13"/>
      <c r="H9" s="26">
        <f>IF(F9&gt;=36, IF(F9&gt;=43, F9-35),0)</f>
        <v>11</v>
      </c>
      <c r="I9" s="30">
        <f>IF(F9&gt;=36,IF(F9&gt;=43,F9-35),0)-J9</f>
        <v>8</v>
      </c>
      <c r="J9" s="30">
        <f>IF(F9&gt;43,F9-43,0)</f>
        <v>3</v>
      </c>
      <c r="K9" s="27">
        <f ca="1">(I9*1:15)</f>
        <v>0</v>
      </c>
      <c r="L9" s="30" t="e">
        <f>+J9X</f>
        <v>#NAME?</v>
      </c>
      <c r="M9" s="26" t="e">
        <f>+I9X</f>
        <v>#NAME?</v>
      </c>
      <c r="N9" s="26" t="e">
        <f>+J9X</f>
        <v>#NAME?</v>
      </c>
      <c r="O9" s="30"/>
    </row>
    <row r="10" spans="1:15" ht="15.75" thickTop="1" x14ac:dyDescent="0.25">
      <c r="A10" t="s">
        <v>4</v>
      </c>
      <c r="B10">
        <f t="shared" si="2"/>
        <v>5</v>
      </c>
      <c r="C10" s="2">
        <v>0.33333333333333298</v>
      </c>
      <c r="D10" s="2">
        <v>0.54166666666666663</v>
      </c>
      <c r="E10" s="2">
        <f t="shared" si="1"/>
        <v>0.20833333333333365</v>
      </c>
      <c r="F10" s="3"/>
      <c r="G10" s="36">
        <f>IF(E10=0,-$E$2,E10-$E$2)</f>
        <v>-8.3333333333333037E-2</v>
      </c>
      <c r="I10" s="34"/>
    </row>
    <row r="11" spans="1:15" x14ac:dyDescent="0.25">
      <c r="A11" t="s">
        <v>11</v>
      </c>
      <c r="B11">
        <f t="shared" si="2"/>
        <v>6</v>
      </c>
      <c r="C11" s="2">
        <v>0.41666666666666702</v>
      </c>
      <c r="D11" s="2">
        <v>0.812500000000002</v>
      </c>
      <c r="E11" s="2">
        <f t="shared" si="1"/>
        <v>0.39583333333333498</v>
      </c>
      <c r="F11" s="2"/>
      <c r="G11" s="36">
        <f t="shared" ref="G11:G14" si="3">IF(E11=0,-$E$2,E11-$E$2)</f>
        <v>0.10416666666666829</v>
      </c>
    </row>
    <row r="12" spans="1:15" x14ac:dyDescent="0.25">
      <c r="A12" t="s">
        <v>12</v>
      </c>
      <c r="B12">
        <f t="shared" si="2"/>
        <v>7</v>
      </c>
      <c r="C12" s="2">
        <v>0.33333333333333298</v>
      </c>
      <c r="D12" s="2">
        <v>0.95833333333333703</v>
      </c>
      <c r="E12" s="2">
        <f t="shared" si="1"/>
        <v>0.625000000000004</v>
      </c>
      <c r="F12" s="2"/>
      <c r="G12" s="36">
        <f t="shared" si="3"/>
        <v>0.33333333333333731</v>
      </c>
    </row>
    <row r="13" spans="1:15" x14ac:dyDescent="0.25">
      <c r="A13" t="s">
        <v>13</v>
      </c>
      <c r="B13">
        <f t="shared" si="2"/>
        <v>8</v>
      </c>
      <c r="C13" s="2">
        <v>0.41666666666666702</v>
      </c>
      <c r="D13" s="2">
        <v>0.80208333333333603</v>
      </c>
      <c r="E13" s="2">
        <f t="shared" si="1"/>
        <v>0.38541666666666902</v>
      </c>
      <c r="F13" s="2"/>
      <c r="G13" s="36">
        <f t="shared" si="3"/>
        <v>9.3750000000002331E-2</v>
      </c>
    </row>
    <row r="14" spans="1:15" x14ac:dyDescent="0.25">
      <c r="A14" t="s">
        <v>14</v>
      </c>
      <c r="B14">
        <f t="shared" si="2"/>
        <v>9</v>
      </c>
      <c r="C14" s="2">
        <v>0.32291666666666669</v>
      </c>
      <c r="D14" s="2">
        <v>0.625000000000001</v>
      </c>
      <c r="E14" s="2">
        <f t="shared" si="1"/>
        <v>0.30208333333333431</v>
      </c>
      <c r="F14" s="2"/>
      <c r="G14" s="36">
        <f t="shared" si="3"/>
        <v>1.0416666666667629E-2</v>
      </c>
    </row>
    <row r="15" spans="1:15" x14ac:dyDescent="0.25">
      <c r="A15" t="s">
        <v>15</v>
      </c>
      <c r="B15">
        <f t="shared" si="2"/>
        <v>10</v>
      </c>
      <c r="C15" s="35"/>
      <c r="D15" s="35"/>
      <c r="E15" s="35">
        <f t="shared" si="1"/>
        <v>0</v>
      </c>
      <c r="F15" s="2"/>
      <c r="G15" s="33"/>
    </row>
    <row r="16" spans="1:15" x14ac:dyDescent="0.25">
      <c r="A16" t="s">
        <v>16</v>
      </c>
      <c r="B16">
        <f t="shared" si="2"/>
        <v>11</v>
      </c>
      <c r="C16" s="35"/>
      <c r="D16" s="35"/>
      <c r="E16" s="35">
        <f t="shared" si="1"/>
        <v>0</v>
      </c>
      <c r="F16" s="32">
        <f>SUM(E10:E16)</f>
        <v>1.9166666666666761</v>
      </c>
      <c r="H16" s="39">
        <f>SUM(G10:G16)</f>
        <v>0.45833333333334253</v>
      </c>
      <c r="I16" s="39" t="str">
        <f>IF(AND(F16&gt;=$F$2+"1:00:00",F16&lt;=$F$2+"8:00:00"),F16-$F$2,"8:00:00")</f>
        <v>8:00:00</v>
      </c>
      <c r="J16" s="39">
        <f>IF(F16&gt;($F$2+"8:00:00"),F16-($F$2+"8:00:00"),0)</f>
        <v>0.12500000000000955</v>
      </c>
      <c r="K16" s="40">
        <f>I16*1.25</f>
        <v>0.41666666666666663</v>
      </c>
      <c r="L16" s="40">
        <f>J16*1.5</f>
        <v>0.18750000000001432</v>
      </c>
      <c r="M16" s="41">
        <f>(K16*24)*M2</f>
        <v>259.5</v>
      </c>
      <c r="N16" s="41">
        <f>(L16*24)*N2</f>
        <v>140.13000000001071</v>
      </c>
    </row>
    <row r="17" spans="1:8" x14ac:dyDescent="0.25">
      <c r="A17" t="s">
        <v>4</v>
      </c>
      <c r="B17">
        <f t="shared" si="2"/>
        <v>12</v>
      </c>
      <c r="C17" s="2">
        <v>0.375</v>
      </c>
      <c r="D17" s="2">
        <v>0.54166666666666663</v>
      </c>
      <c r="E17" s="2">
        <f t="shared" si="1"/>
        <v>0.16666666666666663</v>
      </c>
    </row>
    <row r="18" spans="1:8" x14ac:dyDescent="0.25">
      <c r="A18" t="s">
        <v>11</v>
      </c>
      <c r="B18">
        <f t="shared" si="2"/>
        <v>13</v>
      </c>
      <c r="C18" s="2">
        <v>0.375</v>
      </c>
      <c r="D18" s="2">
        <v>0.54166666666666663</v>
      </c>
      <c r="E18" s="2">
        <f t="shared" si="1"/>
        <v>0.16666666666666663</v>
      </c>
    </row>
    <row r="19" spans="1:8" x14ac:dyDescent="0.25">
      <c r="A19" t="s">
        <v>12</v>
      </c>
      <c r="B19">
        <f t="shared" si="2"/>
        <v>14</v>
      </c>
      <c r="C19" s="2">
        <v>0.375</v>
      </c>
      <c r="D19" s="2">
        <v>0.54166666666666663</v>
      </c>
      <c r="E19" s="2">
        <f t="shared" si="1"/>
        <v>0.16666666666666663</v>
      </c>
    </row>
    <row r="20" spans="1:8" x14ac:dyDescent="0.25">
      <c r="A20" t="s">
        <v>13</v>
      </c>
      <c r="B20">
        <f t="shared" si="2"/>
        <v>15</v>
      </c>
      <c r="C20" s="2">
        <v>0.375</v>
      </c>
      <c r="D20" s="2">
        <v>0.54166666666666663</v>
      </c>
      <c r="E20" s="2">
        <f t="shared" si="1"/>
        <v>0.16666666666666663</v>
      </c>
    </row>
    <row r="21" spans="1:8" x14ac:dyDescent="0.25">
      <c r="A21" t="s">
        <v>14</v>
      </c>
      <c r="B21">
        <f t="shared" si="2"/>
        <v>16</v>
      </c>
      <c r="C21" s="2">
        <v>0.375</v>
      </c>
      <c r="D21" s="2">
        <v>0.54166666666666663</v>
      </c>
      <c r="E21" s="2">
        <f t="shared" si="1"/>
        <v>0.16666666666666663</v>
      </c>
    </row>
    <row r="22" spans="1:8" x14ac:dyDescent="0.25">
      <c r="A22" t="s">
        <v>15</v>
      </c>
      <c r="B22">
        <f t="shared" si="2"/>
        <v>17</v>
      </c>
      <c r="C22" s="35"/>
      <c r="D22" s="35"/>
      <c r="E22" s="35">
        <f t="shared" si="1"/>
        <v>0</v>
      </c>
    </row>
    <row r="23" spans="1:8" x14ac:dyDescent="0.25">
      <c r="A23" t="s">
        <v>16</v>
      </c>
      <c r="B23">
        <f t="shared" si="2"/>
        <v>18</v>
      </c>
      <c r="C23" s="35"/>
      <c r="D23" s="35"/>
      <c r="E23" s="35">
        <f t="shared" si="1"/>
        <v>0</v>
      </c>
      <c r="F23" s="32">
        <f>SUM(E17:E23)</f>
        <v>0.83333333333333315</v>
      </c>
      <c r="H23">
        <f>IF(F23&gt;=36, IF(F23&gt;=43, F23-35),0)</f>
        <v>0</v>
      </c>
    </row>
    <row r="24" spans="1:8" x14ac:dyDescent="0.25">
      <c r="A24" t="s">
        <v>4</v>
      </c>
      <c r="B24">
        <f t="shared" si="2"/>
        <v>19</v>
      </c>
      <c r="C24" s="2"/>
      <c r="D24" s="2"/>
      <c r="E24" s="2">
        <f t="shared" si="1"/>
        <v>0</v>
      </c>
    </row>
    <row r="25" spans="1:8" x14ac:dyDescent="0.25">
      <c r="A25" t="s">
        <v>11</v>
      </c>
      <c r="B25">
        <f t="shared" si="2"/>
        <v>20</v>
      </c>
      <c r="C25" s="2"/>
      <c r="D25" s="2"/>
      <c r="E25" s="2">
        <f t="shared" si="1"/>
        <v>0</v>
      </c>
    </row>
    <row r="26" spans="1:8" x14ac:dyDescent="0.25">
      <c r="A26" t="s">
        <v>12</v>
      </c>
      <c r="B26">
        <f t="shared" si="2"/>
        <v>21</v>
      </c>
      <c r="C26" s="2"/>
      <c r="D26" s="2"/>
      <c r="E26" s="2">
        <f t="shared" si="1"/>
        <v>0</v>
      </c>
    </row>
    <row r="27" spans="1:8" x14ac:dyDescent="0.25">
      <c r="A27" t="s">
        <v>13</v>
      </c>
      <c r="B27">
        <f t="shared" si="2"/>
        <v>22</v>
      </c>
      <c r="C27" s="2"/>
      <c r="D27" s="2"/>
      <c r="E27" s="2">
        <f t="shared" si="1"/>
        <v>0</v>
      </c>
    </row>
    <row r="28" spans="1:8" x14ac:dyDescent="0.25">
      <c r="A28" t="s">
        <v>14</v>
      </c>
      <c r="B28">
        <f t="shared" si="2"/>
        <v>23</v>
      </c>
      <c r="C28" s="2"/>
      <c r="D28" s="2"/>
      <c r="E28" s="2">
        <f t="shared" si="1"/>
        <v>0</v>
      </c>
    </row>
    <row r="29" spans="1:8" x14ac:dyDescent="0.25">
      <c r="A29" t="s">
        <v>15</v>
      </c>
      <c r="B29">
        <f t="shared" si="2"/>
        <v>24</v>
      </c>
      <c r="C29" s="35"/>
      <c r="D29" s="35"/>
      <c r="E29" s="35">
        <f t="shared" si="1"/>
        <v>0</v>
      </c>
    </row>
    <row r="30" spans="1:8" x14ac:dyDescent="0.25">
      <c r="A30" t="s">
        <v>16</v>
      </c>
      <c r="B30">
        <f t="shared" si="2"/>
        <v>25</v>
      </c>
      <c r="C30" s="35"/>
      <c r="D30" s="35"/>
      <c r="E30" s="35">
        <f t="shared" si="1"/>
        <v>0</v>
      </c>
      <c r="F30" s="32">
        <f>SUM(E24:E30)</f>
        <v>0</v>
      </c>
      <c r="H30">
        <f>IF(F30&gt;=36, IF(F30&gt;=43, F30-35),0)</f>
        <v>0</v>
      </c>
    </row>
    <row r="31" spans="1:8" x14ac:dyDescent="0.25">
      <c r="A31" t="s">
        <v>4</v>
      </c>
      <c r="B31">
        <f t="shared" si="2"/>
        <v>26</v>
      </c>
      <c r="C31" s="2"/>
      <c r="D31" s="2"/>
      <c r="E31" s="2">
        <f t="shared" si="1"/>
        <v>0</v>
      </c>
    </row>
    <row r="32" spans="1:8" x14ac:dyDescent="0.25">
      <c r="A32" t="s">
        <v>11</v>
      </c>
      <c r="B32">
        <f t="shared" si="2"/>
        <v>27</v>
      </c>
      <c r="C32" s="2"/>
      <c r="D32" s="2"/>
      <c r="E32" s="2">
        <f t="shared" si="1"/>
        <v>0</v>
      </c>
    </row>
    <row r="33" spans="1:8" x14ac:dyDescent="0.25">
      <c r="A33" t="s">
        <v>12</v>
      </c>
      <c r="B33">
        <f t="shared" si="2"/>
        <v>28</v>
      </c>
      <c r="C33" s="2"/>
      <c r="D33" s="2"/>
      <c r="E33" s="2">
        <f t="shared" si="1"/>
        <v>0</v>
      </c>
    </row>
    <row r="34" spans="1:8" x14ac:dyDescent="0.25">
      <c r="A34" t="s">
        <v>13</v>
      </c>
      <c r="B34">
        <f t="shared" si="2"/>
        <v>29</v>
      </c>
      <c r="C34" s="2"/>
      <c r="D34" s="2"/>
      <c r="E34" s="2">
        <f t="shared" si="1"/>
        <v>0</v>
      </c>
    </row>
    <row r="35" spans="1:8" x14ac:dyDescent="0.25">
      <c r="A35" t="s">
        <v>14</v>
      </c>
      <c r="B35">
        <f t="shared" si="2"/>
        <v>30</v>
      </c>
      <c r="C35" s="2"/>
      <c r="D35" s="2"/>
      <c r="E35" s="2">
        <f t="shared" si="1"/>
        <v>0</v>
      </c>
    </row>
    <row r="36" spans="1:8" x14ac:dyDescent="0.25">
      <c r="A36" t="s">
        <v>15</v>
      </c>
      <c r="B36">
        <f t="shared" si="2"/>
        <v>31</v>
      </c>
      <c r="C36" s="2"/>
      <c r="D36" s="2"/>
      <c r="E36" s="2">
        <f t="shared" si="1"/>
        <v>0</v>
      </c>
    </row>
    <row r="37" spans="1:8" x14ac:dyDescent="0.25">
      <c r="A37" t="s">
        <v>16</v>
      </c>
      <c r="C37" s="2"/>
      <c r="D37" s="2"/>
      <c r="E37" s="2">
        <f t="shared" si="1"/>
        <v>0</v>
      </c>
      <c r="F37" s="32">
        <f>SUM(E31:E37)</f>
        <v>0</v>
      </c>
      <c r="H37">
        <f>IF(F37&gt;=36, IF(F37&gt;=43, F37-35),0)</f>
        <v>0</v>
      </c>
    </row>
  </sheetData>
  <conditionalFormatting sqref="G10:G37">
    <cfRule type="cellIs" dxfId="0" priority="1" operator="lessThan">
      <formula>0</formula>
    </cfRule>
  </conditionalFormatting>
  <dataValidations count="2">
    <dataValidation type="list" allowBlank="1" showInputMessage="1" showErrorMessage="1" sqref="C3:C37">
      <formula1 xml:space="preserve"> heures_d_arrivée</formula1>
    </dataValidation>
    <dataValidation type="list" allowBlank="1" showInputMessage="1" showErrorMessage="1" sqref="D3:D37">
      <formula1 xml:space="preserve"> départ</formula1>
    </dataValidation>
  </dataValidations>
  <pageMargins left="0.19685039370078741" right="0.19685039370078741" top="0.74803149606299213" bottom="0.74803149606299213" header="0.31496062992125984" footer="0.31496062992125984"/>
  <pageSetup paperSize="9" orientation="landscape" horizontalDpi="4294967293" verticalDpi="0" r:id="rId1"/>
  <headerFooter>
    <oddHeader xml:space="preserve">&amp;CCalcul heures suplèmentaires
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Feuil1</vt:lpstr>
      <vt:lpstr>Feuil2</vt:lpstr>
      <vt:lpstr>Feuil3</vt:lpstr>
      <vt:lpstr>départ</vt:lpstr>
      <vt:lpstr>Feuil1!heures_d_arrivée</vt:lpstr>
      <vt:lpstr>heures_d_arrivée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Chrystèle Caruana</dc:creator>
  <cp:lastModifiedBy>PJP</cp:lastModifiedBy>
  <dcterms:created xsi:type="dcterms:W3CDTF">2016-03-01T15:12:40Z</dcterms:created>
  <dcterms:modified xsi:type="dcterms:W3CDTF">2016-03-08T16:40:56Z</dcterms:modified>
</cp:coreProperties>
</file>