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ROSEEN 02\Desktop\"/>
    </mc:Choice>
  </mc:AlternateContent>
  <bookViews>
    <workbookView xWindow="0" yWindow="0" windowWidth="15330" windowHeight="7845" tabRatio="604" activeTab="1"/>
  </bookViews>
  <sheets>
    <sheet name="Planning" sheetId="2" r:id="rId1"/>
    <sheet name="Calendrier" sheetId="1" r:id="rId2"/>
    <sheet name="Rapport" sheetId="3" r:id="rId3"/>
    <sheet name="BD_Entreprises" sheetId="4" r:id="rId4"/>
  </sheets>
  <externalReferences>
    <externalReference r:id="rId5"/>
  </externalReferences>
  <definedNames>
    <definedName name="_xlnm._FilterDatabase" localSheetId="0" hidden="1">Planning!$A$2:$O$23</definedName>
    <definedName name="Aff">Planning!$M$3</definedName>
    <definedName name="BD_entreprise">BD_Entreprises!$A$1:$N$212</definedName>
    <definedName name="boite">Planning!$A$3:$F$23</definedName>
    <definedName name="Calendar10Month">[1]Calendrier!$B$136</definedName>
    <definedName name="Calendar10MonthOption">MATCH(Calendar10Month,Mois,0)</definedName>
    <definedName name="Calendar10Year">[1]Calendrier!$A$136</definedName>
    <definedName name="Calendar1Month">[1]Calendrier!$B$1</definedName>
    <definedName name="Calendar1MonthOption">MATCH(Calendar1Month,Mois,0)</definedName>
    <definedName name="Calendar1Year">[1]Calendrier!$A$1</definedName>
    <definedName name="Calendar2Month">[1]Calendrier!$B$16</definedName>
    <definedName name="Calendar2MonthOption">MATCH(Calendar2Month,Mois,0)</definedName>
    <definedName name="Calendar2Year">[1]Calendrier!$A$16</definedName>
    <definedName name="Calendar3Month">[1]Calendrier!$B$31</definedName>
    <definedName name="Calendar3MonthOption">MATCH(Calendar3Month,Mois,0)</definedName>
    <definedName name="Calendar3Year">[1]Calendrier!$A$31</definedName>
    <definedName name="Calendar4Month">[1]Calendrier!$B$46</definedName>
    <definedName name="Calendar4MonthOption">MATCH(Calendar4Month,Mois,0)</definedName>
    <definedName name="Calendar4Year">[1]Calendrier!$A$46</definedName>
    <definedName name="Calendar5Month">[1]Calendrier!$B$61</definedName>
    <definedName name="Calendar5MonthOption">MATCH(Calendar5Month,Mois,0)</definedName>
    <definedName name="Calendar5Year">[1]Calendrier!$A$61</definedName>
    <definedName name="Calendar6Month">[1]Calendrier!$B$76</definedName>
    <definedName name="Calendar6MonthOption">MATCH(Calendar6Month,Mois,0)</definedName>
    <definedName name="Calendar6Year">[1]Calendrier!$A$76</definedName>
    <definedName name="Calendar7Month">[1]Calendrier!$B$91</definedName>
    <definedName name="Calendar7MonthOption">MATCH(Calendar7Month,Mois,0)</definedName>
    <definedName name="Calendar7Year">[1]Calendrier!$A$91</definedName>
    <definedName name="Calendar8Month">[1]Calendrier!$B$106</definedName>
    <definedName name="Calendar8MonthOption">MATCH(Calendar8Month,Mois,0)</definedName>
    <definedName name="Calendar8Year">[1]Calendrier!$A$106</definedName>
    <definedName name="Calendar9Month">[1]Calendrier!$B$121</definedName>
    <definedName name="Calendar9MonthOption">MATCH(Calendar9Month,Mois,0)</definedName>
    <definedName name="Calendar9Year">[1]Calendrier!$A$121</definedName>
    <definedName name="Intervenant">Planning!$D$167:$D$172</definedName>
    <definedName name="Jours">{0,1,2,3,4,5,6}</definedName>
    <definedName name="Joursdesemaine">{"lundi","mardi","mercredi","jeudi","vendredi","samedi","dimanche"}</definedName>
    <definedName name="liste_entreprise">Tableau13[[#All],[Colonne1]]</definedName>
    <definedName name="Mois">{"janvier","février","mars","avril","mai","juin","juillet","août","septembre","octobre","novembre","décembre"}</definedName>
    <definedName name="objet">Planning!$N$3</definedName>
    <definedName name="Observ">Planning!$O$3</definedName>
    <definedName name="prem">Planning!$A$3</definedName>
    <definedName name="Prestation">Planning!$B$167:$B$171</definedName>
    <definedName name="rdv">Planning!$J$3:$O$97</definedName>
    <definedName name="staff">Planning!$F$3</definedName>
    <definedName name="WeekdayOption">MATCH(WeekStart,Joursdesemaine,0)+10</definedName>
    <definedName name="WeekStart">[1]Calendrier!$B$3</definedName>
    <definedName name="WeekStartValue">IF(WeekStart="lundi",2,1)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2" l="1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C2" i="1"/>
  <c r="A4" i="1"/>
  <c r="F21" i="2" l="1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G16" i="2"/>
  <c r="G17" i="2"/>
  <c r="G18" i="2"/>
  <c r="G19" i="2"/>
  <c r="G20" i="2"/>
  <c r="G21" i="2"/>
  <c r="G22" i="2"/>
  <c r="F18" i="2"/>
  <c r="F19" i="2"/>
  <c r="F20" i="2"/>
  <c r="I18" i="2"/>
  <c r="I19" i="2"/>
  <c r="I20" i="2"/>
  <c r="I21" i="2"/>
  <c r="I22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C18" i="2"/>
  <c r="C19" i="2"/>
  <c r="C20" i="2"/>
  <c r="B19" i="2"/>
  <c r="B20" i="2"/>
  <c r="B18" i="2"/>
  <c r="H12" i="2"/>
  <c r="H13" i="2"/>
  <c r="H14" i="2"/>
  <c r="H15" i="2"/>
  <c r="H16" i="2"/>
  <c r="H17" i="2"/>
  <c r="G12" i="2"/>
  <c r="G13" i="2"/>
  <c r="G14" i="2"/>
  <c r="G15" i="2"/>
  <c r="F12" i="2"/>
  <c r="F13" i="2"/>
  <c r="F14" i="2"/>
  <c r="F15" i="2"/>
  <c r="F16" i="2"/>
  <c r="F17" i="2"/>
  <c r="C12" i="2"/>
  <c r="C13" i="2"/>
  <c r="C14" i="2"/>
  <c r="C15" i="2"/>
  <c r="C16" i="2"/>
  <c r="C17" i="2"/>
  <c r="B13" i="2"/>
  <c r="B14" i="2"/>
  <c r="B15" i="2"/>
  <c r="B16" i="2"/>
  <c r="B17" i="2"/>
  <c r="B12" i="2"/>
  <c r="H6" i="2" l="1"/>
  <c r="H7" i="2"/>
  <c r="H8" i="2"/>
  <c r="H9" i="2"/>
  <c r="H10" i="2"/>
  <c r="H11" i="2"/>
  <c r="G6" i="2"/>
  <c r="G7" i="2"/>
  <c r="G8" i="2"/>
  <c r="G9" i="2"/>
  <c r="G10" i="2"/>
  <c r="G11" i="2"/>
  <c r="F6" i="2"/>
  <c r="F7" i="2"/>
  <c r="F8" i="2"/>
  <c r="F9" i="2"/>
  <c r="F10" i="2"/>
  <c r="F11" i="2"/>
  <c r="E6" i="2"/>
  <c r="E7" i="2"/>
  <c r="E8" i="2"/>
  <c r="E9" i="2"/>
  <c r="E10" i="2"/>
  <c r="E11" i="2"/>
  <c r="C6" i="2"/>
  <c r="C7" i="2"/>
  <c r="C8" i="2"/>
  <c r="C9" i="2"/>
  <c r="C10" i="2"/>
  <c r="C11" i="2"/>
  <c r="B6" i="2"/>
  <c r="B7" i="2"/>
  <c r="B8" i="2"/>
  <c r="B9" i="2"/>
  <c r="B10" i="2"/>
  <c r="B11" i="2"/>
  <c r="H5" i="2"/>
  <c r="G5" i="2"/>
  <c r="F5" i="2"/>
  <c r="E5" i="2"/>
  <c r="C5" i="2"/>
  <c r="B5" i="2"/>
  <c r="H4" i="2"/>
  <c r="G4" i="2"/>
  <c r="F4" i="2"/>
  <c r="E4" i="2"/>
  <c r="C4" i="2"/>
  <c r="B4" i="2"/>
  <c r="I3" i="2"/>
  <c r="H3" i="2"/>
  <c r="G3" i="2"/>
  <c r="F3" i="2"/>
  <c r="A5" i="1" s="1"/>
  <c r="E3" i="2"/>
  <c r="C3" i="2"/>
  <c r="B3" i="2"/>
  <c r="B5" i="3" l="1"/>
  <c r="A7" i="3" l="1"/>
  <c r="C9" i="3" s="1"/>
  <c r="B3" i="3" l="1"/>
  <c r="B126" i="3"/>
  <c r="B157" i="3"/>
  <c r="B95" i="3"/>
  <c r="B64" i="3"/>
  <c r="B33" i="3"/>
  <c r="G13" i="1"/>
  <c r="F13" i="1"/>
  <c r="E13" i="1"/>
  <c r="D13" i="1"/>
  <c r="A9" i="3" l="1"/>
  <c r="B4" i="1" l="1"/>
  <c r="B5" i="1" s="1"/>
  <c r="A13" i="3" l="1"/>
  <c r="A11" i="3"/>
  <c r="C13" i="3" s="1"/>
  <c r="C4" i="1"/>
  <c r="C5" i="1" s="1"/>
  <c r="A17" i="3" l="1"/>
  <c r="A15" i="3"/>
  <c r="C17" i="3" s="1"/>
  <c r="D4" i="1"/>
  <c r="D5" i="1" s="1"/>
  <c r="A21" i="3" l="1"/>
  <c r="A19" i="3"/>
  <c r="C21" i="3" s="1"/>
  <c r="E4" i="1"/>
  <c r="E5" i="1" s="1"/>
  <c r="A25" i="3" l="1"/>
  <c r="A23" i="3"/>
  <c r="C25" i="3" s="1"/>
  <c r="F4" i="1"/>
  <c r="F5" i="1" s="1"/>
  <c r="A27" i="3" l="1"/>
  <c r="C29" i="3" s="1"/>
  <c r="G4" i="1"/>
  <c r="G5" i="1" s="1"/>
  <c r="A38" i="3" l="1"/>
  <c r="A36" i="3"/>
  <c r="C38" i="3" s="1"/>
  <c r="A6" i="1"/>
  <c r="A7" i="1" s="1"/>
  <c r="A29" i="3" l="1"/>
  <c r="A42" i="3"/>
  <c r="A40" i="3"/>
  <c r="B6" i="1"/>
  <c r="B7" i="1" s="1"/>
  <c r="C42" i="3" l="1"/>
  <c r="C46" i="3"/>
  <c r="A46" i="3"/>
  <c r="A44" i="3"/>
  <c r="C6" i="1"/>
  <c r="C7" i="1" s="1"/>
  <c r="A48" i="3" l="1"/>
  <c r="C50" i="3" s="1"/>
  <c r="D6" i="1"/>
  <c r="D7" i="1" s="1"/>
  <c r="A54" i="3" l="1"/>
  <c r="A52" i="3"/>
  <c r="C54" i="3" s="1"/>
  <c r="E6" i="1"/>
  <c r="E7" i="1" s="1"/>
  <c r="A58" i="3" l="1"/>
  <c r="A56" i="3"/>
  <c r="C58" i="3" s="1"/>
  <c r="F6" i="1"/>
  <c r="F7" i="1" s="1"/>
  <c r="A70" i="3" l="1"/>
  <c r="A68" i="3"/>
  <c r="C70" i="3" s="1"/>
  <c r="G6" i="1"/>
  <c r="G7" i="1" s="1"/>
  <c r="A72" i="3" l="1"/>
  <c r="C74" i="3" s="1"/>
  <c r="A8" i="1"/>
  <c r="A9" i="1" s="1"/>
  <c r="A78" i="3" l="1"/>
  <c r="A76" i="3"/>
  <c r="C78" i="3" s="1"/>
  <c r="B8" i="1"/>
  <c r="B9" i="1" s="1"/>
  <c r="A74" i="3" l="1"/>
  <c r="A82" i="3"/>
  <c r="A80" i="3"/>
  <c r="C82" i="3" s="1"/>
  <c r="C8" i="1"/>
  <c r="C9" i="1" s="1"/>
  <c r="A86" i="3" l="1"/>
  <c r="A84" i="3"/>
  <c r="C86" i="3" s="1"/>
  <c r="D8" i="1"/>
  <c r="D9" i="1" s="1"/>
  <c r="A90" i="3" l="1"/>
  <c r="A88" i="3"/>
  <c r="C90" i="3" s="1"/>
  <c r="E8" i="1"/>
  <c r="E9" i="1" s="1"/>
  <c r="A101" i="3" l="1"/>
  <c r="A99" i="3"/>
  <c r="C101" i="3" s="1"/>
  <c r="F8" i="1"/>
  <c r="F9" i="1" s="1"/>
  <c r="A105" i="3" l="1"/>
  <c r="A103" i="3"/>
  <c r="C105" i="3" s="1"/>
  <c r="G8" i="1"/>
  <c r="G9" i="1" s="1"/>
  <c r="A109" i="3" l="1"/>
  <c r="A107" i="3"/>
  <c r="C109" i="3" s="1"/>
  <c r="A10" i="1"/>
  <c r="A11" i="1" s="1"/>
  <c r="A113" i="3" l="1"/>
  <c r="A111" i="3"/>
  <c r="C113" i="3" s="1"/>
  <c r="B10" i="1"/>
  <c r="B11" i="1" s="1"/>
  <c r="A117" i="3" l="1"/>
  <c r="A115" i="3"/>
  <c r="C117" i="3" s="1"/>
  <c r="C10" i="1"/>
  <c r="C11" i="1" s="1"/>
  <c r="A121" i="3" l="1"/>
  <c r="A119" i="3"/>
  <c r="C121" i="3" s="1"/>
  <c r="D10" i="1"/>
  <c r="D11" i="1" s="1"/>
  <c r="A131" i="3" l="1"/>
  <c r="A129" i="3"/>
  <c r="C131" i="3" s="1"/>
  <c r="E10" i="1"/>
  <c r="E11" i="1" s="1"/>
  <c r="A135" i="3" l="1"/>
  <c r="A133" i="3"/>
  <c r="C135" i="3" s="1"/>
  <c r="F10" i="1"/>
  <c r="F11" i="1" s="1"/>
  <c r="A139" i="3" l="1"/>
  <c r="A137" i="3"/>
  <c r="C139" i="3" s="1"/>
  <c r="G10" i="1"/>
  <c r="G11" i="1" s="1"/>
  <c r="A143" i="3" l="1"/>
  <c r="A141" i="3"/>
  <c r="C143" i="3" s="1"/>
  <c r="A12" i="1"/>
  <c r="A13" i="1" s="1"/>
  <c r="A147" i="3" l="1"/>
  <c r="A145" i="3"/>
  <c r="C147" i="3" s="1"/>
  <c r="B12" i="1"/>
  <c r="B13" i="1" s="1"/>
  <c r="A151" i="3" l="1"/>
  <c r="A149" i="3"/>
  <c r="C151" i="3" s="1"/>
  <c r="C12" i="1"/>
  <c r="C13" i="1" s="1"/>
  <c r="A163" i="3" l="1"/>
  <c r="A161" i="3"/>
  <c r="C163" i="3" s="1"/>
</calcChain>
</file>

<file path=xl/sharedStrings.xml><?xml version="1.0" encoding="utf-8"?>
<sst xmlns="http://schemas.openxmlformats.org/spreadsheetml/2006/main" count="751" uniqueCount="405">
  <si>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</si>
  <si>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</si>
  <si>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</si>
  <si>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</si>
  <si>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</si>
  <si>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</si>
  <si>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</si>
  <si>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</si>
  <si>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</si>
  <si>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</si>
  <si>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</si>
  <si>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</si>
  <si>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ENTREPRISES</t>
  </si>
  <si>
    <t>Nom</t>
  </si>
  <si>
    <t>Poste</t>
  </si>
  <si>
    <t>Mail</t>
  </si>
  <si>
    <t>Numéro</t>
  </si>
  <si>
    <t>2e rencontre</t>
  </si>
  <si>
    <t>3e rencontre</t>
  </si>
  <si>
    <t>2I</t>
  </si>
  <si>
    <t>Responsable projet</t>
  </si>
  <si>
    <t>ADAM AFRIQUE</t>
  </si>
  <si>
    <t>AIR LIQUIDE</t>
  </si>
  <si>
    <t>APPA</t>
  </si>
  <si>
    <t>TRAORE Bakary</t>
  </si>
  <si>
    <t>Secretaire exécutif</t>
  </si>
  <si>
    <t>ARA</t>
  </si>
  <si>
    <t>BAOU Georges</t>
  </si>
  <si>
    <t>Responsable technique</t>
  </si>
  <si>
    <t>AWI (savon kdo)</t>
  </si>
  <si>
    <t>AZITO</t>
  </si>
  <si>
    <t>BAD</t>
  </si>
  <si>
    <t>BNETD</t>
  </si>
  <si>
    <t>KOFFI Danique</t>
  </si>
  <si>
    <t>Chef de service mines et HC</t>
  </si>
  <si>
    <t>SANOGO Abdou-karim</t>
  </si>
  <si>
    <t>Chargé d'études en hydrocarbures</t>
  </si>
  <si>
    <t>CARRIER</t>
  </si>
  <si>
    <t>CBC (eau minérale olgane)</t>
  </si>
  <si>
    <t>CEDEAO</t>
  </si>
  <si>
    <t>KOUMOIN Arkadius</t>
  </si>
  <si>
    <t>CELESTE (eau minérale) GROUPE CARRE D'OR</t>
  </si>
  <si>
    <t>CEMOI</t>
  </si>
  <si>
    <t>N'DA Armand</t>
  </si>
  <si>
    <t>Responsable qualité</t>
  </si>
  <si>
    <t>CHANTIER SARL</t>
  </si>
  <si>
    <t>SANGARE Mamadou</t>
  </si>
  <si>
    <t>Directeur général</t>
  </si>
  <si>
    <t>CIAPOL</t>
  </si>
  <si>
    <t>CI ENERGIES</t>
  </si>
  <si>
    <t>CIMAF</t>
  </si>
  <si>
    <t>CIPREL</t>
  </si>
  <si>
    <t>EFFI Anne</t>
  </si>
  <si>
    <t>SECTEUR D'ACTIVITE</t>
  </si>
  <si>
    <t>Ingénierie</t>
  </si>
  <si>
    <t>Cosmetique</t>
  </si>
  <si>
    <t>Institution</t>
  </si>
  <si>
    <t>Agro-alimentaire</t>
  </si>
  <si>
    <t>Energie</t>
  </si>
  <si>
    <t>Froid</t>
  </si>
  <si>
    <t>Environnement</t>
  </si>
  <si>
    <t>Cimenterie</t>
  </si>
  <si>
    <t>Oil &amp; Gas</t>
  </si>
  <si>
    <t>Chimie</t>
  </si>
  <si>
    <t>Eau</t>
  </si>
  <si>
    <t>Mines</t>
  </si>
  <si>
    <t>Transport</t>
  </si>
  <si>
    <t>Méttalurgie</t>
  </si>
  <si>
    <t>Textile</t>
  </si>
  <si>
    <t>SITUATION GEOGRAPHIQUE</t>
  </si>
  <si>
    <t>Vridi Bld pti bassam</t>
  </si>
  <si>
    <t>Koumassi ZI après ONUCI</t>
  </si>
  <si>
    <t>Marcory zone 4</t>
  </si>
  <si>
    <t>Bonoua/ 4ème étage Imm SIPIM</t>
  </si>
  <si>
    <t xml:space="preserve">Yopougon </t>
  </si>
  <si>
    <t>Plateau Imm CCIA</t>
  </si>
  <si>
    <t>Cocody Bld Hassan II</t>
  </si>
  <si>
    <t>Plateau Imm N'zarama</t>
  </si>
  <si>
    <t>Treichville non loin de GMA</t>
  </si>
  <si>
    <t>Yopougon ZI</t>
  </si>
  <si>
    <t>Koumassi Pharmacie Fanny</t>
  </si>
  <si>
    <t>Plateau Imm EECI</t>
  </si>
  <si>
    <t>Yopougon</t>
  </si>
  <si>
    <t>Vridi canal</t>
  </si>
  <si>
    <t>Treichville zone portuaire</t>
  </si>
  <si>
    <t>Plateau Imm Kharat</t>
  </si>
  <si>
    <t>Aboisso</t>
  </si>
  <si>
    <t>Plateau Imm SCIAM</t>
  </si>
  <si>
    <t>Abobo-Adjamé (autoroute)</t>
  </si>
  <si>
    <t>Vridi rue des pétroliers</t>
  </si>
  <si>
    <t>Vridi bld Pti bassam</t>
  </si>
  <si>
    <t xml:space="preserve">Treichville </t>
  </si>
  <si>
    <t>Vridi</t>
  </si>
  <si>
    <t>Trteichville Zone 3 Rue des carrosiers/ Bonoua</t>
  </si>
  <si>
    <t>Marcory Zone 4</t>
  </si>
  <si>
    <t>2 plateaux rue des jardins</t>
  </si>
  <si>
    <t xml:space="preserve">Vridi </t>
  </si>
  <si>
    <t>2 plateaux vallon</t>
  </si>
  <si>
    <t>Treichville</t>
  </si>
  <si>
    <t>Plateau Imm Hévéas</t>
  </si>
  <si>
    <t>Plateau Imm Pelieu</t>
  </si>
  <si>
    <t>Plateau Imm Harmonies</t>
  </si>
  <si>
    <t>Treichville rue 9 avenue 19</t>
  </si>
  <si>
    <t>Cocody</t>
  </si>
  <si>
    <t>Cocody rue de la cannebière</t>
  </si>
  <si>
    <t>Treichville Imm SIFCA</t>
  </si>
  <si>
    <t>Cocody rue de la gendarmerie/Bouaké</t>
  </si>
  <si>
    <t>Ccody impasse des chevaliers de malte/Cocody pisam</t>
  </si>
  <si>
    <t>Koumassi ZI</t>
  </si>
  <si>
    <t>San pedro</t>
  </si>
  <si>
    <t>Cocody mermoz</t>
  </si>
  <si>
    <t>Vridi Rue du textile</t>
  </si>
  <si>
    <t>Bouaké</t>
  </si>
  <si>
    <t>21 75 15 50</t>
  </si>
  <si>
    <t>21 21 49 00</t>
  </si>
  <si>
    <t>21 21 04 40 / 21 21 04 57/ 21 21 44 76</t>
  </si>
  <si>
    <t>20 21 83 09/20 21 82 08</t>
  </si>
  <si>
    <t>22 40 02 40/ 22 41 72 86</t>
  </si>
  <si>
    <t>22 48 34 00</t>
  </si>
  <si>
    <t>20 31 19 19</t>
  </si>
  <si>
    <t>21 24 80 85</t>
  </si>
  <si>
    <t>23 53 74 12</t>
  </si>
  <si>
    <t>21 36 20 10</t>
  </si>
  <si>
    <t xml:space="preserve">23 53 00 60/23 53 00 61 </t>
  </si>
  <si>
    <t>21 23 62 86</t>
  </si>
  <si>
    <t>21 21 90 00</t>
  </si>
  <si>
    <t>23 46 63 27</t>
  </si>
  <si>
    <t>21 24 02 43/21 24 03 62</t>
  </si>
  <si>
    <t>20 30  46 00</t>
  </si>
  <si>
    <t>21 21 76 00</t>
  </si>
  <si>
    <t>23 51 52 20</t>
  </si>
  <si>
    <t>21 75 98 00</t>
  </si>
  <si>
    <t>21 21 74 00</t>
  </si>
  <si>
    <t>21 35 18 80</t>
  </si>
  <si>
    <t>21 75 82 00/21 75 82 10/08 00 444 444</t>
  </si>
  <si>
    <t>22 41 91 61</t>
  </si>
  <si>
    <t xml:space="preserve">21 21 67 67 </t>
  </si>
  <si>
    <t>20 40 41 98</t>
  </si>
  <si>
    <t>22 51 43 00</t>
  </si>
  <si>
    <t>21 27 14 45</t>
  </si>
  <si>
    <t>21 21 09 00/21 25 45 65</t>
  </si>
  <si>
    <t>21 75 88 40</t>
  </si>
  <si>
    <t>20 20 25 00</t>
  </si>
  <si>
    <t>20 25 40 00</t>
  </si>
  <si>
    <t>20 33 91 90</t>
  </si>
  <si>
    <t>21 24 16 03</t>
  </si>
  <si>
    <t>21 27 00 72</t>
  </si>
  <si>
    <t>22 44 10 49</t>
  </si>
  <si>
    <t>21 75 02 00</t>
  </si>
  <si>
    <t>21 75 77 57</t>
  </si>
  <si>
    <t xml:space="preserve">21 75 76 76 </t>
  </si>
  <si>
    <t>23 46 71 39</t>
  </si>
  <si>
    <t>21 24 30 06/ 21 21 73 50/21 21 73 51</t>
  </si>
  <si>
    <t>21 27 43 48</t>
  </si>
  <si>
    <t>21 75 04 21/21 35 50 51</t>
  </si>
  <si>
    <t>21 75 75 82</t>
  </si>
  <si>
    <t>28 48 98 03</t>
  </si>
  <si>
    <t>20 20 80 00</t>
  </si>
  <si>
    <t>23 51 53 00</t>
  </si>
  <si>
    <t>21 23 70 70</t>
  </si>
  <si>
    <t xml:space="preserve"> 21 75 42 85/ 21 75 42 80</t>
  </si>
  <si>
    <t xml:space="preserve">21 75 51 00/21 24 17 34 </t>
  </si>
  <si>
    <t>22 48 00 38/34 72 15 22/ 34 72 15 23</t>
  </si>
  <si>
    <t>21 21 12 00</t>
  </si>
  <si>
    <t>23 51 54 54/21 36 14 95/21 36 16 51</t>
  </si>
  <si>
    <t>21 36 13 76</t>
  </si>
  <si>
    <t>21 75 75 34</t>
  </si>
  <si>
    <t>22 44 06 85</t>
  </si>
  <si>
    <t>21 21 42 00</t>
  </si>
  <si>
    <t>21 22 23 23</t>
  </si>
  <si>
    <t>21 21 67 57</t>
  </si>
  <si>
    <t>21 75 44 00</t>
  </si>
  <si>
    <t>23 53 54 54/23 46 64 15/23 46 61 84</t>
  </si>
  <si>
    <t xml:space="preserve">21 75 27 27 </t>
  </si>
  <si>
    <t>21 21 55 00</t>
  </si>
  <si>
    <t>CIPREM CI</t>
  </si>
  <si>
    <t>CNR</t>
  </si>
  <si>
    <t>KOUA Marcellin</t>
  </si>
  <si>
    <t>Responsable production</t>
  </si>
  <si>
    <t>COTIPLAST</t>
  </si>
  <si>
    <t>DEKEL OIL</t>
  </si>
  <si>
    <t>Victorien</t>
  </si>
  <si>
    <t>Directeur technique</t>
  </si>
  <si>
    <t>DIRECTION GENERALE DES HYDROCARBURES</t>
  </si>
  <si>
    <t>DROCOLOR</t>
  </si>
  <si>
    <t>FILTISAC</t>
  </si>
  <si>
    <t>FOXTROT</t>
  </si>
  <si>
    <t>COLIN Christian</t>
  </si>
  <si>
    <t>Directeur des projets</t>
  </si>
  <si>
    <t>GANDOUR</t>
  </si>
  <si>
    <t>GESTOCI</t>
  </si>
  <si>
    <t>EHIVET Jean</t>
  </si>
  <si>
    <t>Ingénieur travaux</t>
  </si>
  <si>
    <t>GMA</t>
  </si>
  <si>
    <t>LOUIS DREYFUS</t>
  </si>
  <si>
    <t>NBCI (planete)</t>
  </si>
  <si>
    <t>NESTLE</t>
  </si>
  <si>
    <t>NEWCREST</t>
  </si>
  <si>
    <t>ONAD</t>
  </si>
  <si>
    <t>ONEP</t>
  </si>
  <si>
    <t xml:space="preserve">BOUAFOU </t>
  </si>
  <si>
    <t>Directeur exploitation</t>
  </si>
  <si>
    <t>ORYX</t>
  </si>
  <si>
    <t>PALMCI</t>
  </si>
  <si>
    <t>BONGUE Abel</t>
  </si>
  <si>
    <t>PARLYM</t>
  </si>
  <si>
    <t>PETRO IVOIRE</t>
  </si>
  <si>
    <t>PETROCI</t>
  </si>
  <si>
    <t xml:space="preserve">KAMSIE Georges </t>
  </si>
  <si>
    <t>Directeur ingénierie et logistique</t>
  </si>
  <si>
    <t>KANGA Konan</t>
  </si>
  <si>
    <t>Chef de projet</t>
  </si>
  <si>
    <t>PETROCI CI-11</t>
  </si>
  <si>
    <t>PRIDE PETROLEUM</t>
  </si>
  <si>
    <t>DIAKITE Coty</t>
  </si>
  <si>
    <t>PROCHIMIE</t>
  </si>
  <si>
    <t>PUMA ENERGY</t>
  </si>
  <si>
    <t>KOUASSI Dazi</t>
  </si>
  <si>
    <t>Directeur des opérations et logistique</t>
  </si>
  <si>
    <t>ZOTI BI Emmanuel</t>
  </si>
  <si>
    <t>RANGOLD</t>
  </si>
  <si>
    <t>ROCHE</t>
  </si>
  <si>
    <t>SANIA</t>
  </si>
  <si>
    <t>SAPH</t>
  </si>
  <si>
    <t>SARCI (huile AYA)</t>
  </si>
  <si>
    <t>SCA (ciment cuirrasse)</t>
  </si>
  <si>
    <t>SCCI</t>
  </si>
  <si>
    <t>SEIGNEURIE</t>
  </si>
  <si>
    <t>SETAO</t>
  </si>
  <si>
    <t>SIFCA</t>
  </si>
  <si>
    <t>KOUAKOU Ange</t>
  </si>
  <si>
    <t>Directeur administratif et financier</t>
  </si>
  <si>
    <t>SIPROCHIM</t>
  </si>
  <si>
    <t>SIR</t>
  </si>
  <si>
    <t>YEBOUA Kouassi</t>
  </si>
  <si>
    <t>SITAB</t>
  </si>
  <si>
    <t>SITARAIL</t>
  </si>
  <si>
    <t>KOUADIO Simplice</t>
  </si>
  <si>
    <t>Chef division travaux</t>
  </si>
  <si>
    <t>simplice.kouadio@bollore.com</t>
  </si>
  <si>
    <t>SIVOP</t>
  </si>
  <si>
    <t>SMB</t>
  </si>
  <si>
    <t>IRIE Bi Raoul</t>
  </si>
  <si>
    <t>Directeur production</t>
  </si>
  <si>
    <t>SMI</t>
  </si>
  <si>
    <t>SNEDAI ENERGY</t>
  </si>
  <si>
    <t>SOA Gilbert</t>
  </si>
  <si>
    <t>SNPC</t>
  </si>
  <si>
    <t>SOCIMAT</t>
  </si>
  <si>
    <t>SODECI</t>
  </si>
  <si>
    <t>SOGB</t>
  </si>
  <si>
    <t>SOLIBRA</t>
  </si>
  <si>
    <t>SOTACI</t>
  </si>
  <si>
    <t>SOTICI</t>
  </si>
  <si>
    <t>TAMPICO</t>
  </si>
  <si>
    <t>TATA STEEL</t>
  </si>
  <si>
    <t>TISA</t>
  </si>
  <si>
    <t>TOTAL</t>
  </si>
  <si>
    <t>KOUPO Jude</t>
  </si>
  <si>
    <t>TRITURAF</t>
  </si>
  <si>
    <t>UNICAO</t>
  </si>
  <si>
    <t>Ferdinand</t>
  </si>
  <si>
    <t>UNILEVER</t>
  </si>
  <si>
    <t>UNIWAX</t>
  </si>
  <si>
    <t>VIVO ENERGY (SHELL)</t>
  </si>
  <si>
    <t>GBEULY Solange</t>
  </si>
  <si>
    <t>Responsable achat</t>
  </si>
  <si>
    <t>solange.gbeuly@vivoenergy.com</t>
  </si>
  <si>
    <t>YARA</t>
  </si>
  <si>
    <t>DIALLO Alpha</t>
  </si>
  <si>
    <t>Serge ASSOUMOU</t>
  </si>
  <si>
    <t>Aristide DOU</t>
  </si>
  <si>
    <t>JLouis WOGNIN</t>
  </si>
  <si>
    <t>Etude d'ingénierie</t>
  </si>
  <si>
    <t>Gestion de projet</t>
  </si>
  <si>
    <t>Modélisation 3D</t>
  </si>
  <si>
    <t>Fourniture matériel</t>
  </si>
  <si>
    <t>Travaux</t>
  </si>
  <si>
    <t>TYPE DE PRESTATION</t>
  </si>
  <si>
    <t>CONTACTS</t>
  </si>
  <si>
    <t>CONTACT INTERNE</t>
  </si>
  <si>
    <t>RENCONTRES</t>
  </si>
  <si>
    <t>AFFECTATION</t>
  </si>
  <si>
    <t>OBSERVATIONS</t>
  </si>
  <si>
    <t>Yopougon Niangon</t>
  </si>
  <si>
    <t>OBJET</t>
  </si>
  <si>
    <t>1ère rencontre</t>
  </si>
  <si>
    <t>KOFFI Kan F</t>
  </si>
  <si>
    <t>Hector ASSALE</t>
  </si>
  <si>
    <t>Serge KROU</t>
  </si>
  <si>
    <t>RAPPORT MENSUEL</t>
  </si>
  <si>
    <t>Mois</t>
  </si>
  <si>
    <t>Date</t>
  </si>
  <si>
    <t>Commentaires:</t>
  </si>
  <si>
    <t>page</t>
  </si>
  <si>
    <t>6/6</t>
  </si>
  <si>
    <t>5/6</t>
  </si>
  <si>
    <t>4/6</t>
  </si>
  <si>
    <t>3/6</t>
  </si>
  <si>
    <t>2/6</t>
  </si>
  <si>
    <t>1/6</t>
  </si>
  <si>
    <t>BILE Aimé</t>
  </si>
  <si>
    <t xml:space="preserve">07 90 79 22 </t>
  </si>
  <si>
    <t>KOUAKOU Alain</t>
  </si>
  <si>
    <t>09 05 94 53</t>
  </si>
  <si>
    <t>AYENON Alain</t>
  </si>
  <si>
    <t>SORO Yaya</t>
  </si>
  <si>
    <t>YEDE Madriss</t>
  </si>
  <si>
    <t>07 03 38 34</t>
  </si>
  <si>
    <t>Carine</t>
  </si>
  <si>
    <t>08 78 33 93</t>
  </si>
  <si>
    <t>Koumassi</t>
  </si>
  <si>
    <t>Congo</t>
  </si>
  <si>
    <t>Bonoua</t>
  </si>
  <si>
    <t>Plateau</t>
  </si>
  <si>
    <t>Nigeria</t>
  </si>
  <si>
    <t>CIE TRANSPORT</t>
  </si>
  <si>
    <t>CIE LOGISTIQUE</t>
  </si>
  <si>
    <t>CIE PRODUCTION</t>
  </si>
  <si>
    <t>CIE DISTRIBUTION</t>
  </si>
  <si>
    <t>CIE MOUVEMENT</t>
  </si>
  <si>
    <t>DIABATE Adama</t>
  </si>
  <si>
    <t>41 29 34 73</t>
  </si>
  <si>
    <t>KOUAKOU Dongui</t>
  </si>
  <si>
    <t>Directeur de l'exploration</t>
  </si>
  <si>
    <t>Abobo-Adjamé</t>
  </si>
  <si>
    <t>AMON Fabrice</t>
  </si>
  <si>
    <t>05 84 20 20</t>
  </si>
  <si>
    <t>Responsable maintenance secteur</t>
  </si>
  <si>
    <t>KOUASSI Arnaud</t>
  </si>
  <si>
    <t>CONSEIL REGIONAL DIVO</t>
  </si>
  <si>
    <t>CONSEIL REGIONAL GAGNOA</t>
  </si>
  <si>
    <t>CONSEIL REGIONAL SAN-PEDRO</t>
  </si>
  <si>
    <t>CONSEIL REGIONAL DABOU</t>
  </si>
  <si>
    <t>Dabou</t>
  </si>
  <si>
    <t>Divo</t>
  </si>
  <si>
    <t>Gagnoa</t>
  </si>
  <si>
    <t>San-Pedro</t>
  </si>
  <si>
    <t>GAHIE Cesar</t>
  </si>
  <si>
    <t>Sous directeur des marchés publics</t>
  </si>
  <si>
    <t xml:space="preserve">07 07 65 82 </t>
  </si>
  <si>
    <t>DJEGNE François</t>
  </si>
  <si>
    <t xml:space="preserve">07 02 94 81 </t>
  </si>
  <si>
    <t>OUATTARA Cesar</t>
  </si>
  <si>
    <t>Conseiller du président du conseil</t>
  </si>
  <si>
    <t>Public</t>
  </si>
  <si>
    <t>Chaudronnerie</t>
  </si>
  <si>
    <t>N'GUESSAN Alain</t>
  </si>
  <si>
    <t>MIEZAN Ange</t>
  </si>
  <si>
    <t>59 12 79 21</t>
  </si>
  <si>
    <t>OLAM ABIDJAN</t>
  </si>
  <si>
    <t>OLAM SAN-PEDRO</t>
  </si>
  <si>
    <t>KATI Bi Kévin</t>
  </si>
  <si>
    <t>56 32 97 11</t>
  </si>
  <si>
    <t>47 50 64 37</t>
  </si>
  <si>
    <t>BOSSOU Syntiche</t>
  </si>
  <si>
    <t>05 52 77 36</t>
  </si>
  <si>
    <t>SACO ABIDJAN</t>
  </si>
  <si>
    <t>SACO SAN-PEDRO</t>
  </si>
  <si>
    <t>AHOUA Carlos</t>
  </si>
  <si>
    <t>07 64 59 91</t>
  </si>
  <si>
    <t>SORO Marie-Laure</t>
  </si>
  <si>
    <t>01 62 87 48</t>
  </si>
  <si>
    <t>Production</t>
  </si>
  <si>
    <t>PORT AUTONOME D'ABIDJAN</t>
  </si>
  <si>
    <t>PORT AUTONOME DE SAN-PEDRO</t>
  </si>
  <si>
    <t>Zuenoula</t>
  </si>
  <si>
    <t>SUCRIVOIRE ZUENOULA</t>
  </si>
  <si>
    <t>ANGLOSRAN Jean-Eudes</t>
  </si>
  <si>
    <t>MOKEY Maurice</t>
  </si>
  <si>
    <t>57 38 29 81</t>
  </si>
  <si>
    <t>Controleur de gestion usine</t>
  </si>
  <si>
    <t>SERI Armand</t>
  </si>
  <si>
    <t>SAHARA INTERNATIONAL</t>
  </si>
  <si>
    <t>Site survey pour 3D modelling</t>
  </si>
  <si>
    <t>Rencontres éffectuées le Nov Déc 2015</t>
  </si>
  <si>
    <t>Projet centrale thermique</t>
  </si>
  <si>
    <t>Rencontres éffectuées le 22 Déc 2015</t>
  </si>
  <si>
    <t>Présentation des activités</t>
  </si>
  <si>
    <t>Projet traitement effluents</t>
  </si>
  <si>
    <t>AGRITEC</t>
  </si>
  <si>
    <t>KONAN Armand</t>
  </si>
  <si>
    <t>Usine phyto</t>
  </si>
  <si>
    <t>Fourniture tables bancs</t>
  </si>
  <si>
    <t>GCI IMMOBILIER</t>
  </si>
  <si>
    <t>Bingerville</t>
  </si>
  <si>
    <t>EBA Anicette</t>
  </si>
  <si>
    <t>Responsable juridique</t>
  </si>
  <si>
    <t>Discussion montage de projet</t>
  </si>
  <si>
    <t>SIE Essis</t>
  </si>
  <si>
    <t xml:space="preserve">06 48 01 25 </t>
  </si>
  <si>
    <t>Projet logement sociaux</t>
  </si>
  <si>
    <t>Rencontres éffectuées le 8 Fév 2016</t>
  </si>
  <si>
    <t>Voir journal des marchés publics</t>
  </si>
  <si>
    <t>Demande d'agrement</t>
  </si>
  <si>
    <t>OMS</t>
  </si>
  <si>
    <t>Santé</t>
  </si>
  <si>
    <t>UNICEF</t>
  </si>
  <si>
    <t>Humanitaire</t>
  </si>
  <si>
    <t>Prise de contact</t>
  </si>
  <si>
    <t>SOPACO IMMOBILIER</t>
  </si>
  <si>
    <t>DOUAYERE Hervé</t>
  </si>
  <si>
    <t>Directeur général adjoint</t>
  </si>
  <si>
    <t>Visite site</t>
  </si>
  <si>
    <t>Projet pilote U84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</si>
</sst>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dddd\ dd"/>
  </numFmts>
  <fonts count="2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alibri Light"/>
      <family val="2"/>
      <scheme val="major"/>
    </font>
    <font>
      <sz val="11"/>
      <name val="Calibri"/>
      <family val="2"/>
    </font>
    <font>
      <u/>
      <sz val="9"/>
      <color theme="10"/>
      <name val="Calibri Light"/>
      <family val="2"/>
      <scheme val="major"/>
    </font>
    <font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9"/>
      <color theme="10"/>
      <name val="Arial"/>
      <family val="2"/>
    </font>
    <font>
      <sz val="9"/>
      <name val="Arial"/>
      <family val="2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Arial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0" borderId="0" applyFill="0" applyBorder="0" applyProtection="0">
      <alignment horizontal="left" indent="1"/>
    </xf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horizontal="left" indent="1"/>
    </xf>
  </cellStyleXfs>
  <cellXfs count="79">
    <xf numFmtId="0" fontId="0" fillId="0" borderId="0" xfId="0"/>
    <xf numFmtId="0" fontId="3" fillId="0" borderId="0" xfId="2" applyFont="1" applyAlignment="1"/>
    <xf numFmtId="0" fontId="3" fillId="0" borderId="0" xfId="2" applyFont="1" applyBorder="1" applyAlignment="1"/>
    <xf numFmtId="0" fontId="3" fillId="0" borderId="0" xfId="2" applyNumberFormat="1" applyFont="1" applyAlignment="1"/>
    <xf numFmtId="0" fontId="7" fillId="0" borderId="1" xfId="4" applyFont="1" applyBorder="1" applyAlignment="1"/>
    <xf numFmtId="0" fontId="8" fillId="0" borderId="1" xfId="2" applyFont="1" applyBorder="1" applyAlignment="1"/>
    <xf numFmtId="14" fontId="8" fillId="0" borderId="1" xfId="2" applyNumberFormat="1" applyFont="1" applyBorder="1" applyAlignment="1"/>
    <xf numFmtId="0" fontId="8" fillId="0" borderId="1" xfId="2" applyNumberFormat="1" applyFont="1" applyBorder="1" applyAlignment="1"/>
    <xf numFmtId="0" fontId="8" fillId="0" borderId="1" xfId="2" applyFont="1" applyBorder="1" applyAlignment="1">
      <alignment wrapText="1"/>
    </xf>
    <xf numFmtId="0" fontId="8" fillId="0" borderId="1" xfId="2" applyFont="1" applyBorder="1" applyAlignment="1">
      <alignment vertical="center"/>
    </xf>
    <xf numFmtId="0" fontId="6" fillId="0" borderId="0" xfId="0" applyFont="1" applyFill="1" applyAlignment="1"/>
    <xf numFmtId="0" fontId="9" fillId="0" borderId="0" xfId="0" applyFont="1" applyAlignment="1">
      <alignment horizontal="left" wrapText="1" readingOrder="1"/>
    </xf>
    <xf numFmtId="0" fontId="10" fillId="0" borderId="0" xfId="0" applyFont="1" applyAlignment="1">
      <alignment horizontal="left" wrapText="1" readingOrder="1"/>
    </xf>
    <xf numFmtId="164" fontId="11" fillId="2" borderId="0" xfId="1" applyNumberFormat="1" applyFont="1"/>
    <xf numFmtId="0" fontId="5" fillId="0" borderId="0" xfId="0" applyFont="1"/>
    <xf numFmtId="14" fontId="5" fillId="0" borderId="0" xfId="0" applyNumberFormat="1" applyFont="1"/>
    <xf numFmtId="0" fontId="8" fillId="0" borderId="6" xfId="2" applyFont="1" applyBorder="1" applyAlignment="1"/>
    <xf numFmtId="0" fontId="8" fillId="0" borderId="6" xfId="2" applyFont="1" applyBorder="1" applyAlignment="1">
      <alignment vertical="center"/>
    </xf>
    <xf numFmtId="0" fontId="8" fillId="0" borderId="6" xfId="2" applyFont="1" applyBorder="1" applyAlignment="1">
      <alignment horizontal="left" vertical="center"/>
    </xf>
    <xf numFmtId="0" fontId="8" fillId="0" borderId="3" xfId="2" applyFont="1" applyBorder="1" applyAlignment="1"/>
    <xf numFmtId="0" fontId="8" fillId="0" borderId="7" xfId="2" applyFont="1" applyBorder="1" applyAlignment="1"/>
    <xf numFmtId="0" fontId="8" fillId="0" borderId="8" xfId="2" applyFont="1" applyBorder="1" applyAlignment="1"/>
    <xf numFmtId="0" fontId="8" fillId="0" borderId="8" xfId="2" applyNumberFormat="1" applyFont="1" applyBorder="1" applyAlignment="1"/>
    <xf numFmtId="0" fontId="8" fillId="0" borderId="9" xfId="2" applyFont="1" applyBorder="1" applyAlignment="1"/>
    <xf numFmtId="0" fontId="12" fillId="3" borderId="1" xfId="2" applyFont="1" applyFill="1" applyBorder="1" applyAlignment="1"/>
    <xf numFmtId="0" fontId="12" fillId="3" borderId="4" xfId="2" applyFont="1" applyFill="1" applyBorder="1" applyAlignment="1"/>
    <xf numFmtId="0" fontId="12" fillId="3" borderId="5" xfId="2" applyFont="1" applyFill="1" applyBorder="1" applyAlignment="1"/>
    <xf numFmtId="0" fontId="13" fillId="3" borderId="4" xfId="2" applyFont="1" applyFill="1" applyBorder="1" applyAlignment="1"/>
    <xf numFmtId="0" fontId="8" fillId="0" borderId="0" xfId="2" applyFont="1" applyAlignment="1"/>
    <xf numFmtId="0" fontId="0" fillId="0" borderId="11" xfId="0" applyBorder="1"/>
    <xf numFmtId="0" fontId="15" fillId="0" borderId="0" xfId="0" applyFont="1"/>
    <xf numFmtId="0" fontId="0" fillId="0" borderId="0" xfId="0" applyBorder="1"/>
    <xf numFmtId="0" fontId="8" fillId="0" borderId="0" xfId="2" applyFont="1" applyBorder="1" applyAlignment="1"/>
    <xf numFmtId="0" fontId="8" fillId="0" borderId="0" xfId="2" applyFont="1" applyBorder="1" applyAlignment="1">
      <alignment vertical="center"/>
    </xf>
    <xf numFmtId="0" fontId="7" fillId="0" borderId="0" xfId="4" applyFont="1" applyBorder="1" applyAlignment="1"/>
    <xf numFmtId="0" fontId="3" fillId="0" borderId="0" xfId="2" applyNumberFormat="1" applyFont="1" applyBorder="1" applyAlignment="1"/>
    <xf numFmtId="0" fontId="8" fillId="0" borderId="1" xfId="2" applyFont="1" applyFill="1" applyBorder="1" applyAlignment="1"/>
    <xf numFmtId="164" fontId="0" fillId="0" borderId="0" xfId="0" applyNumberFormat="1"/>
    <xf numFmtId="0" fontId="18" fillId="0" borderId="0" xfId="0" applyFont="1"/>
    <xf numFmtId="0" fontId="9" fillId="0" borderId="0" xfId="0" applyFont="1" applyAlignment="1">
      <alignment vertical="top" wrapText="1" readingOrder="1"/>
    </xf>
    <xf numFmtId="14" fontId="0" fillId="0" borderId="0" xfId="0" applyNumberFormat="1" applyAlignment="1">
      <alignment horizontal="left"/>
    </xf>
    <xf numFmtId="164" fontId="16" fillId="6" borderId="0" xfId="1" applyNumberFormat="1" applyFont="1" applyFill="1"/>
    <xf numFmtId="0" fontId="0" fillId="6" borderId="0" xfId="0" applyFill="1"/>
    <xf numFmtId="164" fontId="0" fillId="6" borderId="0" xfId="0" applyNumberFormat="1" applyFill="1"/>
    <xf numFmtId="49" fontId="0" fillId="0" borderId="0" xfId="0" applyNumberFormat="1"/>
    <xf numFmtId="0" fontId="0" fillId="0" borderId="0" xfId="0" applyAlignment="1">
      <alignment horizontal="right"/>
    </xf>
    <xf numFmtId="0" fontId="12" fillId="3" borderId="1" xfId="2" applyFont="1" applyFill="1" applyBorder="1" applyAlignment="1">
      <alignment horizontal="center"/>
    </xf>
    <xf numFmtId="0" fontId="12" fillId="3" borderId="1" xfId="2" applyFont="1" applyFill="1" applyBorder="1" applyAlignment="1">
      <alignment horizontal="center"/>
    </xf>
    <xf numFmtId="0" fontId="20" fillId="0" borderId="7" xfId="2" applyFont="1" applyBorder="1" applyAlignment="1"/>
    <xf numFmtId="0" fontId="20" fillId="0" borderId="8" xfId="2" applyFont="1" applyBorder="1" applyAlignment="1"/>
    <xf numFmtId="14" fontId="20" fillId="0" borderId="8" xfId="2" applyNumberFormat="1" applyFont="1" applyBorder="1" applyAlignment="1"/>
    <xf numFmtId="0" fontId="20" fillId="0" borderId="8" xfId="2" applyNumberFormat="1" applyFont="1" applyBorder="1" applyAlignment="1"/>
    <xf numFmtId="0" fontId="20" fillId="0" borderId="9" xfId="2" applyFont="1" applyBorder="1" applyAlignment="1"/>
    <xf numFmtId="0" fontId="1" fillId="0" borderId="0" xfId="0" applyFont="1"/>
    <xf numFmtId="0" fontId="20" fillId="0" borderId="6" xfId="2" applyFont="1" applyBorder="1" applyAlignment="1"/>
    <xf numFmtId="0" fontId="20" fillId="0" borderId="1" xfId="2" applyFont="1" applyBorder="1" applyAlignment="1"/>
    <xf numFmtId="0" fontId="20" fillId="0" borderId="1" xfId="2" applyNumberFormat="1" applyFont="1" applyBorder="1" applyAlignment="1"/>
    <xf numFmtId="14" fontId="20" fillId="0" borderId="1" xfId="2" applyNumberFormat="1" applyFont="1" applyBorder="1" applyAlignment="1"/>
    <xf numFmtId="0" fontId="20" fillId="0" borderId="3" xfId="2" applyFont="1" applyBorder="1" applyAlignment="1"/>
    <xf numFmtId="0" fontId="8" fillId="0" borderId="1" xfId="2" applyFont="1" applyBorder="1" applyAlignment="1">
      <alignment vertical="center" wrapText="1"/>
    </xf>
    <xf numFmtId="0" fontId="12" fillId="3" borderId="13" xfId="2" applyFont="1" applyFill="1" applyBorder="1" applyAlignment="1">
      <alignment horizontal="center"/>
    </xf>
    <xf numFmtId="0" fontId="12" fillId="3" borderId="2" xfId="2" applyFont="1" applyFill="1" applyBorder="1" applyAlignment="1">
      <alignment horizontal="center"/>
    </xf>
    <xf numFmtId="0" fontId="12" fillId="3" borderId="1" xfId="2" applyFont="1" applyFill="1" applyBorder="1" applyAlignment="1">
      <alignment horizontal="center"/>
    </xf>
    <xf numFmtId="0" fontId="12" fillId="3" borderId="3" xfId="2" applyFont="1" applyFill="1" applyBorder="1" applyAlignment="1">
      <alignment horizontal="center"/>
    </xf>
    <xf numFmtId="0" fontId="12" fillId="3" borderId="10" xfId="2" applyFont="1" applyFill="1" applyBorder="1" applyAlignment="1">
      <alignment horizontal="center"/>
    </xf>
    <xf numFmtId="0" fontId="12" fillId="3" borderId="6" xfId="2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19" fillId="0" borderId="0" xfId="0" applyFont="1" applyAlignment="1">
      <alignment vertical="center" wrapText="1"/>
    </xf>
    <xf numFmtId="0" fontId="21" fillId="5" borderId="0" xfId="0" applyFont="1" applyFill="1" applyAlignment="1">
      <alignment vertical="top" wrapText="1"/>
    </xf>
    <xf numFmtId="0" fontId="21" fillId="5" borderId="0" xfId="0" applyFont="1" applyFill="1" applyBorder="1" applyAlignment="1">
      <alignment wrapText="1"/>
    </xf>
    <xf numFmtId="0" fontId="21" fillId="5" borderId="0" xfId="0" applyFont="1" applyFill="1" applyBorder="1" applyAlignment="1">
      <alignment vertical="top" wrapText="1"/>
    </xf>
    <xf numFmtId="0" fontId="21" fillId="5" borderId="0" xfId="0" applyFont="1" applyFill="1" applyAlignment="1">
      <alignment wrapText="1"/>
    </xf>
    <xf numFmtId="0" fontId="14" fillId="0" borderId="11" xfId="0" applyFont="1" applyBorder="1" applyAlignment="1">
      <alignment horizontal="center" vertical="center"/>
    </xf>
    <xf numFmtId="0" fontId="17" fillId="0" borderId="0" xfId="0" applyFont="1" applyFill="1" applyAlignment="1">
      <alignment horizontal="left" vertical="center" wrapText="1" readingOrder="1"/>
    </xf>
    <xf numFmtId="0" fontId="22" fillId="5" borderId="0" xfId="0" applyFont="1" applyFill="1" applyAlignment="1">
      <alignment horizontal="left" vertical="top" wrapText="1" readingOrder="1"/>
    </xf>
    <xf numFmtId="0" fontId="22" fillId="5" borderId="0" xfId="0" applyFont="1" applyFill="1" applyBorder="1" applyAlignment="1">
      <alignment horizontal="left" vertical="top" wrapText="1" readingOrder="1"/>
    </xf>
    <xf numFmtId="0" fontId="12" fillId="3" borderId="8" xfId="2" applyFont="1" applyFill="1" applyBorder="1" applyAlignment="1">
      <alignment horizontal="center" vertical="center"/>
    </xf>
    <xf numFmtId="0" fontId="12" fillId="3" borderId="12" xfId="2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/>
    </xf>
  </cellXfs>
  <cellStyles count="5">
    <cellStyle name="Accent6" xfId="1" builtinId="49"/>
    <cellStyle name="Lien hypertexte" xfId="4" builtinId="8"/>
    <cellStyle name="Milliers 2" xfId="3"/>
    <cellStyle name="Normal" xfId="0" builtinId="0"/>
    <cellStyle name="Normal 2" xfId="2"/>
  </cellStyles>
  <dxfs count="4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9" formatCode="dd/mm/yyyy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9" formatCode="dd/mm/yyyy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9" formatCode="dd/mm/yyyy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9" formatCode="dd/mm/yyyy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9" formatCode="dd/mm/yyyy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color theme="0" tint="-0.14996795556505021"/>
      </font>
    </dxf>
    <dxf>
      <font>
        <color theme="0" tint="-0.14996795556505021"/>
      </font>
    </dxf>
    <dxf>
      <font>
        <color auto="1"/>
      </font>
      <fill>
        <patternFill>
          <bgColor theme="7"/>
        </patternFill>
      </fill>
    </dxf>
    <dxf>
      <font>
        <color auto="1"/>
      </font>
      <fill>
        <patternFill>
          <bgColor theme="7"/>
        </patternFill>
      </fill>
    </dxf>
    <dxf>
      <font>
        <color auto="1"/>
      </font>
      <fill>
        <patternFill>
          <bgColor theme="7"/>
        </patternFill>
      </fill>
    </dxf>
    <dxf>
      <font>
        <color auto="1"/>
      </font>
      <fill>
        <patternFill>
          <bgColor theme="7"/>
        </patternFill>
      </fill>
    </dxf>
    <dxf>
      <font>
        <color auto="1"/>
      </font>
      <fill>
        <patternFill>
          <bgColor theme="7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Style="combo" dx="16" fmlaLink="$A$1" fmlaRange="$A$128:$A$138" noThreeD="1" sel="2" val="0"/>
</file>

<file path=xl/ctrlProps/ctrlProp2.xml><?xml version="1.0" encoding="utf-8"?>
<formControlPr xmlns="http://schemas.microsoft.com/office/spreadsheetml/2009/9/main" objectType="Drop" dropStyle="combo" dx="16" fmlaLink="$A$2" fmlaRange="$B$127:$B$138" noThreeD="1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1</xdr:col>
          <xdr:colOff>9525</xdr:colOff>
          <xdr:row>0</xdr:row>
          <xdr:rowOff>342900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352425</xdr:rowOff>
        </xdr:from>
        <xdr:to>
          <xdr:col>1</xdr:col>
          <xdr:colOff>0</xdr:colOff>
          <xdr:row>1</xdr:row>
          <xdr:rowOff>342900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80643</xdr:colOff>
      <xdr:row>0</xdr:row>
      <xdr:rowOff>243417</xdr:rowOff>
    </xdr:from>
    <xdr:to>
      <xdr:col>6</xdr:col>
      <xdr:colOff>1571793</xdr:colOff>
      <xdr:row>2</xdr:row>
      <xdr:rowOff>31751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7643" y="243417"/>
          <a:ext cx="1491150" cy="5080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333374</xdr:colOff>
      <xdr:row>1</xdr:row>
      <xdr:rowOff>95250</xdr:rowOff>
    </xdr:from>
    <xdr:to>
      <xdr:col>5</xdr:col>
      <xdr:colOff>609557</xdr:colOff>
      <xdr:row>3</xdr:row>
      <xdr:rowOff>109182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0974" y="295275"/>
          <a:ext cx="1190583" cy="404457"/>
        </a:xfrm>
        <a:prstGeom prst="rect">
          <a:avLst/>
        </a:prstGeom>
      </xdr:spPr>
    </xdr:pic>
    <xdr:clientData/>
  </xdr:twoCellAnchor>
  <xdr:twoCellAnchor editAs="oneCell">
    <xdr:from>
      <xdr:col>4</xdr:col>
      <xdr:colOff>314325</xdr:colOff>
      <xdr:row>31</xdr:row>
      <xdr:rowOff>114300</xdr:rowOff>
    </xdr:from>
    <xdr:to>
      <xdr:col>5</xdr:col>
      <xdr:colOff>590508</xdr:colOff>
      <xdr:row>33</xdr:row>
      <xdr:rowOff>137757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1925" y="9715500"/>
          <a:ext cx="1190583" cy="404457"/>
        </a:xfrm>
        <a:prstGeom prst="rect">
          <a:avLst/>
        </a:prstGeom>
      </xdr:spPr>
    </xdr:pic>
    <xdr:clientData/>
  </xdr:twoCellAnchor>
  <xdr:oneCellAnchor>
    <xdr:from>
      <xdr:col>4</xdr:col>
      <xdr:colOff>314325</xdr:colOff>
      <xdr:row>62</xdr:row>
      <xdr:rowOff>114300</xdr:rowOff>
    </xdr:from>
    <xdr:ext cx="1190583" cy="404457"/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1925" y="9715500"/>
          <a:ext cx="1190583" cy="404457"/>
        </a:xfrm>
        <a:prstGeom prst="rect">
          <a:avLst/>
        </a:prstGeom>
      </xdr:spPr>
    </xdr:pic>
    <xdr:clientData/>
  </xdr:oneCellAnchor>
  <xdr:oneCellAnchor>
    <xdr:from>
      <xdr:col>4</xdr:col>
      <xdr:colOff>314325</xdr:colOff>
      <xdr:row>93</xdr:row>
      <xdr:rowOff>114300</xdr:rowOff>
    </xdr:from>
    <xdr:ext cx="1190583" cy="404457"/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1925" y="19278600"/>
          <a:ext cx="1190583" cy="404457"/>
        </a:xfrm>
        <a:prstGeom prst="rect">
          <a:avLst/>
        </a:prstGeom>
      </xdr:spPr>
    </xdr:pic>
    <xdr:clientData/>
  </xdr:oneCellAnchor>
  <xdr:oneCellAnchor>
    <xdr:from>
      <xdr:col>4</xdr:col>
      <xdr:colOff>314325</xdr:colOff>
      <xdr:row>124</xdr:row>
      <xdr:rowOff>114300</xdr:rowOff>
    </xdr:from>
    <xdr:ext cx="1190583" cy="404457"/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1925" y="28841700"/>
          <a:ext cx="1190583" cy="404457"/>
        </a:xfrm>
        <a:prstGeom prst="rect">
          <a:avLst/>
        </a:prstGeom>
      </xdr:spPr>
    </xdr:pic>
    <xdr:clientData/>
  </xdr:oneCellAnchor>
  <xdr:oneCellAnchor>
    <xdr:from>
      <xdr:col>4</xdr:col>
      <xdr:colOff>314325</xdr:colOff>
      <xdr:row>155</xdr:row>
      <xdr:rowOff>114300</xdr:rowOff>
    </xdr:from>
    <xdr:ext cx="1190583" cy="404457"/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1925" y="38414325"/>
          <a:ext cx="1190583" cy="40445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joint.com/Users/PROSEEN%2002/Documents/Agenda%20prospection%202%20-%20Cop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Calendrier"/>
    </sheetNames>
    <sheetDataSet>
      <sheetData sheetId="0"/>
      <sheetData sheetId="1">
        <row r="1">
          <cell r="A1">
            <v>2016</v>
          </cell>
          <cell r="B1" t="str">
            <v>février</v>
          </cell>
        </row>
        <row r="3">
          <cell r="B3" t="str">
            <v>LUNDI</v>
          </cell>
        </row>
        <row r="16">
          <cell r="A16">
            <v>2016</v>
          </cell>
          <cell r="B16" t="str">
            <v>mars</v>
          </cell>
        </row>
        <row r="31">
          <cell r="A31">
            <v>2016</v>
          </cell>
          <cell r="B31" t="str">
            <v>avril</v>
          </cell>
        </row>
        <row r="46">
          <cell r="A46">
            <v>2016</v>
          </cell>
          <cell r="B46" t="str">
            <v>mai</v>
          </cell>
        </row>
        <row r="61">
          <cell r="A61">
            <v>2016</v>
          </cell>
          <cell r="B61" t="str">
            <v>juin</v>
          </cell>
        </row>
        <row r="76">
          <cell r="A76">
            <v>2016</v>
          </cell>
          <cell r="B76" t="str">
            <v>juillet</v>
          </cell>
        </row>
        <row r="91">
          <cell r="A91">
            <v>2016</v>
          </cell>
          <cell r="B91" t="str">
            <v>août</v>
          </cell>
        </row>
        <row r="106">
          <cell r="A106">
            <v>2016</v>
          </cell>
          <cell r="B106" t="str">
            <v>septembre</v>
          </cell>
        </row>
        <row r="121">
          <cell r="A121">
            <v>2016</v>
          </cell>
          <cell r="B121" t="str">
            <v>octobre</v>
          </cell>
        </row>
        <row r="136">
          <cell r="A136">
            <v>2016</v>
          </cell>
          <cell r="B136" t="str">
            <v>novembre</v>
          </cell>
        </row>
      </sheetData>
    </sheetDataSet>
  </externalBook>
</externalLink>
</file>

<file path=xl/tables/table1.xml><?xml version="1.0" encoding="utf-8"?>
<table xmlns="http://schemas.openxmlformats.org/spreadsheetml/2006/main" id="2" name="Tableau13" displayName="Tableau13" ref="A3:O111" headerRowCount="0" totalsRowShown="0" dataDxfId="32" headerRowBorderDxfId="33" tableBorderDxfId="31" totalsRowBorderDxfId="30" dataCellStyle="Normal 2">
  <tableColumns count="15">
    <tableColumn id="1" name="Colonne1" headerRowDxfId="29" dataDxfId="28" headerRowCellStyle="Normal 2" dataCellStyle="Normal 2"/>
    <tableColumn id="2" name="Colonne2" headerRowDxfId="27" dataDxfId="26" headerRowCellStyle="Normal 2" dataCellStyle="Normal 2"/>
    <tableColumn id="3" name="Colonne3" headerRowDxfId="25" dataDxfId="24" headerRowCellStyle="Normal 2" dataCellStyle="Normal 2"/>
    <tableColumn id="4" name="Colonne4" headerRowDxfId="23" dataDxfId="22" headerRowCellStyle="Normal 2" dataCellStyle="Normal 2"/>
    <tableColumn id="5" name="Colonne5" headerRowDxfId="21" dataDxfId="20" headerRowCellStyle="Normal 2" dataCellStyle="Normal 2"/>
    <tableColumn id="6" name="Colonne6" headerRowDxfId="19" dataDxfId="18" headerRowCellStyle="Normal 2" dataCellStyle="Normal 2"/>
    <tableColumn id="7" name="Colonne7" headerRowDxfId="17" dataDxfId="16" headerRowCellStyle="Normal 2" dataCellStyle="Normal 2"/>
    <tableColumn id="8" name="Colonne8" headerRowDxfId="15" dataDxfId="14" headerRowCellStyle="Normal 2" dataCellStyle="Normal 2"/>
    <tableColumn id="9" name="Colonne9" headerRowDxfId="13" dataDxfId="12" headerRowCellStyle="Normal 2" dataCellStyle="Normal 2"/>
    <tableColumn id="10" name="Colonne10" headerRowDxfId="11" dataDxfId="10" headerRowCellStyle="Normal 2" dataCellStyle="Normal 2"/>
    <tableColumn id="11" name="Colonne11" headerRowDxfId="9" dataDxfId="8" headerRowCellStyle="Normal 2" dataCellStyle="Normal 2"/>
    <tableColumn id="12" name="Colonne12" headerRowDxfId="7" dataDxfId="6" headerRowCellStyle="Normal 2" dataCellStyle="Normal 2"/>
    <tableColumn id="13" name="Colonne13" headerRowDxfId="5" dataDxfId="4" headerRowCellStyle="Normal 2" dataCellStyle="Normal 2"/>
    <tableColumn id="14" name="Colonne14" headerRowDxfId="3" dataDxfId="2" headerRowCellStyle="Normal 2" dataCellStyle="Normal 2"/>
    <tableColumn id="15" name="Colonne15" headerRowDxfId="1" dataDxfId="0" headerRowCellStyle="Normal 2" dataCellStyle="Normal 2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hyperlink" Target="mailto:solange.gbeuly@vivoenergy.com" TargetMode="External"/><Relationship Id="rId1" Type="http://schemas.openxmlformats.org/officeDocument/2006/relationships/hyperlink" Target="mailto:simplice.kouadio@bollor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theme="4"/>
  </sheetPr>
  <dimension ref="A1:O172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3" sqref="A33"/>
    </sheetView>
  </sheetViews>
  <sheetFormatPr baseColWidth="10" defaultColWidth="11.42578125" defaultRowHeight="15" x14ac:dyDescent="0.25"/>
  <cols>
    <col min="1" max="1" width="40.85546875" style="1" bestFit="1" customWidth="1"/>
    <col min="2" max="2" width="20.42578125" style="1" bestFit="1" customWidth="1"/>
    <col min="3" max="3" width="15.7109375" style="1" customWidth="1"/>
    <col min="4" max="4" width="21.42578125" style="1" bestFit="1" customWidth="1"/>
    <col min="5" max="5" width="20.28515625" style="1" hidden="1" customWidth="1"/>
    <col min="6" max="6" width="21" style="1" bestFit="1" customWidth="1"/>
    <col min="7" max="7" width="30.85546875" style="1" bestFit="1" customWidth="1"/>
    <col min="8" max="8" width="27.140625" style="1" hidden="1" customWidth="1"/>
    <col min="9" max="9" width="11.42578125" style="1"/>
    <col min="10" max="10" width="14.28515625" style="1" customWidth="1"/>
    <col min="11" max="11" width="13" style="1" customWidth="1"/>
    <col min="12" max="12" width="12.7109375" style="1" customWidth="1"/>
    <col min="13" max="13" width="15.85546875" style="3" bestFit="1" customWidth="1"/>
    <col min="14" max="14" width="24.7109375" style="28" bestFit="1" customWidth="1"/>
    <col min="15" max="15" width="32.5703125" style="1" bestFit="1" customWidth="1"/>
    <col min="16" max="36" width="11.42578125" style="1"/>
    <col min="37" max="37" width="18.5703125" style="1" bestFit="1" customWidth="1"/>
    <col min="38" max="38" width="11.42578125" style="1"/>
    <col min="39" max="39" width="17" style="1" bestFit="1" customWidth="1"/>
    <col min="40" max="16384" width="11.42578125" style="1"/>
  </cols>
  <sheetData>
    <row r="1" spans="1:15" x14ac:dyDescent="0.25">
      <c r="A1" s="62" t="s">
        <v>12</v>
      </c>
      <c r="B1" s="60" t="s">
        <v>53</v>
      </c>
      <c r="C1" s="62" t="s">
        <v>69</v>
      </c>
      <c r="D1" s="62" t="s">
        <v>278</v>
      </c>
      <c r="E1" s="62" t="s">
        <v>279</v>
      </c>
      <c r="F1" s="63" t="s">
        <v>280</v>
      </c>
      <c r="G1" s="64"/>
      <c r="H1" s="64"/>
      <c r="I1" s="65"/>
      <c r="J1" s="63" t="s">
        <v>281</v>
      </c>
      <c r="K1" s="64"/>
      <c r="L1" s="65"/>
      <c r="M1" s="26"/>
      <c r="N1" s="27"/>
      <c r="O1" s="25"/>
    </row>
    <row r="2" spans="1:15" ht="30" customHeight="1" x14ac:dyDescent="0.25">
      <c r="A2" s="62"/>
      <c r="B2" s="61"/>
      <c r="C2" s="62"/>
      <c r="D2" s="62"/>
      <c r="E2" s="62"/>
      <c r="F2" s="47" t="s">
        <v>13</v>
      </c>
      <c r="G2" s="47" t="s">
        <v>14</v>
      </c>
      <c r="H2" s="47" t="s">
        <v>15</v>
      </c>
      <c r="I2" s="47" t="s">
        <v>16</v>
      </c>
      <c r="J2" s="24" t="s">
        <v>286</v>
      </c>
      <c r="K2" s="24" t="s">
        <v>17</v>
      </c>
      <c r="L2" s="24" t="s">
        <v>18</v>
      </c>
      <c r="M2" s="47" t="s">
        <v>282</v>
      </c>
      <c r="N2" s="47" t="s">
        <v>285</v>
      </c>
      <c r="O2" s="47" t="s">
        <v>283</v>
      </c>
    </row>
    <row r="3" spans="1:15" x14ac:dyDescent="0.25">
      <c r="A3" s="5" t="s">
        <v>190</v>
      </c>
      <c r="B3" s="5" t="str">
        <f t="shared" ref="B3:B66" si="0">VLOOKUP($A3,BD_entreprise,2,FALSE)</f>
        <v>Oil &amp; Gas</v>
      </c>
      <c r="C3" s="5" t="str">
        <f t="shared" ref="C3:C66" si="1">VLOOKUP($A3,BD_entreprise,3,FALSE)</f>
        <v>Vridi</v>
      </c>
      <c r="D3" s="5" t="s">
        <v>275</v>
      </c>
      <c r="E3" s="5" t="str">
        <f t="shared" ref="E3:E11" si="2">VLOOKUP($A3,BD_entreprise,5,FALSE)</f>
        <v>21 75 98 00</v>
      </c>
      <c r="F3" s="5" t="str">
        <f t="shared" ref="F3:F66" si="3">VLOOKUP($A3,BD_entreprise,6,FALSE)</f>
        <v>EHIVET Jean</v>
      </c>
      <c r="G3" s="5" t="str">
        <f t="shared" ref="G3:G66" si="4">VLOOKUP($A3,BD_entreprise,7,FALSE)</f>
        <v>Ingénieur travaux</v>
      </c>
      <c r="H3" s="5">
        <f t="shared" ref="H3:H17" si="5">VLOOKUP($A3,BD_entreprise,8,FALSE)</f>
        <v>0</v>
      </c>
      <c r="I3" s="5">
        <f t="shared" ref="I3:I66" si="6">VLOOKUP($A3,BD_entreprise,9,FALSE)</f>
        <v>0</v>
      </c>
      <c r="J3" s="6">
        <v>42370</v>
      </c>
      <c r="K3" s="6"/>
      <c r="L3" s="6"/>
      <c r="M3" s="7" t="s">
        <v>270</v>
      </c>
      <c r="N3" s="5" t="s">
        <v>374</v>
      </c>
      <c r="O3" s="8" t="s">
        <v>375</v>
      </c>
    </row>
    <row r="4" spans="1:15" x14ac:dyDescent="0.25">
      <c r="A4" s="5" t="s">
        <v>216</v>
      </c>
      <c r="B4" s="36" t="str">
        <f t="shared" si="0"/>
        <v>Oil &amp; Gas</v>
      </c>
      <c r="C4" s="5" t="str">
        <f t="shared" si="1"/>
        <v>Vridi</v>
      </c>
      <c r="D4" s="5" t="s">
        <v>275</v>
      </c>
      <c r="E4" s="5" t="str">
        <f t="shared" si="2"/>
        <v>21 27 00 72</v>
      </c>
      <c r="F4" s="5" t="str">
        <f t="shared" si="3"/>
        <v>KOUASSI Dazi</v>
      </c>
      <c r="G4" s="5" t="str">
        <f t="shared" si="4"/>
        <v>Directeur des opérations et logistique</v>
      </c>
      <c r="H4" s="5">
        <f t="shared" si="5"/>
        <v>0</v>
      </c>
      <c r="I4" s="5">
        <f t="shared" si="6"/>
        <v>0</v>
      </c>
      <c r="J4" s="6">
        <v>42371</v>
      </c>
      <c r="K4" s="6">
        <v>42410</v>
      </c>
      <c r="L4" s="6"/>
      <c r="M4" s="7" t="s">
        <v>271</v>
      </c>
      <c r="N4" s="5" t="s">
        <v>374</v>
      </c>
      <c r="O4" s="8" t="s">
        <v>375</v>
      </c>
    </row>
    <row r="5" spans="1:15" x14ac:dyDescent="0.25">
      <c r="A5" s="5" t="s">
        <v>245</v>
      </c>
      <c r="B5" s="5" t="str">
        <f t="shared" si="0"/>
        <v>Energie</v>
      </c>
      <c r="C5" s="5" t="str">
        <f t="shared" si="1"/>
        <v>Cocody</v>
      </c>
      <c r="D5" s="5" t="s">
        <v>273</v>
      </c>
      <c r="E5" s="5">
        <f t="shared" si="2"/>
        <v>0</v>
      </c>
      <c r="F5" s="5" t="str">
        <f t="shared" si="3"/>
        <v>SOA Gilbert</v>
      </c>
      <c r="G5" s="5" t="str">
        <f t="shared" si="4"/>
        <v>Directeur général</v>
      </c>
      <c r="H5" s="5">
        <f t="shared" si="5"/>
        <v>0</v>
      </c>
      <c r="I5" s="5">
        <f t="shared" si="6"/>
        <v>0</v>
      </c>
      <c r="J5" s="6">
        <v>42372</v>
      </c>
      <c r="K5" s="6"/>
      <c r="L5" s="6"/>
      <c r="M5" s="7" t="s">
        <v>270</v>
      </c>
      <c r="N5" s="5" t="s">
        <v>376</v>
      </c>
      <c r="O5" s="5" t="s">
        <v>377</v>
      </c>
    </row>
    <row r="6" spans="1:15" x14ac:dyDescent="0.25">
      <c r="A6" s="5" t="s">
        <v>32</v>
      </c>
      <c r="B6" s="5" t="str">
        <f t="shared" si="0"/>
        <v>Ingénierie</v>
      </c>
      <c r="C6" s="5" t="str">
        <f t="shared" si="1"/>
        <v>Cocody</v>
      </c>
      <c r="D6" s="5" t="s">
        <v>273</v>
      </c>
      <c r="E6" s="5" t="str">
        <f t="shared" si="2"/>
        <v>22 48 34 00</v>
      </c>
      <c r="F6" s="5" t="str">
        <f t="shared" si="3"/>
        <v>KOFFI Danique</v>
      </c>
      <c r="G6" s="5" t="str">
        <f t="shared" si="4"/>
        <v>Chef de service mines et HC</v>
      </c>
      <c r="H6" s="5">
        <f t="shared" si="5"/>
        <v>0</v>
      </c>
      <c r="I6" s="5">
        <f t="shared" si="6"/>
        <v>0</v>
      </c>
      <c r="J6" s="6">
        <v>42384</v>
      </c>
      <c r="K6" s="6"/>
      <c r="L6" s="6"/>
      <c r="M6" s="7" t="s">
        <v>270</v>
      </c>
      <c r="N6" s="5" t="s">
        <v>378</v>
      </c>
      <c r="O6" s="5"/>
    </row>
    <row r="7" spans="1:15" x14ac:dyDescent="0.25">
      <c r="A7" s="5" t="s">
        <v>203</v>
      </c>
      <c r="B7" s="5" t="str">
        <f t="shared" si="0"/>
        <v>Agro-alimentaire</v>
      </c>
      <c r="C7" s="5" t="str">
        <f t="shared" si="1"/>
        <v>Vridi</v>
      </c>
      <c r="D7" s="5" t="s">
        <v>273</v>
      </c>
      <c r="E7" s="5" t="str">
        <f t="shared" si="2"/>
        <v>21 21 09 00/21 25 45 65</v>
      </c>
      <c r="F7" s="5" t="str">
        <f t="shared" si="3"/>
        <v>BONGUE Abel</v>
      </c>
      <c r="G7" s="5" t="str">
        <f t="shared" si="4"/>
        <v>Responsable technique</v>
      </c>
      <c r="H7" s="5">
        <f t="shared" si="5"/>
        <v>0</v>
      </c>
      <c r="I7" s="5">
        <f t="shared" si="6"/>
        <v>0</v>
      </c>
      <c r="J7" s="6">
        <v>42389</v>
      </c>
      <c r="K7" s="6"/>
      <c r="L7" s="6"/>
      <c r="M7" s="7" t="s">
        <v>270</v>
      </c>
      <c r="N7" s="5" t="s">
        <v>379</v>
      </c>
      <c r="O7" s="5"/>
    </row>
    <row r="8" spans="1:15" x14ac:dyDescent="0.25">
      <c r="A8" s="5" t="s">
        <v>380</v>
      </c>
      <c r="B8" s="5" t="str">
        <f t="shared" si="0"/>
        <v>Agro-alimentaire</v>
      </c>
      <c r="C8" s="5" t="str">
        <f t="shared" si="1"/>
        <v>Cocody</v>
      </c>
      <c r="D8" s="5" t="s">
        <v>274</v>
      </c>
      <c r="E8" s="5">
        <f t="shared" si="2"/>
        <v>0</v>
      </c>
      <c r="F8" s="5" t="str">
        <f t="shared" si="3"/>
        <v>KONAN Armand</v>
      </c>
      <c r="G8" s="5" t="str">
        <f t="shared" si="4"/>
        <v>Directeur général</v>
      </c>
      <c r="H8" s="5">
        <f t="shared" si="5"/>
        <v>0</v>
      </c>
      <c r="I8" s="5">
        <f t="shared" si="6"/>
        <v>0</v>
      </c>
      <c r="J8" s="6">
        <v>42384</v>
      </c>
      <c r="K8" s="6">
        <v>42401</v>
      </c>
      <c r="L8" s="6"/>
      <c r="M8" s="7" t="s">
        <v>270</v>
      </c>
      <c r="N8" s="5" t="s">
        <v>382</v>
      </c>
      <c r="O8" s="5"/>
    </row>
    <row r="9" spans="1:15" x14ac:dyDescent="0.25">
      <c r="A9" s="5" t="s">
        <v>333</v>
      </c>
      <c r="B9" s="5" t="str">
        <f t="shared" si="0"/>
        <v>Public</v>
      </c>
      <c r="C9" s="5" t="str">
        <f t="shared" si="1"/>
        <v>Dabou</v>
      </c>
      <c r="D9" s="5" t="s">
        <v>276</v>
      </c>
      <c r="E9" s="5">
        <f t="shared" si="2"/>
        <v>0</v>
      </c>
      <c r="F9" s="5" t="str">
        <f t="shared" si="3"/>
        <v>SIE Essis</v>
      </c>
      <c r="G9" s="5" t="str">
        <f t="shared" si="4"/>
        <v>Directeur technique</v>
      </c>
      <c r="H9" s="5">
        <f t="shared" si="5"/>
        <v>0</v>
      </c>
      <c r="I9" s="5" t="str">
        <f t="shared" si="6"/>
        <v xml:space="preserve">06 48 01 25 </v>
      </c>
      <c r="J9" s="6">
        <v>42405</v>
      </c>
      <c r="K9" s="6"/>
      <c r="L9" s="6"/>
      <c r="M9" s="7" t="s">
        <v>271</v>
      </c>
      <c r="N9" s="5" t="s">
        <v>383</v>
      </c>
      <c r="O9" s="5"/>
    </row>
    <row r="10" spans="1:15" x14ac:dyDescent="0.25">
      <c r="A10" s="5" t="s">
        <v>384</v>
      </c>
      <c r="B10" s="5" t="str">
        <f t="shared" si="0"/>
        <v>Travaux</v>
      </c>
      <c r="C10" s="5" t="str">
        <f t="shared" si="1"/>
        <v>Bingerville</v>
      </c>
      <c r="D10" s="5" t="s">
        <v>273</v>
      </c>
      <c r="E10" s="5">
        <f t="shared" si="2"/>
        <v>0</v>
      </c>
      <c r="F10" s="5" t="str">
        <f t="shared" si="3"/>
        <v>EBA Anicette</v>
      </c>
      <c r="G10" s="5" t="str">
        <f t="shared" si="4"/>
        <v>Responsable juridique</v>
      </c>
      <c r="H10" s="5">
        <f t="shared" si="5"/>
        <v>0</v>
      </c>
      <c r="I10" s="5">
        <f t="shared" si="6"/>
        <v>0</v>
      </c>
      <c r="J10" s="6">
        <v>42404</v>
      </c>
      <c r="K10" s="6"/>
      <c r="L10" s="6"/>
      <c r="M10" s="7" t="s">
        <v>270</v>
      </c>
      <c r="N10" s="5" t="s">
        <v>388</v>
      </c>
      <c r="O10" s="5"/>
    </row>
    <row r="11" spans="1:15" x14ac:dyDescent="0.25">
      <c r="A11" s="5" t="s">
        <v>330</v>
      </c>
      <c r="B11" s="5" t="str">
        <f t="shared" si="0"/>
        <v>Public</v>
      </c>
      <c r="C11" s="5" t="str">
        <f t="shared" si="1"/>
        <v>Divo</v>
      </c>
      <c r="D11" s="5" t="s">
        <v>277</v>
      </c>
      <c r="E11" s="5">
        <f t="shared" si="2"/>
        <v>0</v>
      </c>
      <c r="F11" s="5" t="str">
        <f t="shared" si="3"/>
        <v>GAHIE Cesar</v>
      </c>
      <c r="G11" s="5" t="str">
        <f t="shared" si="4"/>
        <v>Sous directeur des marchés publics</v>
      </c>
      <c r="H11" s="5">
        <f t="shared" si="5"/>
        <v>0</v>
      </c>
      <c r="I11" s="5" t="str">
        <f t="shared" si="6"/>
        <v xml:space="preserve">07 07 65 82 </v>
      </c>
      <c r="J11" s="6">
        <v>42407</v>
      </c>
      <c r="K11" s="6"/>
      <c r="L11" s="6"/>
      <c r="M11" s="7" t="s">
        <v>270</v>
      </c>
      <c r="N11" s="5" t="s">
        <v>391</v>
      </c>
      <c r="O11" s="5" t="s">
        <v>392</v>
      </c>
    </row>
    <row r="12" spans="1:15" ht="15" customHeight="1" x14ac:dyDescent="0.25">
      <c r="A12" s="5" t="s">
        <v>331</v>
      </c>
      <c r="B12" s="5" t="str">
        <f t="shared" si="0"/>
        <v>Public</v>
      </c>
      <c r="C12" s="5" t="str">
        <f t="shared" si="1"/>
        <v>Gagnoa</v>
      </c>
      <c r="D12" s="5" t="s">
        <v>277</v>
      </c>
      <c r="E12" s="9"/>
      <c r="F12" s="5" t="str">
        <f t="shared" si="3"/>
        <v>DJEGNE François</v>
      </c>
      <c r="G12" s="5" t="str">
        <f t="shared" si="4"/>
        <v>Directeur technique</v>
      </c>
      <c r="H12" s="5">
        <f t="shared" si="5"/>
        <v>0</v>
      </c>
      <c r="I12" s="5" t="str">
        <f t="shared" si="6"/>
        <v xml:space="preserve">07 02 94 81 </v>
      </c>
      <c r="J12" s="6">
        <v>42408</v>
      </c>
      <c r="K12" s="6"/>
      <c r="L12" s="6"/>
      <c r="M12" s="7" t="s">
        <v>270</v>
      </c>
      <c r="N12" s="5" t="s">
        <v>391</v>
      </c>
      <c r="O12" s="5" t="s">
        <v>393</v>
      </c>
    </row>
    <row r="13" spans="1:15" x14ac:dyDescent="0.25">
      <c r="A13" s="5" t="s">
        <v>351</v>
      </c>
      <c r="B13" s="5" t="str">
        <f t="shared" si="0"/>
        <v>Agro-alimentaire</v>
      </c>
      <c r="C13" s="5" t="str">
        <f t="shared" si="1"/>
        <v>San-Pedro</v>
      </c>
      <c r="D13" s="5" t="s">
        <v>277</v>
      </c>
      <c r="E13" s="5"/>
      <c r="F13" s="5" t="str">
        <f t="shared" si="3"/>
        <v>KATI Bi Kévin</v>
      </c>
      <c r="G13" s="5" t="str">
        <f t="shared" si="4"/>
        <v>Responsable production</v>
      </c>
      <c r="H13" s="5">
        <f t="shared" si="5"/>
        <v>0</v>
      </c>
      <c r="I13" s="5" t="str">
        <f t="shared" si="6"/>
        <v>56 32 97 11</v>
      </c>
      <c r="J13" s="6">
        <v>42409</v>
      </c>
      <c r="K13" s="6"/>
      <c r="L13" s="6"/>
      <c r="M13" s="7" t="s">
        <v>270</v>
      </c>
      <c r="N13" s="5" t="s">
        <v>378</v>
      </c>
      <c r="O13" s="5"/>
    </row>
    <row r="14" spans="1:15" x14ac:dyDescent="0.25">
      <c r="A14" s="5" t="s">
        <v>358</v>
      </c>
      <c r="B14" s="5" t="str">
        <f t="shared" si="0"/>
        <v>Agro-alimentaire</v>
      </c>
      <c r="C14" s="5" t="str">
        <f t="shared" si="1"/>
        <v>San-Pedro</v>
      </c>
      <c r="D14" s="5" t="s">
        <v>277</v>
      </c>
      <c r="E14" s="5"/>
      <c r="F14" s="5" t="str">
        <f t="shared" si="3"/>
        <v>AHOUA Carlos</v>
      </c>
      <c r="G14" s="5" t="str">
        <f t="shared" si="4"/>
        <v>Responsable projet</v>
      </c>
      <c r="H14" s="5">
        <f t="shared" si="5"/>
        <v>0</v>
      </c>
      <c r="I14" s="5" t="str">
        <f t="shared" si="6"/>
        <v>07 64 59 91</v>
      </c>
      <c r="J14" s="6">
        <v>42410</v>
      </c>
      <c r="K14" s="6"/>
      <c r="L14" s="6"/>
      <c r="M14" s="7" t="s">
        <v>270</v>
      </c>
      <c r="N14" s="5" t="s">
        <v>378</v>
      </c>
      <c r="O14" s="5"/>
    </row>
    <row r="15" spans="1:15" x14ac:dyDescent="0.25">
      <c r="A15" s="5" t="s">
        <v>365</v>
      </c>
      <c r="B15" s="5" t="str">
        <f t="shared" si="0"/>
        <v>Public</v>
      </c>
      <c r="C15" s="5" t="str">
        <f t="shared" si="1"/>
        <v>San-Pedro</v>
      </c>
      <c r="D15" s="5" t="s">
        <v>277</v>
      </c>
      <c r="E15" s="5"/>
      <c r="F15" s="5">
        <f t="shared" si="3"/>
        <v>0</v>
      </c>
      <c r="G15" s="5">
        <f t="shared" si="4"/>
        <v>0</v>
      </c>
      <c r="H15" s="5">
        <f t="shared" si="5"/>
        <v>0</v>
      </c>
      <c r="I15" s="5">
        <f t="shared" si="6"/>
        <v>0</v>
      </c>
      <c r="J15" s="6">
        <v>42411</v>
      </c>
      <c r="K15" s="6"/>
      <c r="L15" s="6"/>
      <c r="M15" s="7" t="s">
        <v>270</v>
      </c>
      <c r="N15" s="5" t="s">
        <v>378</v>
      </c>
      <c r="O15" s="5"/>
    </row>
    <row r="16" spans="1:15" x14ac:dyDescent="0.25">
      <c r="A16" s="5" t="s">
        <v>364</v>
      </c>
      <c r="B16" s="5" t="str">
        <f t="shared" si="0"/>
        <v>Public</v>
      </c>
      <c r="C16" s="5" t="str">
        <f t="shared" si="1"/>
        <v>Vridi</v>
      </c>
      <c r="D16" s="5" t="s">
        <v>277</v>
      </c>
      <c r="E16" s="5"/>
      <c r="F16" s="5">
        <f t="shared" si="3"/>
        <v>0</v>
      </c>
      <c r="G16" s="5">
        <f t="shared" si="4"/>
        <v>0</v>
      </c>
      <c r="H16" s="5">
        <f t="shared" si="5"/>
        <v>0</v>
      </c>
      <c r="I16" s="5">
        <f t="shared" si="6"/>
        <v>0</v>
      </c>
      <c r="J16" s="6">
        <v>42417</v>
      </c>
      <c r="K16" s="6"/>
      <c r="L16" s="6"/>
      <c r="M16" s="7" t="s">
        <v>270</v>
      </c>
      <c r="N16" s="5" t="s">
        <v>394</v>
      </c>
      <c r="O16" s="5"/>
    </row>
    <row r="17" spans="1:15" x14ac:dyDescent="0.25">
      <c r="A17" s="5" t="s">
        <v>395</v>
      </c>
      <c r="B17" s="5" t="str">
        <f t="shared" si="0"/>
        <v>Santé</v>
      </c>
      <c r="C17" s="5" t="str">
        <f t="shared" si="1"/>
        <v>Cocody</v>
      </c>
      <c r="D17" s="5" t="s">
        <v>277</v>
      </c>
      <c r="E17" s="5"/>
      <c r="F17" s="5">
        <f t="shared" si="3"/>
        <v>0</v>
      </c>
      <c r="G17" s="5">
        <f t="shared" si="4"/>
        <v>0</v>
      </c>
      <c r="H17" s="5">
        <f t="shared" si="5"/>
        <v>0</v>
      </c>
      <c r="I17" s="5">
        <f t="shared" si="6"/>
        <v>0</v>
      </c>
      <c r="J17" s="6">
        <v>42419</v>
      </c>
      <c r="K17" s="6"/>
      <c r="L17" s="6"/>
      <c r="M17" s="7" t="s">
        <v>270</v>
      </c>
      <c r="N17" s="5" t="s">
        <v>394</v>
      </c>
      <c r="O17" s="5"/>
    </row>
    <row r="18" spans="1:15" x14ac:dyDescent="0.25">
      <c r="A18" s="5" t="s">
        <v>397</v>
      </c>
      <c r="B18" s="5" t="str">
        <f t="shared" si="0"/>
        <v>Humanitaire</v>
      </c>
      <c r="C18" s="5" t="str">
        <f t="shared" si="1"/>
        <v>Cocody</v>
      </c>
      <c r="D18" s="5" t="s">
        <v>277</v>
      </c>
      <c r="E18" s="5"/>
      <c r="F18" s="5">
        <f t="shared" si="3"/>
        <v>0</v>
      </c>
      <c r="G18" s="5">
        <f t="shared" si="4"/>
        <v>0</v>
      </c>
      <c r="H18" s="5"/>
      <c r="I18" s="5">
        <f t="shared" si="6"/>
        <v>0</v>
      </c>
      <c r="J18" s="6">
        <v>42422</v>
      </c>
      <c r="K18" s="6"/>
      <c r="L18" s="6"/>
      <c r="M18" s="7" t="s">
        <v>270</v>
      </c>
      <c r="N18" s="5" t="s">
        <v>394</v>
      </c>
      <c r="O18" s="5"/>
    </row>
    <row r="19" spans="1:15" x14ac:dyDescent="0.25">
      <c r="A19" s="5" t="s">
        <v>196</v>
      </c>
      <c r="B19" s="5" t="str">
        <f t="shared" si="0"/>
        <v>Agro-alimentaire</v>
      </c>
      <c r="C19" s="5" t="str">
        <f t="shared" si="1"/>
        <v>Marcory Zone 4</v>
      </c>
      <c r="D19" s="5" t="s">
        <v>277</v>
      </c>
      <c r="E19" s="5"/>
      <c r="F19" s="5" t="str">
        <f t="shared" si="3"/>
        <v>N'GUESSAN Alain</v>
      </c>
      <c r="G19" s="5">
        <f t="shared" si="4"/>
        <v>0</v>
      </c>
      <c r="H19" s="5"/>
      <c r="I19" s="5" t="str">
        <f t="shared" si="6"/>
        <v>59 12 79 21</v>
      </c>
      <c r="J19" s="6">
        <v>42423</v>
      </c>
      <c r="K19" s="6"/>
      <c r="L19" s="6"/>
      <c r="M19" s="7" t="s">
        <v>288</v>
      </c>
      <c r="N19" s="5" t="s">
        <v>399</v>
      </c>
      <c r="O19" s="5"/>
    </row>
    <row r="20" spans="1:15" x14ac:dyDescent="0.25">
      <c r="A20" s="5" t="s">
        <v>400</v>
      </c>
      <c r="B20" s="5" t="str">
        <f t="shared" si="0"/>
        <v>Travaux</v>
      </c>
      <c r="C20" s="5" t="str">
        <f t="shared" si="1"/>
        <v>Marcory zone 4</v>
      </c>
      <c r="D20" s="5" t="s">
        <v>277</v>
      </c>
      <c r="E20" s="5"/>
      <c r="F20" s="5" t="str">
        <f t="shared" si="3"/>
        <v>DOUAYERE Hervé</v>
      </c>
      <c r="G20" s="5" t="str">
        <f t="shared" si="4"/>
        <v>Directeur général adjoint</v>
      </c>
      <c r="H20" s="5"/>
      <c r="I20" s="5">
        <f t="shared" si="6"/>
        <v>0</v>
      </c>
      <c r="J20" s="6">
        <v>42418</v>
      </c>
      <c r="K20" s="6"/>
      <c r="L20" s="6"/>
      <c r="M20" s="7" t="s">
        <v>270</v>
      </c>
      <c r="N20" s="5" t="s">
        <v>399</v>
      </c>
      <c r="O20" s="5"/>
    </row>
    <row r="21" spans="1:15" x14ac:dyDescent="0.25">
      <c r="A21" s="5" t="s">
        <v>400</v>
      </c>
      <c r="B21" s="5" t="str">
        <f t="shared" si="0"/>
        <v>Travaux</v>
      </c>
      <c r="C21" s="5" t="str">
        <f t="shared" si="1"/>
        <v>Marcory zone 4</v>
      </c>
      <c r="D21" s="5" t="s">
        <v>277</v>
      </c>
      <c r="E21" s="5"/>
      <c r="F21" s="5" t="str">
        <f t="shared" si="3"/>
        <v>DOUAYERE Hervé</v>
      </c>
      <c r="G21" s="5" t="str">
        <f t="shared" si="4"/>
        <v>Directeur général adjoint</v>
      </c>
      <c r="H21" s="5"/>
      <c r="I21" s="5">
        <f t="shared" si="6"/>
        <v>0</v>
      </c>
      <c r="J21" s="6">
        <v>42424</v>
      </c>
      <c r="K21" s="6"/>
      <c r="L21" s="6"/>
      <c r="M21" s="7" t="s">
        <v>270</v>
      </c>
      <c r="N21" s="5" t="s">
        <v>403</v>
      </c>
      <c r="O21" s="5"/>
    </row>
    <row r="22" spans="1:15" x14ac:dyDescent="0.25">
      <c r="A22" s="5" t="s">
        <v>233</v>
      </c>
      <c r="B22" s="5" t="str">
        <f t="shared" si="0"/>
        <v>Oil &amp; Gas</v>
      </c>
      <c r="C22" s="5" t="str">
        <f t="shared" si="1"/>
        <v>Vridi</v>
      </c>
      <c r="D22" s="5" t="s">
        <v>275</v>
      </c>
      <c r="E22" s="5"/>
      <c r="F22" s="5" t="str">
        <f t="shared" si="3"/>
        <v>YEBOUA Kouassi</v>
      </c>
      <c r="G22" s="5" t="str">
        <f t="shared" si="4"/>
        <v>Directeur technique</v>
      </c>
      <c r="H22" s="5"/>
      <c r="I22" s="5">
        <f t="shared" si="6"/>
        <v>0</v>
      </c>
      <c r="J22" s="6">
        <v>42415</v>
      </c>
      <c r="K22" s="6"/>
      <c r="L22" s="6"/>
      <c r="M22" s="7" t="s">
        <v>270</v>
      </c>
      <c r="N22" s="5" t="s">
        <v>404</v>
      </c>
      <c r="O22" s="5"/>
    </row>
    <row r="23" spans="1:15" x14ac:dyDescent="0.25">
      <c r="A23" s="5"/>
      <c r="B23" s="5" t="e">
        <f t="shared" si="0"/>
        <v>#N/A</v>
      </c>
      <c r="C23" s="5" t="e">
        <f t="shared" si="1"/>
        <v>#N/A</v>
      </c>
      <c r="D23" s="5"/>
      <c r="E23" s="5"/>
      <c r="F23" s="5" t="e">
        <f t="shared" si="3"/>
        <v>#N/A</v>
      </c>
      <c r="G23" s="5" t="e">
        <f t="shared" si="4"/>
        <v>#N/A</v>
      </c>
      <c r="H23" s="5"/>
      <c r="I23" s="5" t="e">
        <f t="shared" si="6"/>
        <v>#N/A</v>
      </c>
      <c r="J23" s="6"/>
      <c r="K23" s="6"/>
      <c r="L23" s="6"/>
      <c r="M23" s="7"/>
      <c r="N23" s="5"/>
      <c r="O23" s="5"/>
    </row>
    <row r="24" spans="1:15" x14ac:dyDescent="0.25">
      <c r="A24" s="5"/>
      <c r="B24" s="5" t="e">
        <f t="shared" si="0"/>
        <v>#N/A</v>
      </c>
      <c r="C24" s="5" t="e">
        <f t="shared" si="1"/>
        <v>#N/A</v>
      </c>
      <c r="D24" s="5"/>
      <c r="E24" s="5"/>
      <c r="F24" s="5" t="e">
        <f t="shared" si="3"/>
        <v>#N/A</v>
      </c>
      <c r="G24" s="5" t="e">
        <f t="shared" si="4"/>
        <v>#N/A</v>
      </c>
      <c r="H24" s="5"/>
      <c r="I24" s="5" t="e">
        <f t="shared" si="6"/>
        <v>#N/A</v>
      </c>
      <c r="J24" s="6"/>
      <c r="K24" s="6"/>
      <c r="L24" s="6"/>
      <c r="M24" s="7"/>
      <c r="N24" s="5"/>
      <c r="O24" s="5"/>
    </row>
    <row r="25" spans="1:15" x14ac:dyDescent="0.25">
      <c r="A25" s="5"/>
      <c r="B25" s="5" t="e">
        <f t="shared" si="0"/>
        <v>#N/A</v>
      </c>
      <c r="C25" s="5" t="e">
        <f t="shared" si="1"/>
        <v>#N/A</v>
      </c>
      <c r="D25" s="5"/>
      <c r="E25" s="5"/>
      <c r="F25" s="5" t="e">
        <f t="shared" si="3"/>
        <v>#N/A</v>
      </c>
      <c r="G25" s="5" t="e">
        <f t="shared" si="4"/>
        <v>#N/A</v>
      </c>
      <c r="H25" s="5"/>
      <c r="I25" s="5" t="e">
        <f t="shared" si="6"/>
        <v>#N/A</v>
      </c>
      <c r="J25" s="6"/>
      <c r="K25" s="6"/>
      <c r="L25" s="6"/>
      <c r="M25" s="7"/>
      <c r="N25" s="5"/>
      <c r="O25" s="5"/>
    </row>
    <row r="26" spans="1:15" x14ac:dyDescent="0.25">
      <c r="A26" s="5"/>
      <c r="B26" s="5" t="e">
        <f t="shared" si="0"/>
        <v>#N/A</v>
      </c>
      <c r="C26" s="5" t="e">
        <f t="shared" si="1"/>
        <v>#N/A</v>
      </c>
      <c r="D26" s="5"/>
      <c r="E26" s="32"/>
      <c r="F26" s="5" t="e">
        <f t="shared" si="3"/>
        <v>#N/A</v>
      </c>
      <c r="G26" s="5" t="e">
        <f t="shared" si="4"/>
        <v>#N/A</v>
      </c>
      <c r="H26" s="32"/>
      <c r="I26" s="5" t="e">
        <f t="shared" si="6"/>
        <v>#N/A</v>
      </c>
      <c r="J26" s="6"/>
      <c r="K26" s="6"/>
      <c r="L26" s="6"/>
      <c r="M26" s="7"/>
      <c r="N26" s="5"/>
      <c r="O26" s="5"/>
    </row>
    <row r="27" spans="1:15" x14ac:dyDescent="0.25">
      <c r="A27" s="5"/>
      <c r="B27" s="5" t="e">
        <f t="shared" si="0"/>
        <v>#N/A</v>
      </c>
      <c r="C27" s="5" t="e">
        <f t="shared" si="1"/>
        <v>#N/A</v>
      </c>
      <c r="D27" s="5"/>
      <c r="E27" s="32"/>
      <c r="F27" s="5" t="e">
        <f t="shared" si="3"/>
        <v>#N/A</v>
      </c>
      <c r="G27" s="5" t="e">
        <f t="shared" si="4"/>
        <v>#N/A</v>
      </c>
      <c r="H27" s="32"/>
      <c r="I27" s="5" t="e">
        <f t="shared" si="6"/>
        <v>#N/A</v>
      </c>
      <c r="J27" s="6"/>
      <c r="K27" s="6"/>
      <c r="L27" s="6"/>
      <c r="M27" s="7"/>
      <c r="N27" s="5"/>
      <c r="O27" s="5"/>
    </row>
    <row r="28" spans="1:15" x14ac:dyDescent="0.25">
      <c r="A28" s="5"/>
      <c r="B28" s="5" t="e">
        <f t="shared" si="0"/>
        <v>#N/A</v>
      </c>
      <c r="C28" s="5" t="e">
        <f t="shared" si="1"/>
        <v>#N/A</v>
      </c>
      <c r="D28" s="5"/>
      <c r="E28" s="32"/>
      <c r="F28" s="5" t="e">
        <f t="shared" si="3"/>
        <v>#N/A</v>
      </c>
      <c r="G28" s="5" t="e">
        <f t="shared" si="4"/>
        <v>#N/A</v>
      </c>
      <c r="H28" s="32"/>
      <c r="I28" s="5" t="e">
        <f t="shared" si="6"/>
        <v>#N/A</v>
      </c>
      <c r="J28" s="6"/>
      <c r="K28" s="6"/>
      <c r="L28" s="6"/>
      <c r="M28" s="7"/>
      <c r="N28" s="5"/>
      <c r="O28" s="5"/>
    </row>
    <row r="29" spans="1:15" x14ac:dyDescent="0.25">
      <c r="A29" s="5"/>
      <c r="B29" s="5" t="e">
        <f t="shared" si="0"/>
        <v>#N/A</v>
      </c>
      <c r="C29" s="5" t="e">
        <f t="shared" si="1"/>
        <v>#N/A</v>
      </c>
      <c r="D29" s="5"/>
      <c r="E29" s="32"/>
      <c r="F29" s="5" t="e">
        <f t="shared" si="3"/>
        <v>#N/A</v>
      </c>
      <c r="G29" s="5" t="e">
        <f t="shared" si="4"/>
        <v>#N/A</v>
      </c>
      <c r="H29" s="32"/>
      <c r="I29" s="5" t="e">
        <f t="shared" si="6"/>
        <v>#N/A</v>
      </c>
      <c r="J29" s="6"/>
      <c r="K29" s="6"/>
      <c r="L29" s="6"/>
      <c r="M29" s="7"/>
      <c r="N29" s="5"/>
      <c r="O29" s="5"/>
    </row>
    <row r="30" spans="1:15" x14ac:dyDescent="0.25">
      <c r="A30" s="5"/>
      <c r="B30" s="5" t="e">
        <f t="shared" si="0"/>
        <v>#N/A</v>
      </c>
      <c r="C30" s="5" t="e">
        <f t="shared" si="1"/>
        <v>#N/A</v>
      </c>
      <c r="D30" s="5"/>
      <c r="E30" s="32"/>
      <c r="F30" s="5" t="e">
        <f t="shared" si="3"/>
        <v>#N/A</v>
      </c>
      <c r="G30" s="5" t="e">
        <f t="shared" si="4"/>
        <v>#N/A</v>
      </c>
      <c r="H30" s="32"/>
      <c r="I30" s="5" t="e">
        <f t="shared" si="6"/>
        <v>#N/A</v>
      </c>
      <c r="J30" s="6"/>
      <c r="K30" s="6"/>
      <c r="L30" s="6"/>
      <c r="M30" s="7"/>
      <c r="N30" s="5"/>
      <c r="O30" s="5"/>
    </row>
    <row r="31" spans="1:15" x14ac:dyDescent="0.25">
      <c r="A31" s="5"/>
      <c r="B31" s="5" t="e">
        <f t="shared" si="0"/>
        <v>#N/A</v>
      </c>
      <c r="C31" s="5" t="e">
        <f t="shared" si="1"/>
        <v>#N/A</v>
      </c>
      <c r="D31" s="5"/>
      <c r="E31" s="32"/>
      <c r="F31" s="5" t="e">
        <f t="shared" si="3"/>
        <v>#N/A</v>
      </c>
      <c r="G31" s="5" t="e">
        <f t="shared" si="4"/>
        <v>#N/A</v>
      </c>
      <c r="H31" s="32"/>
      <c r="I31" s="5" t="e">
        <f t="shared" si="6"/>
        <v>#N/A</v>
      </c>
      <c r="J31" s="6"/>
      <c r="K31" s="6"/>
      <c r="L31" s="6"/>
      <c r="M31" s="7"/>
      <c r="N31" s="5"/>
      <c r="O31" s="5"/>
    </row>
    <row r="32" spans="1:15" x14ac:dyDescent="0.25">
      <c r="A32" s="5"/>
      <c r="B32" s="5" t="e">
        <f t="shared" si="0"/>
        <v>#N/A</v>
      </c>
      <c r="C32" s="5" t="e">
        <f t="shared" si="1"/>
        <v>#N/A</v>
      </c>
      <c r="D32" s="5"/>
      <c r="E32" s="32"/>
      <c r="F32" s="5" t="e">
        <f t="shared" si="3"/>
        <v>#N/A</v>
      </c>
      <c r="G32" s="5" t="e">
        <f t="shared" si="4"/>
        <v>#N/A</v>
      </c>
      <c r="H32" s="32"/>
      <c r="I32" s="5" t="e">
        <f t="shared" si="6"/>
        <v>#N/A</v>
      </c>
      <c r="J32" s="6"/>
      <c r="K32" s="6"/>
      <c r="L32" s="6"/>
      <c r="M32" s="7"/>
      <c r="N32" s="5"/>
      <c r="O32" s="5"/>
    </row>
    <row r="33" spans="1:15" x14ac:dyDescent="0.25">
      <c r="A33" s="5"/>
      <c r="B33" s="5" t="e">
        <f t="shared" si="0"/>
        <v>#N/A</v>
      </c>
      <c r="C33" s="5" t="e">
        <f t="shared" si="1"/>
        <v>#N/A</v>
      </c>
      <c r="D33" s="5"/>
      <c r="E33" s="32"/>
      <c r="F33" s="5" t="e">
        <f t="shared" si="3"/>
        <v>#N/A</v>
      </c>
      <c r="G33" s="5" t="e">
        <f t="shared" si="4"/>
        <v>#N/A</v>
      </c>
      <c r="H33" s="32"/>
      <c r="I33" s="5" t="e">
        <f t="shared" si="6"/>
        <v>#N/A</v>
      </c>
      <c r="J33" s="6"/>
      <c r="K33" s="6"/>
      <c r="L33" s="6"/>
      <c r="M33" s="7"/>
      <c r="N33" s="5"/>
      <c r="O33" s="5"/>
    </row>
    <row r="34" spans="1:15" x14ac:dyDescent="0.25">
      <c r="A34" s="5"/>
      <c r="B34" s="5" t="e">
        <f t="shared" si="0"/>
        <v>#N/A</v>
      </c>
      <c r="C34" s="5" t="e">
        <f t="shared" si="1"/>
        <v>#N/A</v>
      </c>
      <c r="D34" s="5"/>
      <c r="E34" s="32"/>
      <c r="F34" s="5" t="e">
        <f t="shared" si="3"/>
        <v>#N/A</v>
      </c>
      <c r="G34" s="5" t="e">
        <f t="shared" si="4"/>
        <v>#N/A</v>
      </c>
      <c r="H34" s="32"/>
      <c r="I34" s="5" t="e">
        <f t="shared" si="6"/>
        <v>#N/A</v>
      </c>
      <c r="J34" s="6"/>
      <c r="K34" s="6"/>
      <c r="L34" s="6"/>
      <c r="M34" s="7"/>
      <c r="N34" s="5"/>
      <c r="O34" s="5"/>
    </row>
    <row r="35" spans="1:15" x14ac:dyDescent="0.25">
      <c r="A35" s="5"/>
      <c r="B35" s="5" t="e">
        <f t="shared" si="0"/>
        <v>#N/A</v>
      </c>
      <c r="C35" s="5" t="e">
        <f t="shared" si="1"/>
        <v>#N/A</v>
      </c>
      <c r="D35" s="5"/>
      <c r="E35" s="33"/>
      <c r="F35" s="5" t="e">
        <f t="shared" si="3"/>
        <v>#N/A</v>
      </c>
      <c r="G35" s="5" t="e">
        <f t="shared" si="4"/>
        <v>#N/A</v>
      </c>
      <c r="H35" s="32"/>
      <c r="I35" s="5" t="e">
        <f t="shared" si="6"/>
        <v>#N/A</v>
      </c>
      <c r="J35" s="6"/>
      <c r="K35" s="6"/>
      <c r="L35" s="6"/>
      <c r="M35" s="7"/>
      <c r="N35" s="5"/>
      <c r="O35" s="5"/>
    </row>
    <row r="36" spans="1:15" x14ac:dyDescent="0.25">
      <c r="A36" s="5"/>
      <c r="B36" s="5" t="e">
        <f t="shared" si="0"/>
        <v>#N/A</v>
      </c>
      <c r="C36" s="5" t="e">
        <f t="shared" si="1"/>
        <v>#N/A</v>
      </c>
      <c r="D36" s="5"/>
      <c r="E36" s="33"/>
      <c r="F36" s="5" t="e">
        <f t="shared" si="3"/>
        <v>#N/A</v>
      </c>
      <c r="G36" s="5" t="e">
        <f t="shared" si="4"/>
        <v>#N/A</v>
      </c>
      <c r="H36" s="32"/>
      <c r="I36" s="5" t="e">
        <f t="shared" si="6"/>
        <v>#N/A</v>
      </c>
      <c r="J36" s="6"/>
      <c r="K36" s="6"/>
      <c r="L36" s="6"/>
      <c r="M36" s="7"/>
      <c r="N36" s="5"/>
      <c r="O36" s="5"/>
    </row>
    <row r="37" spans="1:15" x14ac:dyDescent="0.25">
      <c r="A37" s="5"/>
      <c r="B37" s="5" t="e">
        <f t="shared" si="0"/>
        <v>#N/A</v>
      </c>
      <c r="C37" s="5" t="e">
        <f t="shared" si="1"/>
        <v>#N/A</v>
      </c>
      <c r="D37" s="5"/>
      <c r="E37" s="32"/>
      <c r="F37" s="5" t="e">
        <f t="shared" si="3"/>
        <v>#N/A</v>
      </c>
      <c r="G37" s="5" t="e">
        <f t="shared" si="4"/>
        <v>#N/A</v>
      </c>
      <c r="H37" s="32"/>
      <c r="I37" s="5" t="e">
        <f t="shared" si="6"/>
        <v>#N/A</v>
      </c>
      <c r="J37" s="6"/>
      <c r="K37" s="6"/>
      <c r="L37" s="6"/>
      <c r="M37" s="7"/>
      <c r="N37" s="5"/>
      <c r="O37" s="5"/>
    </row>
    <row r="38" spans="1:15" x14ac:dyDescent="0.25">
      <c r="A38" s="5"/>
      <c r="B38" s="5" t="e">
        <f t="shared" si="0"/>
        <v>#N/A</v>
      </c>
      <c r="C38" s="5" t="e">
        <f t="shared" si="1"/>
        <v>#N/A</v>
      </c>
      <c r="D38" s="5"/>
      <c r="E38" s="32"/>
      <c r="F38" s="5" t="e">
        <f t="shared" si="3"/>
        <v>#N/A</v>
      </c>
      <c r="G38" s="5" t="e">
        <f t="shared" si="4"/>
        <v>#N/A</v>
      </c>
      <c r="H38" s="32"/>
      <c r="I38" s="5" t="e">
        <f t="shared" si="6"/>
        <v>#N/A</v>
      </c>
      <c r="J38" s="6"/>
      <c r="K38" s="6"/>
      <c r="L38" s="6"/>
      <c r="M38" s="7"/>
      <c r="N38" s="5"/>
      <c r="O38" s="5"/>
    </row>
    <row r="39" spans="1:15" x14ac:dyDescent="0.25">
      <c r="A39" s="5"/>
      <c r="B39" s="5" t="e">
        <f t="shared" si="0"/>
        <v>#N/A</v>
      </c>
      <c r="C39" s="5" t="e">
        <f t="shared" si="1"/>
        <v>#N/A</v>
      </c>
      <c r="D39" s="5"/>
      <c r="E39" s="32"/>
      <c r="F39" s="5" t="e">
        <f t="shared" si="3"/>
        <v>#N/A</v>
      </c>
      <c r="G39" s="5" t="e">
        <f t="shared" si="4"/>
        <v>#N/A</v>
      </c>
      <c r="H39" s="32"/>
      <c r="I39" s="5" t="e">
        <f t="shared" si="6"/>
        <v>#N/A</v>
      </c>
      <c r="J39" s="6"/>
      <c r="K39" s="6"/>
      <c r="L39" s="6"/>
      <c r="M39" s="7"/>
      <c r="N39" s="5"/>
      <c r="O39" s="5"/>
    </row>
    <row r="40" spans="1:15" x14ac:dyDescent="0.25">
      <c r="A40" s="5"/>
      <c r="B40" s="5" t="e">
        <f t="shared" si="0"/>
        <v>#N/A</v>
      </c>
      <c r="C40" s="5" t="e">
        <f t="shared" si="1"/>
        <v>#N/A</v>
      </c>
      <c r="D40" s="5"/>
      <c r="E40" s="32"/>
      <c r="F40" s="5" t="e">
        <f t="shared" si="3"/>
        <v>#N/A</v>
      </c>
      <c r="G40" s="5" t="e">
        <f t="shared" si="4"/>
        <v>#N/A</v>
      </c>
      <c r="H40" s="32"/>
      <c r="I40" s="5" t="e">
        <f t="shared" si="6"/>
        <v>#N/A</v>
      </c>
      <c r="J40" s="6"/>
      <c r="K40" s="6"/>
      <c r="L40" s="6"/>
      <c r="M40" s="7"/>
      <c r="N40" s="5"/>
      <c r="O40" s="5"/>
    </row>
    <row r="41" spans="1:15" x14ac:dyDescent="0.25">
      <c r="A41" s="5"/>
      <c r="B41" s="5" t="e">
        <f t="shared" si="0"/>
        <v>#N/A</v>
      </c>
      <c r="C41" s="5" t="e">
        <f t="shared" si="1"/>
        <v>#N/A</v>
      </c>
      <c r="D41" s="5"/>
      <c r="E41" s="32"/>
      <c r="F41" s="5" t="e">
        <f t="shared" si="3"/>
        <v>#N/A</v>
      </c>
      <c r="G41" s="5" t="e">
        <f t="shared" si="4"/>
        <v>#N/A</v>
      </c>
      <c r="H41" s="32"/>
      <c r="I41" s="5" t="e">
        <f t="shared" si="6"/>
        <v>#N/A</v>
      </c>
      <c r="J41" s="6"/>
      <c r="K41" s="6"/>
      <c r="L41" s="6"/>
      <c r="M41" s="7"/>
      <c r="N41" s="5"/>
      <c r="O41" s="5"/>
    </row>
    <row r="42" spans="1:15" x14ac:dyDescent="0.25">
      <c r="A42" s="5"/>
      <c r="B42" s="5" t="e">
        <f t="shared" si="0"/>
        <v>#N/A</v>
      </c>
      <c r="C42" s="5" t="e">
        <f t="shared" si="1"/>
        <v>#N/A</v>
      </c>
      <c r="D42" s="5"/>
      <c r="E42" s="32"/>
      <c r="F42" s="5" t="e">
        <f t="shared" si="3"/>
        <v>#N/A</v>
      </c>
      <c r="G42" s="5" t="e">
        <f t="shared" si="4"/>
        <v>#N/A</v>
      </c>
      <c r="H42" s="32"/>
      <c r="I42" s="5" t="e">
        <f t="shared" si="6"/>
        <v>#N/A</v>
      </c>
      <c r="J42" s="6"/>
      <c r="K42" s="6"/>
      <c r="L42" s="6"/>
      <c r="M42" s="7"/>
      <c r="N42" s="5"/>
      <c r="O42" s="5"/>
    </row>
    <row r="43" spans="1:15" x14ac:dyDescent="0.25">
      <c r="A43" s="5"/>
      <c r="B43" s="5" t="e">
        <f t="shared" si="0"/>
        <v>#N/A</v>
      </c>
      <c r="C43" s="5" t="e">
        <f t="shared" si="1"/>
        <v>#N/A</v>
      </c>
      <c r="D43" s="5"/>
      <c r="E43" s="32"/>
      <c r="F43" s="5" t="e">
        <f t="shared" si="3"/>
        <v>#N/A</v>
      </c>
      <c r="G43" s="5" t="e">
        <f t="shared" si="4"/>
        <v>#N/A</v>
      </c>
      <c r="H43" s="32"/>
      <c r="I43" s="5" t="e">
        <f t="shared" si="6"/>
        <v>#N/A</v>
      </c>
      <c r="J43" s="6"/>
      <c r="K43" s="6"/>
      <c r="L43" s="6"/>
      <c r="M43" s="7"/>
      <c r="N43" s="5"/>
      <c r="O43" s="5"/>
    </row>
    <row r="44" spans="1:15" x14ac:dyDescent="0.25">
      <c r="A44" s="5"/>
      <c r="B44" s="5" t="e">
        <f t="shared" si="0"/>
        <v>#N/A</v>
      </c>
      <c r="C44" s="5" t="e">
        <f t="shared" si="1"/>
        <v>#N/A</v>
      </c>
      <c r="D44" s="5"/>
      <c r="E44" s="32"/>
      <c r="F44" s="5" t="e">
        <f t="shared" si="3"/>
        <v>#N/A</v>
      </c>
      <c r="G44" s="5" t="e">
        <f t="shared" si="4"/>
        <v>#N/A</v>
      </c>
      <c r="H44" s="32"/>
      <c r="I44" s="5" t="e">
        <f t="shared" si="6"/>
        <v>#N/A</v>
      </c>
      <c r="J44" s="6"/>
      <c r="K44" s="6"/>
      <c r="L44" s="6"/>
      <c r="M44" s="7"/>
      <c r="N44" s="5"/>
      <c r="O44" s="5"/>
    </row>
    <row r="45" spans="1:15" x14ac:dyDescent="0.25">
      <c r="A45" s="5"/>
      <c r="B45" s="5" t="e">
        <f t="shared" si="0"/>
        <v>#N/A</v>
      </c>
      <c r="C45" s="5" t="e">
        <f t="shared" si="1"/>
        <v>#N/A</v>
      </c>
      <c r="D45" s="5"/>
      <c r="E45" s="32"/>
      <c r="F45" s="5" t="e">
        <f t="shared" si="3"/>
        <v>#N/A</v>
      </c>
      <c r="G45" s="5" t="e">
        <f t="shared" si="4"/>
        <v>#N/A</v>
      </c>
      <c r="H45" s="32"/>
      <c r="I45" s="5" t="e">
        <f t="shared" si="6"/>
        <v>#N/A</v>
      </c>
      <c r="J45" s="6"/>
      <c r="K45" s="6"/>
      <c r="L45" s="6"/>
      <c r="M45" s="7"/>
      <c r="N45" s="5"/>
      <c r="O45" s="5"/>
    </row>
    <row r="46" spans="1:15" x14ac:dyDescent="0.25">
      <c r="A46" s="5"/>
      <c r="B46" s="5" t="e">
        <f t="shared" si="0"/>
        <v>#N/A</v>
      </c>
      <c r="C46" s="5" t="e">
        <f t="shared" si="1"/>
        <v>#N/A</v>
      </c>
      <c r="D46" s="5"/>
      <c r="E46" s="32"/>
      <c r="F46" s="5" t="e">
        <f t="shared" si="3"/>
        <v>#N/A</v>
      </c>
      <c r="G46" s="5" t="e">
        <f t="shared" si="4"/>
        <v>#N/A</v>
      </c>
      <c r="H46" s="32"/>
      <c r="I46" s="5" t="e">
        <f t="shared" si="6"/>
        <v>#N/A</v>
      </c>
      <c r="J46" s="6"/>
      <c r="K46" s="6"/>
      <c r="L46" s="6"/>
      <c r="M46" s="7"/>
      <c r="N46" s="5"/>
      <c r="O46" s="5"/>
    </row>
    <row r="47" spans="1:15" x14ac:dyDescent="0.25">
      <c r="A47" s="5"/>
      <c r="B47" s="5" t="e">
        <f t="shared" si="0"/>
        <v>#N/A</v>
      </c>
      <c r="C47" s="5" t="e">
        <f t="shared" si="1"/>
        <v>#N/A</v>
      </c>
      <c r="D47" s="5"/>
      <c r="E47" s="32"/>
      <c r="F47" s="5" t="e">
        <f t="shared" si="3"/>
        <v>#N/A</v>
      </c>
      <c r="G47" s="5" t="e">
        <f t="shared" si="4"/>
        <v>#N/A</v>
      </c>
      <c r="H47" s="32"/>
      <c r="I47" s="5" t="e">
        <f t="shared" si="6"/>
        <v>#N/A</v>
      </c>
      <c r="J47" s="6"/>
      <c r="K47" s="6"/>
      <c r="L47" s="6"/>
      <c r="M47" s="7"/>
      <c r="N47" s="5"/>
      <c r="O47" s="5"/>
    </row>
    <row r="48" spans="1:15" x14ac:dyDescent="0.25">
      <c r="A48" s="5"/>
      <c r="B48" s="5" t="e">
        <f t="shared" si="0"/>
        <v>#N/A</v>
      </c>
      <c r="C48" s="5" t="e">
        <f t="shared" si="1"/>
        <v>#N/A</v>
      </c>
      <c r="D48" s="5"/>
      <c r="E48" s="32"/>
      <c r="F48" s="5" t="e">
        <f t="shared" si="3"/>
        <v>#N/A</v>
      </c>
      <c r="G48" s="5" t="e">
        <f t="shared" si="4"/>
        <v>#N/A</v>
      </c>
      <c r="H48" s="32"/>
      <c r="I48" s="5" t="e">
        <f t="shared" si="6"/>
        <v>#N/A</v>
      </c>
      <c r="J48" s="6"/>
      <c r="K48" s="6"/>
      <c r="L48" s="6"/>
      <c r="M48" s="7"/>
      <c r="N48" s="5"/>
      <c r="O48" s="5"/>
    </row>
    <row r="49" spans="1:15" x14ac:dyDescent="0.25">
      <c r="A49" s="5"/>
      <c r="B49" s="5" t="e">
        <f t="shared" si="0"/>
        <v>#N/A</v>
      </c>
      <c r="C49" s="5" t="e">
        <f t="shared" si="1"/>
        <v>#N/A</v>
      </c>
      <c r="D49" s="5"/>
      <c r="E49" s="32"/>
      <c r="F49" s="5" t="e">
        <f t="shared" si="3"/>
        <v>#N/A</v>
      </c>
      <c r="G49" s="5" t="e">
        <f t="shared" si="4"/>
        <v>#N/A</v>
      </c>
      <c r="H49" s="32"/>
      <c r="I49" s="5" t="e">
        <f t="shared" si="6"/>
        <v>#N/A</v>
      </c>
      <c r="J49" s="6"/>
      <c r="K49" s="6"/>
      <c r="L49" s="6"/>
      <c r="M49" s="7"/>
      <c r="N49" s="5"/>
      <c r="O49" s="5"/>
    </row>
    <row r="50" spans="1:15" x14ac:dyDescent="0.25">
      <c r="A50" s="5"/>
      <c r="B50" s="5" t="e">
        <f t="shared" si="0"/>
        <v>#N/A</v>
      </c>
      <c r="C50" s="5" t="e">
        <f t="shared" si="1"/>
        <v>#N/A</v>
      </c>
      <c r="D50" s="5"/>
      <c r="E50" s="32"/>
      <c r="F50" s="5" t="e">
        <f t="shared" si="3"/>
        <v>#N/A</v>
      </c>
      <c r="G50" s="5" t="e">
        <f t="shared" si="4"/>
        <v>#N/A</v>
      </c>
      <c r="H50" s="32"/>
      <c r="I50" s="5" t="e">
        <f t="shared" si="6"/>
        <v>#N/A</v>
      </c>
      <c r="J50" s="6"/>
      <c r="K50" s="6"/>
      <c r="L50" s="6"/>
      <c r="M50" s="7"/>
      <c r="N50" s="5"/>
      <c r="O50" s="5"/>
    </row>
    <row r="51" spans="1:15" x14ac:dyDescent="0.25">
      <c r="A51" s="5"/>
      <c r="B51" s="5" t="e">
        <f t="shared" si="0"/>
        <v>#N/A</v>
      </c>
      <c r="C51" s="5" t="e">
        <f t="shared" si="1"/>
        <v>#N/A</v>
      </c>
      <c r="D51" s="5"/>
      <c r="E51" s="32"/>
      <c r="F51" s="5" t="e">
        <f t="shared" si="3"/>
        <v>#N/A</v>
      </c>
      <c r="G51" s="5" t="e">
        <f t="shared" si="4"/>
        <v>#N/A</v>
      </c>
      <c r="H51" s="32"/>
      <c r="I51" s="5" t="e">
        <f t="shared" si="6"/>
        <v>#N/A</v>
      </c>
      <c r="J51" s="6"/>
      <c r="K51" s="6"/>
      <c r="L51" s="6"/>
      <c r="M51" s="7"/>
      <c r="N51" s="5"/>
      <c r="O51" s="5"/>
    </row>
    <row r="52" spans="1:15" x14ac:dyDescent="0.25">
      <c r="A52" s="5"/>
      <c r="B52" s="5" t="e">
        <f t="shared" si="0"/>
        <v>#N/A</v>
      </c>
      <c r="C52" s="5" t="e">
        <f t="shared" si="1"/>
        <v>#N/A</v>
      </c>
      <c r="D52" s="5"/>
      <c r="E52" s="32"/>
      <c r="F52" s="5" t="e">
        <f t="shared" si="3"/>
        <v>#N/A</v>
      </c>
      <c r="G52" s="5" t="e">
        <f t="shared" si="4"/>
        <v>#N/A</v>
      </c>
      <c r="H52" s="32"/>
      <c r="I52" s="5" t="e">
        <f t="shared" si="6"/>
        <v>#N/A</v>
      </c>
      <c r="J52" s="6"/>
      <c r="K52" s="6"/>
      <c r="L52" s="6"/>
      <c r="M52" s="7"/>
      <c r="N52" s="5"/>
      <c r="O52" s="5"/>
    </row>
    <row r="53" spans="1:15" x14ac:dyDescent="0.25">
      <c r="A53" s="5"/>
      <c r="B53" s="5" t="e">
        <f t="shared" si="0"/>
        <v>#N/A</v>
      </c>
      <c r="C53" s="5" t="e">
        <f t="shared" si="1"/>
        <v>#N/A</v>
      </c>
      <c r="D53" s="5"/>
      <c r="E53" s="32"/>
      <c r="F53" s="5" t="e">
        <f t="shared" si="3"/>
        <v>#N/A</v>
      </c>
      <c r="G53" s="5" t="e">
        <f t="shared" si="4"/>
        <v>#N/A</v>
      </c>
      <c r="H53" s="32"/>
      <c r="I53" s="5" t="e">
        <f t="shared" si="6"/>
        <v>#N/A</v>
      </c>
      <c r="J53" s="6"/>
      <c r="K53" s="6"/>
      <c r="L53" s="6"/>
      <c r="M53" s="7"/>
      <c r="N53" s="5"/>
      <c r="O53" s="5"/>
    </row>
    <row r="54" spans="1:15" x14ac:dyDescent="0.25">
      <c r="A54" s="5"/>
      <c r="B54" s="5" t="e">
        <f t="shared" si="0"/>
        <v>#N/A</v>
      </c>
      <c r="C54" s="5" t="e">
        <f t="shared" si="1"/>
        <v>#N/A</v>
      </c>
      <c r="D54" s="5"/>
      <c r="E54" s="32"/>
      <c r="F54" s="5" t="e">
        <f t="shared" si="3"/>
        <v>#N/A</v>
      </c>
      <c r="G54" s="5" t="e">
        <f t="shared" si="4"/>
        <v>#N/A</v>
      </c>
      <c r="H54" s="32"/>
      <c r="I54" s="5" t="e">
        <f t="shared" si="6"/>
        <v>#N/A</v>
      </c>
      <c r="J54" s="6"/>
      <c r="K54" s="6"/>
      <c r="L54" s="6"/>
      <c r="M54" s="7"/>
      <c r="N54" s="5"/>
      <c r="O54" s="5"/>
    </row>
    <row r="55" spans="1:15" x14ac:dyDescent="0.25">
      <c r="A55" s="5"/>
      <c r="B55" s="5" t="e">
        <f t="shared" si="0"/>
        <v>#N/A</v>
      </c>
      <c r="C55" s="5" t="e">
        <f t="shared" si="1"/>
        <v>#N/A</v>
      </c>
      <c r="D55" s="5"/>
      <c r="E55" s="32"/>
      <c r="F55" s="5" t="e">
        <f t="shared" si="3"/>
        <v>#N/A</v>
      </c>
      <c r="G55" s="5" t="e">
        <f t="shared" si="4"/>
        <v>#N/A</v>
      </c>
      <c r="H55" s="32"/>
      <c r="I55" s="5" t="e">
        <f t="shared" si="6"/>
        <v>#N/A</v>
      </c>
      <c r="J55" s="6"/>
      <c r="K55" s="6"/>
      <c r="L55" s="6"/>
      <c r="M55" s="7"/>
      <c r="N55" s="5"/>
      <c r="O55" s="5"/>
    </row>
    <row r="56" spans="1:15" x14ac:dyDescent="0.25">
      <c r="A56" s="5"/>
      <c r="B56" s="5" t="e">
        <f t="shared" si="0"/>
        <v>#N/A</v>
      </c>
      <c r="C56" s="5" t="e">
        <f t="shared" si="1"/>
        <v>#N/A</v>
      </c>
      <c r="D56" s="5"/>
      <c r="E56" s="32"/>
      <c r="F56" s="5" t="e">
        <f t="shared" si="3"/>
        <v>#N/A</v>
      </c>
      <c r="G56" s="5" t="e">
        <f t="shared" si="4"/>
        <v>#N/A</v>
      </c>
      <c r="H56" s="32"/>
      <c r="I56" s="5" t="e">
        <f t="shared" si="6"/>
        <v>#N/A</v>
      </c>
      <c r="J56" s="6"/>
      <c r="K56" s="6"/>
      <c r="L56" s="6"/>
      <c r="M56" s="7"/>
      <c r="N56" s="5"/>
      <c r="O56" s="5"/>
    </row>
    <row r="57" spans="1:15" x14ac:dyDescent="0.25">
      <c r="A57" s="5"/>
      <c r="B57" s="5" t="e">
        <f t="shared" si="0"/>
        <v>#N/A</v>
      </c>
      <c r="C57" s="5" t="e">
        <f t="shared" si="1"/>
        <v>#N/A</v>
      </c>
      <c r="D57" s="5"/>
      <c r="E57" s="32"/>
      <c r="F57" s="5" t="e">
        <f t="shared" si="3"/>
        <v>#N/A</v>
      </c>
      <c r="G57" s="5" t="e">
        <f t="shared" si="4"/>
        <v>#N/A</v>
      </c>
      <c r="H57" s="32"/>
      <c r="I57" s="5" t="e">
        <f t="shared" si="6"/>
        <v>#N/A</v>
      </c>
      <c r="J57" s="6"/>
      <c r="K57" s="6"/>
      <c r="L57" s="6"/>
      <c r="M57" s="7"/>
      <c r="N57" s="5"/>
      <c r="O57" s="5"/>
    </row>
    <row r="58" spans="1:15" x14ac:dyDescent="0.25">
      <c r="A58" s="5"/>
      <c r="B58" s="5" t="e">
        <f t="shared" si="0"/>
        <v>#N/A</v>
      </c>
      <c r="C58" s="5" t="e">
        <f t="shared" si="1"/>
        <v>#N/A</v>
      </c>
      <c r="D58" s="5"/>
      <c r="E58" s="32"/>
      <c r="F58" s="5" t="e">
        <f t="shared" si="3"/>
        <v>#N/A</v>
      </c>
      <c r="G58" s="5" t="e">
        <f t="shared" si="4"/>
        <v>#N/A</v>
      </c>
      <c r="H58" s="32"/>
      <c r="I58" s="5" t="e">
        <f t="shared" si="6"/>
        <v>#N/A</v>
      </c>
      <c r="J58" s="6"/>
      <c r="K58" s="6"/>
      <c r="L58" s="6"/>
      <c r="M58" s="7"/>
      <c r="N58" s="5"/>
      <c r="O58" s="5"/>
    </row>
    <row r="59" spans="1:15" x14ac:dyDescent="0.25">
      <c r="A59" s="5"/>
      <c r="B59" s="5" t="e">
        <f t="shared" si="0"/>
        <v>#N/A</v>
      </c>
      <c r="C59" s="5" t="e">
        <f t="shared" si="1"/>
        <v>#N/A</v>
      </c>
      <c r="D59" s="5"/>
      <c r="E59" s="32"/>
      <c r="F59" s="5" t="e">
        <f t="shared" si="3"/>
        <v>#N/A</v>
      </c>
      <c r="G59" s="5" t="e">
        <f t="shared" si="4"/>
        <v>#N/A</v>
      </c>
      <c r="H59" s="32"/>
      <c r="I59" s="5" t="e">
        <f t="shared" si="6"/>
        <v>#N/A</v>
      </c>
      <c r="J59" s="6"/>
      <c r="K59" s="6"/>
      <c r="L59" s="6"/>
      <c r="M59" s="7"/>
      <c r="N59" s="5"/>
      <c r="O59" s="5"/>
    </row>
    <row r="60" spans="1:15" x14ac:dyDescent="0.25">
      <c r="A60" s="5"/>
      <c r="B60" s="5" t="e">
        <f t="shared" si="0"/>
        <v>#N/A</v>
      </c>
      <c r="C60" s="5" t="e">
        <f t="shared" si="1"/>
        <v>#N/A</v>
      </c>
      <c r="D60" s="5"/>
      <c r="E60" s="32"/>
      <c r="F60" s="5" t="e">
        <f t="shared" si="3"/>
        <v>#N/A</v>
      </c>
      <c r="G60" s="5" t="e">
        <f t="shared" si="4"/>
        <v>#N/A</v>
      </c>
      <c r="H60" s="32"/>
      <c r="I60" s="5" t="e">
        <f t="shared" si="6"/>
        <v>#N/A</v>
      </c>
      <c r="J60" s="6"/>
      <c r="K60" s="6"/>
      <c r="L60" s="6"/>
      <c r="M60" s="7"/>
      <c r="N60" s="5"/>
      <c r="O60" s="5"/>
    </row>
    <row r="61" spans="1:15" x14ac:dyDescent="0.25">
      <c r="A61" s="5"/>
      <c r="B61" s="5" t="e">
        <f t="shared" si="0"/>
        <v>#N/A</v>
      </c>
      <c r="C61" s="5" t="e">
        <f t="shared" si="1"/>
        <v>#N/A</v>
      </c>
      <c r="D61" s="5"/>
      <c r="E61" s="32"/>
      <c r="F61" s="5" t="e">
        <f t="shared" si="3"/>
        <v>#N/A</v>
      </c>
      <c r="G61" s="5" t="e">
        <f t="shared" si="4"/>
        <v>#N/A</v>
      </c>
      <c r="H61" s="32"/>
      <c r="I61" s="5" t="e">
        <f t="shared" si="6"/>
        <v>#N/A</v>
      </c>
      <c r="J61" s="6"/>
      <c r="K61" s="6"/>
      <c r="L61" s="6"/>
      <c r="M61" s="7"/>
      <c r="N61" s="5"/>
      <c r="O61" s="5"/>
    </row>
    <row r="62" spans="1:15" x14ac:dyDescent="0.25">
      <c r="A62" s="5"/>
      <c r="B62" s="5" t="e">
        <f t="shared" si="0"/>
        <v>#N/A</v>
      </c>
      <c r="C62" s="5" t="e">
        <f t="shared" si="1"/>
        <v>#N/A</v>
      </c>
      <c r="D62" s="5"/>
      <c r="E62" s="32"/>
      <c r="F62" s="5" t="e">
        <f t="shared" si="3"/>
        <v>#N/A</v>
      </c>
      <c r="G62" s="5" t="e">
        <f t="shared" si="4"/>
        <v>#N/A</v>
      </c>
      <c r="H62" s="32"/>
      <c r="I62" s="5" t="e">
        <f t="shared" si="6"/>
        <v>#N/A</v>
      </c>
      <c r="J62" s="6"/>
      <c r="K62" s="6"/>
      <c r="L62" s="6"/>
      <c r="M62" s="7"/>
      <c r="N62" s="5"/>
      <c r="O62" s="5"/>
    </row>
    <row r="63" spans="1:15" x14ac:dyDescent="0.25">
      <c r="A63" s="5"/>
      <c r="B63" s="5" t="e">
        <f t="shared" si="0"/>
        <v>#N/A</v>
      </c>
      <c r="C63" s="5" t="e">
        <f t="shared" si="1"/>
        <v>#N/A</v>
      </c>
      <c r="D63" s="5"/>
      <c r="E63" s="32"/>
      <c r="F63" s="5" t="e">
        <f t="shared" si="3"/>
        <v>#N/A</v>
      </c>
      <c r="G63" s="5" t="e">
        <f t="shared" si="4"/>
        <v>#N/A</v>
      </c>
      <c r="H63" s="32"/>
      <c r="I63" s="5" t="e">
        <f t="shared" si="6"/>
        <v>#N/A</v>
      </c>
      <c r="J63" s="6"/>
      <c r="K63" s="6"/>
      <c r="L63" s="6"/>
      <c r="M63" s="7"/>
      <c r="N63" s="5"/>
      <c r="O63" s="5"/>
    </row>
    <row r="64" spans="1:15" x14ac:dyDescent="0.25">
      <c r="A64" s="5"/>
      <c r="B64" s="5" t="e">
        <f t="shared" si="0"/>
        <v>#N/A</v>
      </c>
      <c r="C64" s="5" t="e">
        <f t="shared" si="1"/>
        <v>#N/A</v>
      </c>
      <c r="D64" s="5"/>
      <c r="E64" s="32"/>
      <c r="F64" s="5" t="e">
        <f t="shared" si="3"/>
        <v>#N/A</v>
      </c>
      <c r="G64" s="5" t="e">
        <f t="shared" si="4"/>
        <v>#N/A</v>
      </c>
      <c r="H64" s="32"/>
      <c r="I64" s="5" t="e">
        <f t="shared" si="6"/>
        <v>#N/A</v>
      </c>
      <c r="J64" s="6"/>
      <c r="K64" s="6"/>
      <c r="L64" s="6"/>
      <c r="M64" s="7"/>
      <c r="N64" s="5"/>
      <c r="O64" s="5"/>
    </row>
    <row r="65" spans="1:15" x14ac:dyDescent="0.25">
      <c r="A65" s="5"/>
      <c r="B65" s="5" t="e">
        <f t="shared" si="0"/>
        <v>#N/A</v>
      </c>
      <c r="C65" s="5" t="e">
        <f t="shared" si="1"/>
        <v>#N/A</v>
      </c>
      <c r="D65" s="5"/>
      <c r="E65" s="32"/>
      <c r="F65" s="5" t="e">
        <f t="shared" si="3"/>
        <v>#N/A</v>
      </c>
      <c r="G65" s="5" t="e">
        <f t="shared" si="4"/>
        <v>#N/A</v>
      </c>
      <c r="H65" s="32"/>
      <c r="I65" s="5" t="e">
        <f t="shared" si="6"/>
        <v>#N/A</v>
      </c>
      <c r="J65" s="6"/>
      <c r="K65" s="6"/>
      <c r="L65" s="6"/>
      <c r="M65" s="7"/>
      <c r="N65" s="5"/>
      <c r="O65" s="5"/>
    </row>
    <row r="66" spans="1:15" x14ac:dyDescent="0.25">
      <c r="A66" s="5"/>
      <c r="B66" s="5" t="e">
        <f t="shared" si="0"/>
        <v>#N/A</v>
      </c>
      <c r="C66" s="5" t="e">
        <f t="shared" si="1"/>
        <v>#N/A</v>
      </c>
      <c r="D66" s="5"/>
      <c r="E66" s="32"/>
      <c r="F66" s="5" t="e">
        <f t="shared" si="3"/>
        <v>#N/A</v>
      </c>
      <c r="G66" s="5" t="e">
        <f t="shared" si="4"/>
        <v>#N/A</v>
      </c>
      <c r="H66" s="32"/>
      <c r="I66" s="5" t="e">
        <f t="shared" si="6"/>
        <v>#N/A</v>
      </c>
      <c r="J66" s="6"/>
      <c r="K66" s="6"/>
      <c r="L66" s="6"/>
      <c r="M66" s="7"/>
      <c r="N66" s="5"/>
      <c r="O66" s="5"/>
    </row>
    <row r="67" spans="1:15" x14ac:dyDescent="0.25">
      <c r="A67" s="5"/>
      <c r="B67" s="5" t="e">
        <f t="shared" ref="B67:B100" si="7">VLOOKUP($A67,BD_entreprise,2,FALSE)</f>
        <v>#N/A</v>
      </c>
      <c r="C67" s="5" t="e">
        <f t="shared" ref="C67:C100" si="8">VLOOKUP($A67,BD_entreprise,3,FALSE)</f>
        <v>#N/A</v>
      </c>
      <c r="D67" s="5"/>
      <c r="E67" s="32"/>
      <c r="F67" s="5" t="e">
        <f t="shared" ref="F67:F100" si="9">VLOOKUP($A67,BD_entreprise,6,FALSE)</f>
        <v>#N/A</v>
      </c>
      <c r="G67" s="5" t="e">
        <f t="shared" ref="G67:G100" si="10">VLOOKUP($A67,BD_entreprise,7,FALSE)</f>
        <v>#N/A</v>
      </c>
      <c r="H67" s="32"/>
      <c r="I67" s="5" t="e">
        <f t="shared" ref="I67:I100" si="11">VLOOKUP($A67,BD_entreprise,9,FALSE)</f>
        <v>#N/A</v>
      </c>
      <c r="J67" s="6"/>
      <c r="K67" s="6"/>
      <c r="L67" s="6"/>
      <c r="M67" s="7"/>
      <c r="N67" s="5"/>
      <c r="O67" s="5"/>
    </row>
    <row r="68" spans="1:15" x14ac:dyDescent="0.25">
      <c r="A68" s="5"/>
      <c r="B68" s="5" t="e">
        <f t="shared" si="7"/>
        <v>#N/A</v>
      </c>
      <c r="C68" s="5" t="e">
        <f t="shared" si="8"/>
        <v>#N/A</v>
      </c>
      <c r="D68" s="5"/>
      <c r="E68" s="32"/>
      <c r="F68" s="5" t="e">
        <f t="shared" si="9"/>
        <v>#N/A</v>
      </c>
      <c r="G68" s="5" t="e">
        <f t="shared" si="10"/>
        <v>#N/A</v>
      </c>
      <c r="H68" s="32"/>
      <c r="I68" s="5" t="e">
        <f t="shared" si="11"/>
        <v>#N/A</v>
      </c>
      <c r="J68" s="6"/>
      <c r="K68" s="6"/>
      <c r="L68" s="6"/>
      <c r="M68" s="7"/>
      <c r="N68" s="5"/>
      <c r="O68" s="5"/>
    </row>
    <row r="69" spans="1:15" x14ac:dyDescent="0.25">
      <c r="A69" s="5"/>
      <c r="B69" s="5" t="e">
        <f t="shared" si="7"/>
        <v>#N/A</v>
      </c>
      <c r="C69" s="5" t="e">
        <f t="shared" si="8"/>
        <v>#N/A</v>
      </c>
      <c r="D69" s="5"/>
      <c r="E69" s="32"/>
      <c r="F69" s="5" t="e">
        <f t="shared" si="9"/>
        <v>#N/A</v>
      </c>
      <c r="G69" s="5" t="e">
        <f t="shared" si="10"/>
        <v>#N/A</v>
      </c>
      <c r="H69" s="32"/>
      <c r="I69" s="5" t="e">
        <f t="shared" si="11"/>
        <v>#N/A</v>
      </c>
      <c r="J69" s="6"/>
      <c r="K69" s="6"/>
      <c r="L69" s="6"/>
      <c r="M69" s="7"/>
      <c r="N69" s="5"/>
      <c r="O69" s="5"/>
    </row>
    <row r="70" spans="1:15" x14ac:dyDescent="0.25">
      <c r="A70" s="5"/>
      <c r="B70" s="5" t="e">
        <f t="shared" si="7"/>
        <v>#N/A</v>
      </c>
      <c r="C70" s="5" t="e">
        <f t="shared" si="8"/>
        <v>#N/A</v>
      </c>
      <c r="D70" s="5"/>
      <c r="E70" s="32"/>
      <c r="F70" s="5" t="e">
        <f t="shared" si="9"/>
        <v>#N/A</v>
      </c>
      <c r="G70" s="5" t="e">
        <f t="shared" si="10"/>
        <v>#N/A</v>
      </c>
      <c r="H70" s="32"/>
      <c r="I70" s="5" t="e">
        <f t="shared" si="11"/>
        <v>#N/A</v>
      </c>
      <c r="J70" s="6"/>
      <c r="K70" s="6"/>
      <c r="L70" s="6"/>
      <c r="M70" s="7"/>
      <c r="N70" s="5"/>
      <c r="O70" s="5"/>
    </row>
    <row r="71" spans="1:15" x14ac:dyDescent="0.25">
      <c r="A71" s="5"/>
      <c r="B71" s="5" t="e">
        <f t="shared" si="7"/>
        <v>#N/A</v>
      </c>
      <c r="C71" s="5" t="e">
        <f t="shared" si="8"/>
        <v>#N/A</v>
      </c>
      <c r="D71" s="5"/>
      <c r="E71" s="32"/>
      <c r="F71" s="5" t="e">
        <f t="shared" si="9"/>
        <v>#N/A</v>
      </c>
      <c r="G71" s="5" t="e">
        <f t="shared" si="10"/>
        <v>#N/A</v>
      </c>
      <c r="H71" s="32"/>
      <c r="I71" s="5" t="e">
        <f t="shared" si="11"/>
        <v>#N/A</v>
      </c>
      <c r="J71" s="6"/>
      <c r="K71" s="6"/>
      <c r="L71" s="6"/>
      <c r="M71" s="7"/>
      <c r="N71" s="5"/>
      <c r="O71" s="5"/>
    </row>
    <row r="72" spans="1:15" x14ac:dyDescent="0.25">
      <c r="A72" s="5"/>
      <c r="B72" s="5" t="e">
        <f t="shared" si="7"/>
        <v>#N/A</v>
      </c>
      <c r="C72" s="5" t="e">
        <f t="shared" si="8"/>
        <v>#N/A</v>
      </c>
      <c r="D72" s="5"/>
      <c r="E72" s="32"/>
      <c r="F72" s="5" t="e">
        <f t="shared" si="9"/>
        <v>#N/A</v>
      </c>
      <c r="G72" s="5" t="e">
        <f t="shared" si="10"/>
        <v>#N/A</v>
      </c>
      <c r="H72" s="32"/>
      <c r="I72" s="5" t="e">
        <f t="shared" si="11"/>
        <v>#N/A</v>
      </c>
      <c r="J72" s="6"/>
      <c r="K72" s="6"/>
      <c r="L72" s="6"/>
      <c r="M72" s="7"/>
      <c r="N72" s="5"/>
      <c r="O72" s="5"/>
    </row>
    <row r="73" spans="1:15" x14ac:dyDescent="0.25">
      <c r="A73" s="5"/>
      <c r="B73" s="5" t="e">
        <f t="shared" si="7"/>
        <v>#N/A</v>
      </c>
      <c r="C73" s="5" t="e">
        <f t="shared" si="8"/>
        <v>#N/A</v>
      </c>
      <c r="D73" s="5"/>
      <c r="E73" s="32"/>
      <c r="F73" s="5" t="e">
        <f t="shared" si="9"/>
        <v>#N/A</v>
      </c>
      <c r="G73" s="5" t="e">
        <f t="shared" si="10"/>
        <v>#N/A</v>
      </c>
      <c r="H73" s="34"/>
      <c r="I73" s="5" t="e">
        <f t="shared" si="11"/>
        <v>#N/A</v>
      </c>
      <c r="J73" s="6"/>
      <c r="K73" s="6"/>
      <c r="L73" s="6"/>
      <c r="M73" s="7"/>
      <c r="N73" s="5"/>
      <c r="O73" s="5"/>
    </row>
    <row r="74" spans="1:15" x14ac:dyDescent="0.25">
      <c r="A74" s="5"/>
      <c r="B74" s="5" t="e">
        <f t="shared" si="7"/>
        <v>#N/A</v>
      </c>
      <c r="C74" s="5" t="e">
        <f t="shared" si="8"/>
        <v>#N/A</v>
      </c>
      <c r="D74" s="5"/>
      <c r="E74" s="32"/>
      <c r="F74" s="5" t="e">
        <f t="shared" si="9"/>
        <v>#N/A</v>
      </c>
      <c r="G74" s="5" t="e">
        <f t="shared" si="10"/>
        <v>#N/A</v>
      </c>
      <c r="H74" s="32"/>
      <c r="I74" s="5" t="e">
        <f t="shared" si="11"/>
        <v>#N/A</v>
      </c>
      <c r="J74" s="6"/>
      <c r="K74" s="6"/>
      <c r="L74" s="6"/>
      <c r="M74" s="7"/>
      <c r="N74" s="5"/>
      <c r="O74" s="5"/>
    </row>
    <row r="75" spans="1:15" x14ac:dyDescent="0.25">
      <c r="A75" s="5"/>
      <c r="B75" s="5" t="e">
        <f t="shared" si="7"/>
        <v>#N/A</v>
      </c>
      <c r="C75" s="5" t="e">
        <f t="shared" si="8"/>
        <v>#N/A</v>
      </c>
      <c r="D75" s="5"/>
      <c r="E75" s="32"/>
      <c r="F75" s="5" t="e">
        <f t="shared" si="9"/>
        <v>#N/A</v>
      </c>
      <c r="G75" s="5" t="e">
        <f t="shared" si="10"/>
        <v>#N/A</v>
      </c>
      <c r="H75" s="32"/>
      <c r="I75" s="5" t="e">
        <f t="shared" si="11"/>
        <v>#N/A</v>
      </c>
      <c r="J75" s="6"/>
      <c r="K75" s="6"/>
      <c r="L75" s="6"/>
      <c r="M75" s="7"/>
      <c r="N75" s="5"/>
      <c r="O75" s="5"/>
    </row>
    <row r="76" spans="1:15" x14ac:dyDescent="0.25">
      <c r="A76" s="5"/>
      <c r="B76" s="5" t="e">
        <f t="shared" si="7"/>
        <v>#N/A</v>
      </c>
      <c r="C76" s="5" t="e">
        <f t="shared" si="8"/>
        <v>#N/A</v>
      </c>
      <c r="D76" s="5"/>
      <c r="E76" s="32"/>
      <c r="F76" s="5" t="e">
        <f t="shared" si="9"/>
        <v>#N/A</v>
      </c>
      <c r="G76" s="5" t="e">
        <f t="shared" si="10"/>
        <v>#N/A</v>
      </c>
      <c r="H76" s="32"/>
      <c r="I76" s="5" t="e">
        <f t="shared" si="11"/>
        <v>#N/A</v>
      </c>
      <c r="J76" s="6"/>
      <c r="K76" s="6"/>
      <c r="L76" s="6"/>
      <c r="M76" s="7"/>
      <c r="N76" s="5"/>
      <c r="O76" s="5"/>
    </row>
    <row r="77" spans="1:15" x14ac:dyDescent="0.25">
      <c r="A77" s="5"/>
      <c r="B77" s="5" t="e">
        <f t="shared" si="7"/>
        <v>#N/A</v>
      </c>
      <c r="C77" s="5" t="e">
        <f t="shared" si="8"/>
        <v>#N/A</v>
      </c>
      <c r="D77" s="5"/>
      <c r="E77" s="32"/>
      <c r="F77" s="5" t="e">
        <f t="shared" si="9"/>
        <v>#N/A</v>
      </c>
      <c r="G77" s="5" t="e">
        <f t="shared" si="10"/>
        <v>#N/A</v>
      </c>
      <c r="H77" s="32"/>
      <c r="I77" s="5" t="e">
        <f t="shared" si="11"/>
        <v>#N/A</v>
      </c>
      <c r="J77" s="6"/>
      <c r="K77" s="6"/>
      <c r="L77" s="6"/>
      <c r="M77" s="7"/>
      <c r="N77" s="5"/>
      <c r="O77" s="5"/>
    </row>
    <row r="78" spans="1:15" x14ac:dyDescent="0.25">
      <c r="A78" s="5"/>
      <c r="B78" s="5" t="e">
        <f t="shared" si="7"/>
        <v>#N/A</v>
      </c>
      <c r="C78" s="5" t="e">
        <f t="shared" si="8"/>
        <v>#N/A</v>
      </c>
      <c r="D78" s="5"/>
      <c r="E78" s="32"/>
      <c r="F78" s="5" t="e">
        <f t="shared" si="9"/>
        <v>#N/A</v>
      </c>
      <c r="G78" s="5" t="e">
        <f t="shared" si="10"/>
        <v>#N/A</v>
      </c>
      <c r="H78" s="32"/>
      <c r="I78" s="5" t="e">
        <f t="shared" si="11"/>
        <v>#N/A</v>
      </c>
      <c r="J78" s="6"/>
      <c r="K78" s="6"/>
      <c r="L78" s="6"/>
      <c r="M78" s="7"/>
      <c r="N78" s="5"/>
      <c r="O78" s="5"/>
    </row>
    <row r="79" spans="1:15" x14ac:dyDescent="0.25">
      <c r="A79" s="5"/>
      <c r="B79" s="5" t="e">
        <f t="shared" si="7"/>
        <v>#N/A</v>
      </c>
      <c r="C79" s="5" t="e">
        <f t="shared" si="8"/>
        <v>#N/A</v>
      </c>
      <c r="D79" s="5"/>
      <c r="E79" s="32"/>
      <c r="F79" s="5" t="e">
        <f t="shared" si="9"/>
        <v>#N/A</v>
      </c>
      <c r="G79" s="5" t="e">
        <f t="shared" si="10"/>
        <v>#N/A</v>
      </c>
      <c r="H79" s="32"/>
      <c r="I79" s="5" t="e">
        <f t="shared" si="11"/>
        <v>#N/A</v>
      </c>
      <c r="J79" s="6"/>
      <c r="K79" s="6"/>
      <c r="L79" s="6"/>
      <c r="M79" s="7"/>
      <c r="N79" s="5"/>
      <c r="O79" s="5"/>
    </row>
    <row r="80" spans="1:15" x14ac:dyDescent="0.25">
      <c r="A80" s="5"/>
      <c r="B80" s="5" t="e">
        <f t="shared" si="7"/>
        <v>#N/A</v>
      </c>
      <c r="C80" s="5" t="e">
        <f t="shared" si="8"/>
        <v>#N/A</v>
      </c>
      <c r="D80" s="5"/>
      <c r="E80" s="32"/>
      <c r="F80" s="5" t="e">
        <f t="shared" si="9"/>
        <v>#N/A</v>
      </c>
      <c r="G80" s="5" t="e">
        <f t="shared" si="10"/>
        <v>#N/A</v>
      </c>
      <c r="H80" s="32"/>
      <c r="I80" s="5" t="e">
        <f t="shared" si="11"/>
        <v>#N/A</v>
      </c>
      <c r="J80" s="6"/>
      <c r="K80" s="6"/>
      <c r="L80" s="6"/>
      <c r="M80" s="7"/>
      <c r="N80" s="5"/>
      <c r="O80" s="5"/>
    </row>
    <row r="81" spans="1:15" x14ac:dyDescent="0.25">
      <c r="A81" s="5"/>
      <c r="B81" s="5" t="e">
        <f t="shared" si="7"/>
        <v>#N/A</v>
      </c>
      <c r="C81" s="5" t="e">
        <f t="shared" si="8"/>
        <v>#N/A</v>
      </c>
      <c r="D81" s="5"/>
      <c r="E81" s="32"/>
      <c r="F81" s="5" t="e">
        <f t="shared" si="9"/>
        <v>#N/A</v>
      </c>
      <c r="G81" s="5" t="e">
        <f t="shared" si="10"/>
        <v>#N/A</v>
      </c>
      <c r="H81" s="32"/>
      <c r="I81" s="5" t="e">
        <f t="shared" si="11"/>
        <v>#N/A</v>
      </c>
      <c r="J81" s="6"/>
      <c r="K81" s="6"/>
      <c r="L81" s="6"/>
      <c r="M81" s="7"/>
      <c r="N81" s="5"/>
      <c r="O81" s="5"/>
    </row>
    <row r="82" spans="1:15" x14ac:dyDescent="0.25">
      <c r="A82" s="5"/>
      <c r="B82" s="5" t="e">
        <f t="shared" si="7"/>
        <v>#N/A</v>
      </c>
      <c r="C82" s="5" t="e">
        <f t="shared" si="8"/>
        <v>#N/A</v>
      </c>
      <c r="D82" s="5"/>
      <c r="E82" s="32"/>
      <c r="F82" s="5" t="e">
        <f t="shared" si="9"/>
        <v>#N/A</v>
      </c>
      <c r="G82" s="5" t="e">
        <f t="shared" si="10"/>
        <v>#N/A</v>
      </c>
      <c r="H82" s="32"/>
      <c r="I82" s="5" t="e">
        <f t="shared" si="11"/>
        <v>#N/A</v>
      </c>
      <c r="J82" s="6"/>
      <c r="K82" s="6"/>
      <c r="L82" s="6"/>
      <c r="M82" s="7"/>
      <c r="N82" s="5"/>
      <c r="O82" s="5"/>
    </row>
    <row r="83" spans="1:15" x14ac:dyDescent="0.25">
      <c r="A83" s="5"/>
      <c r="B83" s="5" t="e">
        <f t="shared" si="7"/>
        <v>#N/A</v>
      </c>
      <c r="C83" s="5" t="e">
        <f t="shared" si="8"/>
        <v>#N/A</v>
      </c>
      <c r="D83" s="5"/>
      <c r="E83" s="32"/>
      <c r="F83" s="5" t="e">
        <f t="shared" si="9"/>
        <v>#N/A</v>
      </c>
      <c r="G83" s="5" t="e">
        <f t="shared" si="10"/>
        <v>#N/A</v>
      </c>
      <c r="H83" s="32"/>
      <c r="I83" s="5" t="e">
        <f t="shared" si="11"/>
        <v>#N/A</v>
      </c>
      <c r="J83" s="6"/>
      <c r="K83" s="6"/>
      <c r="L83" s="6"/>
      <c r="M83" s="7"/>
      <c r="N83" s="5"/>
      <c r="O83" s="5"/>
    </row>
    <row r="84" spans="1:15" x14ac:dyDescent="0.25">
      <c r="A84" s="5"/>
      <c r="B84" s="5" t="e">
        <f t="shared" si="7"/>
        <v>#N/A</v>
      </c>
      <c r="C84" s="5" t="e">
        <f t="shared" si="8"/>
        <v>#N/A</v>
      </c>
      <c r="D84" s="5"/>
      <c r="E84" s="32"/>
      <c r="F84" s="5" t="e">
        <f t="shared" si="9"/>
        <v>#N/A</v>
      </c>
      <c r="G84" s="5" t="e">
        <f t="shared" si="10"/>
        <v>#N/A</v>
      </c>
      <c r="H84" s="32"/>
      <c r="I84" s="5" t="e">
        <f t="shared" si="11"/>
        <v>#N/A</v>
      </c>
      <c r="J84" s="6"/>
      <c r="K84" s="6"/>
      <c r="L84" s="6"/>
      <c r="M84" s="7"/>
      <c r="N84" s="5"/>
      <c r="O84" s="5"/>
    </row>
    <row r="85" spans="1:15" x14ac:dyDescent="0.25">
      <c r="A85" s="5"/>
      <c r="B85" s="5" t="e">
        <f t="shared" si="7"/>
        <v>#N/A</v>
      </c>
      <c r="C85" s="5" t="e">
        <f t="shared" si="8"/>
        <v>#N/A</v>
      </c>
      <c r="D85" s="5"/>
      <c r="E85" s="32"/>
      <c r="F85" s="5" t="e">
        <f t="shared" si="9"/>
        <v>#N/A</v>
      </c>
      <c r="G85" s="5" t="e">
        <f t="shared" si="10"/>
        <v>#N/A</v>
      </c>
      <c r="H85" s="32"/>
      <c r="I85" s="5" t="e">
        <f t="shared" si="11"/>
        <v>#N/A</v>
      </c>
      <c r="J85" s="6"/>
      <c r="K85" s="6"/>
      <c r="L85" s="6"/>
      <c r="M85" s="7"/>
      <c r="N85" s="5"/>
      <c r="O85" s="5"/>
    </row>
    <row r="86" spans="1:15" x14ac:dyDescent="0.25">
      <c r="A86" s="5"/>
      <c r="B86" s="5" t="e">
        <f t="shared" si="7"/>
        <v>#N/A</v>
      </c>
      <c r="C86" s="5" t="e">
        <f t="shared" si="8"/>
        <v>#N/A</v>
      </c>
      <c r="D86" s="5"/>
      <c r="E86" s="32"/>
      <c r="F86" s="5" t="e">
        <f t="shared" si="9"/>
        <v>#N/A</v>
      </c>
      <c r="G86" s="5" t="e">
        <f t="shared" si="10"/>
        <v>#N/A</v>
      </c>
      <c r="H86" s="32"/>
      <c r="I86" s="5" t="e">
        <f t="shared" si="11"/>
        <v>#N/A</v>
      </c>
      <c r="J86" s="6"/>
      <c r="K86" s="6"/>
      <c r="L86" s="6"/>
      <c r="M86" s="7"/>
      <c r="N86" s="5"/>
      <c r="O86" s="5"/>
    </row>
    <row r="87" spans="1:15" x14ac:dyDescent="0.25">
      <c r="A87" s="5"/>
      <c r="B87" s="5" t="e">
        <f t="shared" si="7"/>
        <v>#N/A</v>
      </c>
      <c r="C87" s="5" t="e">
        <f t="shared" si="8"/>
        <v>#N/A</v>
      </c>
      <c r="D87" s="5"/>
      <c r="E87" s="32"/>
      <c r="F87" s="5" t="e">
        <f t="shared" si="9"/>
        <v>#N/A</v>
      </c>
      <c r="G87" s="5" t="e">
        <f t="shared" si="10"/>
        <v>#N/A</v>
      </c>
      <c r="H87" s="32"/>
      <c r="I87" s="5" t="e">
        <f t="shared" si="11"/>
        <v>#N/A</v>
      </c>
      <c r="J87" s="6"/>
      <c r="K87" s="6"/>
      <c r="L87" s="6"/>
      <c r="M87" s="7"/>
      <c r="N87" s="5"/>
      <c r="O87" s="5"/>
    </row>
    <row r="88" spans="1:15" x14ac:dyDescent="0.25">
      <c r="A88" s="5"/>
      <c r="B88" s="5" t="e">
        <f t="shared" si="7"/>
        <v>#N/A</v>
      </c>
      <c r="C88" s="5" t="e">
        <f t="shared" si="8"/>
        <v>#N/A</v>
      </c>
      <c r="D88" s="5"/>
      <c r="E88" s="32"/>
      <c r="F88" s="5" t="e">
        <f t="shared" si="9"/>
        <v>#N/A</v>
      </c>
      <c r="G88" s="5" t="e">
        <f t="shared" si="10"/>
        <v>#N/A</v>
      </c>
      <c r="H88" s="32"/>
      <c r="I88" s="5" t="e">
        <f t="shared" si="11"/>
        <v>#N/A</v>
      </c>
      <c r="J88" s="6"/>
      <c r="K88" s="6"/>
      <c r="L88" s="6"/>
      <c r="M88" s="7"/>
      <c r="N88" s="5"/>
      <c r="O88" s="5"/>
    </row>
    <row r="89" spans="1:15" x14ac:dyDescent="0.25">
      <c r="A89" s="5"/>
      <c r="B89" s="5" t="e">
        <f t="shared" si="7"/>
        <v>#N/A</v>
      </c>
      <c r="C89" s="5" t="e">
        <f t="shared" si="8"/>
        <v>#N/A</v>
      </c>
      <c r="D89" s="5"/>
      <c r="E89" s="32"/>
      <c r="F89" s="5" t="e">
        <f t="shared" si="9"/>
        <v>#N/A</v>
      </c>
      <c r="G89" s="5" t="e">
        <f t="shared" si="10"/>
        <v>#N/A</v>
      </c>
      <c r="H89" s="32"/>
      <c r="I89" s="5" t="e">
        <f t="shared" si="11"/>
        <v>#N/A</v>
      </c>
      <c r="J89" s="6"/>
      <c r="K89" s="6"/>
      <c r="L89" s="6"/>
      <c r="M89" s="7"/>
      <c r="N89" s="5"/>
      <c r="O89" s="5"/>
    </row>
    <row r="90" spans="1:15" x14ac:dyDescent="0.25">
      <c r="A90" s="5"/>
      <c r="B90" s="5" t="e">
        <f t="shared" si="7"/>
        <v>#N/A</v>
      </c>
      <c r="C90" s="5" t="e">
        <f t="shared" si="8"/>
        <v>#N/A</v>
      </c>
      <c r="D90" s="5"/>
      <c r="E90" s="32"/>
      <c r="F90" s="5" t="e">
        <f t="shared" si="9"/>
        <v>#N/A</v>
      </c>
      <c r="G90" s="5" t="e">
        <f t="shared" si="10"/>
        <v>#N/A</v>
      </c>
      <c r="H90" s="32"/>
      <c r="I90" s="5" t="e">
        <f t="shared" si="11"/>
        <v>#N/A</v>
      </c>
      <c r="J90" s="6"/>
      <c r="K90" s="6"/>
      <c r="L90" s="6"/>
      <c r="M90" s="7"/>
      <c r="N90" s="5"/>
      <c r="O90" s="5"/>
    </row>
    <row r="91" spans="1:15" x14ac:dyDescent="0.25">
      <c r="A91" s="5"/>
      <c r="B91" s="5" t="e">
        <f t="shared" si="7"/>
        <v>#N/A</v>
      </c>
      <c r="C91" s="5" t="e">
        <f t="shared" si="8"/>
        <v>#N/A</v>
      </c>
      <c r="D91" s="5"/>
      <c r="E91" s="32"/>
      <c r="F91" s="5" t="e">
        <f t="shared" si="9"/>
        <v>#N/A</v>
      </c>
      <c r="G91" s="5" t="e">
        <f t="shared" si="10"/>
        <v>#N/A</v>
      </c>
      <c r="H91" s="32"/>
      <c r="I91" s="5" t="e">
        <f t="shared" si="11"/>
        <v>#N/A</v>
      </c>
      <c r="J91" s="6"/>
      <c r="K91" s="6"/>
      <c r="L91" s="6"/>
      <c r="M91" s="7"/>
      <c r="N91" s="5"/>
      <c r="O91" s="5"/>
    </row>
    <row r="92" spans="1:15" x14ac:dyDescent="0.25">
      <c r="A92" s="5"/>
      <c r="B92" s="5" t="e">
        <f t="shared" si="7"/>
        <v>#N/A</v>
      </c>
      <c r="C92" s="5" t="e">
        <f t="shared" si="8"/>
        <v>#N/A</v>
      </c>
      <c r="D92" s="5"/>
      <c r="E92" s="32"/>
      <c r="F92" s="5" t="e">
        <f t="shared" si="9"/>
        <v>#N/A</v>
      </c>
      <c r="G92" s="5" t="e">
        <f t="shared" si="10"/>
        <v>#N/A</v>
      </c>
      <c r="H92" s="32"/>
      <c r="I92" s="5" t="e">
        <f t="shared" si="11"/>
        <v>#N/A</v>
      </c>
      <c r="J92" s="6"/>
      <c r="K92" s="6"/>
      <c r="L92" s="6"/>
      <c r="M92" s="7"/>
      <c r="N92" s="5"/>
      <c r="O92" s="5"/>
    </row>
    <row r="93" spans="1:15" x14ac:dyDescent="0.25">
      <c r="A93" s="5"/>
      <c r="B93" s="5" t="e">
        <f t="shared" si="7"/>
        <v>#N/A</v>
      </c>
      <c r="C93" s="5" t="e">
        <f t="shared" si="8"/>
        <v>#N/A</v>
      </c>
      <c r="D93" s="5"/>
      <c r="E93" s="32"/>
      <c r="F93" s="5" t="e">
        <f t="shared" si="9"/>
        <v>#N/A</v>
      </c>
      <c r="G93" s="5" t="e">
        <f t="shared" si="10"/>
        <v>#N/A</v>
      </c>
      <c r="H93" s="32"/>
      <c r="I93" s="5" t="e">
        <f t="shared" si="11"/>
        <v>#N/A</v>
      </c>
      <c r="J93" s="6"/>
      <c r="K93" s="6"/>
      <c r="L93" s="6"/>
      <c r="M93" s="7"/>
      <c r="N93" s="5"/>
      <c r="O93" s="5"/>
    </row>
    <row r="94" spans="1:15" x14ac:dyDescent="0.25">
      <c r="A94" s="5"/>
      <c r="B94" s="5" t="e">
        <f t="shared" si="7"/>
        <v>#N/A</v>
      </c>
      <c r="C94" s="5" t="e">
        <f t="shared" si="8"/>
        <v>#N/A</v>
      </c>
      <c r="D94" s="5"/>
      <c r="E94" s="32"/>
      <c r="F94" s="5" t="e">
        <f t="shared" si="9"/>
        <v>#N/A</v>
      </c>
      <c r="G94" s="5" t="e">
        <f t="shared" si="10"/>
        <v>#N/A</v>
      </c>
      <c r="H94" s="32"/>
      <c r="I94" s="5" t="e">
        <f t="shared" si="11"/>
        <v>#N/A</v>
      </c>
      <c r="J94" s="6"/>
      <c r="K94" s="6"/>
      <c r="L94" s="6"/>
      <c r="M94" s="7"/>
      <c r="N94" s="5"/>
      <c r="O94" s="5"/>
    </row>
    <row r="95" spans="1:15" x14ac:dyDescent="0.25">
      <c r="A95" s="5"/>
      <c r="B95" s="5" t="e">
        <f t="shared" si="7"/>
        <v>#N/A</v>
      </c>
      <c r="C95" s="5" t="e">
        <f t="shared" si="8"/>
        <v>#N/A</v>
      </c>
      <c r="D95" s="5"/>
      <c r="E95" s="32"/>
      <c r="F95" s="5" t="e">
        <f t="shared" si="9"/>
        <v>#N/A</v>
      </c>
      <c r="G95" s="5" t="e">
        <f t="shared" si="10"/>
        <v>#N/A</v>
      </c>
      <c r="H95" s="34"/>
      <c r="I95" s="5" t="e">
        <f t="shared" si="11"/>
        <v>#N/A</v>
      </c>
      <c r="J95" s="6"/>
      <c r="K95" s="6"/>
      <c r="L95" s="6"/>
      <c r="M95" s="7"/>
      <c r="N95" s="5"/>
      <c r="O95" s="5"/>
    </row>
    <row r="96" spans="1:15" x14ac:dyDescent="0.25">
      <c r="A96" s="5"/>
      <c r="B96" s="5" t="e">
        <f t="shared" si="7"/>
        <v>#N/A</v>
      </c>
      <c r="C96" s="5" t="e">
        <f t="shared" si="8"/>
        <v>#N/A</v>
      </c>
      <c r="D96" s="5"/>
      <c r="E96" s="32"/>
      <c r="F96" s="5" t="e">
        <f t="shared" si="9"/>
        <v>#N/A</v>
      </c>
      <c r="G96" s="5" t="e">
        <f t="shared" si="10"/>
        <v>#N/A</v>
      </c>
      <c r="H96" s="32"/>
      <c r="I96" s="5" t="e">
        <f t="shared" si="11"/>
        <v>#N/A</v>
      </c>
      <c r="J96" s="6"/>
      <c r="K96" s="6"/>
      <c r="L96" s="6"/>
      <c r="M96" s="7"/>
      <c r="N96" s="5"/>
      <c r="O96" s="5"/>
    </row>
    <row r="97" spans="1:15" x14ac:dyDescent="0.25">
      <c r="A97" s="5"/>
      <c r="B97" s="5" t="e">
        <f t="shared" si="7"/>
        <v>#N/A</v>
      </c>
      <c r="C97" s="5" t="e">
        <f t="shared" si="8"/>
        <v>#N/A</v>
      </c>
      <c r="D97" s="5"/>
      <c r="E97" s="32"/>
      <c r="F97" s="5" t="e">
        <f t="shared" si="9"/>
        <v>#N/A</v>
      </c>
      <c r="G97" s="5" t="e">
        <f t="shared" si="10"/>
        <v>#N/A</v>
      </c>
      <c r="H97" s="32"/>
      <c r="I97" s="5" t="e">
        <f t="shared" si="11"/>
        <v>#N/A</v>
      </c>
      <c r="J97" s="6"/>
      <c r="K97" s="6"/>
      <c r="L97" s="6"/>
      <c r="M97" s="7"/>
      <c r="N97" s="5"/>
      <c r="O97" s="5"/>
    </row>
    <row r="98" spans="1:15" x14ac:dyDescent="0.25">
      <c r="A98" s="5"/>
      <c r="B98" s="5" t="e">
        <f t="shared" si="7"/>
        <v>#N/A</v>
      </c>
      <c r="C98" s="5" t="e">
        <f t="shared" si="8"/>
        <v>#N/A</v>
      </c>
      <c r="D98" s="5"/>
      <c r="E98" s="2"/>
      <c r="F98" s="5" t="e">
        <f t="shared" si="9"/>
        <v>#N/A</v>
      </c>
      <c r="G98" s="5" t="e">
        <f t="shared" si="10"/>
        <v>#N/A</v>
      </c>
      <c r="H98" s="2"/>
      <c r="I98" s="5" t="e">
        <f t="shared" si="11"/>
        <v>#N/A</v>
      </c>
      <c r="J98" s="6"/>
      <c r="K98" s="6"/>
      <c r="L98" s="6"/>
      <c r="M98" s="7"/>
      <c r="N98" s="5"/>
      <c r="O98" s="5"/>
    </row>
    <row r="99" spans="1:15" x14ac:dyDescent="0.25">
      <c r="A99" s="5"/>
      <c r="B99" s="5" t="e">
        <f t="shared" si="7"/>
        <v>#N/A</v>
      </c>
      <c r="C99" s="5" t="e">
        <f t="shared" si="8"/>
        <v>#N/A</v>
      </c>
      <c r="D99" s="5"/>
      <c r="E99" s="2"/>
      <c r="F99" s="5" t="e">
        <f t="shared" si="9"/>
        <v>#N/A</v>
      </c>
      <c r="G99" s="5" t="e">
        <f t="shared" si="10"/>
        <v>#N/A</v>
      </c>
      <c r="H99" s="2"/>
      <c r="I99" s="5" t="e">
        <f t="shared" si="11"/>
        <v>#N/A</v>
      </c>
      <c r="J99" s="6"/>
      <c r="K99" s="6"/>
      <c r="L99" s="6"/>
      <c r="M99" s="7"/>
      <c r="N99" s="5"/>
      <c r="O99" s="5"/>
    </row>
    <row r="100" spans="1:15" x14ac:dyDescent="0.25">
      <c r="A100" s="5"/>
      <c r="B100" s="5" t="e">
        <f t="shared" si="7"/>
        <v>#N/A</v>
      </c>
      <c r="C100" s="5" t="e">
        <f t="shared" si="8"/>
        <v>#N/A</v>
      </c>
      <c r="D100" s="5"/>
      <c r="E100" s="2"/>
      <c r="F100" s="5" t="e">
        <f t="shared" si="9"/>
        <v>#N/A</v>
      </c>
      <c r="G100" s="5" t="e">
        <f t="shared" si="10"/>
        <v>#N/A</v>
      </c>
      <c r="H100" s="2"/>
      <c r="I100" s="5" t="e">
        <f t="shared" si="11"/>
        <v>#N/A</v>
      </c>
      <c r="J100" s="6"/>
      <c r="K100" s="6"/>
      <c r="L100" s="6"/>
      <c r="M100" s="7"/>
      <c r="N100" s="5"/>
      <c r="O100" s="5"/>
    </row>
    <row r="101" spans="1:15" x14ac:dyDescent="0.25">
      <c r="H101" s="2"/>
      <c r="I101" s="2"/>
      <c r="J101" s="2"/>
      <c r="K101" s="2"/>
      <c r="L101" s="2"/>
      <c r="M101" s="35"/>
      <c r="N101" s="32"/>
      <c r="O101" s="2"/>
    </row>
    <row r="102" spans="1:15" x14ac:dyDescent="0.25">
      <c r="H102" s="2"/>
      <c r="I102" s="2"/>
      <c r="J102" s="2"/>
      <c r="K102" s="2"/>
      <c r="L102" s="2"/>
      <c r="M102" s="35"/>
      <c r="N102" s="32"/>
      <c r="O102" s="2"/>
    </row>
    <row r="103" spans="1:15" x14ac:dyDescent="0.25">
      <c r="H103" s="2"/>
      <c r="I103" s="2"/>
      <c r="J103" s="2"/>
      <c r="K103" s="2"/>
      <c r="L103" s="2"/>
      <c r="M103" s="35"/>
      <c r="N103" s="32"/>
      <c r="O103" s="2"/>
    </row>
    <row r="104" spans="1:15" x14ac:dyDescent="0.25">
      <c r="H104" s="2"/>
      <c r="I104" s="2"/>
      <c r="J104" s="2"/>
      <c r="K104" s="2"/>
      <c r="L104" s="2"/>
      <c r="M104" s="35"/>
      <c r="N104" s="32"/>
      <c r="O104" s="2"/>
    </row>
    <row r="105" spans="1:15" x14ac:dyDescent="0.25">
      <c r="H105" s="2"/>
      <c r="I105" s="2"/>
      <c r="J105" s="2"/>
      <c r="K105" s="2"/>
      <c r="L105" s="2"/>
      <c r="M105" s="35"/>
      <c r="N105" s="32"/>
      <c r="O105" s="2"/>
    </row>
    <row r="106" spans="1:15" x14ac:dyDescent="0.25">
      <c r="H106" s="2"/>
      <c r="I106" s="2"/>
      <c r="J106" s="2"/>
      <c r="K106" s="2"/>
      <c r="L106" s="2"/>
      <c r="M106" s="35"/>
      <c r="N106" s="32"/>
      <c r="O106" s="2"/>
    </row>
    <row r="107" spans="1:15" x14ac:dyDescent="0.25">
      <c r="H107" s="2"/>
      <c r="I107" s="2"/>
      <c r="J107" s="2"/>
      <c r="K107" s="2"/>
      <c r="L107" s="2"/>
      <c r="M107" s="35"/>
      <c r="N107" s="32"/>
      <c r="O107" s="2"/>
    </row>
    <row r="108" spans="1:15" x14ac:dyDescent="0.25">
      <c r="H108" s="2"/>
      <c r="I108" s="2"/>
      <c r="J108" s="2"/>
      <c r="K108" s="2"/>
      <c r="L108" s="2"/>
      <c r="M108" s="35"/>
      <c r="N108" s="32"/>
      <c r="O108" s="2"/>
    </row>
    <row r="109" spans="1:15" x14ac:dyDescent="0.25">
      <c r="H109" s="2"/>
      <c r="I109" s="2"/>
      <c r="J109" s="2"/>
      <c r="K109" s="2"/>
      <c r="L109" s="2"/>
      <c r="M109" s="35"/>
      <c r="N109" s="32"/>
      <c r="O109" s="2"/>
    </row>
    <row r="110" spans="1:15" x14ac:dyDescent="0.25">
      <c r="H110" s="2"/>
      <c r="I110" s="2"/>
      <c r="J110" s="2"/>
      <c r="K110" s="2"/>
      <c r="L110" s="2"/>
      <c r="M110" s="35"/>
      <c r="N110" s="32"/>
      <c r="O110" s="2"/>
    </row>
    <row r="111" spans="1:15" x14ac:dyDescent="0.25">
      <c r="H111" s="2"/>
      <c r="I111" s="2"/>
      <c r="J111" s="2"/>
      <c r="K111" s="2"/>
      <c r="L111" s="2"/>
      <c r="M111" s="35"/>
      <c r="N111" s="32"/>
      <c r="O111" s="2"/>
    </row>
    <row r="112" spans="1:15" x14ac:dyDescent="0.25">
      <c r="H112" s="2"/>
      <c r="I112" s="2"/>
      <c r="J112" s="2"/>
      <c r="K112" s="2"/>
      <c r="L112" s="2"/>
      <c r="M112" s="35"/>
      <c r="N112" s="32"/>
      <c r="O112" s="2"/>
    </row>
    <row r="113" spans="8:15" x14ac:dyDescent="0.25">
      <c r="H113" s="2"/>
      <c r="I113" s="2"/>
      <c r="J113" s="2"/>
      <c r="K113" s="2"/>
      <c r="L113" s="2"/>
      <c r="M113" s="35"/>
      <c r="N113" s="32"/>
      <c r="O113" s="2"/>
    </row>
    <row r="114" spans="8:15" x14ac:dyDescent="0.25">
      <c r="H114" s="2"/>
      <c r="I114" s="2"/>
      <c r="J114" s="2"/>
      <c r="K114" s="2"/>
      <c r="L114" s="2"/>
      <c r="M114" s="35"/>
      <c r="N114" s="32"/>
      <c r="O114" s="2"/>
    </row>
    <row r="115" spans="8:15" x14ac:dyDescent="0.25">
      <c r="H115" s="2"/>
      <c r="I115" s="2"/>
      <c r="J115" s="2"/>
      <c r="K115" s="2"/>
      <c r="L115" s="2"/>
      <c r="M115" s="35"/>
      <c r="N115" s="32"/>
      <c r="O115" s="2"/>
    </row>
    <row r="116" spans="8:15" x14ac:dyDescent="0.25">
      <c r="H116" s="2"/>
      <c r="I116" s="2"/>
      <c r="J116" s="2"/>
      <c r="K116" s="2"/>
      <c r="L116" s="2"/>
      <c r="M116" s="35"/>
      <c r="N116" s="32"/>
      <c r="O116" s="2"/>
    </row>
    <row r="117" spans="8:15" x14ac:dyDescent="0.25">
      <c r="H117" s="2"/>
      <c r="I117" s="2"/>
      <c r="J117" s="2"/>
      <c r="K117" s="2"/>
      <c r="L117" s="2"/>
      <c r="M117" s="35"/>
      <c r="N117" s="32"/>
      <c r="O117" s="2"/>
    </row>
    <row r="118" spans="8:15" x14ac:dyDescent="0.25">
      <c r="H118" s="2"/>
      <c r="I118" s="2"/>
      <c r="J118" s="2"/>
      <c r="K118" s="2"/>
      <c r="L118" s="2"/>
      <c r="M118" s="35"/>
      <c r="N118" s="32"/>
      <c r="O118" s="2"/>
    </row>
    <row r="119" spans="8:15" x14ac:dyDescent="0.25">
      <c r="H119" s="2"/>
      <c r="I119" s="2"/>
      <c r="J119" s="2"/>
      <c r="K119" s="2"/>
      <c r="L119" s="2"/>
      <c r="M119" s="35"/>
      <c r="N119" s="32"/>
      <c r="O119" s="2"/>
    </row>
    <row r="120" spans="8:15" x14ac:dyDescent="0.25">
      <c r="H120" s="2"/>
      <c r="I120" s="2"/>
      <c r="J120" s="2"/>
      <c r="K120" s="2"/>
      <c r="L120" s="2"/>
      <c r="M120" s="35"/>
      <c r="N120" s="32"/>
      <c r="O120" s="2"/>
    </row>
    <row r="121" spans="8:15" x14ac:dyDescent="0.25">
      <c r="H121" s="2"/>
      <c r="I121" s="2"/>
      <c r="J121" s="2"/>
      <c r="K121" s="2"/>
      <c r="L121" s="2"/>
      <c r="M121" s="35"/>
      <c r="N121" s="32"/>
      <c r="O121" s="2"/>
    </row>
    <row r="122" spans="8:15" x14ac:dyDescent="0.25">
      <c r="H122" s="2"/>
      <c r="I122" s="2"/>
      <c r="J122" s="2"/>
      <c r="K122" s="2"/>
      <c r="L122" s="2"/>
      <c r="M122" s="35"/>
      <c r="N122" s="32"/>
      <c r="O122" s="2"/>
    </row>
    <row r="123" spans="8:15" x14ac:dyDescent="0.25">
      <c r="H123" s="2"/>
      <c r="I123" s="2"/>
      <c r="J123" s="2"/>
      <c r="K123" s="2"/>
      <c r="L123" s="2"/>
      <c r="M123" s="35"/>
      <c r="N123" s="32"/>
      <c r="O123" s="2"/>
    </row>
    <row r="124" spans="8:15" x14ac:dyDescent="0.25">
      <c r="H124" s="2"/>
      <c r="I124" s="2"/>
      <c r="J124" s="2"/>
      <c r="K124" s="2"/>
      <c r="L124" s="2"/>
      <c r="M124" s="35"/>
      <c r="N124" s="32"/>
      <c r="O124" s="2"/>
    </row>
    <row r="125" spans="8:15" x14ac:dyDescent="0.25">
      <c r="H125" s="2"/>
      <c r="I125" s="2"/>
      <c r="J125" s="2"/>
      <c r="K125" s="2"/>
      <c r="L125" s="2"/>
      <c r="M125" s="35"/>
      <c r="N125" s="32"/>
      <c r="O125" s="2"/>
    </row>
    <row r="126" spans="8:15" x14ac:dyDescent="0.25">
      <c r="H126" s="2"/>
      <c r="I126" s="2"/>
      <c r="J126" s="2"/>
      <c r="K126" s="2"/>
      <c r="L126" s="2"/>
      <c r="M126" s="35"/>
      <c r="N126" s="32"/>
      <c r="O126" s="2"/>
    </row>
    <row r="127" spans="8:15" x14ac:dyDescent="0.25">
      <c r="H127" s="2"/>
      <c r="I127" s="2"/>
      <c r="J127" s="2"/>
      <c r="K127" s="2"/>
      <c r="L127" s="2"/>
      <c r="M127" s="35"/>
      <c r="N127" s="32"/>
      <c r="O127" s="2"/>
    </row>
    <row r="128" spans="8:15" x14ac:dyDescent="0.25">
      <c r="H128" s="2"/>
      <c r="I128" s="2"/>
      <c r="J128" s="2"/>
      <c r="K128" s="2"/>
      <c r="L128" s="2"/>
      <c r="M128" s="35"/>
      <c r="N128" s="32"/>
      <c r="O128" s="2"/>
    </row>
    <row r="129" spans="8:15" x14ac:dyDescent="0.25">
      <c r="H129" s="2"/>
      <c r="I129" s="2"/>
      <c r="J129" s="2"/>
      <c r="K129" s="2"/>
      <c r="L129" s="2"/>
      <c r="M129" s="35"/>
      <c r="N129" s="32"/>
      <c r="O129" s="2"/>
    </row>
    <row r="130" spans="8:15" x14ac:dyDescent="0.25">
      <c r="H130" s="2"/>
      <c r="I130" s="2"/>
      <c r="J130" s="2"/>
      <c r="K130" s="2"/>
      <c r="L130" s="2"/>
      <c r="M130" s="35"/>
      <c r="N130" s="32"/>
      <c r="O130" s="2"/>
    </row>
    <row r="131" spans="8:15" x14ac:dyDescent="0.25">
      <c r="H131" s="2"/>
      <c r="I131" s="2"/>
      <c r="J131" s="2"/>
      <c r="K131" s="2"/>
      <c r="L131" s="2"/>
      <c r="M131" s="35"/>
      <c r="N131" s="32"/>
      <c r="O131" s="2"/>
    </row>
    <row r="132" spans="8:15" x14ac:dyDescent="0.25">
      <c r="H132" s="2"/>
      <c r="I132" s="2"/>
      <c r="J132" s="2"/>
      <c r="K132" s="2"/>
      <c r="L132" s="2"/>
      <c r="M132" s="35"/>
      <c r="N132" s="32"/>
      <c r="O132" s="2"/>
    </row>
    <row r="133" spans="8:15" x14ac:dyDescent="0.25">
      <c r="H133" s="2"/>
      <c r="I133" s="2"/>
      <c r="J133" s="2"/>
      <c r="K133" s="2"/>
      <c r="L133" s="2"/>
      <c r="M133" s="35"/>
      <c r="N133" s="32"/>
      <c r="O133" s="2"/>
    </row>
    <row r="134" spans="8:15" x14ac:dyDescent="0.25">
      <c r="H134" s="2"/>
      <c r="I134" s="2"/>
      <c r="J134" s="2"/>
      <c r="K134" s="2"/>
      <c r="L134" s="2"/>
      <c r="M134" s="35"/>
      <c r="N134" s="32"/>
      <c r="O134" s="2"/>
    </row>
    <row r="135" spans="8:15" x14ac:dyDescent="0.25">
      <c r="H135" s="2"/>
      <c r="I135" s="2"/>
      <c r="J135" s="2"/>
      <c r="K135" s="2"/>
      <c r="L135" s="2"/>
      <c r="M135" s="35"/>
      <c r="N135" s="32"/>
      <c r="O135" s="2"/>
    </row>
    <row r="136" spans="8:15" x14ac:dyDescent="0.25">
      <c r="H136" s="2"/>
      <c r="I136" s="2"/>
      <c r="J136" s="2"/>
      <c r="K136" s="2"/>
      <c r="L136" s="2"/>
      <c r="M136" s="35"/>
      <c r="N136" s="32"/>
      <c r="O136" s="2"/>
    </row>
    <row r="137" spans="8:15" x14ac:dyDescent="0.25">
      <c r="H137" s="2"/>
      <c r="I137" s="2"/>
      <c r="J137" s="2"/>
      <c r="K137" s="2"/>
      <c r="L137" s="2"/>
      <c r="M137" s="35"/>
      <c r="N137" s="32"/>
      <c r="O137" s="2"/>
    </row>
    <row r="138" spans="8:15" x14ac:dyDescent="0.25">
      <c r="H138" s="2"/>
      <c r="I138" s="2"/>
      <c r="J138" s="2"/>
      <c r="K138" s="2"/>
      <c r="L138" s="2"/>
      <c r="M138" s="35"/>
      <c r="N138" s="32"/>
      <c r="O138" s="2"/>
    </row>
    <row r="139" spans="8:15" x14ac:dyDescent="0.25">
      <c r="H139" s="2"/>
      <c r="I139" s="2"/>
      <c r="J139" s="2"/>
      <c r="K139" s="2"/>
      <c r="L139" s="2"/>
      <c r="M139" s="35"/>
      <c r="N139" s="32"/>
      <c r="O139" s="2"/>
    </row>
    <row r="140" spans="8:15" x14ac:dyDescent="0.25">
      <c r="H140" s="2"/>
      <c r="I140" s="2"/>
      <c r="J140" s="2"/>
      <c r="K140" s="2"/>
      <c r="L140" s="2"/>
      <c r="M140" s="35"/>
      <c r="N140" s="32"/>
      <c r="O140" s="2"/>
    </row>
    <row r="141" spans="8:15" x14ac:dyDescent="0.25">
      <c r="H141" s="2"/>
      <c r="I141" s="2"/>
      <c r="J141" s="2"/>
      <c r="K141" s="2"/>
      <c r="L141" s="2"/>
      <c r="M141" s="35"/>
      <c r="N141" s="32"/>
      <c r="O141" s="2"/>
    </row>
    <row r="142" spans="8:15" x14ac:dyDescent="0.25">
      <c r="H142" s="2"/>
      <c r="I142" s="2"/>
      <c r="J142" s="2"/>
      <c r="K142" s="2"/>
      <c r="L142" s="2"/>
      <c r="M142" s="35"/>
      <c r="N142" s="32"/>
      <c r="O142" s="2"/>
    </row>
    <row r="143" spans="8:15" x14ac:dyDescent="0.25">
      <c r="H143" s="2"/>
      <c r="I143" s="2"/>
      <c r="J143" s="2"/>
      <c r="K143" s="2"/>
      <c r="L143" s="2"/>
      <c r="M143" s="35"/>
      <c r="N143" s="32"/>
      <c r="O143" s="2"/>
    </row>
    <row r="144" spans="8:15" x14ac:dyDescent="0.25">
      <c r="H144" s="2"/>
      <c r="I144" s="2"/>
      <c r="J144" s="2"/>
      <c r="K144" s="2"/>
      <c r="L144" s="2"/>
      <c r="M144" s="35"/>
      <c r="N144" s="32"/>
      <c r="O144" s="2"/>
    </row>
    <row r="145" spans="8:15" x14ac:dyDescent="0.25">
      <c r="H145" s="2"/>
      <c r="I145" s="2"/>
      <c r="J145" s="2"/>
      <c r="K145" s="2"/>
      <c r="L145" s="2"/>
      <c r="M145" s="35"/>
      <c r="N145" s="32"/>
      <c r="O145" s="2"/>
    </row>
    <row r="146" spans="8:15" x14ac:dyDescent="0.25">
      <c r="H146" s="2"/>
      <c r="I146" s="2"/>
      <c r="J146" s="2"/>
      <c r="K146" s="2"/>
      <c r="L146" s="2"/>
      <c r="M146" s="35"/>
      <c r="N146" s="32"/>
      <c r="O146" s="2"/>
    </row>
    <row r="167" spans="2:4" x14ac:dyDescent="0.25">
      <c r="B167" s="1" t="s">
        <v>273</v>
      </c>
      <c r="D167" s="1" t="s">
        <v>270</v>
      </c>
    </row>
    <row r="168" spans="2:4" x14ac:dyDescent="0.25">
      <c r="B168" s="1" t="s">
        <v>276</v>
      </c>
      <c r="D168" s="1" t="s">
        <v>271</v>
      </c>
    </row>
    <row r="169" spans="2:4" x14ac:dyDescent="0.25">
      <c r="B169" s="1" t="s">
        <v>274</v>
      </c>
      <c r="D169" s="1" t="s">
        <v>287</v>
      </c>
    </row>
    <row r="170" spans="2:4" x14ac:dyDescent="0.25">
      <c r="B170" s="1" t="s">
        <v>275</v>
      </c>
      <c r="D170" s="1" t="s">
        <v>288</v>
      </c>
    </row>
    <row r="171" spans="2:4" x14ac:dyDescent="0.25">
      <c r="B171" s="1" t="s">
        <v>277</v>
      </c>
      <c r="D171" s="1" t="s">
        <v>289</v>
      </c>
    </row>
    <row r="172" spans="2:4" x14ac:dyDescent="0.25">
      <c r="D172" s="1" t="s">
        <v>272</v>
      </c>
    </row>
  </sheetData>
  <mergeCells count="7">
    <mergeCell ref="B1:B2"/>
    <mergeCell ref="A1:A2"/>
    <mergeCell ref="F1:I1"/>
    <mergeCell ref="J1:L1"/>
    <mergeCell ref="C1:C2"/>
    <mergeCell ref="D1:D2"/>
    <mergeCell ref="E1:E2"/>
  </mergeCells>
  <conditionalFormatting sqref="B3">
    <cfRule type="containsErrors" dxfId="45" priority="5">
      <formula>ISERROR(B3)</formula>
    </cfRule>
  </conditionalFormatting>
  <conditionalFormatting sqref="B3:C100">
    <cfRule type="containsText" dxfId="44" priority="1" operator="containsText" text="0">
      <formula>NOT(ISERROR(SEARCH("0",B3)))</formula>
    </cfRule>
    <cfRule type="containsErrors" dxfId="43" priority="6">
      <formula>ISERROR(B3)</formula>
    </cfRule>
  </conditionalFormatting>
  <conditionalFormatting sqref="E3:I3 F12:H15 E4:H11 H16:H17 F16:G100 I4:I100">
    <cfRule type="containsText" dxfId="42" priority="2" operator="containsText" text="0">
      <formula>NOT(ISERROR(SEARCH("0",E3)))</formula>
    </cfRule>
    <cfRule type="containsErrors" dxfId="41" priority="3">
      <formula>ISERROR(E3)</formula>
    </cfRule>
  </conditionalFormatting>
  <dataValidations count="3">
    <dataValidation type="list" allowBlank="1" showInputMessage="1" showErrorMessage="1" sqref="M3:M100">
      <formula1>Intervenant</formula1>
    </dataValidation>
    <dataValidation type="list" allowBlank="1" showInputMessage="1" showErrorMessage="1" sqref="D3:D100">
      <formula1>Prestation</formula1>
    </dataValidation>
    <dataValidation type="list" allowBlank="1" showInputMessage="1" showErrorMessage="1" sqref="A3:A100">
      <formula1>liste_entreprise</formula1>
    </dataValidation>
  </dataValidations>
  <pageMargins left="0.7" right="0.7" top="0.75" bottom="0.75" header="0.3" footer="0.3"/>
  <pageSetup paperSize="9" scale="11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>
    <tabColor theme="9"/>
  </sheetPr>
  <dimension ref="A1:G139"/>
  <sheetViews>
    <sheetView tabSelected="1" zoomScale="90" zoomScaleNormal="90" workbookViewId="0">
      <selection activeCell="H2" sqref="H2"/>
    </sheetView>
  </sheetViews>
  <sheetFormatPr baseColWidth="10" defaultRowHeight="15" x14ac:dyDescent="0.25"/>
  <cols>
    <col min="1" max="7" width="25.7109375" customWidth="1"/>
    <col min="8" max="8" width="16.7109375" customWidth="1"/>
    <col min="9" max="32" width="11.85546875" customWidth="1"/>
  </cols>
  <sheetData>
    <row r="1" spans="1:7" ht="28.5" customHeight="1" x14ac:dyDescent="0.25">
      <c r="A1">
        <v>2</v>
      </c>
    </row>
    <row r="2" spans="1:7" ht="28.5" customHeight="1" x14ac:dyDescent="0.5">
      <c r="A2">
        <v>2</v>
      </c>
      <c r="C2" s="66" t="str">
        <f>UPPER(TEXT(DATE(A2+114,A1,1),"mmmm aaaa"))</f>
        <v>FÉVRIER 2016</v>
      </c>
      <c r="D2" s="66"/>
      <c r="E2" s="66"/>
      <c r="F2" s="10"/>
    </row>
    <row r="4" spans="1:7" ht="15.75" x14ac:dyDescent="0.25">
      <c r="A4" s="13">
        <f>DATE(A2+114,A1,1)</f>
        <v>42401</v>
      </c>
      <c r="B4" s="13">
        <f t="shared" ref="B4:G4" si="0">A4+1</f>
        <v>42402</v>
      </c>
      <c r="C4" s="13">
        <f t="shared" si="0"/>
        <v>42403</v>
      </c>
      <c r="D4" s="13">
        <f t="shared" si="0"/>
        <v>42404</v>
      </c>
      <c r="E4" s="13">
        <f t="shared" si="0"/>
        <v>42405</v>
      </c>
      <c r="F4" s="13">
        <f t="shared" si="0"/>
        <v>42406</v>
      </c>
      <c r="G4" s="13">
        <f t="shared" si="0"/>
        <v>42407</v>
      </c>
    </row>
    <row r="5" spans="1:7" ht="80.25" customHeight="1" x14ac:dyDescent="0.25">
      <c r="A5" s="11" t="str">
        <f t="shared" ref="A5:G5" ca="1" si="1">IF(COUNTIF(rdv,A4)=0,"",OFFSET(prem,SUMPRODUCT((rdv=A4)*ROW(rdv))-3,0)&amp;CHAR(10)&amp;OFFSET(staff,SUMPRODUCT((rdv=A4)*ROW(rdv))-3,0)&amp;CHAR(10)&amp;"Intervenant: "&amp;OFFSET(Aff,SUMPRODUCT((rdv=A4)*ROW(rdv))-3,0)&amp;CHAR(10)&amp;"Objet: "&amp;OFFSET(objet,SUMPRODUCT((rdv=A4)*ROW(rdv))-3,0))</f>
        <v>AGRITEC
KONAN Armand
Intervenant: Serge ASSOUMOU
Objet: Usine phyto</v>
      </c>
      <c r="B5" s="12" t="str">
        <f t="shared" ca="1" si="1"/>
        <v/>
      </c>
      <c r="C5" s="12" t="str">
        <f t="shared" ca="1" si="1"/>
        <v/>
      </c>
      <c r="D5" s="12" t="str">
        <f t="shared" ca="1" si="1"/>
        <v>GCI IMMOBILIER
EBA Anicette
Intervenant: Serge ASSOUMOU
Objet: Discussion montage de projet</v>
      </c>
      <c r="E5" s="12" t="str">
        <f t="shared" ca="1" si="1"/>
        <v>CONSEIL REGIONAL DABOU
SIE Essis
Intervenant: Aristide DOU
Objet: Fourniture tables bancs</v>
      </c>
      <c r="F5" s="12" t="str">
        <f t="shared" ca="1" si="1"/>
        <v/>
      </c>
      <c r="G5" s="12" t="str">
        <f t="shared" ca="1" si="1"/>
        <v>CONSEIL REGIONAL DIVO
GAHIE Cesar
Intervenant: Serge ASSOUMOU
Objet: Projet logement sociaux</v>
      </c>
    </row>
    <row r="6" spans="1:7" ht="15.75" x14ac:dyDescent="0.25">
      <c r="A6" s="13">
        <f>G4+1</f>
        <v>42408</v>
      </c>
      <c r="B6" s="13">
        <f t="shared" ref="B6:G6" si="2">A6+1</f>
        <v>42409</v>
      </c>
      <c r="C6" s="13">
        <f t="shared" si="2"/>
        <v>42410</v>
      </c>
      <c r="D6" s="13">
        <f t="shared" si="2"/>
        <v>42411</v>
      </c>
      <c r="E6" s="13">
        <f t="shared" si="2"/>
        <v>42412</v>
      </c>
      <c r="F6" s="13">
        <f t="shared" si="2"/>
        <v>42413</v>
      </c>
      <c r="G6" s="13">
        <f t="shared" si="2"/>
        <v>42414</v>
      </c>
    </row>
    <row r="7" spans="1:7" ht="68.099999999999994" customHeight="1" x14ac:dyDescent="0.25">
      <c r="A7" s="12" t="str">
        <f t="shared" ref="A7:G7" ca="1" si="3">IF(COUNTIF(rdv,A6)=0,"",OFFSET(prem,SUMPRODUCT((rdv=A6)*ROW(rdv))-3,0)&amp;CHAR(10)&amp;OFFSET(staff,SUMPRODUCT((rdv=A6)*ROW(rdv))-3,0)&amp;CHAR(10)&amp;"Intervenant: "&amp;OFFSET(Aff,SUMPRODUCT((rdv=A6)*ROW(rdv))-3,0)&amp;CHAR(10)&amp;"Objet: "&amp;OFFSET(objet,SUMPRODUCT((rdv=A6)*ROW(rdv))-3,0))</f>
        <v>CONSEIL REGIONAL GAGNOA
DJEGNE François
Intervenant: Serge ASSOUMOU
Objet: Projet logement sociaux</v>
      </c>
      <c r="B7" s="12" t="str">
        <f t="shared" ca="1" si="3"/>
        <v>OLAM SAN-PEDRO
KATI Bi Kévin
Intervenant: Serge ASSOUMOU
Objet: Présentation des activités</v>
      </c>
      <c r="C7" s="12" t="str">
        <f t="shared" ca="1" si="3"/>
        <v>UNICEF
0
Intervenant: Serge ASSOUMOU
Objet: Demande d'agrement</v>
      </c>
      <c r="D7" s="12" t="str">
        <f t="shared" ca="1" si="3"/>
        <v>PORT AUTONOME DE SAN-PEDRO
0
Intervenant: Serge ASSOUMOU
Objet: Présentation des activités</v>
      </c>
      <c r="E7" s="12" t="str">
        <f t="shared" ca="1" si="3"/>
        <v/>
      </c>
      <c r="F7" s="12" t="str">
        <f t="shared" ca="1" si="3"/>
        <v/>
      </c>
      <c r="G7" s="12" t="str">
        <f t="shared" ca="1" si="3"/>
        <v/>
      </c>
    </row>
    <row r="8" spans="1:7" ht="15.75" x14ac:dyDescent="0.25">
      <c r="A8" s="13">
        <f>G6+1</f>
        <v>42415</v>
      </c>
      <c r="B8" s="13">
        <f t="shared" ref="B8:G8" si="4">A8+1</f>
        <v>42416</v>
      </c>
      <c r="C8" s="13">
        <f t="shared" si="4"/>
        <v>42417</v>
      </c>
      <c r="D8" s="13">
        <f t="shared" si="4"/>
        <v>42418</v>
      </c>
      <c r="E8" s="13">
        <f t="shared" si="4"/>
        <v>42419</v>
      </c>
      <c r="F8" s="13">
        <f t="shared" si="4"/>
        <v>42420</v>
      </c>
      <c r="G8" s="13">
        <f t="shared" si="4"/>
        <v>42421</v>
      </c>
    </row>
    <row r="9" spans="1:7" ht="68.099999999999994" customHeight="1" x14ac:dyDescent="0.25">
      <c r="A9" s="12" t="str">
        <f t="shared" ref="A9:G9" ca="1" si="5">IF(COUNTIF(rdv,A8)=0,"",OFFSET(prem,SUMPRODUCT((rdv=A8)*ROW(rdv))-3,0)&amp;CHAR(10)&amp;OFFSET(staff,SUMPRODUCT((rdv=A8)*ROW(rdv))-3,0)&amp;CHAR(10)&amp;"Intervenant: "&amp;OFFSET(Aff,SUMPRODUCT((rdv=A8)*ROW(rdv))-3,0)&amp;CHAR(10)&amp;"Objet: "&amp;OFFSET(objet,SUMPRODUCT((rdv=A8)*ROW(rdv))-3,0))</f>
        <v>SIR
YEBOUA Kouassi
Intervenant: Serge ASSOUMOU
Objet: Projet pilote U84</v>
      </c>
      <c r="B9" s="12" t="str">
        <f t="shared" ca="1" si="5"/>
        <v/>
      </c>
      <c r="C9" s="12" t="str">
        <f t="shared" ca="1" si="5"/>
        <v>PORT AUTONOME D'ABIDJAN
0
Intervenant: Serge ASSOUMOU
Objet: Demande d'agrement</v>
      </c>
      <c r="D9" s="12" t="str">
        <f t="shared" ca="1" si="5"/>
        <v>SOPACO IMMOBILIER
DOUAYERE Hervé
Intervenant: Serge ASSOUMOU
Objet: Prise de contact</v>
      </c>
      <c r="E9" s="12" t="str">
        <f t="shared" ca="1" si="5"/>
        <v>OMS
0
Intervenant: Serge ASSOUMOU
Objet: Demande d'agrement</v>
      </c>
      <c r="F9" s="12" t="str">
        <f t="shared" ca="1" si="5"/>
        <v/>
      </c>
      <c r="G9" s="12" t="str">
        <f t="shared" ca="1" si="5"/>
        <v/>
      </c>
    </row>
    <row r="10" spans="1:7" ht="15.75" x14ac:dyDescent="0.25">
      <c r="A10" s="13">
        <f>G8+1</f>
        <v>42422</v>
      </c>
      <c r="B10" s="13">
        <f t="shared" ref="B10:G10" si="6">A10+1</f>
        <v>42423</v>
      </c>
      <c r="C10" s="13">
        <f t="shared" si="6"/>
        <v>42424</v>
      </c>
      <c r="D10" s="13">
        <f t="shared" si="6"/>
        <v>42425</v>
      </c>
      <c r="E10" s="13">
        <f t="shared" si="6"/>
        <v>42426</v>
      </c>
      <c r="F10" s="13">
        <f t="shared" si="6"/>
        <v>42427</v>
      </c>
      <c r="G10" s="13">
        <f t="shared" si="6"/>
        <v>42428</v>
      </c>
    </row>
    <row r="11" spans="1:7" ht="68.099999999999994" customHeight="1" x14ac:dyDescent="0.25">
      <c r="A11" s="12" t="str">
        <f ca="1">IF(COUNTIF(rdv,A10)=0,"",OFFSET(prem,SUMPRODUCT((rdv=A10)*ROW(rdv))-3,0)&amp;CHAR(10)&amp;OFFSET(staff,SUMPRODUCT((rdv=A10)*ROW(rdv))-3,0)&amp;CHAR(10)&amp;"Intervenant: "&amp;OFFSET(Aff,SUMPRODUCT((rdv=A10)*ROW(rdv))-3,0)&amp;CHAR(10)&amp;"Objet: "&amp;OFFSET(objet,SUMPRODUCT((rdv=A10)*ROW(rdv))-3,0))</f>
        <v>UNICEF
0
Intervenant: Serge ASSOUMOU
Objet: Demande d'agrement</v>
      </c>
      <c r="B11" s="12" t="str">
        <f ca="1">IF(COUNTIF(rdv,B10)=0,"",OFFSET(prem,SUMPRODUCT((rdv=B10)*ROW(rdv))-3,0)&amp;CHAR(10)&amp;OFFSET(staff,SUMPRODUCT((rdv=B10)*ROW(rdv))-3,0)&amp;CHAR(10)&amp;"Intervenant: "&amp;OFFSET(Aff,SUMPRODUCT((rdv=B10)*ROW(rdv))-3,0)&amp;CHAR(10)&amp;"Objet: "&amp;OFFSET(objet,SUMPRODUCT((rdv=B10)*ROW(rdv))-3,0))</f>
        <v>NESTLE
N'GUESSAN Alain
Intervenant: Hector ASSALE
Objet: Prise de contact</v>
      </c>
      <c r="C11" s="12" t="str">
        <f ca="1">IF(COUNTIF(rdv,C10)=0,"",OFFSET(prem,SUMPRODUCT((rdv=C10)*ROW(rdv))-3,0)&amp;CHAR(10)&amp;OFFSET(staff,SUMPRODUCT((rdv=C10)*ROW(rdv))-3,0)&amp;CHAR(10)&amp;"Intervenant: "&amp;OFFSET(Aff,SUMPRODUCT((rdv=C10)*ROW(rdv))-3,0)&amp;CHAR(10)&amp;"Objet: "&amp;OFFSET(objet,SUMPRODUCT((rdv=C10)*ROW(rdv))-3,0))</f>
        <v>SOPACO IMMOBILIER
DOUAYERE Hervé
Intervenant: Serge ASSOUMOU
Objet: Visite site</v>
      </c>
      <c r="D11" s="12" t="str">
        <f ca="1">IF(COUNTIF(rdv,D10)=0,"",OFFSET(prem,SUMPRODUCT((rdv=D10)*ROW(rdv))-3,0)&amp;CHAR(10)&amp;OFFSET(staff,SUMPRODUCT((rdv=D10)*ROW(rdv))-3,0)&amp;CHAR(10)&amp;"Intervenant: "&amp;OFFSET(Aff,SUMPRODUCT((rdv=D10)*ROW(rdv))-3,0)&amp;CHAR(10)&amp;"Objet: "&amp;OFFSET(objet,SUMPRODUCT((rdv=D10)*ROW(rdv))-3,0))</f>
        <v/>
      </c>
      <c r="E11" s="12" t="str">
        <f ca="1">IF(COUNTIF(rdv,E10)=0,"",OFFSET(prem,SUMPRODUCT((rdv=E10)*ROW(rdv))-3,0)&amp;CHAR(10)&amp;OFFSET(staff,SUMPRODUCT((rdv=E10)*ROW(rdv))-3,0)&amp;CHAR(10)&amp;"Intervenant: "&amp;OFFSET(Aff,SUMPRODUCT((rdv=E10)*ROW(rdv))-3,0)&amp;CHAR(10)&amp;"Objet: *"&amp;OFFSET(objet,SUMPRODUCT((rdv=E10)*ROW(rdv))-3,0))</f>
        <v/>
      </c>
      <c r="F11" s="12" t="str">
        <f ca="1">IF(COUNTIF(rdv,F10)=0,"",OFFSET(prem,SUMPRODUCT((rdv=F10)*ROW(rdv))-3,0)&amp;CHAR(10)&amp;OFFSET(staff,SUMPRODUCT((rdv=F10)*ROW(rdv))-3,0)&amp;CHAR(10)&amp;"Intervenant: "&amp;OFFSET(Aff,SUMPRODUCT((rdv=F10)*ROW(rdv))-3,0)&amp;CHAR(10)&amp;"Objet: "&amp;OFFSET(objet,SUMPRODUCT((rdv=F10)*ROW(rdv))-3,0))</f>
        <v/>
      </c>
      <c r="G11" s="12" t="str">
        <f ca="1">IF(COUNTIF(rdv,G10)=0,"",OFFSET(prem,SUMPRODUCT((rdv=G10)*ROW(rdv))-3,0)&amp;CHAR(10)&amp;OFFSET(staff,SUMPRODUCT((rdv=G10)*ROW(rdv))-3,0)&amp;CHAR(10)&amp;"Intervenant: "&amp;OFFSET(Aff,SUMPRODUCT((rdv=G10)*ROW(rdv))-3,0)&amp;CHAR(10)&amp;"Objet: "&amp;OFFSET(objet,SUMPRODUCT((rdv=G10)*ROW(rdv))-3,0))</f>
        <v/>
      </c>
    </row>
    <row r="12" spans="1:7" ht="15.75" x14ac:dyDescent="0.25">
      <c r="A12" s="13">
        <f>G10+1</f>
        <v>42429</v>
      </c>
      <c r="B12" s="13">
        <f>A12+1</f>
        <v>42430</v>
      </c>
      <c r="C12" s="13">
        <f>B12+1</f>
        <v>42431</v>
      </c>
      <c r="D12" s="14"/>
      <c r="E12" s="15"/>
      <c r="F12" s="14"/>
      <c r="G12" s="14"/>
    </row>
    <row r="13" spans="1:7" ht="67.5" customHeight="1" x14ac:dyDescent="0.25">
      <c r="A13" s="12" t="str">
        <f ca="1">IF(COUNTIF(rdv,A12)=0,"",OFFSET(prem,SUMPRODUCT((rdv=A12)*ROW(rdv))-3,0)&amp;CHAR(10)&amp;OFFSET(staff,SUMPRODUCT((rdv=A12)*ROW(rdv))-3,0)&amp;CHAR(10)&amp;"Intervenant: "&amp;OFFSET(Aff,SUMPRODUCT((rdv=A12)*ROW(rdv))-3,0)&amp;CHAR(10)&amp;"Objet: "&amp;OFFSET(objet,SUMPRODUCT((rdv=A12)*ROW(rdv))-3,0))</f>
        <v/>
      </c>
      <c r="B13" s="12" t="str">
        <f ca="1">IF(COUNTIF(rdv,B12)=0,"",OFFSET(prem,SUMPRODUCT((rdv=B12)*ROW(rdv))-3,0)&amp;CHAR(10)&amp;OFFSET(staff,SUMPRODUCT((rdv=B12)*ROW(rdv))-3,0)&amp;CHAR(10)&amp;"Intervenant: "&amp;OFFSET(Aff,SUMPRODUCT((rdv=B12)*ROW(rdv))-3,0)&amp;CHAR(10)&amp;"Objet: "&amp;OFFSET(objet,SUMPRODUCT((rdv=B12)*ROW(rdv))-3,0))</f>
        <v/>
      </c>
      <c r="C13" s="12" t="str">
        <f ca="1">IF(COUNTIF(rdv,C12)=0,"",OFFSET(prem,SUMPRODUCT((rdv=C12)*ROW(rdv))-3,0)&amp;CHAR(10)&amp;OFFSET(staff,SUMPRODUCT((rdv=C12)*ROW(rdv))-3,0)&amp;CHAR(10)&amp;"Intervenant: "&amp;OFFSET(Aff,SUMPRODUCT((rdv=C12)*ROW(rdv))-3,0)&amp;CHAR(10)&amp;"Objet: "&amp;OFFSET(objet,SUMPRODUCT((rdv=C12)*ROW(rdv))-3,0))</f>
        <v/>
      </c>
      <c r="D13" s="12" t="str">
        <f ca="1">IF(COUNTIF(rdv,D12)=0,"",OFFSET(prem,SUMPRODUCT((rdv=D12)*ROW(rdv))-3,0)&amp;CHAR(10)&amp;OFFSET(staff,SUMPRODUCT((rdv=D12)*ROW(rdv))-3,0)&amp;"Intervenant:"&amp;CHAR(10)&amp;OFFSET(Aff,SUMPRODUCT((rdv=D12)*ROW(rdv))-3,0))</f>
        <v/>
      </c>
      <c r="E13" s="12" t="str">
        <f ca="1">IF(COUNTIF(rdv,E12)=0,"",OFFSET(prem,SUMPRODUCT((rdv=E12)*ROW(rdv))-3,0)&amp;"CAR(10)"&amp;OFFSET(staff,SUMPRODUCT((rdv=E12)*ROW(rdv))-3,0)&amp;CHAR(10)&amp;"Intervenant:"&amp;OFFSET(Aff,SUMPRODUCT((rdv=E12)*ROW(rdv))-3,0))</f>
        <v/>
      </c>
      <c r="F13" s="12" t="str">
        <f ca="1">IF(COUNTIF(rdv,F12)=0,"",OFFSET(prem,SUMPRODUCT((rdv=F12)*ROW(rdv))-3,0)&amp;CHAR(10)&amp;OFFSET(staff,SUMPRODUCT((rdv=F12)*ROW(rdv))-3,0)&amp;CHAR(10)&amp;"Intervenant:"&amp;OFFSET(Aff,SUMPRODUCT((rdv=F12)*ROW(rdv))-3,0))</f>
        <v/>
      </c>
      <c r="G13" s="12" t="str">
        <f ca="1">IF(COUNTIF(rdv,G12)=0,"",OFFSET(prem,SUMPRODUCT((rdv=G12)*ROW(rdv))-3,0)&amp;"CAR(10)"&amp;OFFSET(staff,SUMPRODUCT((rdv=G12)*ROW(rdv))-3,0)&amp;CHAR(10)&amp;"Intervenant:"&amp;OFFSET(Aff,SUMPRODUCT((rdv=G12)*ROW(rdv))-3,0))</f>
        <v/>
      </c>
    </row>
    <row r="18" spans="1:1" x14ac:dyDescent="0.25">
      <c r="A18" s="53">
        <v>12</v>
      </c>
    </row>
    <row r="127" spans="1:2" x14ac:dyDescent="0.25">
      <c r="B127">
        <v>2015</v>
      </c>
    </row>
    <row r="128" spans="1:2" x14ac:dyDescent="0.25">
      <c r="A128" t="s">
        <v>0</v>
      </c>
      <c r="B128">
        <v>2016</v>
      </c>
    </row>
    <row r="129" spans="1:2" x14ac:dyDescent="0.25">
      <c r="A129" t="s">
        <v>1</v>
      </c>
      <c r="B129">
        <v>2017</v>
      </c>
    </row>
    <row r="130" spans="1:2" x14ac:dyDescent="0.25">
      <c r="A130" t="s">
        <v>2</v>
      </c>
      <c r="B130">
        <v>2018</v>
      </c>
    </row>
    <row r="131" spans="1:2" x14ac:dyDescent="0.25">
      <c r="A131" t="s">
        <v>3</v>
      </c>
      <c r="B131">
        <v>2019</v>
      </c>
    </row>
    <row r="132" spans="1:2" x14ac:dyDescent="0.25">
      <c r="A132" t="s">
        <v>4</v>
      </c>
      <c r="B132">
        <v>2020</v>
      </c>
    </row>
    <row r="133" spans="1:2" x14ac:dyDescent="0.25">
      <c r="A133" t="s">
        <v>5</v>
      </c>
      <c r="B133">
        <v>2021</v>
      </c>
    </row>
    <row r="134" spans="1:2" x14ac:dyDescent="0.25">
      <c r="A134" t="s">
        <v>6</v>
      </c>
      <c r="B134">
        <v>2022</v>
      </c>
    </row>
    <row r="135" spans="1:2" x14ac:dyDescent="0.25">
      <c r="A135" t="s">
        <v>7</v>
      </c>
      <c r="B135">
        <v>2023</v>
      </c>
    </row>
    <row r="136" spans="1:2" x14ac:dyDescent="0.25">
      <c r="A136" t="s">
        <v>8</v>
      </c>
      <c r="B136">
        <v>2024</v>
      </c>
    </row>
    <row r="137" spans="1:2" x14ac:dyDescent="0.25">
      <c r="A137" t="s">
        <v>9</v>
      </c>
      <c r="B137">
        <v>2025</v>
      </c>
    </row>
    <row r="138" spans="1:2" x14ac:dyDescent="0.25">
      <c r="A138" t="s">
        <v>10</v>
      </c>
      <c r="B138">
        <v>2026</v>
      </c>
    </row>
    <row r="139" spans="1:2" x14ac:dyDescent="0.25">
      <c r="A139" t="s">
        <v>11</v>
      </c>
      <c r="B139">
        <v>2027</v>
      </c>
    </row>
  </sheetData>
  <mergeCells count="1">
    <mergeCell ref="C2:E2"/>
  </mergeCells>
  <conditionalFormatting sqref="A4:G4">
    <cfRule type="expression" dxfId="40" priority="1">
      <formula>WEEKDAY(A$4,2)&gt;5</formula>
    </cfRule>
  </conditionalFormatting>
  <conditionalFormatting sqref="A6:G6">
    <cfRule type="expression" dxfId="39" priority="3">
      <formula>WEEKDAY(A$6,2)&gt;5</formula>
    </cfRule>
  </conditionalFormatting>
  <conditionalFormatting sqref="A8:G8">
    <cfRule type="expression" dxfId="38" priority="5">
      <formula>WEEKDAY(A$8,2)&gt;5</formula>
    </cfRule>
  </conditionalFormatting>
  <conditionalFormatting sqref="A10:G10">
    <cfRule type="expression" dxfId="37" priority="7">
      <formula>WEEKDAY(A$10,2)&gt;5</formula>
    </cfRule>
  </conditionalFormatting>
  <conditionalFormatting sqref="A12:C12">
    <cfRule type="expression" dxfId="36" priority="8">
      <formula>WEEKDAY(A$12,2)&gt;5</formula>
    </cfRule>
  </conditionalFormatting>
  <pageMargins left="0.7" right="0.7" top="0.75" bottom="0.75" header="0.3" footer="0.3"/>
  <pageSetup paperSize="9" orientation="landscape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0</xdr:col>
                    <xdr:colOff>9525</xdr:colOff>
                    <xdr:row>0</xdr:row>
                    <xdr:rowOff>0</xdr:rowOff>
                  </from>
                  <to>
                    <xdr:col>1</xdr:col>
                    <xdr:colOff>9525</xdr:colOff>
                    <xdr:row>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0</xdr:col>
                    <xdr:colOff>19050</xdr:colOff>
                    <xdr:row>0</xdr:row>
                    <xdr:rowOff>352425</xdr:rowOff>
                  </from>
                  <to>
                    <xdr:col>1</xdr:col>
                    <xdr:colOff>0</xdr:colOff>
                    <xdr:row>1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rgb="FFFFFF00"/>
  </sheetPr>
  <dimension ref="A1:G163"/>
  <sheetViews>
    <sheetView view="pageBreakPreview" zoomScaleNormal="100" zoomScaleSheetLayoutView="100" workbookViewId="0">
      <selection activeCell="B5" sqref="B5"/>
    </sheetView>
  </sheetViews>
  <sheetFormatPr baseColWidth="10" defaultRowHeight="15" x14ac:dyDescent="0.25"/>
  <cols>
    <col min="1" max="6" width="13.7109375" customWidth="1"/>
  </cols>
  <sheetData>
    <row r="1" spans="1:7" ht="15.75" customHeight="1" thickBot="1" x14ac:dyDescent="0.3">
      <c r="A1" s="29"/>
      <c r="B1" s="72" t="s">
        <v>290</v>
      </c>
      <c r="C1" s="72"/>
      <c r="D1" s="72"/>
      <c r="E1" s="72"/>
      <c r="F1" s="29"/>
      <c r="G1" s="31"/>
    </row>
    <row r="2" spans="1:7" ht="15.75" thickTop="1" x14ac:dyDescent="0.25"/>
    <row r="3" spans="1:7" x14ac:dyDescent="0.25">
      <c r="A3" s="30" t="s">
        <v>291</v>
      </c>
      <c r="B3" t="str">
        <f>Calendrier!C2</f>
        <v>FÉVRIER 2016</v>
      </c>
    </row>
    <row r="5" spans="1:7" x14ac:dyDescent="0.25">
      <c r="A5" s="30" t="s">
        <v>292</v>
      </c>
      <c r="B5" s="40">
        <f ca="1">TODAY()</f>
        <v>42425</v>
      </c>
    </row>
    <row r="6" spans="1:7" x14ac:dyDescent="0.25">
      <c r="E6" s="45" t="s">
        <v>294</v>
      </c>
      <c r="F6" s="44" t="s">
        <v>300</v>
      </c>
    </row>
    <row r="7" spans="1:7" ht="15.75" x14ac:dyDescent="0.25">
      <c r="A7" s="41">
        <f>Calendrier!A4</f>
        <v>42401</v>
      </c>
      <c r="B7" s="42"/>
      <c r="C7" s="42"/>
      <c r="D7" s="42"/>
      <c r="E7" s="42"/>
      <c r="F7" s="42"/>
    </row>
    <row r="8" spans="1:7" x14ac:dyDescent="0.25">
      <c r="C8" s="38" t="s">
        <v>293</v>
      </c>
    </row>
    <row r="9" spans="1:7" ht="63" customHeight="1" x14ac:dyDescent="0.25">
      <c r="A9" s="73" t="str">
        <f ca="1">Calendrier!A5</f>
        <v>AGRITEC
KONAN Armand
Intervenant: Serge ASSOUMOU
Objet: Usine phyto</v>
      </c>
      <c r="B9" s="73"/>
      <c r="C9" s="74">
        <f ca="1">IF(COUNTIF(rdv,A7)=0,"",OFFSET(Observ,SUMPRODUCT((rdv=A7)*ROW(rdv))-3,0))</f>
        <v>0</v>
      </c>
      <c r="D9" s="74"/>
      <c r="E9" s="75"/>
      <c r="F9" s="75"/>
      <c r="G9" s="39"/>
    </row>
    <row r="11" spans="1:7" x14ac:dyDescent="0.25">
      <c r="A11" s="43">
        <f>Calendrier!B4</f>
        <v>42402</v>
      </c>
      <c r="B11" s="42"/>
      <c r="C11" s="42"/>
      <c r="D11" s="42"/>
      <c r="E11" s="42"/>
      <c r="F11" s="42"/>
    </row>
    <row r="12" spans="1:7" x14ac:dyDescent="0.25">
      <c r="A12" s="37"/>
      <c r="C12" s="38" t="s">
        <v>293</v>
      </c>
    </row>
    <row r="13" spans="1:7" ht="63" customHeight="1" x14ac:dyDescent="0.25">
      <c r="A13" s="67" t="str">
        <f ca="1">Calendrier!B5</f>
        <v/>
      </c>
      <c r="B13" s="67"/>
      <c r="C13" s="68" t="str">
        <f ca="1">IF(COUNTIF(rdv,A11)=0,"",OFFSET(Observ,SUMPRODUCT((rdv=A11)*ROW(rdv))-3,0))</f>
        <v/>
      </c>
      <c r="D13" s="68"/>
      <c r="E13" s="70"/>
      <c r="F13" s="70"/>
    </row>
    <row r="15" spans="1:7" x14ac:dyDescent="0.25">
      <c r="A15" s="43">
        <f>Calendrier!C4</f>
        <v>42403</v>
      </c>
      <c r="B15" s="42"/>
      <c r="C15" s="42"/>
      <c r="D15" s="42"/>
      <c r="E15" s="42"/>
      <c r="F15" s="42"/>
    </row>
    <row r="16" spans="1:7" x14ac:dyDescent="0.25">
      <c r="C16" s="38" t="s">
        <v>293</v>
      </c>
    </row>
    <row r="17" spans="1:6" ht="63" customHeight="1" x14ac:dyDescent="0.25">
      <c r="A17" s="67" t="str">
        <f ca="1">Calendrier!C5</f>
        <v/>
      </c>
      <c r="B17" s="67"/>
      <c r="C17" s="68" t="str">
        <f ca="1">IF(COUNTIF(rdv,A15)=0,"",OFFSET(Observ,SUMPRODUCT((rdv=A15)*ROW(rdv))-3,0))</f>
        <v/>
      </c>
      <c r="D17" s="68"/>
      <c r="E17" s="70"/>
      <c r="F17" s="70"/>
    </row>
    <row r="19" spans="1:6" x14ac:dyDescent="0.25">
      <c r="A19" s="43">
        <f>Calendrier!D4</f>
        <v>42404</v>
      </c>
      <c r="B19" s="42"/>
      <c r="C19" s="42"/>
      <c r="D19" s="42"/>
      <c r="E19" s="42"/>
      <c r="F19" s="42"/>
    </row>
    <row r="20" spans="1:6" x14ac:dyDescent="0.25">
      <c r="A20" s="37"/>
      <c r="C20" s="38" t="s">
        <v>293</v>
      </c>
    </row>
    <row r="21" spans="1:6" ht="63" customHeight="1" x14ac:dyDescent="0.25">
      <c r="A21" s="67" t="str">
        <f ca="1">Calendrier!D5</f>
        <v>GCI IMMOBILIER
EBA Anicette
Intervenant: Serge ASSOUMOU
Objet: Discussion montage de projet</v>
      </c>
      <c r="B21" s="67"/>
      <c r="C21" s="71">
        <f ca="1">IF(COUNTIF(rdv,A19)=0,"",OFFSET(Observ,SUMPRODUCT((rdv=A19)*ROW(rdv))-3,0))</f>
        <v>0</v>
      </c>
      <c r="D21" s="71"/>
      <c r="E21" s="69"/>
      <c r="F21" s="69"/>
    </row>
    <row r="23" spans="1:6" x14ac:dyDescent="0.25">
      <c r="A23" s="43">
        <f>Calendrier!E4</f>
        <v>42405</v>
      </c>
      <c r="B23" s="42"/>
      <c r="C23" s="42"/>
      <c r="D23" s="42"/>
      <c r="E23" s="42"/>
      <c r="F23" s="42"/>
    </row>
    <row r="24" spans="1:6" x14ac:dyDescent="0.25">
      <c r="C24" s="38" t="s">
        <v>293</v>
      </c>
    </row>
    <row r="25" spans="1:6" ht="63" customHeight="1" x14ac:dyDescent="0.25">
      <c r="A25" s="67" t="str">
        <f ca="1">Calendrier!E5</f>
        <v>CONSEIL REGIONAL DABOU
SIE Essis
Intervenant: Aristide DOU
Objet: Fourniture tables bancs</v>
      </c>
      <c r="B25" s="67"/>
      <c r="C25" s="68">
        <f ca="1">IF(COUNTIF(rdv,A23)=0,"",OFFSET(Observ,SUMPRODUCT((rdv=A23)*ROW(rdv))-3,0))</f>
        <v>0</v>
      </c>
      <c r="D25" s="68"/>
      <c r="E25" s="68"/>
      <c r="F25" s="68"/>
    </row>
    <row r="27" spans="1:6" x14ac:dyDescent="0.25">
      <c r="A27" s="43">
        <f>Calendrier!F4</f>
        <v>42406</v>
      </c>
      <c r="B27" s="42"/>
      <c r="C27" s="42"/>
      <c r="D27" s="42"/>
      <c r="E27" s="42"/>
      <c r="F27" s="42"/>
    </row>
    <row r="28" spans="1:6" x14ac:dyDescent="0.25">
      <c r="A28" s="37"/>
      <c r="C28" s="38" t="s">
        <v>293</v>
      </c>
    </row>
    <row r="29" spans="1:6" ht="63.75" customHeight="1" x14ac:dyDescent="0.25">
      <c r="A29" s="67" t="str">
        <f ca="1">Calendrier!G5</f>
        <v>CONSEIL REGIONAL DIVO
GAHIE Cesar
Intervenant: Serge ASSOUMOU
Objet: Projet logement sociaux</v>
      </c>
      <c r="B29" s="67"/>
      <c r="C29" s="68" t="str">
        <f ca="1">IF(COUNTIF(rdv,A27)=0,"",OFFSET(Observ,SUMPRODUCT((rdv=A27)*ROW(rdv))-3,0))</f>
        <v/>
      </c>
      <c r="D29" s="68"/>
      <c r="E29" s="68"/>
      <c r="F29" s="68"/>
    </row>
    <row r="30" spans="1:6" x14ac:dyDescent="0.25">
      <c r="A30" s="67"/>
      <c r="B30" s="67"/>
    </row>
    <row r="33" spans="1:6" x14ac:dyDescent="0.25">
      <c r="A33" s="30" t="s">
        <v>291</v>
      </c>
      <c r="B33" t="str">
        <f>Calendrier!C2</f>
        <v>FÉVRIER 2016</v>
      </c>
    </row>
    <row r="35" spans="1:6" x14ac:dyDescent="0.25">
      <c r="E35" s="45" t="s">
        <v>294</v>
      </c>
      <c r="F35" s="44" t="s">
        <v>299</v>
      </c>
    </row>
    <row r="36" spans="1:6" x14ac:dyDescent="0.25">
      <c r="A36" s="43">
        <f>Calendrier!G4</f>
        <v>42407</v>
      </c>
      <c r="B36" s="42"/>
      <c r="C36" s="42"/>
      <c r="D36" s="42"/>
      <c r="E36" s="42"/>
      <c r="F36" s="42"/>
    </row>
    <row r="37" spans="1:6" x14ac:dyDescent="0.25">
      <c r="C37" s="38" t="s">
        <v>293</v>
      </c>
    </row>
    <row r="38" spans="1:6" ht="63" customHeight="1" x14ac:dyDescent="0.25">
      <c r="A38" s="67" t="str">
        <f ca="1">Calendrier!G5</f>
        <v>CONSEIL REGIONAL DIVO
GAHIE Cesar
Intervenant: Serge ASSOUMOU
Objet: Projet logement sociaux</v>
      </c>
      <c r="B38" s="67"/>
      <c r="C38" s="68" t="str">
        <f ca="1">IF(COUNTIF(rdv,A36)=0,"",OFFSET(Observ,SUMPRODUCT((rdv=A36)*ROW(rdv))-3,0))</f>
        <v>Rencontres éffectuées le 8 Fév 2016</v>
      </c>
      <c r="D38" s="68"/>
      <c r="E38" s="68"/>
      <c r="F38" s="68"/>
    </row>
    <row r="40" spans="1:6" x14ac:dyDescent="0.25">
      <c r="A40" s="43">
        <f>Calendrier!A6</f>
        <v>42408</v>
      </c>
      <c r="B40" s="42"/>
      <c r="C40" s="42"/>
      <c r="D40" s="42"/>
      <c r="E40" s="42"/>
      <c r="F40" s="42"/>
    </row>
    <row r="41" spans="1:6" x14ac:dyDescent="0.25">
      <c r="C41" s="38" t="s">
        <v>293</v>
      </c>
    </row>
    <row r="42" spans="1:6" ht="63" customHeight="1" x14ac:dyDescent="0.25">
      <c r="A42" s="67" t="str">
        <f ca="1">Calendrier!A7</f>
        <v>CONSEIL REGIONAL GAGNOA
DJEGNE François
Intervenant: Serge ASSOUMOU
Objet: Projet logement sociaux</v>
      </c>
      <c r="B42" s="67"/>
      <c r="C42" s="68" t="str">
        <f ca="1">IF(COUNTIF(rdv,A40)=0,"",OFFSET(Observ,SUMPRODUCT((rdv=A40)*ROW(rdv))-3,0))</f>
        <v>Voir journal des marchés publics</v>
      </c>
      <c r="D42" s="68"/>
      <c r="E42" s="68"/>
      <c r="F42" s="68"/>
    </row>
    <row r="44" spans="1:6" x14ac:dyDescent="0.25">
      <c r="A44" s="43">
        <f>Calendrier!B6</f>
        <v>42409</v>
      </c>
      <c r="B44" s="42"/>
      <c r="C44" s="42"/>
      <c r="D44" s="42"/>
      <c r="E44" s="42"/>
      <c r="F44" s="42"/>
    </row>
    <row r="45" spans="1:6" x14ac:dyDescent="0.25">
      <c r="C45" s="38" t="s">
        <v>293</v>
      </c>
    </row>
    <row r="46" spans="1:6" ht="63" customHeight="1" x14ac:dyDescent="0.25">
      <c r="A46" s="67" t="str">
        <f ca="1">Calendrier!B7</f>
        <v>OLAM SAN-PEDRO
KATI Bi Kévin
Intervenant: Serge ASSOUMOU
Objet: Présentation des activités</v>
      </c>
      <c r="B46" s="67"/>
      <c r="C46" s="68" t="str">
        <f ca="1">IF(COUNTIF(rdv,A40)=0,"",OFFSET(Observ,SUMPRODUCT((rdv=A40)*ROW(rdv))-3,0))</f>
        <v>Voir journal des marchés publics</v>
      </c>
      <c r="D46" s="68"/>
      <c r="E46" s="68"/>
      <c r="F46" s="68"/>
    </row>
    <row r="48" spans="1:6" x14ac:dyDescent="0.25">
      <c r="A48" s="43">
        <f>Calendrier!C6</f>
        <v>42410</v>
      </c>
      <c r="B48" s="42"/>
      <c r="C48" s="42"/>
      <c r="D48" s="42"/>
      <c r="E48" s="42"/>
      <c r="F48" s="42"/>
    </row>
    <row r="49" spans="1:6" x14ac:dyDescent="0.25">
      <c r="C49" s="38" t="s">
        <v>293</v>
      </c>
    </row>
    <row r="50" spans="1:6" ht="63" customHeight="1" x14ac:dyDescent="0.25">
      <c r="A50" s="67"/>
      <c r="B50" s="67"/>
      <c r="C50" s="68">
        <f ca="1">IF(COUNTIF(rdv,A48)=0,"",OFFSET(Observ,SUMPRODUCT((rdv=A48)*ROW(rdv))-3,0))</f>
        <v>0</v>
      </c>
      <c r="D50" s="68"/>
      <c r="E50" s="68"/>
      <c r="F50" s="68"/>
    </row>
    <row r="52" spans="1:6" x14ac:dyDescent="0.25">
      <c r="A52" s="43">
        <f>Calendrier!D6</f>
        <v>42411</v>
      </c>
      <c r="B52" s="42"/>
      <c r="C52" s="42"/>
      <c r="D52" s="42"/>
      <c r="E52" s="42"/>
      <c r="F52" s="42"/>
    </row>
    <row r="53" spans="1:6" x14ac:dyDescent="0.25">
      <c r="C53" s="38" t="s">
        <v>293</v>
      </c>
    </row>
    <row r="54" spans="1:6" ht="63" customHeight="1" x14ac:dyDescent="0.25">
      <c r="A54" s="67" t="str">
        <f ca="1">Calendrier!D7</f>
        <v>PORT AUTONOME DE SAN-PEDRO
0
Intervenant: Serge ASSOUMOU
Objet: Présentation des activités</v>
      </c>
      <c r="B54" s="67"/>
      <c r="C54" s="68">
        <f ca="1">IF(COUNTIF(rdv,A52)=0,"",OFFSET(Observ,SUMPRODUCT((rdv=A52)*ROW(rdv))-3,0))</f>
        <v>0</v>
      </c>
      <c r="D54" s="68"/>
      <c r="E54" s="68"/>
      <c r="F54" s="68"/>
    </row>
    <row r="56" spans="1:6" x14ac:dyDescent="0.25">
      <c r="A56" s="43">
        <f>Calendrier!E6</f>
        <v>42412</v>
      </c>
      <c r="B56" s="42"/>
      <c r="C56" s="42"/>
      <c r="D56" s="42"/>
      <c r="E56" s="42"/>
      <c r="F56" s="42"/>
    </row>
    <row r="57" spans="1:6" x14ac:dyDescent="0.25">
      <c r="C57" s="38" t="s">
        <v>293</v>
      </c>
    </row>
    <row r="58" spans="1:6" ht="63" customHeight="1" x14ac:dyDescent="0.25">
      <c r="A58" s="67" t="str">
        <f ca="1">Calendrier!E7</f>
        <v/>
      </c>
      <c r="B58" s="67"/>
      <c r="C58" s="68" t="str">
        <f ca="1">IF(COUNTIF(rdv,A56)=0,"",OFFSET(Observ,SUMPRODUCT((rdv=A56)*ROW(rdv))-3,0))</f>
        <v/>
      </c>
      <c r="D58" s="68"/>
      <c r="E58" s="68"/>
      <c r="F58" s="68"/>
    </row>
    <row r="62" spans="1:6" ht="15" customHeight="1" x14ac:dyDescent="0.25"/>
    <row r="64" spans="1:6" x14ac:dyDescent="0.25">
      <c r="A64" s="30" t="s">
        <v>291</v>
      </c>
      <c r="B64" t="str">
        <f>Calendrier!C2</f>
        <v>FÉVRIER 2016</v>
      </c>
    </row>
    <row r="66" spans="1:6" x14ac:dyDescent="0.25">
      <c r="E66" s="45" t="s">
        <v>294</v>
      </c>
      <c r="F66" s="44" t="s">
        <v>298</v>
      </c>
    </row>
    <row r="68" spans="1:6" x14ac:dyDescent="0.25">
      <c r="A68" s="43">
        <f>Calendrier!F6</f>
        <v>42413</v>
      </c>
      <c r="B68" s="42"/>
      <c r="C68" s="42"/>
      <c r="D68" s="42"/>
      <c r="E68" s="42"/>
      <c r="F68" s="42"/>
    </row>
    <row r="69" spans="1:6" x14ac:dyDescent="0.25">
      <c r="C69" s="38" t="s">
        <v>293</v>
      </c>
    </row>
    <row r="70" spans="1:6" ht="63" customHeight="1" x14ac:dyDescent="0.25">
      <c r="A70" s="67" t="str">
        <f ca="1">Calendrier!F7</f>
        <v/>
      </c>
      <c r="B70" s="67"/>
      <c r="C70" s="68" t="str">
        <f ca="1">IF(COUNTIF(rdv,A68)=0,"",OFFSET(Observ,SUMPRODUCT((rdv=A68)*ROW(rdv))-3,0))</f>
        <v/>
      </c>
      <c r="D70" s="68"/>
      <c r="E70" s="68"/>
      <c r="F70" s="68"/>
    </row>
    <row r="72" spans="1:6" x14ac:dyDescent="0.25">
      <c r="A72" s="43">
        <f>Calendrier!G6</f>
        <v>42414</v>
      </c>
      <c r="B72" s="42"/>
      <c r="C72" s="42"/>
      <c r="D72" s="42"/>
      <c r="E72" s="42"/>
      <c r="F72" s="42"/>
    </row>
    <row r="73" spans="1:6" x14ac:dyDescent="0.25">
      <c r="C73" s="38" t="s">
        <v>293</v>
      </c>
    </row>
    <row r="74" spans="1:6" ht="63" customHeight="1" x14ac:dyDescent="0.25">
      <c r="A74" s="67" t="str">
        <f ca="1">Calendrier!A9</f>
        <v>SIR
YEBOUA Kouassi
Intervenant: Serge ASSOUMOU
Objet: Projet pilote U84</v>
      </c>
      <c r="B74" s="67"/>
      <c r="C74" s="68" t="str">
        <f ca="1">IF(COUNTIF(rdv,A72)=0,"",OFFSET(Observ,SUMPRODUCT((rdv=A72)*ROW(rdv))-3,0))</f>
        <v/>
      </c>
      <c r="D74" s="68"/>
      <c r="E74" s="68"/>
      <c r="F74" s="68"/>
    </row>
    <row r="76" spans="1:6" x14ac:dyDescent="0.25">
      <c r="A76" s="43">
        <f>Calendrier!A8</f>
        <v>42415</v>
      </c>
      <c r="B76" s="42"/>
      <c r="C76" s="42"/>
      <c r="D76" s="42"/>
      <c r="E76" s="42"/>
      <c r="F76" s="42"/>
    </row>
    <row r="77" spans="1:6" x14ac:dyDescent="0.25">
      <c r="C77" s="38" t="s">
        <v>293</v>
      </c>
    </row>
    <row r="78" spans="1:6" ht="63" customHeight="1" x14ac:dyDescent="0.25">
      <c r="A78" s="67" t="str">
        <f ca="1">Calendrier!A9</f>
        <v>SIR
YEBOUA Kouassi
Intervenant: Serge ASSOUMOU
Objet: Projet pilote U84</v>
      </c>
      <c r="B78" s="67"/>
      <c r="C78" s="68">
        <f ca="1">IF(COUNTIF(rdv,A76)=0,"",OFFSET(Observ,SUMPRODUCT((rdv=A76)*ROW(rdv))-3,0))</f>
        <v>0</v>
      </c>
      <c r="D78" s="68"/>
      <c r="E78" s="68"/>
      <c r="F78" s="68"/>
    </row>
    <row r="80" spans="1:6" x14ac:dyDescent="0.25">
      <c r="A80" s="43">
        <f>Calendrier!B8</f>
        <v>42416</v>
      </c>
      <c r="B80" s="42"/>
      <c r="C80" s="42"/>
      <c r="D80" s="42"/>
      <c r="E80" s="42"/>
      <c r="F80" s="42"/>
    </row>
    <row r="81" spans="1:6" x14ac:dyDescent="0.25">
      <c r="A81" s="37"/>
      <c r="C81" s="38" t="s">
        <v>293</v>
      </c>
    </row>
    <row r="82" spans="1:6" ht="63" customHeight="1" x14ac:dyDescent="0.25">
      <c r="A82" s="67" t="str">
        <f ca="1">Calendrier!B9</f>
        <v/>
      </c>
      <c r="B82" s="67"/>
      <c r="C82" s="68" t="str">
        <f ca="1">IF(COUNTIF(rdv,A80)=0,"",OFFSET(Observ,SUMPRODUCT((rdv=A80)*ROW(rdv))-3,0))</f>
        <v/>
      </c>
      <c r="D82" s="68"/>
      <c r="E82" s="68"/>
      <c r="F82" s="68"/>
    </row>
    <row r="84" spans="1:6" x14ac:dyDescent="0.25">
      <c r="A84" s="43">
        <f>Calendrier!C8</f>
        <v>42417</v>
      </c>
      <c r="B84" s="42"/>
      <c r="C84" s="42"/>
      <c r="D84" s="42"/>
      <c r="E84" s="42"/>
      <c r="F84" s="42"/>
    </row>
    <row r="85" spans="1:6" x14ac:dyDescent="0.25">
      <c r="C85" s="38" t="s">
        <v>293</v>
      </c>
    </row>
    <row r="86" spans="1:6" ht="63" customHeight="1" x14ac:dyDescent="0.25">
      <c r="A86" s="67" t="str">
        <f ca="1">Calendrier!C9</f>
        <v>PORT AUTONOME D'ABIDJAN
0
Intervenant: Serge ASSOUMOU
Objet: Demande d'agrement</v>
      </c>
      <c r="B86" s="67"/>
      <c r="C86" s="68">
        <f ca="1">IF(COUNTIF(rdv,A84)=0,"",OFFSET(Observ,SUMPRODUCT((rdv=A84)*ROW(rdv))-3,0))</f>
        <v>0</v>
      </c>
      <c r="D86" s="68"/>
      <c r="E86" s="68"/>
      <c r="F86" s="68"/>
    </row>
    <row r="88" spans="1:6" x14ac:dyDescent="0.25">
      <c r="A88" s="43">
        <f>Calendrier!D8</f>
        <v>42418</v>
      </c>
      <c r="B88" s="42"/>
      <c r="C88" s="42"/>
      <c r="D88" s="42"/>
      <c r="E88" s="42"/>
      <c r="F88" s="42"/>
    </row>
    <row r="89" spans="1:6" x14ac:dyDescent="0.25">
      <c r="C89" s="38" t="s">
        <v>293</v>
      </c>
    </row>
    <row r="90" spans="1:6" ht="63" customHeight="1" x14ac:dyDescent="0.25">
      <c r="A90" s="67" t="str">
        <f ca="1">Calendrier!D9</f>
        <v>SOPACO IMMOBILIER
DOUAYERE Hervé
Intervenant: Serge ASSOUMOU
Objet: Prise de contact</v>
      </c>
      <c r="B90" s="67"/>
      <c r="C90" s="68">
        <f ca="1">IF(COUNTIF(rdv,A88)=0,"",OFFSET(Observ,SUMPRODUCT((rdv=A88)*ROW(rdv))-3,0))</f>
        <v>0</v>
      </c>
      <c r="D90" s="68"/>
      <c r="E90" s="68"/>
      <c r="F90" s="68"/>
    </row>
    <row r="95" spans="1:6" x14ac:dyDescent="0.25">
      <c r="A95" s="30" t="s">
        <v>291</v>
      </c>
      <c r="B95" t="str">
        <f>Calendrier!C2</f>
        <v>FÉVRIER 2016</v>
      </c>
    </row>
    <row r="97" spans="1:6" x14ac:dyDescent="0.25">
      <c r="E97" s="45" t="s">
        <v>294</v>
      </c>
      <c r="F97" s="44" t="s">
        <v>297</v>
      </c>
    </row>
    <row r="99" spans="1:6" x14ac:dyDescent="0.25">
      <c r="A99" s="43">
        <f>Calendrier!E8</f>
        <v>42419</v>
      </c>
      <c r="B99" s="42"/>
      <c r="C99" s="42"/>
      <c r="D99" s="42"/>
      <c r="E99" s="42"/>
      <c r="F99" s="42"/>
    </row>
    <row r="100" spans="1:6" x14ac:dyDescent="0.25">
      <c r="C100" s="38" t="s">
        <v>293</v>
      </c>
    </row>
    <row r="101" spans="1:6" ht="63" customHeight="1" x14ac:dyDescent="0.25">
      <c r="A101" s="67" t="str">
        <f ca="1">Calendrier!E9</f>
        <v>OMS
0
Intervenant: Serge ASSOUMOU
Objet: Demande d'agrement</v>
      </c>
      <c r="B101" s="67"/>
      <c r="C101" s="68">
        <f ca="1">IF(COUNTIF(rdv,A99)=0,"",OFFSET(Observ,SUMPRODUCT((rdv=A99)*ROW(rdv))-3,0))</f>
        <v>0</v>
      </c>
      <c r="D101" s="68"/>
      <c r="E101" s="68"/>
      <c r="F101" s="68"/>
    </row>
    <row r="103" spans="1:6" x14ac:dyDescent="0.25">
      <c r="A103" s="43">
        <f>Calendrier!F8</f>
        <v>42420</v>
      </c>
      <c r="B103" s="42"/>
      <c r="C103" s="42"/>
      <c r="D103" s="42"/>
      <c r="E103" s="42"/>
      <c r="F103" s="42"/>
    </row>
    <row r="104" spans="1:6" x14ac:dyDescent="0.25">
      <c r="C104" s="38" t="s">
        <v>293</v>
      </c>
    </row>
    <row r="105" spans="1:6" ht="63" customHeight="1" x14ac:dyDescent="0.25">
      <c r="A105" s="67" t="str">
        <f ca="1">Calendrier!F9</f>
        <v/>
      </c>
      <c r="B105" s="67"/>
      <c r="C105" s="68" t="str">
        <f ca="1">IF(COUNTIF(rdv,A103)=0,"",OFFSET(Observ,SUMPRODUCT((rdv=A103)*ROW(rdv))-3,0))</f>
        <v/>
      </c>
      <c r="D105" s="68"/>
      <c r="E105" s="68"/>
      <c r="F105" s="68"/>
    </row>
    <row r="107" spans="1:6" x14ac:dyDescent="0.25">
      <c r="A107" s="43">
        <f>Calendrier!G8</f>
        <v>42421</v>
      </c>
      <c r="B107" s="42"/>
      <c r="C107" s="42"/>
      <c r="D107" s="42"/>
      <c r="E107" s="42"/>
      <c r="F107" s="42"/>
    </row>
    <row r="108" spans="1:6" x14ac:dyDescent="0.25">
      <c r="C108" s="38" t="s">
        <v>293</v>
      </c>
    </row>
    <row r="109" spans="1:6" ht="63" customHeight="1" x14ac:dyDescent="0.25">
      <c r="A109" s="67" t="str">
        <f ca="1">Calendrier!G9</f>
        <v/>
      </c>
      <c r="B109" s="67"/>
      <c r="C109" s="68" t="str">
        <f ca="1">IF(COUNTIF(rdv,A107)=0,"",OFFSET(Observ,SUMPRODUCT((rdv=A107)*ROW(rdv))-3,0))</f>
        <v/>
      </c>
      <c r="D109" s="68"/>
      <c r="E109" s="68"/>
      <c r="F109" s="68"/>
    </row>
    <row r="111" spans="1:6" x14ac:dyDescent="0.25">
      <c r="A111" s="43">
        <f>Calendrier!A10</f>
        <v>42422</v>
      </c>
      <c r="B111" s="42"/>
      <c r="C111" s="42"/>
      <c r="D111" s="42"/>
      <c r="E111" s="42"/>
      <c r="F111" s="42"/>
    </row>
    <row r="112" spans="1:6" x14ac:dyDescent="0.25">
      <c r="C112" s="38" t="s">
        <v>293</v>
      </c>
    </row>
    <row r="113" spans="1:6" ht="63" customHeight="1" x14ac:dyDescent="0.25">
      <c r="A113" s="67" t="str">
        <f ca="1">Calendrier!A11</f>
        <v>UNICEF
0
Intervenant: Serge ASSOUMOU
Objet: Demande d'agrement</v>
      </c>
      <c r="B113" s="67"/>
      <c r="C113" s="68">
        <f ca="1">IF(COUNTIF(rdv,A111)=0,"",OFFSET(Observ,SUMPRODUCT((rdv=A111)*ROW(rdv))-3,0))</f>
        <v>0</v>
      </c>
      <c r="D113" s="68"/>
      <c r="E113" s="68"/>
      <c r="F113" s="68"/>
    </row>
    <row r="115" spans="1:6" x14ac:dyDescent="0.25">
      <c r="A115" s="43">
        <f>Calendrier!B10</f>
        <v>42423</v>
      </c>
      <c r="B115" s="42"/>
      <c r="C115" s="42"/>
      <c r="D115" s="42"/>
      <c r="E115" s="42"/>
      <c r="F115" s="42"/>
    </row>
    <row r="116" spans="1:6" x14ac:dyDescent="0.25">
      <c r="C116" s="38" t="s">
        <v>293</v>
      </c>
    </row>
    <row r="117" spans="1:6" ht="63" customHeight="1" x14ac:dyDescent="0.25">
      <c r="A117" s="67" t="str">
        <f ca="1">Calendrier!B11</f>
        <v>NESTLE
N'GUESSAN Alain
Intervenant: Hector ASSALE
Objet: Prise de contact</v>
      </c>
      <c r="B117" s="67"/>
      <c r="C117" s="68">
        <f ca="1">IF(COUNTIF(rdv,A115)=0,"",OFFSET(Observ,SUMPRODUCT((rdv=A115)*ROW(rdv))-3,0))</f>
        <v>0</v>
      </c>
      <c r="D117" s="68"/>
      <c r="E117" s="68"/>
      <c r="F117" s="68"/>
    </row>
    <row r="119" spans="1:6" x14ac:dyDescent="0.25">
      <c r="A119" s="43">
        <f>Calendrier!C10</f>
        <v>42424</v>
      </c>
      <c r="B119" s="42"/>
      <c r="C119" s="42"/>
      <c r="D119" s="42"/>
      <c r="E119" s="42"/>
      <c r="F119" s="42"/>
    </row>
    <row r="120" spans="1:6" x14ac:dyDescent="0.25">
      <c r="C120" s="38" t="s">
        <v>293</v>
      </c>
    </row>
    <row r="121" spans="1:6" ht="63.75" customHeight="1" x14ac:dyDescent="0.25">
      <c r="A121" s="67" t="str">
        <f ca="1">Calendrier!C11</f>
        <v>SOPACO IMMOBILIER
DOUAYERE Hervé
Intervenant: Serge ASSOUMOU
Objet: Visite site</v>
      </c>
      <c r="B121" s="67"/>
      <c r="C121" s="68">
        <f ca="1">IF(COUNTIF(rdv,A119)=0,"",OFFSET(Observ,SUMPRODUCT((rdv=A119)*ROW(rdv))-3,0))</f>
        <v>0</v>
      </c>
      <c r="D121" s="68"/>
      <c r="E121" s="68"/>
      <c r="F121" s="68"/>
    </row>
    <row r="126" spans="1:6" x14ac:dyDescent="0.25">
      <c r="A126" s="30" t="s">
        <v>291</v>
      </c>
      <c r="B126" t="str">
        <f>Calendrier!C2</f>
        <v>FÉVRIER 2016</v>
      </c>
    </row>
    <row r="128" spans="1:6" x14ac:dyDescent="0.25">
      <c r="E128" s="45" t="s">
        <v>294</v>
      </c>
      <c r="F128" s="44" t="s">
        <v>296</v>
      </c>
    </row>
    <row r="129" spans="1:6" x14ac:dyDescent="0.25">
      <c r="A129" s="43">
        <f>Calendrier!D10</f>
        <v>42425</v>
      </c>
      <c r="B129" s="42"/>
      <c r="C129" s="42"/>
      <c r="D129" s="42"/>
      <c r="E129" s="42"/>
      <c r="F129" s="42"/>
    </row>
    <row r="130" spans="1:6" x14ac:dyDescent="0.25">
      <c r="C130" s="38" t="s">
        <v>293</v>
      </c>
    </row>
    <row r="131" spans="1:6" ht="63" customHeight="1" x14ac:dyDescent="0.25">
      <c r="A131" s="67" t="str">
        <f ca="1">Calendrier!D11</f>
        <v/>
      </c>
      <c r="B131" s="67"/>
      <c r="C131" s="68" t="str">
        <f ca="1">IF(COUNTIF(rdv,A129)=0,"",OFFSET(Observ,SUMPRODUCT((rdv=A129)*ROW(rdv))-3,0))</f>
        <v/>
      </c>
      <c r="D131" s="68"/>
      <c r="E131" s="68"/>
      <c r="F131" s="68"/>
    </row>
    <row r="133" spans="1:6" x14ac:dyDescent="0.25">
      <c r="A133" s="43">
        <f>Calendrier!E10</f>
        <v>42426</v>
      </c>
      <c r="B133" s="42"/>
      <c r="C133" s="42"/>
      <c r="D133" s="42"/>
      <c r="E133" s="42"/>
      <c r="F133" s="42"/>
    </row>
    <row r="134" spans="1:6" x14ac:dyDescent="0.25">
      <c r="C134" s="38" t="s">
        <v>293</v>
      </c>
    </row>
    <row r="135" spans="1:6" ht="63" customHeight="1" x14ac:dyDescent="0.25">
      <c r="A135" s="67" t="str">
        <f ca="1">Calendrier!E11</f>
        <v/>
      </c>
      <c r="B135" s="67"/>
      <c r="C135" s="68" t="str">
        <f ca="1">IF(COUNTIF(rdv,A133)=0,"",OFFSET(Observ,SUMPRODUCT((rdv=A133)*ROW(rdv))-3,0))</f>
        <v/>
      </c>
      <c r="D135" s="68"/>
      <c r="E135" s="68"/>
      <c r="F135" s="68"/>
    </row>
    <row r="137" spans="1:6" x14ac:dyDescent="0.25">
      <c r="A137" s="43">
        <f>Calendrier!F10</f>
        <v>42427</v>
      </c>
      <c r="B137" s="42"/>
      <c r="C137" s="42"/>
      <c r="D137" s="42"/>
      <c r="E137" s="42"/>
      <c r="F137" s="42"/>
    </row>
    <row r="138" spans="1:6" x14ac:dyDescent="0.25">
      <c r="C138" s="38" t="s">
        <v>293</v>
      </c>
    </row>
    <row r="139" spans="1:6" ht="63" customHeight="1" x14ac:dyDescent="0.25">
      <c r="A139" s="67" t="str">
        <f ca="1">Calendrier!F11</f>
        <v/>
      </c>
      <c r="B139" s="67"/>
      <c r="C139" s="68" t="str">
        <f ca="1">IF(COUNTIF(rdv,A137)=0,"",OFFSET(Observ,SUMPRODUCT((rdv=A137)*ROW(rdv))-3,0))</f>
        <v/>
      </c>
      <c r="D139" s="68"/>
      <c r="E139" s="68"/>
      <c r="F139" s="68"/>
    </row>
    <row r="141" spans="1:6" x14ac:dyDescent="0.25">
      <c r="A141" s="43">
        <f>Calendrier!G10</f>
        <v>42428</v>
      </c>
      <c r="B141" s="42"/>
      <c r="C141" s="42"/>
      <c r="D141" s="42"/>
      <c r="E141" s="42"/>
      <c r="F141" s="42"/>
    </row>
    <row r="142" spans="1:6" x14ac:dyDescent="0.25">
      <c r="C142" s="38" t="s">
        <v>293</v>
      </c>
    </row>
    <row r="143" spans="1:6" ht="63" customHeight="1" x14ac:dyDescent="0.25">
      <c r="A143" s="67" t="str">
        <f ca="1">Calendrier!G11</f>
        <v/>
      </c>
      <c r="B143" s="67"/>
      <c r="C143" s="68" t="str">
        <f ca="1">IF(COUNTIF(rdv,A141)=0,"",OFFSET(Observ,SUMPRODUCT((rdv=A141)*ROW(rdv))-3,0))</f>
        <v/>
      </c>
      <c r="D143" s="68"/>
      <c r="E143" s="68"/>
      <c r="F143" s="68"/>
    </row>
    <row r="145" spans="1:6" x14ac:dyDescent="0.25">
      <c r="A145" s="43">
        <f>Calendrier!A12</f>
        <v>42429</v>
      </c>
      <c r="B145" s="42"/>
      <c r="C145" s="42"/>
      <c r="D145" s="42"/>
      <c r="E145" s="42"/>
      <c r="F145" s="42"/>
    </row>
    <row r="146" spans="1:6" x14ac:dyDescent="0.25">
      <c r="C146" s="38" t="s">
        <v>293</v>
      </c>
    </row>
    <row r="147" spans="1:6" ht="63" customHeight="1" x14ac:dyDescent="0.25">
      <c r="A147" s="67" t="str">
        <f ca="1">Calendrier!A13</f>
        <v/>
      </c>
      <c r="B147" s="67"/>
      <c r="C147" s="68" t="str">
        <f ca="1">IF(COUNTIF(rdv,A145)=0,"",OFFSET(Observ,SUMPRODUCT((rdv=A145)*ROW(rdv))-3,0))</f>
        <v/>
      </c>
      <c r="D147" s="68"/>
      <c r="E147" s="68"/>
      <c r="F147" s="68"/>
    </row>
    <row r="149" spans="1:6" x14ac:dyDescent="0.25">
      <c r="A149" s="43">
        <f>Calendrier!B12</f>
        <v>42430</v>
      </c>
      <c r="B149" s="42"/>
      <c r="C149" s="42"/>
      <c r="D149" s="42"/>
      <c r="E149" s="42"/>
      <c r="F149" s="42"/>
    </row>
    <row r="150" spans="1:6" x14ac:dyDescent="0.25">
      <c r="C150" s="38" t="s">
        <v>293</v>
      </c>
    </row>
    <row r="151" spans="1:6" ht="63" customHeight="1" x14ac:dyDescent="0.25">
      <c r="A151" s="67" t="str">
        <f ca="1">Calendrier!B13</f>
        <v/>
      </c>
      <c r="B151" s="67"/>
      <c r="C151" s="68" t="str">
        <f ca="1">IF(COUNTIF(rdv,A149)=0,"",OFFSET(Observ,SUMPRODUCT((rdv=A149)*ROW(rdv))-3,0))</f>
        <v/>
      </c>
      <c r="D151" s="68"/>
      <c r="E151" s="68"/>
      <c r="F151" s="68"/>
    </row>
    <row r="157" spans="1:6" x14ac:dyDescent="0.25">
      <c r="A157" s="30" t="s">
        <v>291</v>
      </c>
      <c r="B157" t="str">
        <f>Calendrier!C2</f>
        <v>FÉVRIER 2016</v>
      </c>
    </row>
    <row r="159" spans="1:6" x14ac:dyDescent="0.25">
      <c r="E159" s="45" t="s">
        <v>294</v>
      </c>
      <c r="F159" s="44" t="s">
        <v>295</v>
      </c>
    </row>
    <row r="161" spans="1:6" x14ac:dyDescent="0.25">
      <c r="A161" s="43">
        <f>Calendrier!C12</f>
        <v>42431</v>
      </c>
      <c r="B161" s="42"/>
      <c r="C161" s="42"/>
      <c r="D161" s="42"/>
      <c r="E161" s="42"/>
      <c r="F161" s="42"/>
    </row>
    <row r="162" spans="1:6" x14ac:dyDescent="0.25">
      <c r="C162" s="38" t="s">
        <v>293</v>
      </c>
    </row>
    <row r="163" spans="1:6" ht="63" customHeight="1" x14ac:dyDescent="0.25">
      <c r="A163" s="67" t="str">
        <f ca="1">Calendrier!C13</f>
        <v/>
      </c>
      <c r="B163" s="67"/>
      <c r="C163" s="68" t="str">
        <f ca="1">IF(COUNTIF(rdv,A161)=0,"",OFFSET(Observ,SUMPRODUCT((rdv=A161)*ROW(rdv))-3,0))</f>
        <v/>
      </c>
      <c r="D163" s="68"/>
      <c r="E163" s="68"/>
      <c r="F163" s="68"/>
    </row>
  </sheetData>
  <mergeCells count="95">
    <mergeCell ref="B1:E1"/>
    <mergeCell ref="A9:B9"/>
    <mergeCell ref="A13:B13"/>
    <mergeCell ref="C9:D9"/>
    <mergeCell ref="E9:F9"/>
    <mergeCell ref="C13:D13"/>
    <mergeCell ref="E13:F13"/>
    <mergeCell ref="E21:F21"/>
    <mergeCell ref="E17:F17"/>
    <mergeCell ref="C25:D25"/>
    <mergeCell ref="E25:F25"/>
    <mergeCell ref="A29:B29"/>
    <mergeCell ref="A17:B17"/>
    <mergeCell ref="A21:B21"/>
    <mergeCell ref="A25:B25"/>
    <mergeCell ref="C17:D17"/>
    <mergeCell ref="C21:D21"/>
    <mergeCell ref="A38:B38"/>
    <mergeCell ref="A30:B30"/>
    <mergeCell ref="C29:D29"/>
    <mergeCell ref="E29:F29"/>
    <mergeCell ref="C38:D38"/>
    <mergeCell ref="E38:F38"/>
    <mergeCell ref="A42:B42"/>
    <mergeCell ref="A46:B46"/>
    <mergeCell ref="A50:B50"/>
    <mergeCell ref="C42:D42"/>
    <mergeCell ref="E42:F42"/>
    <mergeCell ref="C46:D46"/>
    <mergeCell ref="E46:F46"/>
    <mergeCell ref="C50:D50"/>
    <mergeCell ref="E50:F50"/>
    <mergeCell ref="A54:B54"/>
    <mergeCell ref="A58:B58"/>
    <mergeCell ref="A70:B70"/>
    <mergeCell ref="C54:D54"/>
    <mergeCell ref="E54:F54"/>
    <mergeCell ref="C58:D58"/>
    <mergeCell ref="E58:F58"/>
    <mergeCell ref="C70:D70"/>
    <mergeCell ref="E70:F70"/>
    <mergeCell ref="A74:B74"/>
    <mergeCell ref="A78:B78"/>
    <mergeCell ref="A82:B82"/>
    <mergeCell ref="C74:D74"/>
    <mergeCell ref="E74:F74"/>
    <mergeCell ref="C78:D78"/>
    <mergeCell ref="E78:F78"/>
    <mergeCell ref="C82:D82"/>
    <mergeCell ref="E82:F82"/>
    <mergeCell ref="A86:B86"/>
    <mergeCell ref="A90:B90"/>
    <mergeCell ref="A101:B101"/>
    <mergeCell ref="C86:D86"/>
    <mergeCell ref="E86:F86"/>
    <mergeCell ref="C90:D90"/>
    <mergeCell ref="E90:F90"/>
    <mergeCell ref="C101:D101"/>
    <mergeCell ref="E101:F101"/>
    <mergeCell ref="A105:B105"/>
    <mergeCell ref="A109:B109"/>
    <mergeCell ref="A113:B113"/>
    <mergeCell ref="C105:D105"/>
    <mergeCell ref="E105:F105"/>
    <mergeCell ref="C109:D109"/>
    <mergeCell ref="E109:F109"/>
    <mergeCell ref="C113:D113"/>
    <mergeCell ref="E113:F113"/>
    <mergeCell ref="A117:B117"/>
    <mergeCell ref="A121:B121"/>
    <mergeCell ref="A131:B131"/>
    <mergeCell ref="C117:D117"/>
    <mergeCell ref="E117:F117"/>
    <mergeCell ref="C121:D121"/>
    <mergeCell ref="E121:F121"/>
    <mergeCell ref="C131:D131"/>
    <mergeCell ref="E131:F131"/>
    <mergeCell ref="A135:B135"/>
    <mergeCell ref="A139:B139"/>
    <mergeCell ref="A143:B143"/>
    <mergeCell ref="C135:D135"/>
    <mergeCell ref="E135:F135"/>
    <mergeCell ref="C139:D139"/>
    <mergeCell ref="E139:F139"/>
    <mergeCell ref="C143:D143"/>
    <mergeCell ref="E143:F143"/>
    <mergeCell ref="A147:B147"/>
    <mergeCell ref="A151:B151"/>
    <mergeCell ref="A163:B163"/>
    <mergeCell ref="C147:D147"/>
    <mergeCell ref="E147:F147"/>
    <mergeCell ref="C151:D151"/>
    <mergeCell ref="E151:F151"/>
    <mergeCell ref="C163:D163"/>
    <mergeCell ref="E163:F163"/>
  </mergeCells>
  <conditionalFormatting sqref="C9:D9">
    <cfRule type="containsErrors" dxfId="35" priority="2">
      <formula>ISERROR(C9)</formula>
    </cfRule>
  </conditionalFormatting>
  <conditionalFormatting sqref="C17:D17">
    <cfRule type="expression" dxfId="34" priority="1">
      <formula>0</formula>
    </cfRule>
  </conditionalFormatting>
  <pageMargins left="0.7" right="0.7" top="0.75" bottom="0.75" header="0.3" footer="0.3"/>
  <pageSetup paperSize="9" fitToWidth="0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R111"/>
  <sheetViews>
    <sheetView workbookViewId="0">
      <pane xSplit="1" ySplit="2" topLeftCell="F91" activePane="bottomRight" state="frozen"/>
      <selection pane="topRight" activeCell="B1" sqref="B1"/>
      <selection pane="bottomLeft" activeCell="A3" sqref="A3"/>
      <selection pane="bottomRight" activeCell="I94" sqref="I94"/>
    </sheetView>
  </sheetViews>
  <sheetFormatPr baseColWidth="10" defaultRowHeight="15" x14ac:dyDescent="0.25"/>
  <cols>
    <col min="1" max="1" width="41" bestFit="1" customWidth="1"/>
    <col min="2" max="2" width="20.42578125" bestFit="1" customWidth="1"/>
    <col min="3" max="3" width="31.7109375" bestFit="1" customWidth="1"/>
    <col min="4" max="4" width="21.42578125" bestFit="1" customWidth="1"/>
    <col min="5" max="5" width="32.28515625" bestFit="1" customWidth="1"/>
    <col min="6" max="6" width="21" customWidth="1"/>
    <col min="7" max="7" width="30.85546875" bestFit="1" customWidth="1"/>
    <col min="8" max="8" width="22.7109375" hidden="1" customWidth="1"/>
    <col min="9" max="9" width="18.140625" customWidth="1"/>
    <col min="10" max="10" width="14.28515625" bestFit="1" customWidth="1"/>
    <col min="11" max="12" width="12.42578125" bestFit="1" customWidth="1"/>
    <col min="13" max="13" width="13.85546875" bestFit="1" customWidth="1"/>
    <col min="14" max="14" width="11.85546875" customWidth="1"/>
    <col min="15" max="15" width="15.7109375" bestFit="1" customWidth="1"/>
    <col min="18" max="18" width="31.7109375" bestFit="1" customWidth="1"/>
  </cols>
  <sheetData>
    <row r="1" spans="1:18" x14ac:dyDescent="0.25">
      <c r="A1" s="78" t="s">
        <v>12</v>
      </c>
      <c r="B1" s="78" t="s">
        <v>53</v>
      </c>
      <c r="C1" s="76" t="s">
        <v>69</v>
      </c>
      <c r="D1" s="62" t="s">
        <v>278</v>
      </c>
      <c r="E1" s="62" t="s">
        <v>279</v>
      </c>
      <c r="F1" s="63" t="s">
        <v>280</v>
      </c>
      <c r="G1" s="64"/>
      <c r="H1" s="64"/>
      <c r="I1" s="65"/>
      <c r="J1" s="63" t="s">
        <v>281</v>
      </c>
      <c r="K1" s="64"/>
      <c r="L1" s="65"/>
      <c r="M1" s="62" t="s">
        <v>282</v>
      </c>
      <c r="N1" s="62" t="s">
        <v>285</v>
      </c>
      <c r="O1" s="62" t="s">
        <v>283</v>
      </c>
      <c r="R1" s="76" t="s">
        <v>69</v>
      </c>
    </row>
    <row r="2" spans="1:18" x14ac:dyDescent="0.25">
      <c r="A2" s="78"/>
      <c r="B2" s="78"/>
      <c r="C2" s="77"/>
      <c r="D2" s="62"/>
      <c r="E2" s="62"/>
      <c r="F2" s="46" t="s">
        <v>13</v>
      </c>
      <c r="G2" s="46" t="s">
        <v>14</v>
      </c>
      <c r="H2" s="46" t="s">
        <v>15</v>
      </c>
      <c r="I2" s="46" t="s">
        <v>16</v>
      </c>
      <c r="J2" s="24" t="s">
        <v>286</v>
      </c>
      <c r="K2" s="24" t="s">
        <v>17</v>
      </c>
      <c r="L2" s="24" t="s">
        <v>18</v>
      </c>
      <c r="M2" s="62"/>
      <c r="N2" s="62"/>
      <c r="O2" s="62"/>
      <c r="R2" s="77"/>
    </row>
    <row r="3" spans="1:18" x14ac:dyDescent="0.25">
      <c r="A3" s="16" t="s">
        <v>19</v>
      </c>
      <c r="B3" s="5" t="s">
        <v>54</v>
      </c>
      <c r="C3" s="5" t="s">
        <v>92</v>
      </c>
      <c r="D3" s="5"/>
      <c r="E3" s="5" t="s">
        <v>113</v>
      </c>
      <c r="F3" s="5" t="s">
        <v>301</v>
      </c>
      <c r="G3" s="5" t="s">
        <v>20</v>
      </c>
      <c r="H3" s="5"/>
      <c r="I3" s="5" t="s">
        <v>302</v>
      </c>
      <c r="J3" s="6"/>
      <c r="K3" s="6"/>
      <c r="L3" s="6"/>
      <c r="M3" s="7"/>
      <c r="N3" s="5"/>
      <c r="O3" s="19"/>
      <c r="R3" s="5" t="s">
        <v>70</v>
      </c>
    </row>
    <row r="4" spans="1:18" x14ac:dyDescent="0.25">
      <c r="A4" s="54"/>
      <c r="B4" s="55"/>
      <c r="C4" s="55"/>
      <c r="D4" s="55"/>
      <c r="E4" s="55"/>
      <c r="F4" s="55" t="s">
        <v>303</v>
      </c>
      <c r="G4" s="55" t="s">
        <v>266</v>
      </c>
      <c r="H4" s="55"/>
      <c r="I4" s="55" t="s">
        <v>304</v>
      </c>
      <c r="J4" s="55"/>
      <c r="K4" s="57"/>
      <c r="L4" s="57"/>
      <c r="M4" s="56"/>
      <c r="N4" s="55"/>
      <c r="O4" s="58"/>
      <c r="R4" s="55"/>
    </row>
    <row r="5" spans="1:18" x14ac:dyDescent="0.25">
      <c r="A5" s="16" t="s">
        <v>21</v>
      </c>
      <c r="B5" s="5" t="s">
        <v>55</v>
      </c>
      <c r="C5" s="5" t="s">
        <v>311</v>
      </c>
      <c r="D5" s="5"/>
      <c r="E5" s="5" t="s">
        <v>114</v>
      </c>
      <c r="F5" s="5"/>
      <c r="G5" s="5"/>
      <c r="H5" s="5"/>
      <c r="I5" s="6"/>
      <c r="J5" s="6"/>
      <c r="K5" s="6"/>
      <c r="L5" s="6"/>
      <c r="M5" s="7"/>
      <c r="N5" s="5"/>
      <c r="O5" s="19"/>
      <c r="R5" s="5" t="s">
        <v>71</v>
      </c>
    </row>
    <row r="6" spans="1:18" x14ac:dyDescent="0.25">
      <c r="A6" s="54" t="s">
        <v>380</v>
      </c>
      <c r="B6" s="5" t="s">
        <v>57</v>
      </c>
      <c r="C6" s="55" t="s">
        <v>103</v>
      </c>
      <c r="D6" s="55"/>
      <c r="E6" s="55"/>
      <c r="F6" s="55" t="s">
        <v>381</v>
      </c>
      <c r="G6" s="55" t="s">
        <v>47</v>
      </c>
      <c r="H6" s="55"/>
      <c r="I6" s="55"/>
      <c r="J6" s="55"/>
      <c r="K6" s="57"/>
      <c r="L6" s="57"/>
      <c r="M6" s="56"/>
      <c r="N6" s="55"/>
      <c r="O6" s="58"/>
      <c r="R6" s="5"/>
    </row>
    <row r="7" spans="1:18" x14ac:dyDescent="0.25">
      <c r="A7" s="16" t="s">
        <v>22</v>
      </c>
      <c r="B7" s="5" t="s">
        <v>58</v>
      </c>
      <c r="C7" s="5" t="s">
        <v>94</v>
      </c>
      <c r="D7" s="5"/>
      <c r="E7" s="5" t="s">
        <v>115</v>
      </c>
      <c r="F7" s="5" t="s">
        <v>305</v>
      </c>
      <c r="G7" s="5" t="s">
        <v>182</v>
      </c>
      <c r="H7" s="5"/>
      <c r="I7" s="5"/>
      <c r="J7" s="6"/>
      <c r="K7" s="6"/>
      <c r="L7" s="6"/>
      <c r="M7" s="7"/>
      <c r="N7" s="5"/>
      <c r="O7" s="19"/>
      <c r="R7" s="5" t="s">
        <v>72</v>
      </c>
    </row>
    <row r="8" spans="1:18" x14ac:dyDescent="0.25">
      <c r="A8" s="16" t="s">
        <v>23</v>
      </c>
      <c r="B8" s="5" t="s">
        <v>56</v>
      </c>
      <c r="C8" s="5" t="s">
        <v>312</v>
      </c>
      <c r="D8" s="5"/>
      <c r="E8" s="5"/>
      <c r="F8" s="5" t="s">
        <v>24</v>
      </c>
      <c r="G8" s="5" t="s">
        <v>25</v>
      </c>
      <c r="H8" s="5"/>
      <c r="I8" s="5"/>
      <c r="J8" s="6"/>
      <c r="K8" s="6"/>
      <c r="L8" s="6"/>
      <c r="M8" s="7"/>
      <c r="N8" s="5"/>
      <c r="O8" s="19"/>
      <c r="R8" s="5"/>
    </row>
    <row r="9" spans="1:18" x14ac:dyDescent="0.25">
      <c r="A9" s="16" t="s">
        <v>26</v>
      </c>
      <c r="B9" s="5" t="s">
        <v>56</v>
      </c>
      <c r="C9" s="5" t="s">
        <v>103</v>
      </c>
      <c r="D9" s="5"/>
      <c r="E9" s="5"/>
      <c r="F9" s="5" t="s">
        <v>27</v>
      </c>
      <c r="G9" s="5" t="s">
        <v>28</v>
      </c>
      <c r="H9" s="5"/>
      <c r="I9" s="5"/>
      <c r="J9" s="6"/>
      <c r="K9" s="6"/>
      <c r="L9" s="6"/>
      <c r="M9" s="7"/>
      <c r="N9" s="5"/>
      <c r="O9" s="19"/>
      <c r="R9" s="5"/>
    </row>
    <row r="10" spans="1:18" x14ac:dyDescent="0.25">
      <c r="A10" s="16" t="s">
        <v>29</v>
      </c>
      <c r="B10" s="5" t="s">
        <v>57</v>
      </c>
      <c r="C10" s="5" t="s">
        <v>313</v>
      </c>
      <c r="D10" s="5"/>
      <c r="E10" s="5" t="s">
        <v>116</v>
      </c>
      <c r="F10" s="5" t="s">
        <v>306</v>
      </c>
      <c r="G10" s="5" t="s">
        <v>182</v>
      </c>
      <c r="H10" s="5"/>
      <c r="I10" s="5"/>
      <c r="J10" s="6"/>
      <c r="K10" s="6"/>
      <c r="L10" s="6"/>
      <c r="M10" s="7"/>
      <c r="N10" s="5"/>
      <c r="O10" s="19"/>
      <c r="R10" s="5" t="s">
        <v>73</v>
      </c>
    </row>
    <row r="11" spans="1:18" x14ac:dyDescent="0.25">
      <c r="A11" s="16" t="s">
        <v>30</v>
      </c>
      <c r="B11" s="5" t="s">
        <v>58</v>
      </c>
      <c r="C11" s="5" t="s">
        <v>82</v>
      </c>
      <c r="D11" s="5"/>
      <c r="E11" s="5" t="s">
        <v>117</v>
      </c>
      <c r="F11" s="5" t="s">
        <v>307</v>
      </c>
      <c r="G11" s="5"/>
      <c r="H11" s="5"/>
      <c r="I11" s="5" t="s">
        <v>308</v>
      </c>
      <c r="J11" s="6"/>
      <c r="K11" s="6"/>
      <c r="L11" s="6"/>
      <c r="M11" s="7"/>
      <c r="N11" s="5"/>
      <c r="O11" s="19"/>
      <c r="R11" s="5" t="s">
        <v>284</v>
      </c>
    </row>
    <row r="12" spans="1:18" x14ac:dyDescent="0.25">
      <c r="A12" s="16" t="s">
        <v>31</v>
      </c>
      <c r="B12" s="5" t="s">
        <v>56</v>
      </c>
      <c r="C12" s="5" t="s">
        <v>314</v>
      </c>
      <c r="D12" s="5"/>
      <c r="E12" s="5"/>
      <c r="F12" s="5"/>
      <c r="G12" s="5"/>
      <c r="H12" s="5"/>
      <c r="I12" s="6"/>
      <c r="J12" s="6"/>
      <c r="K12" s="6"/>
      <c r="L12" s="6"/>
      <c r="M12" s="7"/>
      <c r="N12" s="5"/>
      <c r="O12" s="19"/>
      <c r="R12" s="5" t="s">
        <v>75</v>
      </c>
    </row>
    <row r="13" spans="1:18" x14ac:dyDescent="0.25">
      <c r="A13" s="17" t="s">
        <v>32</v>
      </c>
      <c r="B13" s="9" t="s">
        <v>54</v>
      </c>
      <c r="C13" s="9" t="s">
        <v>103</v>
      </c>
      <c r="D13" s="5"/>
      <c r="E13" s="9" t="s">
        <v>118</v>
      </c>
      <c r="F13" s="5" t="s">
        <v>33</v>
      </c>
      <c r="G13" s="5" t="s">
        <v>34</v>
      </c>
      <c r="H13" s="5"/>
      <c r="I13" s="5"/>
      <c r="J13" s="6"/>
      <c r="K13" s="6"/>
      <c r="L13" s="6"/>
      <c r="M13" s="7"/>
      <c r="N13" s="5"/>
      <c r="O13" s="19"/>
      <c r="R13" s="9" t="s">
        <v>76</v>
      </c>
    </row>
    <row r="14" spans="1:18" x14ac:dyDescent="0.25">
      <c r="A14" s="17"/>
      <c r="B14" s="9"/>
      <c r="C14" s="9"/>
      <c r="D14" s="5"/>
      <c r="E14" s="9"/>
      <c r="F14" s="5" t="s">
        <v>35</v>
      </c>
      <c r="G14" s="5" t="s">
        <v>36</v>
      </c>
      <c r="H14" s="5"/>
      <c r="I14" s="5"/>
      <c r="J14" s="6"/>
      <c r="K14" s="6"/>
      <c r="L14" s="6"/>
      <c r="M14" s="7"/>
      <c r="N14" s="5"/>
      <c r="O14" s="19"/>
      <c r="R14" s="9"/>
    </row>
    <row r="15" spans="1:18" x14ac:dyDescent="0.25">
      <c r="A15" s="16" t="s">
        <v>37</v>
      </c>
      <c r="B15" s="5" t="s">
        <v>59</v>
      </c>
      <c r="C15" s="5"/>
      <c r="D15" s="5"/>
      <c r="E15" s="5"/>
      <c r="F15" s="5"/>
      <c r="G15" s="5"/>
      <c r="H15" s="5"/>
      <c r="I15" s="5"/>
      <c r="J15" s="6"/>
      <c r="K15" s="6"/>
      <c r="L15" s="6"/>
      <c r="M15" s="7"/>
      <c r="N15" s="5"/>
      <c r="O15" s="19"/>
      <c r="R15" s="5"/>
    </row>
    <row r="16" spans="1:18" x14ac:dyDescent="0.25">
      <c r="A16" s="16" t="s">
        <v>38</v>
      </c>
      <c r="B16" s="5" t="s">
        <v>57</v>
      </c>
      <c r="C16" s="5" t="s">
        <v>314</v>
      </c>
      <c r="D16" s="5"/>
      <c r="E16" s="5" t="s">
        <v>119</v>
      </c>
      <c r="F16" s="55"/>
      <c r="G16" s="5"/>
      <c r="H16" s="5"/>
      <c r="I16" s="55"/>
      <c r="J16" s="6"/>
      <c r="K16" s="6"/>
      <c r="L16" s="6"/>
      <c r="M16" s="7"/>
      <c r="N16" s="5"/>
      <c r="O16" s="19"/>
      <c r="R16" s="5" t="s">
        <v>77</v>
      </c>
    </row>
    <row r="17" spans="1:18" x14ac:dyDescent="0.25">
      <c r="A17" s="16" t="s">
        <v>39</v>
      </c>
      <c r="B17" s="5" t="s">
        <v>56</v>
      </c>
      <c r="C17" s="5" t="s">
        <v>315</v>
      </c>
      <c r="D17" s="5"/>
      <c r="E17" s="5"/>
      <c r="F17" s="5" t="s">
        <v>40</v>
      </c>
      <c r="G17" s="5"/>
      <c r="H17" s="5"/>
      <c r="I17" s="5"/>
      <c r="J17" s="6"/>
      <c r="K17" s="6"/>
      <c r="L17" s="6"/>
      <c r="M17" s="7"/>
      <c r="N17" s="5"/>
      <c r="O17" s="19"/>
      <c r="R17" s="5"/>
    </row>
    <row r="18" spans="1:18" x14ac:dyDescent="0.25">
      <c r="A18" s="16" t="s">
        <v>41</v>
      </c>
      <c r="B18" s="5" t="s">
        <v>57</v>
      </c>
      <c r="C18" s="5" t="s">
        <v>98</v>
      </c>
      <c r="D18" s="5"/>
      <c r="E18" s="5" t="s">
        <v>120</v>
      </c>
      <c r="F18" s="5" t="s">
        <v>309</v>
      </c>
      <c r="G18" s="5"/>
      <c r="H18" s="5"/>
      <c r="I18" s="5" t="s">
        <v>310</v>
      </c>
      <c r="J18" s="6"/>
      <c r="K18" s="6"/>
      <c r="L18" s="6"/>
      <c r="M18" s="7"/>
      <c r="N18" s="5"/>
      <c r="O18" s="19"/>
      <c r="R18" s="5" t="s">
        <v>78</v>
      </c>
    </row>
    <row r="19" spans="1:18" x14ac:dyDescent="0.25">
      <c r="A19" s="16" t="s">
        <v>42</v>
      </c>
      <c r="B19" s="5" t="s">
        <v>57</v>
      </c>
      <c r="C19" s="5" t="s">
        <v>82</v>
      </c>
      <c r="D19" s="5"/>
      <c r="E19" s="5" t="s">
        <v>121</v>
      </c>
      <c r="F19" s="5" t="s">
        <v>43</v>
      </c>
      <c r="G19" s="5" t="s">
        <v>44</v>
      </c>
      <c r="H19" s="5"/>
      <c r="I19" s="5"/>
      <c r="J19" s="6"/>
      <c r="K19" s="6"/>
      <c r="L19" s="6"/>
      <c r="M19" s="7"/>
      <c r="N19" s="5"/>
      <c r="O19" s="19"/>
      <c r="R19" s="5" t="s">
        <v>79</v>
      </c>
    </row>
    <row r="20" spans="1:18" x14ac:dyDescent="0.25">
      <c r="A20" s="16" t="s">
        <v>45</v>
      </c>
      <c r="B20" s="5" t="s">
        <v>346</v>
      </c>
      <c r="C20" s="5" t="s">
        <v>311</v>
      </c>
      <c r="D20" s="5"/>
      <c r="E20" s="5" t="s">
        <v>122</v>
      </c>
      <c r="F20" s="5" t="s">
        <v>46</v>
      </c>
      <c r="G20" s="5" t="s">
        <v>47</v>
      </c>
      <c r="H20" s="5"/>
      <c r="I20" s="5"/>
      <c r="J20" s="6"/>
      <c r="K20" s="6"/>
      <c r="L20" s="6"/>
      <c r="M20" s="7"/>
      <c r="N20" s="5"/>
      <c r="O20" s="19"/>
      <c r="R20" s="5" t="s">
        <v>80</v>
      </c>
    </row>
    <row r="21" spans="1:18" x14ac:dyDescent="0.25">
      <c r="A21" s="16" t="s">
        <v>48</v>
      </c>
      <c r="B21" s="5" t="s">
        <v>60</v>
      </c>
      <c r="C21" s="5" t="s">
        <v>98</v>
      </c>
      <c r="D21" s="5"/>
      <c r="E21" s="5"/>
      <c r="F21" s="5"/>
      <c r="G21" s="5"/>
      <c r="H21" s="5"/>
      <c r="I21" s="5"/>
      <c r="J21" s="6"/>
      <c r="K21" s="6"/>
      <c r="L21" s="6"/>
      <c r="M21" s="7"/>
      <c r="N21" s="5"/>
      <c r="O21" s="19"/>
      <c r="R21" s="5"/>
    </row>
    <row r="22" spans="1:18" x14ac:dyDescent="0.25">
      <c r="A22" s="16" t="s">
        <v>49</v>
      </c>
      <c r="B22" s="5" t="s">
        <v>58</v>
      </c>
      <c r="C22" s="5" t="s">
        <v>314</v>
      </c>
      <c r="D22" s="5"/>
      <c r="E22" s="5"/>
      <c r="F22" s="5"/>
      <c r="G22" s="5"/>
      <c r="H22" s="5"/>
      <c r="I22" s="5"/>
      <c r="J22" s="6"/>
      <c r="K22" s="6"/>
      <c r="L22" s="6"/>
      <c r="M22" s="7"/>
      <c r="N22" s="5"/>
      <c r="O22" s="19"/>
      <c r="R22" s="5" t="s">
        <v>81</v>
      </c>
    </row>
    <row r="23" spans="1:18" x14ac:dyDescent="0.25">
      <c r="A23" s="16" t="s">
        <v>316</v>
      </c>
      <c r="B23" s="5" t="s">
        <v>58</v>
      </c>
      <c r="C23" s="5" t="s">
        <v>82</v>
      </c>
      <c r="D23" s="5"/>
      <c r="E23" s="5"/>
      <c r="F23" s="5"/>
      <c r="G23" s="5"/>
      <c r="H23" s="5"/>
      <c r="I23" s="5"/>
      <c r="J23" s="6"/>
      <c r="K23" s="6"/>
      <c r="L23" s="6"/>
      <c r="M23" s="7"/>
      <c r="N23" s="5"/>
      <c r="O23" s="19"/>
      <c r="R23" s="5"/>
    </row>
    <row r="24" spans="1:18" x14ac:dyDescent="0.25">
      <c r="A24" s="54" t="s">
        <v>317</v>
      </c>
      <c r="B24" s="5" t="s">
        <v>58</v>
      </c>
      <c r="C24" s="5" t="s">
        <v>98</v>
      </c>
      <c r="D24" s="55"/>
      <c r="E24" s="55"/>
      <c r="F24" s="55"/>
      <c r="G24" s="55"/>
      <c r="H24" s="55"/>
      <c r="I24" s="55"/>
      <c r="J24" s="55"/>
      <c r="K24" s="57"/>
      <c r="L24" s="57"/>
      <c r="M24" s="56"/>
      <c r="N24" s="55"/>
      <c r="O24" s="58"/>
      <c r="R24" s="5"/>
    </row>
    <row r="25" spans="1:18" x14ac:dyDescent="0.25">
      <c r="A25" s="54" t="s">
        <v>318</v>
      </c>
      <c r="B25" s="5" t="s">
        <v>58</v>
      </c>
      <c r="C25" s="55" t="s">
        <v>92</v>
      </c>
      <c r="D25" s="55"/>
      <c r="E25" s="55"/>
      <c r="F25" s="55" t="s">
        <v>321</v>
      </c>
      <c r="G25" s="55"/>
      <c r="H25" s="55"/>
      <c r="I25" s="55" t="s">
        <v>322</v>
      </c>
      <c r="J25" s="55"/>
      <c r="K25" s="57"/>
      <c r="L25" s="57"/>
      <c r="M25" s="56"/>
      <c r="N25" s="55"/>
      <c r="O25" s="58"/>
      <c r="R25" s="5"/>
    </row>
    <row r="26" spans="1:18" x14ac:dyDescent="0.25">
      <c r="A26" s="54" t="s">
        <v>319</v>
      </c>
      <c r="B26" s="5" t="s">
        <v>58</v>
      </c>
      <c r="C26" s="55" t="s">
        <v>72</v>
      </c>
      <c r="D26" s="55"/>
      <c r="E26" s="55"/>
      <c r="F26" s="55"/>
      <c r="G26" s="55"/>
      <c r="H26" s="55"/>
      <c r="I26" s="55"/>
      <c r="J26" s="55"/>
      <c r="K26" s="57"/>
      <c r="L26" s="57"/>
      <c r="M26" s="56"/>
      <c r="N26" s="55"/>
      <c r="O26" s="58"/>
      <c r="R26" s="5"/>
    </row>
    <row r="27" spans="1:18" x14ac:dyDescent="0.25">
      <c r="A27" s="54" t="s">
        <v>320</v>
      </c>
      <c r="B27" s="5" t="s">
        <v>58</v>
      </c>
      <c r="C27" s="5" t="s">
        <v>314</v>
      </c>
      <c r="D27" s="55"/>
      <c r="E27" s="55"/>
      <c r="F27" s="55"/>
      <c r="G27" s="55"/>
      <c r="H27" s="55"/>
      <c r="I27" s="55"/>
      <c r="J27" s="55"/>
      <c r="K27" s="57"/>
      <c r="L27" s="57"/>
      <c r="M27" s="56"/>
      <c r="N27" s="55"/>
      <c r="O27" s="58"/>
      <c r="R27" s="5"/>
    </row>
    <row r="28" spans="1:18" x14ac:dyDescent="0.25">
      <c r="A28" s="16" t="s">
        <v>50</v>
      </c>
      <c r="B28" s="5" t="s">
        <v>61</v>
      </c>
      <c r="C28" s="5" t="s">
        <v>82</v>
      </c>
      <c r="D28" s="5"/>
      <c r="E28" s="5" t="s">
        <v>123</v>
      </c>
      <c r="F28" s="5"/>
      <c r="G28" s="5"/>
      <c r="H28" s="5"/>
      <c r="I28" s="5"/>
      <c r="J28" s="6"/>
      <c r="K28" s="6"/>
      <c r="L28" s="6"/>
      <c r="M28" s="7"/>
      <c r="N28" s="5"/>
      <c r="O28" s="19"/>
      <c r="R28" s="5" t="s">
        <v>82</v>
      </c>
    </row>
    <row r="29" spans="1:18" x14ac:dyDescent="0.25">
      <c r="A29" s="16" t="s">
        <v>51</v>
      </c>
      <c r="B29" s="5" t="s">
        <v>58</v>
      </c>
      <c r="C29" s="55" t="s">
        <v>92</v>
      </c>
      <c r="D29" s="5"/>
      <c r="E29" s="5" t="s">
        <v>124</v>
      </c>
      <c r="F29" s="5" t="s">
        <v>52</v>
      </c>
      <c r="G29" s="5"/>
      <c r="H29" s="5"/>
      <c r="I29" s="5"/>
      <c r="J29" s="6"/>
      <c r="K29" s="6"/>
      <c r="L29" s="6"/>
      <c r="M29" s="7"/>
      <c r="N29" s="5"/>
      <c r="O29" s="19"/>
      <c r="R29" s="5" t="s">
        <v>83</v>
      </c>
    </row>
    <row r="30" spans="1:18" x14ac:dyDescent="0.25">
      <c r="A30" s="16" t="s">
        <v>175</v>
      </c>
      <c r="B30" s="5" t="s">
        <v>57</v>
      </c>
      <c r="C30" s="5" t="s">
        <v>98</v>
      </c>
      <c r="D30" s="5"/>
      <c r="E30" s="5" t="s">
        <v>125</v>
      </c>
      <c r="F30" s="5"/>
      <c r="G30" s="5"/>
      <c r="H30" s="5"/>
      <c r="I30" s="5"/>
      <c r="J30" s="6"/>
      <c r="K30" s="6"/>
      <c r="L30" s="6"/>
      <c r="M30" s="7"/>
      <c r="N30" s="5"/>
      <c r="O30" s="19"/>
      <c r="R30" s="5" t="s">
        <v>84</v>
      </c>
    </row>
    <row r="31" spans="1:18" x14ac:dyDescent="0.25">
      <c r="A31" s="16" t="s">
        <v>176</v>
      </c>
      <c r="B31" s="5" t="s">
        <v>62</v>
      </c>
      <c r="C31" s="5" t="s">
        <v>314</v>
      </c>
      <c r="D31" s="5"/>
      <c r="E31" s="5"/>
      <c r="F31" s="5" t="s">
        <v>177</v>
      </c>
      <c r="G31" s="5" t="s">
        <v>178</v>
      </c>
      <c r="H31" s="5"/>
      <c r="I31" s="5"/>
      <c r="J31" s="5"/>
      <c r="K31" s="6"/>
      <c r="L31" s="6"/>
      <c r="M31" s="7"/>
      <c r="N31" s="5"/>
      <c r="O31" s="19"/>
      <c r="R31" s="5" t="s">
        <v>85</v>
      </c>
    </row>
    <row r="32" spans="1:18" x14ac:dyDescent="0.25">
      <c r="A32" s="54" t="s">
        <v>333</v>
      </c>
      <c r="B32" s="55" t="s">
        <v>345</v>
      </c>
      <c r="C32" s="55" t="s">
        <v>334</v>
      </c>
      <c r="D32" s="55"/>
      <c r="E32" s="55"/>
      <c r="F32" s="55" t="s">
        <v>389</v>
      </c>
      <c r="G32" s="55" t="s">
        <v>182</v>
      </c>
      <c r="H32" s="55"/>
      <c r="I32" s="55" t="s">
        <v>390</v>
      </c>
      <c r="J32" s="55"/>
      <c r="K32" s="57"/>
      <c r="L32" s="57"/>
      <c r="M32" s="56"/>
      <c r="N32" s="55"/>
      <c r="O32" s="58"/>
      <c r="R32" s="5"/>
    </row>
    <row r="33" spans="1:18" x14ac:dyDescent="0.25">
      <c r="A33" s="54" t="s">
        <v>330</v>
      </c>
      <c r="B33" s="55" t="s">
        <v>345</v>
      </c>
      <c r="C33" s="55" t="s">
        <v>335</v>
      </c>
      <c r="D33" s="55"/>
      <c r="E33" s="55"/>
      <c r="F33" s="55" t="s">
        <v>338</v>
      </c>
      <c r="G33" s="55" t="s">
        <v>339</v>
      </c>
      <c r="H33" s="55"/>
      <c r="I33" s="55" t="s">
        <v>340</v>
      </c>
      <c r="J33" s="55"/>
      <c r="K33" s="57"/>
      <c r="L33" s="57"/>
      <c r="M33" s="56"/>
      <c r="N33" s="55"/>
      <c r="O33" s="58"/>
      <c r="R33" s="5"/>
    </row>
    <row r="34" spans="1:18" x14ac:dyDescent="0.25">
      <c r="A34" s="54" t="s">
        <v>331</v>
      </c>
      <c r="B34" s="55" t="s">
        <v>345</v>
      </c>
      <c r="C34" s="55" t="s">
        <v>336</v>
      </c>
      <c r="D34" s="55"/>
      <c r="E34" s="55"/>
      <c r="F34" s="55" t="s">
        <v>341</v>
      </c>
      <c r="G34" s="55" t="s">
        <v>182</v>
      </c>
      <c r="H34" s="55"/>
      <c r="I34" s="55" t="s">
        <v>342</v>
      </c>
      <c r="J34" s="55"/>
      <c r="K34" s="57"/>
      <c r="L34" s="57"/>
      <c r="M34" s="56"/>
      <c r="N34" s="55"/>
      <c r="O34" s="58"/>
      <c r="R34" s="5"/>
    </row>
    <row r="35" spans="1:18" x14ac:dyDescent="0.25">
      <c r="A35" s="54" t="s">
        <v>332</v>
      </c>
      <c r="B35" s="55" t="s">
        <v>345</v>
      </c>
      <c r="C35" s="55" t="s">
        <v>337</v>
      </c>
      <c r="D35" s="55"/>
      <c r="E35" s="55"/>
      <c r="F35" s="55" t="s">
        <v>343</v>
      </c>
      <c r="G35" s="55" t="s">
        <v>344</v>
      </c>
      <c r="H35" s="55"/>
      <c r="I35" s="55"/>
      <c r="J35" s="55"/>
      <c r="K35" s="57"/>
      <c r="L35" s="57"/>
      <c r="M35" s="56"/>
      <c r="N35" s="55"/>
      <c r="O35" s="58"/>
      <c r="R35" s="5"/>
    </row>
    <row r="36" spans="1:18" x14ac:dyDescent="0.25">
      <c r="A36" s="16" t="s">
        <v>179</v>
      </c>
      <c r="B36" s="5" t="s">
        <v>63</v>
      </c>
      <c r="C36" s="5" t="s">
        <v>82</v>
      </c>
      <c r="D36" s="5"/>
      <c r="E36" s="5" t="s">
        <v>126</v>
      </c>
      <c r="F36" s="5"/>
      <c r="G36" s="5"/>
      <c r="H36" s="5"/>
      <c r="I36" s="5"/>
      <c r="J36" s="6"/>
      <c r="K36" s="6"/>
      <c r="L36" s="6"/>
      <c r="M36" s="7"/>
      <c r="N36" s="5"/>
      <c r="O36" s="19"/>
      <c r="R36" s="5" t="s">
        <v>79</v>
      </c>
    </row>
    <row r="37" spans="1:18" x14ac:dyDescent="0.25">
      <c r="A37" s="16" t="s">
        <v>180</v>
      </c>
      <c r="B37" s="5" t="s">
        <v>57</v>
      </c>
      <c r="C37" s="5" t="s">
        <v>86</v>
      </c>
      <c r="D37" s="5"/>
      <c r="E37" s="5"/>
      <c r="F37" s="5" t="s">
        <v>181</v>
      </c>
      <c r="G37" s="5" t="s">
        <v>182</v>
      </c>
      <c r="H37" s="5"/>
      <c r="I37" s="5"/>
      <c r="J37" s="6"/>
      <c r="K37" s="6"/>
      <c r="L37" s="6"/>
      <c r="M37" s="7"/>
      <c r="N37" s="5"/>
      <c r="O37" s="19"/>
      <c r="R37" s="5" t="s">
        <v>86</v>
      </c>
    </row>
    <row r="38" spans="1:18" x14ac:dyDescent="0.25">
      <c r="A38" s="16" t="s">
        <v>183</v>
      </c>
      <c r="B38" s="5" t="s">
        <v>62</v>
      </c>
      <c r="C38" s="5" t="s">
        <v>314</v>
      </c>
      <c r="D38" s="5"/>
      <c r="E38" s="5"/>
      <c r="F38" s="5" t="s">
        <v>323</v>
      </c>
      <c r="G38" s="5" t="s">
        <v>324</v>
      </c>
      <c r="H38" s="5"/>
      <c r="I38" s="5"/>
      <c r="J38" s="5"/>
      <c r="K38" s="6"/>
      <c r="L38" s="6"/>
      <c r="M38" s="7"/>
      <c r="N38" s="5"/>
      <c r="O38" s="19"/>
      <c r="R38" s="5" t="s">
        <v>87</v>
      </c>
    </row>
    <row r="39" spans="1:18" x14ac:dyDescent="0.25">
      <c r="A39" s="16" t="s">
        <v>184</v>
      </c>
      <c r="B39" s="5" t="s">
        <v>63</v>
      </c>
      <c r="C39" s="5" t="s">
        <v>72</v>
      </c>
      <c r="D39" s="5"/>
      <c r="E39" s="5" t="s">
        <v>127</v>
      </c>
      <c r="F39" s="5"/>
      <c r="G39" s="5"/>
      <c r="H39" s="5"/>
      <c r="I39" s="5"/>
      <c r="J39" s="5"/>
      <c r="K39" s="6"/>
      <c r="L39" s="6"/>
      <c r="M39" s="7"/>
      <c r="N39" s="5"/>
      <c r="O39" s="19"/>
      <c r="R39" s="5" t="s">
        <v>72</v>
      </c>
    </row>
    <row r="40" spans="1:18" x14ac:dyDescent="0.25">
      <c r="A40" s="16" t="s">
        <v>185</v>
      </c>
      <c r="B40" s="5" t="s">
        <v>57</v>
      </c>
      <c r="C40" s="5" t="s">
        <v>325</v>
      </c>
      <c r="D40" s="5"/>
      <c r="E40" s="5" t="s">
        <v>128</v>
      </c>
      <c r="F40" s="5" t="s">
        <v>326</v>
      </c>
      <c r="G40" s="5" t="s">
        <v>328</v>
      </c>
      <c r="H40" s="5"/>
      <c r="I40" s="5" t="s">
        <v>327</v>
      </c>
      <c r="J40" s="6"/>
      <c r="K40" s="6"/>
      <c r="L40" s="6"/>
      <c r="M40" s="7"/>
      <c r="N40" s="5"/>
      <c r="O40" s="19"/>
      <c r="R40" s="5" t="s">
        <v>88</v>
      </c>
    </row>
    <row r="41" spans="1:18" x14ac:dyDescent="0.25">
      <c r="A41" s="16" t="s">
        <v>186</v>
      </c>
      <c r="B41" s="5" t="s">
        <v>62</v>
      </c>
      <c r="C41" s="5" t="s">
        <v>92</v>
      </c>
      <c r="D41" s="5"/>
      <c r="E41" s="5" t="s">
        <v>129</v>
      </c>
      <c r="F41" s="5" t="s">
        <v>187</v>
      </c>
      <c r="G41" s="5" t="s">
        <v>188</v>
      </c>
      <c r="H41" s="5"/>
      <c r="I41" s="5"/>
      <c r="J41" s="5"/>
      <c r="K41" s="6"/>
      <c r="L41" s="6"/>
      <c r="M41" s="7"/>
      <c r="N41" s="5"/>
      <c r="O41" s="19"/>
      <c r="R41" s="5" t="s">
        <v>89</v>
      </c>
    </row>
    <row r="42" spans="1:18" x14ac:dyDescent="0.25">
      <c r="A42" s="16" t="s">
        <v>189</v>
      </c>
      <c r="B42" s="5" t="s">
        <v>55</v>
      </c>
      <c r="C42" s="5" t="s">
        <v>82</v>
      </c>
      <c r="D42" s="5"/>
      <c r="E42" s="5" t="s">
        <v>130</v>
      </c>
      <c r="F42" s="5"/>
      <c r="G42" s="5"/>
      <c r="H42" s="5"/>
      <c r="I42" s="5"/>
      <c r="J42" s="5"/>
      <c r="K42" s="6"/>
      <c r="L42" s="6"/>
      <c r="M42" s="7"/>
      <c r="N42" s="5"/>
      <c r="O42" s="19"/>
      <c r="R42" s="5" t="s">
        <v>79</v>
      </c>
    </row>
    <row r="43" spans="1:18" x14ac:dyDescent="0.25">
      <c r="A43" s="54" t="s">
        <v>384</v>
      </c>
      <c r="B43" s="55" t="s">
        <v>277</v>
      </c>
      <c r="C43" s="55" t="s">
        <v>385</v>
      </c>
      <c r="D43" s="55"/>
      <c r="E43" s="55"/>
      <c r="F43" s="55" t="s">
        <v>386</v>
      </c>
      <c r="G43" s="55" t="s">
        <v>387</v>
      </c>
      <c r="H43" s="55"/>
      <c r="I43" s="55"/>
      <c r="J43" s="55"/>
      <c r="K43" s="57"/>
      <c r="L43" s="57"/>
      <c r="M43" s="56"/>
      <c r="N43" s="55"/>
      <c r="O43" s="58"/>
      <c r="R43" s="5"/>
    </row>
    <row r="44" spans="1:18" x14ac:dyDescent="0.25">
      <c r="A44" s="17" t="s">
        <v>190</v>
      </c>
      <c r="B44" s="9" t="s">
        <v>62</v>
      </c>
      <c r="C44" s="9" t="s">
        <v>92</v>
      </c>
      <c r="D44" s="5"/>
      <c r="E44" s="9" t="s">
        <v>131</v>
      </c>
      <c r="F44" s="5" t="s">
        <v>191</v>
      </c>
      <c r="G44" s="5" t="s">
        <v>192</v>
      </c>
      <c r="H44" s="5"/>
      <c r="I44" s="5"/>
      <c r="J44" s="6"/>
      <c r="K44" s="6"/>
      <c r="L44" s="6"/>
      <c r="M44" s="7"/>
      <c r="N44" s="5"/>
      <c r="O44" s="19"/>
      <c r="R44" s="9" t="s">
        <v>90</v>
      </c>
    </row>
    <row r="45" spans="1:18" x14ac:dyDescent="0.25">
      <c r="A45" s="16" t="s">
        <v>193</v>
      </c>
      <c r="B45" s="5" t="s">
        <v>57</v>
      </c>
      <c r="C45" s="5" t="s">
        <v>91</v>
      </c>
      <c r="D45" s="5"/>
      <c r="E45" s="5" t="s">
        <v>132</v>
      </c>
      <c r="F45" s="5" t="s">
        <v>329</v>
      </c>
      <c r="G45" s="5" t="s">
        <v>178</v>
      </c>
      <c r="H45" s="5"/>
      <c r="I45" s="5"/>
      <c r="J45" s="5"/>
      <c r="K45" s="6"/>
      <c r="L45" s="6"/>
      <c r="M45" s="7"/>
      <c r="N45" s="5"/>
      <c r="O45" s="19"/>
      <c r="R45" s="5" t="s">
        <v>91</v>
      </c>
    </row>
    <row r="46" spans="1:18" x14ac:dyDescent="0.25">
      <c r="A46" s="16" t="s">
        <v>194</v>
      </c>
      <c r="B46" s="5" t="s">
        <v>57</v>
      </c>
      <c r="C46" s="5" t="s">
        <v>92</v>
      </c>
      <c r="D46" s="5"/>
      <c r="E46" s="5"/>
      <c r="F46" s="5"/>
      <c r="G46" s="5"/>
      <c r="H46" s="5"/>
      <c r="I46" s="5"/>
      <c r="J46" s="6"/>
      <c r="K46" s="6"/>
      <c r="L46" s="6"/>
      <c r="M46" s="7"/>
      <c r="N46" s="5"/>
      <c r="O46" s="19"/>
      <c r="R46" s="5" t="s">
        <v>92</v>
      </c>
    </row>
    <row r="47" spans="1:18" ht="15.75" customHeight="1" x14ac:dyDescent="0.25">
      <c r="A47" s="16" t="s">
        <v>195</v>
      </c>
      <c r="B47" s="5" t="s">
        <v>57</v>
      </c>
      <c r="C47" s="59" t="s">
        <v>313</v>
      </c>
      <c r="D47" s="5"/>
      <c r="E47" s="5" t="s">
        <v>133</v>
      </c>
      <c r="F47" s="5" t="s">
        <v>348</v>
      </c>
      <c r="G47" s="5"/>
      <c r="H47" s="5"/>
      <c r="I47" s="5" t="s">
        <v>354</v>
      </c>
      <c r="J47" s="5"/>
      <c r="K47" s="6"/>
      <c r="L47" s="6"/>
      <c r="M47" s="7"/>
      <c r="N47" s="5"/>
      <c r="O47" s="19"/>
      <c r="R47" s="8" t="s">
        <v>93</v>
      </c>
    </row>
    <row r="48" spans="1:18" x14ac:dyDescent="0.25">
      <c r="A48" s="16" t="s">
        <v>196</v>
      </c>
      <c r="B48" s="5" t="s">
        <v>57</v>
      </c>
      <c r="C48" s="5" t="s">
        <v>94</v>
      </c>
      <c r="D48" s="5"/>
      <c r="E48" s="5" t="s">
        <v>134</v>
      </c>
      <c r="F48" s="5" t="s">
        <v>347</v>
      </c>
      <c r="G48" s="5"/>
      <c r="H48" s="5"/>
      <c r="I48" s="5" t="s">
        <v>349</v>
      </c>
      <c r="J48" s="5"/>
      <c r="K48" s="6"/>
      <c r="L48" s="6"/>
      <c r="M48" s="7"/>
      <c r="N48" s="5"/>
      <c r="O48" s="19"/>
      <c r="R48" s="5" t="s">
        <v>94</v>
      </c>
    </row>
    <row r="49" spans="1:18" x14ac:dyDescent="0.25">
      <c r="A49" s="16" t="s">
        <v>197</v>
      </c>
      <c r="B49" s="5" t="s">
        <v>65</v>
      </c>
      <c r="C49" s="5" t="s">
        <v>103</v>
      </c>
      <c r="D49" s="5"/>
      <c r="E49" s="5" t="s">
        <v>135</v>
      </c>
      <c r="F49" s="5"/>
      <c r="G49" s="5"/>
      <c r="H49" s="5"/>
      <c r="I49" s="5"/>
      <c r="J49" s="6"/>
      <c r="K49" s="6"/>
      <c r="L49" s="6"/>
      <c r="M49" s="7"/>
      <c r="N49" s="5"/>
      <c r="O49" s="19"/>
      <c r="R49" s="5" t="s">
        <v>95</v>
      </c>
    </row>
    <row r="50" spans="1:18" x14ac:dyDescent="0.25">
      <c r="A50" s="16" t="s">
        <v>350</v>
      </c>
      <c r="B50" s="5" t="s">
        <v>57</v>
      </c>
      <c r="C50" s="5" t="s">
        <v>96</v>
      </c>
      <c r="D50" s="5"/>
      <c r="E50" s="5" t="s">
        <v>136</v>
      </c>
      <c r="F50" s="55"/>
      <c r="G50" s="55"/>
      <c r="H50" s="55"/>
      <c r="I50" s="55"/>
      <c r="J50" s="6"/>
      <c r="K50" s="6"/>
      <c r="L50" s="6"/>
      <c r="M50" s="7"/>
      <c r="N50" s="5"/>
      <c r="O50" s="19"/>
      <c r="R50" s="5" t="s">
        <v>96</v>
      </c>
    </row>
    <row r="51" spans="1:18" x14ac:dyDescent="0.25">
      <c r="A51" s="54" t="s">
        <v>351</v>
      </c>
      <c r="B51" s="5" t="s">
        <v>57</v>
      </c>
      <c r="C51" s="55" t="s">
        <v>337</v>
      </c>
      <c r="D51" s="55"/>
      <c r="E51" s="55"/>
      <c r="F51" s="5" t="s">
        <v>352</v>
      </c>
      <c r="G51" s="5" t="s">
        <v>178</v>
      </c>
      <c r="H51" s="5"/>
      <c r="I51" s="5" t="s">
        <v>353</v>
      </c>
      <c r="J51" s="55"/>
      <c r="K51" s="57"/>
      <c r="L51" s="57"/>
      <c r="M51" s="56"/>
      <c r="N51" s="55"/>
      <c r="O51" s="58"/>
      <c r="R51" s="5"/>
    </row>
    <row r="52" spans="1:18" x14ac:dyDescent="0.25">
      <c r="A52" s="54" t="s">
        <v>395</v>
      </c>
      <c r="B52" s="55" t="s">
        <v>396</v>
      </c>
      <c r="C52" s="55" t="s">
        <v>103</v>
      </c>
      <c r="D52" s="55"/>
      <c r="E52" s="55"/>
      <c r="F52" s="55"/>
      <c r="G52" s="55"/>
      <c r="H52" s="55"/>
      <c r="I52" s="55"/>
      <c r="J52" s="55"/>
      <c r="K52" s="57"/>
      <c r="L52" s="57"/>
      <c r="M52" s="56"/>
      <c r="N52" s="55"/>
      <c r="O52" s="58"/>
      <c r="R52" s="5"/>
    </row>
    <row r="53" spans="1:18" x14ac:dyDescent="0.25">
      <c r="A53" s="16" t="s">
        <v>198</v>
      </c>
      <c r="B53" s="5" t="s">
        <v>54</v>
      </c>
      <c r="C53" s="5" t="s">
        <v>103</v>
      </c>
      <c r="D53" s="5"/>
      <c r="E53" s="5" t="s">
        <v>137</v>
      </c>
      <c r="F53" s="5"/>
      <c r="G53" s="5"/>
      <c r="H53" s="5"/>
      <c r="I53" s="5"/>
      <c r="J53" s="5"/>
      <c r="K53" s="6"/>
      <c r="L53" s="6"/>
      <c r="M53" s="7"/>
      <c r="N53" s="5"/>
      <c r="O53" s="19"/>
      <c r="R53" s="5" t="s">
        <v>95</v>
      </c>
    </row>
    <row r="54" spans="1:18" x14ac:dyDescent="0.25">
      <c r="A54" s="16" t="s">
        <v>199</v>
      </c>
      <c r="B54" s="5" t="s">
        <v>64</v>
      </c>
      <c r="C54" s="5" t="s">
        <v>103</v>
      </c>
      <c r="D54" s="5"/>
      <c r="E54" s="5" t="s">
        <v>138</v>
      </c>
      <c r="F54" s="5" t="s">
        <v>200</v>
      </c>
      <c r="G54" s="5" t="s">
        <v>201</v>
      </c>
      <c r="H54" s="5"/>
      <c r="I54" s="5"/>
      <c r="J54" s="5"/>
      <c r="K54" s="6"/>
      <c r="L54" s="6"/>
      <c r="M54" s="7"/>
      <c r="N54" s="5"/>
      <c r="O54" s="19"/>
      <c r="R54" s="5" t="s">
        <v>97</v>
      </c>
    </row>
    <row r="55" spans="1:18" x14ac:dyDescent="0.25">
      <c r="A55" s="16" t="s">
        <v>202</v>
      </c>
      <c r="B55" s="5" t="s">
        <v>62</v>
      </c>
      <c r="C55" s="5" t="s">
        <v>92</v>
      </c>
      <c r="D55" s="5"/>
      <c r="E55" s="5" t="s">
        <v>139</v>
      </c>
      <c r="F55" s="5" t="s">
        <v>355</v>
      </c>
      <c r="G55" s="5"/>
      <c r="H55" s="5"/>
      <c r="I55" s="5" t="s">
        <v>356</v>
      </c>
      <c r="J55" s="6"/>
      <c r="K55" s="6"/>
      <c r="L55" s="6"/>
      <c r="M55" s="7"/>
      <c r="N55" s="5"/>
      <c r="O55" s="19"/>
      <c r="R55" s="5" t="s">
        <v>89</v>
      </c>
    </row>
    <row r="56" spans="1:18" x14ac:dyDescent="0.25">
      <c r="A56" s="16" t="s">
        <v>203</v>
      </c>
      <c r="B56" s="5" t="s">
        <v>57</v>
      </c>
      <c r="C56" s="5" t="s">
        <v>92</v>
      </c>
      <c r="D56" s="5"/>
      <c r="E56" s="5" t="s">
        <v>140</v>
      </c>
      <c r="F56" s="5" t="s">
        <v>204</v>
      </c>
      <c r="G56" s="5" t="s">
        <v>28</v>
      </c>
      <c r="H56" s="5"/>
      <c r="I56" s="5"/>
      <c r="J56" s="5"/>
      <c r="K56" s="6"/>
      <c r="L56" s="6"/>
      <c r="M56" s="7"/>
      <c r="N56" s="5"/>
      <c r="O56" s="19"/>
      <c r="R56" s="5"/>
    </row>
    <row r="57" spans="1:18" x14ac:dyDescent="0.25">
      <c r="A57" s="16" t="s">
        <v>205</v>
      </c>
      <c r="B57" s="5" t="s">
        <v>54</v>
      </c>
      <c r="C57" s="5" t="s">
        <v>98</v>
      </c>
      <c r="D57" s="5"/>
      <c r="E57" s="5"/>
      <c r="F57" s="5"/>
      <c r="G57" s="5"/>
      <c r="H57" s="5"/>
      <c r="I57" s="5"/>
      <c r="J57" s="5"/>
      <c r="K57" s="6"/>
      <c r="L57" s="6"/>
      <c r="M57" s="7"/>
      <c r="N57" s="5"/>
      <c r="O57" s="19"/>
      <c r="R57" s="5" t="s">
        <v>98</v>
      </c>
    </row>
    <row r="58" spans="1:18" x14ac:dyDescent="0.25">
      <c r="A58" s="16" t="s">
        <v>206</v>
      </c>
      <c r="B58" s="9" t="s">
        <v>62</v>
      </c>
      <c r="C58" s="5" t="s">
        <v>92</v>
      </c>
      <c r="D58" s="5"/>
      <c r="E58" s="5" t="s">
        <v>141</v>
      </c>
      <c r="F58" s="5"/>
      <c r="G58" s="5"/>
      <c r="H58" s="5"/>
      <c r="I58" s="5"/>
      <c r="J58" s="6"/>
      <c r="K58" s="6"/>
      <c r="L58" s="6"/>
      <c r="M58" s="7"/>
      <c r="N58" s="5"/>
      <c r="O58" s="19"/>
      <c r="R58" s="5" t="s">
        <v>92</v>
      </c>
    </row>
    <row r="59" spans="1:18" x14ac:dyDescent="0.25">
      <c r="A59" s="18" t="s">
        <v>207</v>
      </c>
      <c r="B59" s="9" t="s">
        <v>62</v>
      </c>
      <c r="C59" s="9" t="s">
        <v>314</v>
      </c>
      <c r="D59" s="5"/>
      <c r="E59" s="5" t="s">
        <v>142</v>
      </c>
      <c r="F59" s="5" t="s">
        <v>208</v>
      </c>
      <c r="G59" s="5" t="s">
        <v>209</v>
      </c>
      <c r="H59" s="5"/>
      <c r="I59" s="5"/>
      <c r="J59" s="6"/>
      <c r="K59" s="6"/>
      <c r="L59" s="6"/>
      <c r="M59" s="7"/>
      <c r="N59" s="5"/>
      <c r="O59" s="19"/>
      <c r="R59" s="9" t="s">
        <v>99</v>
      </c>
    </row>
    <row r="60" spans="1:18" x14ac:dyDescent="0.25">
      <c r="A60" s="18"/>
      <c r="B60" s="9"/>
      <c r="C60" s="9"/>
      <c r="D60" s="5"/>
      <c r="E60" s="5"/>
      <c r="F60" s="5" t="s">
        <v>210</v>
      </c>
      <c r="G60" s="5" t="s">
        <v>211</v>
      </c>
      <c r="H60" s="5"/>
      <c r="I60" s="5"/>
      <c r="J60" s="5"/>
      <c r="K60" s="6"/>
      <c r="L60" s="6"/>
      <c r="M60" s="7"/>
      <c r="N60" s="5"/>
      <c r="O60" s="19"/>
      <c r="R60" s="9"/>
    </row>
    <row r="61" spans="1:18" x14ac:dyDescent="0.25">
      <c r="A61" s="16" t="s">
        <v>212</v>
      </c>
      <c r="B61" s="5" t="s">
        <v>62</v>
      </c>
      <c r="C61" s="5" t="s">
        <v>314</v>
      </c>
      <c r="D61" s="5"/>
      <c r="E61" s="5" t="s">
        <v>143</v>
      </c>
      <c r="F61" s="5" t="s">
        <v>208</v>
      </c>
      <c r="G61" s="5" t="s">
        <v>209</v>
      </c>
      <c r="H61" s="5"/>
      <c r="I61" s="5"/>
      <c r="J61" s="5"/>
      <c r="K61" s="6"/>
      <c r="L61" s="6"/>
      <c r="M61" s="7"/>
      <c r="N61" s="5"/>
      <c r="O61" s="19"/>
      <c r="R61" s="5" t="s">
        <v>100</v>
      </c>
    </row>
    <row r="62" spans="1:18" x14ac:dyDescent="0.25">
      <c r="A62" s="54" t="s">
        <v>364</v>
      </c>
      <c r="B62" s="55" t="s">
        <v>345</v>
      </c>
      <c r="C62" s="55" t="s">
        <v>92</v>
      </c>
      <c r="D62" s="55"/>
      <c r="E62" s="55"/>
      <c r="F62" s="55"/>
      <c r="G62" s="55"/>
      <c r="H62" s="55"/>
      <c r="I62" s="55"/>
      <c r="J62" s="55"/>
      <c r="K62" s="57"/>
      <c r="L62" s="57"/>
      <c r="M62" s="56"/>
      <c r="N62" s="55"/>
      <c r="O62" s="58"/>
      <c r="R62" s="5"/>
    </row>
    <row r="63" spans="1:18" x14ac:dyDescent="0.25">
      <c r="A63" s="54" t="s">
        <v>365</v>
      </c>
      <c r="B63" s="55" t="s">
        <v>345</v>
      </c>
      <c r="C63" s="55" t="s">
        <v>337</v>
      </c>
      <c r="D63" s="55"/>
      <c r="E63" s="55"/>
      <c r="F63" s="55"/>
      <c r="G63" s="55"/>
      <c r="H63" s="55"/>
      <c r="I63" s="55"/>
      <c r="J63" s="55"/>
      <c r="K63" s="57"/>
      <c r="L63" s="57"/>
      <c r="M63" s="56"/>
      <c r="N63" s="55"/>
      <c r="O63" s="58"/>
      <c r="R63" s="5"/>
    </row>
    <row r="64" spans="1:18" x14ac:dyDescent="0.25">
      <c r="A64" s="16" t="s">
        <v>213</v>
      </c>
      <c r="B64" s="5" t="s">
        <v>62</v>
      </c>
      <c r="C64" s="5" t="s">
        <v>314</v>
      </c>
      <c r="D64" s="5"/>
      <c r="E64" s="5" t="s">
        <v>144</v>
      </c>
      <c r="F64" s="5" t="s">
        <v>214</v>
      </c>
      <c r="G64" s="5" t="s">
        <v>47</v>
      </c>
      <c r="H64" s="5"/>
      <c r="I64" s="5"/>
      <c r="J64" s="6"/>
      <c r="K64" s="6"/>
      <c r="L64" s="6"/>
      <c r="M64" s="7"/>
      <c r="N64" s="5"/>
      <c r="O64" s="19"/>
      <c r="R64" s="5" t="s">
        <v>101</v>
      </c>
    </row>
    <row r="65" spans="1:18" x14ac:dyDescent="0.25">
      <c r="A65" s="16" t="s">
        <v>215</v>
      </c>
      <c r="B65" s="5" t="s">
        <v>63</v>
      </c>
      <c r="C65" s="5" t="s">
        <v>98</v>
      </c>
      <c r="D65" s="5"/>
      <c r="E65" s="5" t="s">
        <v>145</v>
      </c>
      <c r="F65" s="5"/>
      <c r="G65" s="5"/>
      <c r="H65" s="5"/>
      <c r="I65" s="5"/>
      <c r="J65" s="6"/>
      <c r="K65" s="6"/>
      <c r="L65" s="6"/>
      <c r="M65" s="7"/>
      <c r="N65" s="5"/>
      <c r="O65" s="19"/>
      <c r="R65" s="5" t="s">
        <v>102</v>
      </c>
    </row>
    <row r="66" spans="1:18" x14ac:dyDescent="0.25">
      <c r="A66" s="17" t="s">
        <v>216</v>
      </c>
      <c r="B66" s="9" t="s">
        <v>62</v>
      </c>
      <c r="C66" s="9" t="s">
        <v>92</v>
      </c>
      <c r="D66" s="5"/>
      <c r="E66" s="5" t="s">
        <v>146</v>
      </c>
      <c r="F66" s="5" t="s">
        <v>217</v>
      </c>
      <c r="G66" s="5" t="s">
        <v>218</v>
      </c>
      <c r="H66" s="5"/>
      <c r="I66" s="5"/>
      <c r="J66" s="5"/>
      <c r="K66" s="6"/>
      <c r="L66" s="6"/>
      <c r="M66" s="7"/>
      <c r="N66" s="5"/>
      <c r="O66" s="19"/>
      <c r="R66" s="9" t="s">
        <v>83</v>
      </c>
    </row>
    <row r="67" spans="1:18" x14ac:dyDescent="0.25">
      <c r="A67" s="17"/>
      <c r="B67" s="9" t="s">
        <v>62</v>
      </c>
      <c r="C67" s="9" t="s">
        <v>92</v>
      </c>
      <c r="D67" s="5"/>
      <c r="E67" s="55"/>
      <c r="F67" s="5" t="s">
        <v>219</v>
      </c>
      <c r="G67" s="5"/>
      <c r="H67" s="5"/>
      <c r="I67" s="5"/>
      <c r="J67" s="5"/>
      <c r="K67" s="6"/>
      <c r="L67" s="6"/>
      <c r="M67" s="7"/>
      <c r="N67" s="5"/>
      <c r="O67" s="19"/>
      <c r="R67" s="9"/>
    </row>
    <row r="68" spans="1:18" x14ac:dyDescent="0.25">
      <c r="A68" s="16" t="s">
        <v>220</v>
      </c>
      <c r="B68" s="5" t="s">
        <v>65</v>
      </c>
      <c r="C68" s="5" t="s">
        <v>103</v>
      </c>
      <c r="D68" s="5"/>
      <c r="E68" s="5"/>
      <c r="F68" s="5"/>
      <c r="G68" s="5"/>
      <c r="H68" s="5"/>
      <c r="I68" s="5"/>
      <c r="J68" s="6"/>
      <c r="K68" s="6"/>
      <c r="L68" s="6"/>
      <c r="M68" s="7"/>
      <c r="N68" s="5"/>
      <c r="O68" s="19"/>
      <c r="R68" s="5" t="s">
        <v>103</v>
      </c>
    </row>
    <row r="69" spans="1:18" x14ac:dyDescent="0.25">
      <c r="A69" s="16" t="s">
        <v>221</v>
      </c>
      <c r="B69" s="5" t="s">
        <v>54</v>
      </c>
      <c r="C69" s="5" t="s">
        <v>103</v>
      </c>
      <c r="D69" s="5"/>
      <c r="E69" s="5" t="s">
        <v>147</v>
      </c>
      <c r="F69" s="5"/>
      <c r="G69" s="5"/>
      <c r="H69" s="5"/>
      <c r="I69" s="5"/>
      <c r="J69" s="6"/>
      <c r="K69" s="6"/>
      <c r="L69" s="6"/>
      <c r="M69" s="7"/>
      <c r="N69" s="5"/>
      <c r="O69" s="19"/>
      <c r="R69" s="5" t="s">
        <v>104</v>
      </c>
    </row>
    <row r="70" spans="1:18" x14ac:dyDescent="0.25">
      <c r="A70" s="16" t="s">
        <v>357</v>
      </c>
      <c r="B70" s="5" t="s">
        <v>57</v>
      </c>
      <c r="C70" s="5" t="s">
        <v>94</v>
      </c>
      <c r="D70" s="5"/>
      <c r="E70" s="5" t="s">
        <v>148</v>
      </c>
      <c r="F70" s="5" t="s">
        <v>361</v>
      </c>
      <c r="G70" s="5" t="s">
        <v>363</v>
      </c>
      <c r="H70" s="5"/>
      <c r="I70" s="5" t="s">
        <v>362</v>
      </c>
      <c r="J70" s="5"/>
      <c r="K70" s="6"/>
      <c r="L70" s="6"/>
      <c r="M70" s="7"/>
      <c r="N70" s="5"/>
      <c r="O70" s="19"/>
      <c r="R70" s="5" t="s">
        <v>94</v>
      </c>
    </row>
    <row r="71" spans="1:18" x14ac:dyDescent="0.25">
      <c r="A71" s="54" t="s">
        <v>358</v>
      </c>
      <c r="B71" s="5" t="s">
        <v>57</v>
      </c>
      <c r="C71" s="55" t="s">
        <v>337</v>
      </c>
      <c r="D71" s="55"/>
      <c r="E71" s="55"/>
      <c r="F71" s="55" t="s">
        <v>359</v>
      </c>
      <c r="G71" s="55" t="s">
        <v>20</v>
      </c>
      <c r="H71" s="55"/>
      <c r="I71" s="55" t="s">
        <v>360</v>
      </c>
      <c r="J71" s="55"/>
      <c r="K71" s="57"/>
      <c r="L71" s="57"/>
      <c r="M71" s="56"/>
      <c r="N71" s="55"/>
      <c r="O71" s="58"/>
      <c r="R71" s="5"/>
    </row>
    <row r="72" spans="1:18" x14ac:dyDescent="0.25">
      <c r="A72" s="16" t="s">
        <v>222</v>
      </c>
      <c r="B72" s="5" t="s">
        <v>57</v>
      </c>
      <c r="C72" s="5" t="s">
        <v>92</v>
      </c>
      <c r="D72" s="5"/>
      <c r="E72" s="5" t="s">
        <v>149</v>
      </c>
      <c r="F72" s="5"/>
      <c r="G72" s="5"/>
      <c r="H72" s="5"/>
      <c r="I72" s="5"/>
      <c r="J72" s="5"/>
      <c r="K72" s="6"/>
      <c r="L72" s="6"/>
      <c r="M72" s="7"/>
      <c r="N72" s="5"/>
      <c r="O72" s="19"/>
      <c r="R72" s="5" t="s">
        <v>92</v>
      </c>
    </row>
    <row r="73" spans="1:18" x14ac:dyDescent="0.25">
      <c r="A73" s="16" t="s">
        <v>223</v>
      </c>
      <c r="B73" s="5" t="s">
        <v>57</v>
      </c>
      <c r="C73" s="5" t="s">
        <v>98</v>
      </c>
      <c r="D73" s="5"/>
      <c r="E73" s="5" t="s">
        <v>150</v>
      </c>
      <c r="F73" s="5"/>
      <c r="G73" s="5"/>
      <c r="H73" s="5"/>
      <c r="I73" s="5"/>
      <c r="J73" s="6"/>
      <c r="K73" s="6"/>
      <c r="L73" s="6"/>
      <c r="M73" s="7"/>
      <c r="N73" s="5"/>
      <c r="O73" s="19"/>
      <c r="R73" s="5" t="s">
        <v>84</v>
      </c>
    </row>
    <row r="74" spans="1:18" x14ac:dyDescent="0.25">
      <c r="A74" s="54" t="s">
        <v>373</v>
      </c>
      <c r="B74" s="55" t="s">
        <v>62</v>
      </c>
      <c r="C74" s="55" t="s">
        <v>92</v>
      </c>
      <c r="D74" s="55"/>
      <c r="E74" s="55"/>
      <c r="F74" s="55"/>
      <c r="G74" s="55"/>
      <c r="H74" s="55"/>
      <c r="I74" s="55"/>
      <c r="J74" s="55"/>
      <c r="K74" s="57"/>
      <c r="L74" s="57"/>
      <c r="M74" s="56"/>
      <c r="N74" s="55"/>
      <c r="O74" s="58"/>
      <c r="R74" s="5"/>
    </row>
    <row r="75" spans="1:18" x14ac:dyDescent="0.25">
      <c r="A75" s="16" t="s">
        <v>224</v>
      </c>
      <c r="B75" s="5" t="s">
        <v>57</v>
      </c>
      <c r="C75" s="5" t="s">
        <v>74</v>
      </c>
      <c r="D75" s="5"/>
      <c r="E75" s="5" t="s">
        <v>151</v>
      </c>
      <c r="F75" s="5"/>
      <c r="G75" s="5"/>
      <c r="H75" s="5"/>
      <c r="I75" s="5"/>
      <c r="J75" s="6"/>
      <c r="K75" s="6"/>
      <c r="L75" s="6"/>
      <c r="M75" s="7"/>
      <c r="N75" s="5"/>
      <c r="O75" s="19"/>
      <c r="R75" s="5" t="s">
        <v>74</v>
      </c>
    </row>
    <row r="76" spans="1:18" x14ac:dyDescent="0.25">
      <c r="A76" s="16" t="s">
        <v>225</v>
      </c>
      <c r="B76" s="5" t="s">
        <v>61</v>
      </c>
      <c r="C76" s="5" t="s">
        <v>92</v>
      </c>
      <c r="D76" s="5"/>
      <c r="E76" s="5" t="s">
        <v>152</v>
      </c>
      <c r="F76" s="5"/>
      <c r="G76" s="5"/>
      <c r="H76" s="5"/>
      <c r="I76" s="5"/>
      <c r="J76" s="5"/>
      <c r="K76" s="6"/>
      <c r="L76" s="6"/>
      <c r="M76" s="7"/>
      <c r="N76" s="5"/>
      <c r="O76" s="19"/>
      <c r="R76" s="5" t="s">
        <v>92</v>
      </c>
    </row>
    <row r="77" spans="1:18" x14ac:dyDescent="0.25">
      <c r="A77" s="16" t="s">
        <v>226</v>
      </c>
      <c r="B77" s="5" t="s">
        <v>63</v>
      </c>
      <c r="C77" s="5" t="s">
        <v>92</v>
      </c>
      <c r="D77" s="5"/>
      <c r="E77" s="5" t="s">
        <v>153</v>
      </c>
      <c r="F77" s="5"/>
      <c r="G77" s="5"/>
      <c r="H77" s="5"/>
      <c r="I77" s="5"/>
      <c r="J77" s="5"/>
      <c r="K77" s="6"/>
      <c r="L77" s="6"/>
      <c r="M77" s="7"/>
      <c r="N77" s="5"/>
      <c r="O77" s="19"/>
      <c r="R77" s="5" t="s">
        <v>92</v>
      </c>
    </row>
    <row r="78" spans="1:18" x14ac:dyDescent="0.25">
      <c r="A78" s="16" t="s">
        <v>227</v>
      </c>
      <c r="B78" s="5" t="s">
        <v>63</v>
      </c>
      <c r="C78" s="5" t="s">
        <v>89</v>
      </c>
      <c r="D78" s="5"/>
      <c r="E78" s="5" t="s">
        <v>154</v>
      </c>
      <c r="F78" s="5"/>
      <c r="G78" s="5"/>
      <c r="H78" s="5"/>
      <c r="I78" s="5"/>
      <c r="J78" s="6"/>
      <c r="K78" s="6"/>
      <c r="L78" s="6"/>
      <c r="M78" s="7"/>
      <c r="N78" s="5"/>
      <c r="O78" s="19"/>
      <c r="R78" s="5" t="s">
        <v>89</v>
      </c>
    </row>
    <row r="79" spans="1:18" x14ac:dyDescent="0.25">
      <c r="A79" s="16" t="s">
        <v>228</v>
      </c>
      <c r="B79" s="5"/>
      <c r="C79" s="5"/>
      <c r="D79" s="5"/>
      <c r="E79" s="5"/>
      <c r="F79" s="5"/>
      <c r="G79" s="5"/>
      <c r="H79" s="5"/>
      <c r="I79" s="5"/>
      <c r="J79" s="6"/>
      <c r="K79" s="6"/>
      <c r="L79" s="6"/>
      <c r="M79" s="7"/>
      <c r="N79" s="5"/>
      <c r="O79" s="19"/>
      <c r="R79" s="5"/>
    </row>
    <row r="80" spans="1:18" x14ac:dyDescent="0.25">
      <c r="A80" s="16" t="s">
        <v>229</v>
      </c>
      <c r="B80" s="5" t="s">
        <v>57</v>
      </c>
      <c r="C80" s="5" t="s">
        <v>98</v>
      </c>
      <c r="D80" s="5"/>
      <c r="E80" s="5" t="s">
        <v>155</v>
      </c>
      <c r="F80" s="5" t="s">
        <v>230</v>
      </c>
      <c r="G80" s="5" t="s">
        <v>231</v>
      </c>
      <c r="H80" s="5"/>
      <c r="I80" s="5"/>
      <c r="J80" s="5"/>
      <c r="K80" s="6"/>
      <c r="L80" s="6"/>
      <c r="M80" s="7"/>
      <c r="N80" s="5"/>
      <c r="O80" s="19"/>
      <c r="R80" s="5" t="s">
        <v>105</v>
      </c>
    </row>
    <row r="81" spans="1:18" x14ac:dyDescent="0.25">
      <c r="A81" s="16" t="s">
        <v>232</v>
      </c>
      <c r="B81" s="5" t="s">
        <v>63</v>
      </c>
      <c r="C81" s="5" t="s">
        <v>82</v>
      </c>
      <c r="D81" s="5"/>
      <c r="E81" s="5"/>
      <c r="F81" s="5"/>
      <c r="G81" s="5"/>
      <c r="H81" s="5"/>
      <c r="I81" s="5"/>
      <c r="J81" s="5"/>
      <c r="K81" s="6"/>
      <c r="L81" s="6"/>
      <c r="M81" s="7"/>
      <c r="N81" s="5"/>
      <c r="O81" s="19"/>
      <c r="R81" s="5" t="s">
        <v>79</v>
      </c>
    </row>
    <row r="82" spans="1:18" x14ac:dyDescent="0.25">
      <c r="A82" s="16" t="s">
        <v>233</v>
      </c>
      <c r="B82" s="5" t="s">
        <v>62</v>
      </c>
      <c r="C82" s="5" t="s">
        <v>92</v>
      </c>
      <c r="D82" s="5"/>
      <c r="E82" s="5"/>
      <c r="F82" s="5" t="s">
        <v>234</v>
      </c>
      <c r="G82" s="5" t="s">
        <v>182</v>
      </c>
      <c r="H82" s="5"/>
      <c r="I82" s="5"/>
      <c r="J82" s="6"/>
      <c r="K82" s="6"/>
      <c r="L82" s="6"/>
      <c r="M82" s="7"/>
      <c r="N82" s="5"/>
      <c r="O82" s="19"/>
      <c r="R82" s="5" t="s">
        <v>90</v>
      </c>
    </row>
    <row r="83" spans="1:18" x14ac:dyDescent="0.25">
      <c r="A83" s="16" t="s">
        <v>235</v>
      </c>
      <c r="B83" s="5" t="s">
        <v>57</v>
      </c>
      <c r="C83" s="5" t="s">
        <v>103</v>
      </c>
      <c r="D83" s="5"/>
      <c r="E83" s="5" t="s">
        <v>156</v>
      </c>
      <c r="F83" s="5"/>
      <c r="G83" s="5"/>
      <c r="H83" s="5"/>
      <c r="I83" s="5"/>
      <c r="J83" s="6"/>
      <c r="K83" s="6"/>
      <c r="L83" s="6"/>
      <c r="M83" s="7"/>
      <c r="N83" s="5"/>
      <c r="O83" s="19"/>
      <c r="R83" s="5" t="s">
        <v>106</v>
      </c>
    </row>
    <row r="84" spans="1:18" x14ac:dyDescent="0.25">
      <c r="A84" s="16" t="s">
        <v>236</v>
      </c>
      <c r="B84" s="5" t="s">
        <v>66</v>
      </c>
      <c r="C84" s="5" t="s">
        <v>98</v>
      </c>
      <c r="D84" s="5"/>
      <c r="E84" s="5" t="s">
        <v>157</v>
      </c>
      <c r="F84" s="5" t="s">
        <v>237</v>
      </c>
      <c r="G84" s="5" t="s">
        <v>238</v>
      </c>
      <c r="H84" s="4" t="s">
        <v>239</v>
      </c>
      <c r="I84" s="5"/>
      <c r="J84" s="5"/>
      <c r="K84" s="6"/>
      <c r="L84" s="6"/>
      <c r="M84" s="7"/>
      <c r="N84" s="5"/>
      <c r="O84" s="19"/>
      <c r="R84" s="5" t="s">
        <v>98</v>
      </c>
    </row>
    <row r="85" spans="1:18" x14ac:dyDescent="0.25">
      <c r="A85" s="16" t="s">
        <v>240</v>
      </c>
      <c r="B85" s="5" t="s">
        <v>55</v>
      </c>
      <c r="C85" s="5" t="s">
        <v>82</v>
      </c>
      <c r="D85" s="5"/>
      <c r="E85" s="5" t="s">
        <v>158</v>
      </c>
      <c r="F85" s="5"/>
      <c r="G85" s="5"/>
      <c r="H85" s="5"/>
      <c r="I85" s="5"/>
      <c r="J85" s="5"/>
      <c r="K85" s="6"/>
      <c r="L85" s="6"/>
      <c r="M85" s="7"/>
      <c r="N85" s="5"/>
      <c r="O85" s="19"/>
      <c r="R85" s="5" t="s">
        <v>79</v>
      </c>
    </row>
    <row r="86" spans="1:18" x14ac:dyDescent="0.25">
      <c r="A86" s="16" t="s">
        <v>241</v>
      </c>
      <c r="B86" s="5" t="s">
        <v>62</v>
      </c>
      <c r="C86" s="5" t="s">
        <v>92</v>
      </c>
      <c r="D86" s="5"/>
      <c r="E86" s="5" t="s">
        <v>159</v>
      </c>
      <c r="F86" s="5" t="s">
        <v>242</v>
      </c>
      <c r="G86" s="5" t="s">
        <v>243</v>
      </c>
      <c r="H86" s="5"/>
      <c r="I86" s="5"/>
      <c r="J86" s="6"/>
      <c r="K86" s="6"/>
      <c r="L86" s="6"/>
      <c r="M86" s="7"/>
      <c r="N86" s="5"/>
      <c r="O86" s="19"/>
      <c r="R86" s="5" t="s">
        <v>89</v>
      </c>
    </row>
    <row r="87" spans="1:18" ht="24.75" x14ac:dyDescent="0.25">
      <c r="A87" s="17" t="s">
        <v>244</v>
      </c>
      <c r="B87" s="9" t="s">
        <v>65</v>
      </c>
      <c r="C87" s="8" t="s">
        <v>103</v>
      </c>
      <c r="D87" s="5"/>
      <c r="E87" s="5"/>
      <c r="F87" s="5"/>
      <c r="G87" s="5"/>
      <c r="H87" s="5"/>
      <c r="I87" s="5"/>
      <c r="J87" s="6"/>
      <c r="K87" s="6"/>
      <c r="L87" s="6"/>
      <c r="M87" s="7"/>
      <c r="N87" s="5"/>
      <c r="O87" s="19"/>
      <c r="R87" s="8" t="s">
        <v>107</v>
      </c>
    </row>
    <row r="88" spans="1:18" x14ac:dyDescent="0.25">
      <c r="A88" s="16" t="s">
        <v>245</v>
      </c>
      <c r="B88" s="5" t="s">
        <v>58</v>
      </c>
      <c r="C88" s="8" t="s">
        <v>103</v>
      </c>
      <c r="D88" s="5"/>
      <c r="E88" s="5"/>
      <c r="F88" s="5" t="s">
        <v>246</v>
      </c>
      <c r="G88" s="5" t="s">
        <v>47</v>
      </c>
      <c r="H88" s="5"/>
      <c r="I88" s="5"/>
      <c r="J88" s="5"/>
      <c r="K88" s="6"/>
      <c r="L88" s="6"/>
      <c r="M88" s="7"/>
      <c r="N88" s="5"/>
      <c r="O88" s="19"/>
      <c r="R88" s="5" t="s">
        <v>97</v>
      </c>
    </row>
    <row r="89" spans="1:18" x14ac:dyDescent="0.25">
      <c r="A89" s="16" t="s">
        <v>247</v>
      </c>
      <c r="B89" s="5" t="s">
        <v>63</v>
      </c>
      <c r="C89" s="5" t="s">
        <v>311</v>
      </c>
      <c r="D89" s="5"/>
      <c r="E89" s="5" t="s">
        <v>160</v>
      </c>
      <c r="F89" s="5"/>
      <c r="G89" s="5"/>
      <c r="H89" s="5"/>
      <c r="I89" s="5"/>
      <c r="J89" s="5"/>
      <c r="K89" s="6"/>
      <c r="L89" s="6"/>
      <c r="M89" s="7"/>
      <c r="N89" s="5"/>
      <c r="O89" s="19"/>
      <c r="R89" s="5" t="s">
        <v>108</v>
      </c>
    </row>
    <row r="90" spans="1:18" x14ac:dyDescent="0.25">
      <c r="A90" s="16" t="s">
        <v>248</v>
      </c>
      <c r="B90" s="5" t="s">
        <v>61</v>
      </c>
      <c r="C90" s="5" t="s">
        <v>92</v>
      </c>
      <c r="D90" s="5"/>
      <c r="E90" s="5" t="s">
        <v>161</v>
      </c>
      <c r="F90" s="5"/>
      <c r="G90" s="5"/>
      <c r="H90" s="5"/>
      <c r="I90" s="5"/>
      <c r="J90" s="6"/>
      <c r="K90" s="6"/>
      <c r="L90" s="6"/>
      <c r="M90" s="7"/>
      <c r="N90" s="5"/>
      <c r="O90" s="19"/>
      <c r="R90" s="5" t="s">
        <v>92</v>
      </c>
    </row>
    <row r="91" spans="1:18" x14ac:dyDescent="0.25">
      <c r="A91" s="16" t="s">
        <v>249</v>
      </c>
      <c r="B91" s="5" t="s">
        <v>64</v>
      </c>
      <c r="C91" s="5"/>
      <c r="D91" s="5"/>
      <c r="E91" s="5"/>
      <c r="F91" s="5"/>
      <c r="G91" s="5"/>
      <c r="H91" s="5"/>
      <c r="I91" s="5"/>
      <c r="J91" s="5"/>
      <c r="K91" s="6"/>
      <c r="L91" s="6"/>
      <c r="M91" s="7"/>
      <c r="N91" s="5"/>
      <c r="O91" s="19"/>
      <c r="R91" s="5"/>
    </row>
    <row r="92" spans="1:18" x14ac:dyDescent="0.25">
      <c r="A92" s="16" t="s">
        <v>250</v>
      </c>
      <c r="B92" s="5" t="s">
        <v>57</v>
      </c>
      <c r="C92" s="5" t="s">
        <v>109</v>
      </c>
      <c r="D92" s="5"/>
      <c r="E92" s="5" t="s">
        <v>162</v>
      </c>
      <c r="F92" s="5"/>
      <c r="G92" s="5"/>
      <c r="H92" s="5"/>
      <c r="I92" s="5"/>
      <c r="J92" s="5"/>
      <c r="K92" s="6"/>
      <c r="L92" s="6"/>
      <c r="M92" s="7"/>
      <c r="N92" s="5"/>
      <c r="O92" s="19"/>
      <c r="R92" s="5" t="s">
        <v>109</v>
      </c>
    </row>
    <row r="93" spans="1:18" x14ac:dyDescent="0.25">
      <c r="A93" s="16" t="s">
        <v>251</v>
      </c>
      <c r="B93" s="5" t="s">
        <v>57</v>
      </c>
      <c r="C93" s="5" t="s">
        <v>98</v>
      </c>
      <c r="D93" s="5"/>
      <c r="E93" s="5" t="s">
        <v>163</v>
      </c>
      <c r="F93" s="5"/>
      <c r="G93" s="5"/>
      <c r="H93" s="5"/>
      <c r="I93" s="5"/>
      <c r="J93" s="6"/>
      <c r="K93" s="6"/>
      <c r="L93" s="6"/>
      <c r="M93" s="7"/>
      <c r="N93" s="5"/>
      <c r="O93" s="19"/>
      <c r="R93" s="5" t="s">
        <v>98</v>
      </c>
    </row>
    <row r="94" spans="1:18" x14ac:dyDescent="0.25">
      <c r="A94" s="54" t="s">
        <v>400</v>
      </c>
      <c r="B94" s="55" t="s">
        <v>277</v>
      </c>
      <c r="C94" s="55" t="s">
        <v>72</v>
      </c>
      <c r="D94" s="55"/>
      <c r="E94" s="55"/>
      <c r="F94" s="55" t="s">
        <v>401</v>
      </c>
      <c r="G94" s="55" t="s">
        <v>402</v>
      </c>
      <c r="H94" s="55"/>
      <c r="I94" s="55"/>
      <c r="J94" s="55"/>
      <c r="K94" s="57"/>
      <c r="L94" s="57"/>
      <c r="M94" s="56"/>
      <c r="N94" s="55"/>
      <c r="O94" s="58"/>
      <c r="R94" s="5"/>
    </row>
    <row r="95" spans="1:18" x14ac:dyDescent="0.25">
      <c r="A95" s="16" t="s">
        <v>252</v>
      </c>
      <c r="B95" s="5" t="s">
        <v>67</v>
      </c>
      <c r="C95" s="5" t="s">
        <v>82</v>
      </c>
      <c r="D95" s="5"/>
      <c r="E95" s="5" t="s">
        <v>164</v>
      </c>
      <c r="F95" s="5"/>
      <c r="G95" s="5"/>
      <c r="H95" s="5"/>
      <c r="I95" s="5"/>
      <c r="J95" s="6"/>
      <c r="K95" s="6"/>
      <c r="L95" s="6"/>
      <c r="M95" s="7"/>
      <c r="N95" s="5"/>
      <c r="O95" s="19"/>
      <c r="R95" s="5" t="s">
        <v>79</v>
      </c>
    </row>
    <row r="96" spans="1:18" x14ac:dyDescent="0.25">
      <c r="A96" s="16" t="s">
        <v>253</v>
      </c>
      <c r="B96" s="5" t="s">
        <v>67</v>
      </c>
      <c r="C96" s="5" t="s">
        <v>311</v>
      </c>
      <c r="D96" s="5"/>
      <c r="E96" s="5" t="s">
        <v>165</v>
      </c>
      <c r="F96" s="5"/>
      <c r="G96" s="5"/>
      <c r="H96" s="5"/>
      <c r="I96" s="5"/>
      <c r="J96" s="5"/>
      <c r="K96" s="6"/>
      <c r="L96" s="6"/>
      <c r="M96" s="7"/>
      <c r="N96" s="5"/>
      <c r="O96" s="19"/>
      <c r="R96" s="5" t="s">
        <v>108</v>
      </c>
    </row>
    <row r="97" spans="1:18" x14ac:dyDescent="0.25">
      <c r="A97" s="16" t="s">
        <v>367</v>
      </c>
      <c r="B97" s="5" t="s">
        <v>57</v>
      </c>
      <c r="C97" s="5" t="s">
        <v>366</v>
      </c>
      <c r="D97" s="5"/>
      <c r="E97" s="5" t="s">
        <v>166</v>
      </c>
      <c r="F97" s="5"/>
      <c r="G97" s="5"/>
      <c r="H97" s="5"/>
      <c r="I97" s="5"/>
      <c r="J97" s="5"/>
      <c r="K97" s="6"/>
      <c r="L97" s="6"/>
      <c r="M97" s="7"/>
      <c r="N97" s="5"/>
      <c r="O97" s="19"/>
      <c r="R97" s="5" t="s">
        <v>105</v>
      </c>
    </row>
    <row r="98" spans="1:18" x14ac:dyDescent="0.25">
      <c r="A98" s="16" t="s">
        <v>254</v>
      </c>
      <c r="B98" s="5" t="s">
        <v>57</v>
      </c>
      <c r="C98" s="5"/>
      <c r="D98" s="5"/>
      <c r="E98" s="5"/>
      <c r="F98" s="5"/>
      <c r="G98" s="5"/>
      <c r="H98" s="5"/>
      <c r="I98" s="5"/>
      <c r="J98" s="6"/>
      <c r="K98" s="6"/>
      <c r="L98" s="6"/>
      <c r="M98" s="7"/>
      <c r="N98" s="5"/>
      <c r="O98" s="19"/>
      <c r="R98" s="5"/>
    </row>
    <row r="99" spans="1:18" x14ac:dyDescent="0.25">
      <c r="A99" s="16" t="s">
        <v>255</v>
      </c>
      <c r="B99" s="5" t="s">
        <v>65</v>
      </c>
      <c r="C99" s="5" t="s">
        <v>103</v>
      </c>
      <c r="D99" s="5"/>
      <c r="E99" s="5" t="s">
        <v>167</v>
      </c>
      <c r="F99" s="5"/>
      <c r="G99" s="5"/>
      <c r="H99" s="5"/>
      <c r="I99" s="5"/>
      <c r="J99" s="6"/>
      <c r="K99" s="6"/>
      <c r="L99" s="6"/>
      <c r="M99" s="7"/>
      <c r="N99" s="5"/>
      <c r="O99" s="19"/>
      <c r="R99" s="5" t="s">
        <v>110</v>
      </c>
    </row>
    <row r="100" spans="1:18" x14ac:dyDescent="0.25">
      <c r="A100" s="16" t="s">
        <v>256</v>
      </c>
      <c r="B100" s="5" t="s">
        <v>67</v>
      </c>
      <c r="C100" s="5" t="s">
        <v>111</v>
      </c>
      <c r="D100" s="5"/>
      <c r="E100" s="5" t="s">
        <v>168</v>
      </c>
      <c r="F100" s="5"/>
      <c r="G100" s="5"/>
      <c r="H100" s="5"/>
      <c r="I100" s="5"/>
      <c r="J100" s="5"/>
      <c r="K100" s="6"/>
      <c r="L100" s="6"/>
      <c r="M100" s="7"/>
      <c r="N100" s="5"/>
      <c r="O100" s="19"/>
      <c r="R100" s="5" t="s">
        <v>111</v>
      </c>
    </row>
    <row r="101" spans="1:18" x14ac:dyDescent="0.25">
      <c r="A101" s="16" t="s">
        <v>257</v>
      </c>
      <c r="B101" s="5" t="s">
        <v>62</v>
      </c>
      <c r="C101" s="5" t="s">
        <v>91</v>
      </c>
      <c r="D101" s="5"/>
      <c r="E101" s="5" t="s">
        <v>169</v>
      </c>
      <c r="F101" s="5" t="s">
        <v>258</v>
      </c>
      <c r="G101" s="5" t="s">
        <v>211</v>
      </c>
      <c r="H101" s="5"/>
      <c r="I101" s="5"/>
      <c r="J101" s="5"/>
      <c r="K101" s="6"/>
      <c r="L101" s="6"/>
      <c r="M101" s="7"/>
      <c r="N101" s="5"/>
      <c r="O101" s="19"/>
      <c r="R101" s="5" t="s">
        <v>91</v>
      </c>
    </row>
    <row r="102" spans="1:18" x14ac:dyDescent="0.25">
      <c r="A102" s="16" t="s">
        <v>259</v>
      </c>
      <c r="B102" s="5" t="s">
        <v>57</v>
      </c>
      <c r="C102" s="5" t="s">
        <v>112</v>
      </c>
      <c r="D102" s="5"/>
      <c r="E102" s="5"/>
      <c r="F102" s="5"/>
      <c r="G102" s="5"/>
      <c r="H102" s="5"/>
      <c r="I102" s="5"/>
      <c r="J102" s="6"/>
      <c r="K102" s="6"/>
      <c r="L102" s="6"/>
      <c r="M102" s="7"/>
      <c r="N102" s="5"/>
      <c r="O102" s="19"/>
      <c r="R102" s="5" t="s">
        <v>112</v>
      </c>
    </row>
    <row r="103" spans="1:18" x14ac:dyDescent="0.25">
      <c r="A103" s="16" t="s">
        <v>260</v>
      </c>
      <c r="B103" s="5" t="s">
        <v>57</v>
      </c>
      <c r="C103" s="5" t="s">
        <v>92</v>
      </c>
      <c r="D103" s="5"/>
      <c r="E103" s="5" t="s">
        <v>170</v>
      </c>
      <c r="F103" s="5" t="s">
        <v>261</v>
      </c>
      <c r="G103" s="5"/>
      <c r="H103" s="5"/>
      <c r="I103" s="5"/>
      <c r="J103" s="6"/>
      <c r="K103" s="6"/>
      <c r="L103" s="6"/>
      <c r="M103" s="7"/>
      <c r="N103" s="5"/>
      <c r="O103" s="19"/>
      <c r="R103" s="5" t="s">
        <v>92</v>
      </c>
    </row>
    <row r="104" spans="1:18" x14ac:dyDescent="0.25">
      <c r="A104" s="54" t="s">
        <v>397</v>
      </c>
      <c r="B104" s="55" t="s">
        <v>398</v>
      </c>
      <c r="C104" s="55" t="s">
        <v>103</v>
      </c>
      <c r="D104" s="55"/>
      <c r="E104" s="55"/>
      <c r="F104" s="55"/>
      <c r="G104" s="55"/>
      <c r="H104" s="55"/>
      <c r="I104" s="55"/>
      <c r="J104" s="55"/>
      <c r="K104" s="57"/>
      <c r="L104" s="57"/>
      <c r="M104" s="56"/>
      <c r="N104" s="55"/>
      <c r="O104" s="58"/>
      <c r="R104" s="5"/>
    </row>
    <row r="105" spans="1:18" x14ac:dyDescent="0.25">
      <c r="A105" s="16" t="s">
        <v>262</v>
      </c>
      <c r="B105" s="5" t="s">
        <v>57</v>
      </c>
      <c r="C105" s="5" t="s">
        <v>96</v>
      </c>
      <c r="D105" s="5"/>
      <c r="E105" s="5" t="s">
        <v>171</v>
      </c>
      <c r="F105" s="5" t="s">
        <v>368</v>
      </c>
      <c r="G105" s="5" t="s">
        <v>20</v>
      </c>
      <c r="H105" s="5"/>
      <c r="I105" s="5"/>
      <c r="J105" s="5"/>
      <c r="K105" s="6"/>
      <c r="L105" s="6"/>
      <c r="M105" s="7"/>
      <c r="N105" s="5"/>
      <c r="O105" s="19"/>
      <c r="R105" s="5" t="s">
        <v>96</v>
      </c>
    </row>
    <row r="106" spans="1:18" x14ac:dyDescent="0.25">
      <c r="A106" s="16" t="s">
        <v>263</v>
      </c>
      <c r="B106" s="5" t="s">
        <v>68</v>
      </c>
      <c r="C106" s="5" t="s">
        <v>82</v>
      </c>
      <c r="D106" s="5"/>
      <c r="E106" s="5" t="s">
        <v>172</v>
      </c>
      <c r="F106" s="5" t="s">
        <v>369</v>
      </c>
      <c r="G106" s="5" t="s">
        <v>371</v>
      </c>
      <c r="H106" s="5"/>
      <c r="I106" s="5" t="s">
        <v>370</v>
      </c>
      <c r="J106" s="5"/>
      <c r="K106" s="6"/>
      <c r="L106" s="6"/>
      <c r="M106" s="7"/>
      <c r="N106" s="5"/>
      <c r="O106" s="19"/>
      <c r="R106" s="5" t="s">
        <v>79</v>
      </c>
    </row>
    <row r="107" spans="1:18" x14ac:dyDescent="0.25">
      <c r="A107" s="16" t="s">
        <v>264</v>
      </c>
      <c r="B107" s="5" t="s">
        <v>62</v>
      </c>
      <c r="C107" s="5" t="s">
        <v>89</v>
      </c>
      <c r="D107" s="5"/>
      <c r="E107" s="5" t="s">
        <v>173</v>
      </c>
      <c r="F107" s="5" t="s">
        <v>265</v>
      </c>
      <c r="G107" s="5" t="s">
        <v>266</v>
      </c>
      <c r="H107" s="4" t="s">
        <v>267</v>
      </c>
      <c r="I107" s="5"/>
      <c r="J107" s="6"/>
      <c r="K107" s="6"/>
      <c r="L107" s="6"/>
      <c r="M107" s="7"/>
      <c r="N107" s="5"/>
      <c r="O107" s="19"/>
      <c r="R107" s="5" t="s">
        <v>89</v>
      </c>
    </row>
    <row r="108" spans="1:18" x14ac:dyDescent="0.25">
      <c r="A108" s="54"/>
      <c r="B108" s="55"/>
      <c r="C108" s="55"/>
      <c r="D108" s="55"/>
      <c r="E108" s="55"/>
      <c r="F108" s="55" t="s">
        <v>372</v>
      </c>
      <c r="G108" s="5" t="s">
        <v>20</v>
      </c>
      <c r="H108" s="55"/>
      <c r="I108" s="55"/>
      <c r="J108" s="55"/>
      <c r="K108" s="57"/>
      <c r="L108" s="57"/>
      <c r="M108" s="56"/>
      <c r="N108" s="55"/>
      <c r="O108" s="58"/>
      <c r="R108" s="5"/>
    </row>
    <row r="109" spans="1:18" x14ac:dyDescent="0.25">
      <c r="A109" s="20" t="s">
        <v>268</v>
      </c>
      <c r="B109" s="21" t="s">
        <v>57</v>
      </c>
      <c r="C109" s="21" t="s">
        <v>89</v>
      </c>
      <c r="D109" s="21"/>
      <c r="E109" s="21" t="s">
        <v>174</v>
      </c>
      <c r="F109" s="21" t="s">
        <v>269</v>
      </c>
      <c r="G109" s="21" t="s">
        <v>231</v>
      </c>
      <c r="H109" s="21"/>
      <c r="I109" s="21"/>
      <c r="J109" s="21"/>
      <c r="K109" s="21"/>
      <c r="L109" s="21"/>
      <c r="M109" s="22"/>
      <c r="N109" s="21"/>
      <c r="O109" s="23"/>
      <c r="R109" s="21" t="s">
        <v>89</v>
      </c>
    </row>
    <row r="110" spans="1:18" x14ac:dyDescent="0.25">
      <c r="A110" s="48"/>
      <c r="B110" s="49"/>
      <c r="C110" s="49"/>
      <c r="D110" s="21"/>
      <c r="E110" s="49"/>
      <c r="F110" s="49"/>
      <c r="G110" s="49"/>
      <c r="H110" s="49"/>
      <c r="I110" s="49"/>
      <c r="J110" s="49"/>
      <c r="K110" s="50"/>
      <c r="L110" s="50"/>
      <c r="M110" s="51"/>
      <c r="N110" s="49"/>
      <c r="O110" s="52"/>
      <c r="R110" s="49"/>
    </row>
    <row r="111" spans="1:18" x14ac:dyDescent="0.25">
      <c r="A111" s="48"/>
      <c r="B111" s="49"/>
      <c r="C111" s="49"/>
      <c r="D111" s="49"/>
      <c r="E111" s="49"/>
      <c r="F111" s="49"/>
      <c r="G111" s="49"/>
      <c r="H111" s="49"/>
      <c r="I111" s="49"/>
      <c r="J111" s="49"/>
      <c r="K111" s="50"/>
      <c r="L111" s="50"/>
      <c r="M111" s="51"/>
      <c r="N111" s="49"/>
      <c r="O111" s="52"/>
      <c r="R111" s="49"/>
    </row>
  </sheetData>
  <mergeCells count="11">
    <mergeCell ref="R1:R2"/>
    <mergeCell ref="O1:O2"/>
    <mergeCell ref="F1:I1"/>
    <mergeCell ref="J1:L1"/>
    <mergeCell ref="A1:A2"/>
    <mergeCell ref="B1:B2"/>
    <mergeCell ref="C1:C2"/>
    <mergeCell ref="D1:D2"/>
    <mergeCell ref="E1:E2"/>
    <mergeCell ref="M1:M2"/>
    <mergeCell ref="N1:N2"/>
  </mergeCells>
  <dataValidations count="2">
    <dataValidation type="list" allowBlank="1" showInputMessage="1" showErrorMessage="1" sqref="D3:D66 D68:D110">
      <formula1>Prestation</formula1>
    </dataValidation>
    <dataValidation type="list" allowBlank="1" showInputMessage="1" showErrorMessage="1" sqref="M3:M111">
      <formula1>Intervenant</formula1>
    </dataValidation>
  </dataValidations>
  <hyperlinks>
    <hyperlink ref="H84" r:id="rId1"/>
    <hyperlink ref="H107" r:id="rId2"/>
  </hyperlinks>
  <pageMargins left="0.7" right="0.7" top="0.75" bottom="0.75" header="0.3" footer="0.3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11</vt:i4>
      </vt:variant>
    </vt:vector>
  </HeadingPairs>
  <TitlesOfParts>
    <vt:vector size="15" baseType="lpstr">
      <vt:lpstr>Planning</vt:lpstr>
      <vt:lpstr>Calendrier</vt:lpstr>
      <vt:lpstr>Rapport</vt:lpstr>
      <vt:lpstr>BD_Entreprises</vt:lpstr>
      <vt:lpstr>Aff</vt:lpstr>
      <vt:lpstr>BD_entreprise</vt:lpstr>
      <vt:lpstr>boite</vt:lpstr>
      <vt:lpstr>Intervenant</vt:lpstr>
      <vt:lpstr>liste_entreprise</vt:lpstr>
      <vt:lpstr>objet</vt:lpstr>
      <vt:lpstr>Observ</vt:lpstr>
      <vt:lpstr>prem</vt:lpstr>
      <vt:lpstr>Prestation</vt:lpstr>
      <vt:lpstr>rdv</vt:lpstr>
      <vt:lpstr>staff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PROSEEN 02</dc:creator>
  <cp:lastModifiedBy>PROSEEN 02</cp:lastModifiedBy>
  <cp:lastPrinted>2016-02-25T17:02:53Z</cp:lastPrinted>
  <dcterms:created xsi:type="dcterms:W3CDTF">2016-01-25T18:16:57Z</dcterms:created>
  <dcterms:modified xsi:type="dcterms:W3CDTF">2016-02-25T17:33:00Z</dcterms:modified>
</cp:coreProperties>
</file>