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19620" windowHeight="10080" activeTab="0"/>
  </bookViews>
  <sheets>
    <sheet name="Tirage" sheetId="1" r:id="rId1"/>
    <sheet name="Matches" sheetId="2" r:id="rId2"/>
  </sheets>
  <definedNames/>
  <calcPr fullCalcOnLoad="1"/>
</workbook>
</file>

<file path=xl/sharedStrings.xml><?xml version="1.0" encoding="utf-8"?>
<sst xmlns="http://schemas.openxmlformats.org/spreadsheetml/2006/main" count="95" uniqueCount="18">
  <si>
    <t>Equipes</t>
  </si>
  <si>
    <t>Buts</t>
  </si>
  <si>
    <t>R</t>
  </si>
  <si>
    <t>Pts</t>
  </si>
  <si>
    <t>J</t>
  </si>
  <si>
    <t>G</t>
  </si>
  <si>
    <t>N</t>
  </si>
  <si>
    <t>P</t>
  </si>
  <si>
    <t>Bts +</t>
  </si>
  <si>
    <t>Bts -</t>
  </si>
  <si>
    <t>Diff</t>
  </si>
  <si>
    <t>POULE 1</t>
  </si>
  <si>
    <t>CLASSEMENT</t>
  </si>
  <si>
    <t>B +</t>
  </si>
  <si>
    <t>B -</t>
  </si>
  <si>
    <t>%</t>
  </si>
  <si>
    <t>POULE 2</t>
  </si>
  <si>
    <t>NOM DES EQUIPES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</si>
</sst>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 Black"/>
      <family val="2"/>
    </font>
    <font>
      <b/>
      <sz val="18"/>
      <name val="Arial Black"/>
      <family val="2"/>
    </font>
    <font>
      <b/>
      <sz val="18"/>
      <color indexed="61"/>
      <name val="Arial Black"/>
      <family val="2"/>
    </font>
    <font>
      <b/>
      <sz val="10"/>
      <color indexed="53"/>
      <name val="Arial Black"/>
      <family val="2"/>
    </font>
    <font>
      <b/>
      <sz val="10"/>
      <color indexed="12"/>
      <name val="Arial Black"/>
      <family val="2"/>
    </font>
    <font>
      <b/>
      <sz val="10"/>
      <color indexed="21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85725</xdr:rowOff>
    </xdr:from>
    <xdr:to>
      <xdr:col>1</xdr:col>
      <xdr:colOff>3009900</xdr:colOff>
      <xdr:row>6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33375"/>
          <a:ext cx="2895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7</xdr:row>
      <xdr:rowOff>85725</xdr:rowOff>
    </xdr:from>
    <xdr:to>
      <xdr:col>1</xdr:col>
      <xdr:colOff>3009900</xdr:colOff>
      <xdr:row>12</xdr:row>
      <xdr:rowOff>171450</xdr:rowOff>
    </xdr:to>
    <xdr:pic>
      <xdr:nvPicPr>
        <xdr:cNvPr id="2" name="CommandButto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1819275"/>
          <a:ext cx="2895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B13"/>
  <sheetViews>
    <sheetView tabSelected="1" workbookViewId="0" topLeftCell="A1">
      <selection activeCell="B34" sqref="B34"/>
    </sheetView>
  </sheetViews>
  <sheetFormatPr defaultColWidth="11.421875" defaultRowHeight="19.5" customHeight="1"/>
  <cols>
    <col min="1" max="1" width="57.57421875" style="15" customWidth="1"/>
    <col min="2" max="2" width="46.28125" style="15" customWidth="1"/>
    <col min="3" max="14" width="11.57421875" style="15" customWidth="1"/>
    <col min="15" max="15" width="0" style="15" hidden="1" customWidth="1"/>
    <col min="16" max="16384" width="11.57421875" style="15" customWidth="1"/>
  </cols>
  <sheetData>
    <row r="1" ht="19.5" customHeight="1" thickBot="1">
      <c r="A1" s="18" t="s">
        <v>17</v>
      </c>
    </row>
    <row r="2" spans="1:2" ht="19.5" customHeight="1" thickBot="1">
      <c r="A2" s="16"/>
      <c r="B2" s="19"/>
    </row>
    <row r="3" spans="1:2" ht="19.5" customHeight="1" thickBot="1">
      <c r="A3" s="16"/>
      <c r="B3" s="19"/>
    </row>
    <row r="4" spans="1:2" ht="19.5" customHeight="1" thickBot="1">
      <c r="A4" s="17"/>
      <c r="B4" s="19"/>
    </row>
    <row r="5" spans="1:2" ht="19.5" customHeight="1" thickBot="1">
      <c r="A5" s="16"/>
      <c r="B5" s="19"/>
    </row>
    <row r="6" spans="1:2" ht="19.5" customHeight="1" thickBot="1">
      <c r="A6" s="17"/>
      <c r="B6" s="19"/>
    </row>
    <row r="7" spans="1:2" ht="19.5" customHeight="1" thickBot="1">
      <c r="A7" s="16"/>
      <c r="B7" s="19"/>
    </row>
    <row r="8" spans="1:2" ht="19.5" customHeight="1" thickBot="1">
      <c r="A8" s="17"/>
      <c r="B8" s="19"/>
    </row>
    <row r="9" spans="1:2" ht="19.5" customHeight="1" thickBot="1">
      <c r="A9" s="16"/>
      <c r="B9" s="19"/>
    </row>
    <row r="10" spans="1:2" ht="19.5" customHeight="1" thickBot="1">
      <c r="A10" s="17"/>
      <c r="B10" s="19"/>
    </row>
    <row r="11" spans="1:2" ht="19.5" customHeight="1" thickBot="1">
      <c r="A11" s="16"/>
      <c r="B11" s="19"/>
    </row>
    <row r="12" spans="1:2" ht="19.5" customHeight="1" thickBot="1">
      <c r="A12" s="17"/>
      <c r="B12" s="19"/>
    </row>
    <row r="13" spans="1:2" ht="19.5" customHeight="1" thickBot="1">
      <c r="A13" s="16"/>
      <c r="B13" s="19"/>
    </row>
  </sheetData>
  <mergeCells count="2">
    <mergeCell ref="B2:B7"/>
    <mergeCell ref="B8:B1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2"/>
  </sheetPr>
  <dimension ref="A1:BN36"/>
  <sheetViews>
    <sheetView workbookViewId="0" topLeftCell="A1">
      <selection activeCell="BU10" sqref="BU10:BU11"/>
    </sheetView>
  </sheetViews>
  <sheetFormatPr defaultColWidth="11.421875" defaultRowHeight="12.75"/>
  <cols>
    <col min="1" max="30" width="6.7109375" style="1" customWidth="1"/>
    <col min="31" max="47" width="6.7109375" style="1" hidden="1" customWidth="1"/>
    <col min="48" max="48" width="17.28125" style="5" hidden="1" customWidth="1"/>
    <col min="49" max="49" width="18.28125" style="5" hidden="1" customWidth="1"/>
    <col min="50" max="63" width="6.7109375" style="1" hidden="1" customWidth="1"/>
    <col min="64" max="64" width="41.00390625" style="1" hidden="1" customWidth="1"/>
    <col min="65" max="65" width="20.140625" style="1" hidden="1" customWidth="1"/>
    <col min="66" max="66" width="6.7109375" style="1" hidden="1" customWidth="1"/>
    <col min="67" max="16384" width="6.7109375" style="1" customWidth="1"/>
  </cols>
  <sheetData>
    <row r="1" spans="1:49" ht="15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"/>
      <c r="P1" s="12" t="s">
        <v>12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G1" s="13" t="s">
        <v>12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3"/>
      <c r="AW1" s="3"/>
    </row>
    <row r="2" spans="1:49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3"/>
      <c r="AW2" s="3"/>
    </row>
    <row r="3" spans="1:66" ht="15.75">
      <c r="A3" s="14" t="s">
        <v>0</v>
      </c>
      <c r="B3" s="14"/>
      <c r="C3" s="14"/>
      <c r="D3" s="14"/>
      <c r="E3" s="14"/>
      <c r="F3" s="14"/>
      <c r="G3" s="6" t="s">
        <v>1</v>
      </c>
      <c r="H3" s="6" t="s">
        <v>1</v>
      </c>
      <c r="I3" s="14" t="s">
        <v>0</v>
      </c>
      <c r="J3" s="14"/>
      <c r="K3" s="14"/>
      <c r="L3" s="14"/>
      <c r="M3" s="14"/>
      <c r="N3" s="14"/>
      <c r="O3" s="10"/>
      <c r="P3" s="14" t="s">
        <v>0</v>
      </c>
      <c r="Q3" s="14"/>
      <c r="R3" s="14"/>
      <c r="S3" s="14"/>
      <c r="T3" s="14"/>
      <c r="U3" s="14"/>
      <c r="V3" s="6" t="s">
        <v>2</v>
      </c>
      <c r="W3" s="6" t="s">
        <v>3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6" t="s">
        <v>9</v>
      </c>
      <c r="AD3" s="6" t="s">
        <v>10</v>
      </c>
      <c r="AF3" s="1" t="s">
        <v>2</v>
      </c>
      <c r="AG3" s="11" t="s">
        <v>0</v>
      </c>
      <c r="AH3" s="11"/>
      <c r="AI3" s="11"/>
      <c r="AJ3" s="11"/>
      <c r="AK3" s="11"/>
      <c r="AL3" s="11"/>
      <c r="AM3" s="2" t="s">
        <v>2</v>
      </c>
      <c r="AN3" s="2" t="s">
        <v>3</v>
      </c>
      <c r="AO3" s="2" t="s">
        <v>4</v>
      </c>
      <c r="AP3" s="2" t="s">
        <v>5</v>
      </c>
      <c r="AQ3" s="2" t="s">
        <v>6</v>
      </c>
      <c r="AR3" s="2" t="s">
        <v>7</v>
      </c>
      <c r="AS3" s="2" t="s">
        <v>8</v>
      </c>
      <c r="AT3" s="2" t="s">
        <v>9</v>
      </c>
      <c r="AU3" s="2" t="s">
        <v>10</v>
      </c>
      <c r="AV3" s="4" t="s">
        <v>15</v>
      </c>
      <c r="AW3" s="4" t="s">
        <v>15</v>
      </c>
      <c r="AX3" s="1" t="s">
        <v>3</v>
      </c>
      <c r="AY3" s="1" t="s">
        <v>3</v>
      </c>
      <c r="AZ3" s="1" t="s">
        <v>4</v>
      </c>
      <c r="BA3" s="1" t="s">
        <v>4</v>
      </c>
      <c r="BB3" s="1" t="s">
        <v>5</v>
      </c>
      <c r="BC3" s="1" t="s">
        <v>5</v>
      </c>
      <c r="BD3" s="1" t="s">
        <v>6</v>
      </c>
      <c r="BE3" s="1" t="s">
        <v>6</v>
      </c>
      <c r="BF3" s="1" t="s">
        <v>7</v>
      </c>
      <c r="BG3" s="1" t="s">
        <v>7</v>
      </c>
      <c r="BH3" s="1" t="s">
        <v>13</v>
      </c>
      <c r="BI3" s="1" t="s">
        <v>13</v>
      </c>
      <c r="BJ3" s="1" t="s">
        <v>14</v>
      </c>
      <c r="BK3" s="1" t="s">
        <v>14</v>
      </c>
      <c r="BL3" s="1" t="s">
        <v>0</v>
      </c>
      <c r="BM3" s="1" t="s">
        <v>15</v>
      </c>
      <c r="BN3" s="1" t="s">
        <v>2</v>
      </c>
    </row>
    <row r="4" spans="1:66" ht="15.75">
      <c r="A4" s="9">
        <f>IF(AG4="","",AG4)</f>
        <v>0</v>
      </c>
      <c r="B4" s="9"/>
      <c r="C4" s="9"/>
      <c r="D4" s="9"/>
      <c r="E4" s="9"/>
      <c r="F4" s="9"/>
      <c r="G4" s="8"/>
      <c r="H4" s="8"/>
      <c r="I4" s="9">
        <f>IF(AG5="","",AG5)</f>
        <v>0</v>
      </c>
      <c r="J4" s="9"/>
      <c r="K4" s="9"/>
      <c r="L4" s="9"/>
      <c r="M4" s="9"/>
      <c r="N4" s="9"/>
      <c r="O4" s="10"/>
      <c r="P4" s="9">
        <f>VLOOKUP(AE4,AF4:AL9,2,0)</f>
        <v>0</v>
      </c>
      <c r="Q4" s="9"/>
      <c r="R4" s="9"/>
      <c r="S4" s="9"/>
      <c r="T4" s="9"/>
      <c r="U4" s="9"/>
      <c r="V4" s="8">
        <v>1</v>
      </c>
      <c r="W4" s="7">
        <f>VLOOKUP(P4,AG4:AU9,8,0)</f>
        <v>0</v>
      </c>
      <c r="X4" s="1">
        <f>VLOOKUP(P4,AG4:AU9,9,0)</f>
        <v>0</v>
      </c>
      <c r="Y4" s="1">
        <f>VLOOKUP(P4,AG4:AU9,10,0)</f>
        <v>0</v>
      </c>
      <c r="Z4" s="1">
        <f>VLOOKUP(P4,AG4:AU9,11,0)</f>
        <v>0</v>
      </c>
      <c r="AA4" s="1">
        <f>VLOOKUP(P4,AG4:AU9,12,0)</f>
        <v>0</v>
      </c>
      <c r="AB4" s="1">
        <f>VLOOKUP(P4,AG4:AU9,13,0)</f>
        <v>0</v>
      </c>
      <c r="AC4" s="1">
        <f>VLOOKUP(P4,AG4:AU9,14,0)</f>
        <v>0</v>
      </c>
      <c r="AD4" s="1">
        <f>VLOOKUP(P4,AG4:AU9,15,0)</f>
        <v>0</v>
      </c>
      <c r="AE4" s="1">
        <v>1</v>
      </c>
      <c r="AF4" s="1">
        <f aca="true" t="shared" si="0" ref="AF4:AF9">AM4</f>
        <v>1</v>
      </c>
      <c r="AG4" s="11">
        <f>Tirage!O1</f>
        <v>0</v>
      </c>
      <c r="AH4" s="11"/>
      <c r="AI4" s="11"/>
      <c r="AJ4" s="11"/>
      <c r="AK4" s="11"/>
      <c r="AL4" s="11"/>
      <c r="AM4" s="2">
        <f>RANK(AW4,AW4:AW9)</f>
        <v>1</v>
      </c>
      <c r="AN4" s="2">
        <f>SUMPRODUCT((A4:F18=AG4)*(AX4:AX18))+SUMPRODUCT((I4:N18=AG4)*(AY4:AY18))</f>
        <v>0</v>
      </c>
      <c r="AO4" s="2">
        <f>SUMPRODUCT((A4:F18=AG4)*(AZ4:AZ18))+SUMPRODUCT((I4:N18=AG4)*(BA4:BA18))</f>
        <v>0</v>
      </c>
      <c r="AP4" s="2">
        <f>SUMPRODUCT((A4:F18=AG4)*(BB4:BB18))+SUMPRODUCT((I4:N18=AG4)*(BC4:BC18))</f>
        <v>0</v>
      </c>
      <c r="AQ4" s="2">
        <f>SUMPRODUCT((A4:F18=AG4)*(BD4:BD18))+SUMPRODUCT((I4:N18=AG4)*(BE4:BE18))</f>
        <v>0</v>
      </c>
      <c r="AR4" s="2">
        <f>SUMPRODUCT((A4:F18=AG4)*(BF4:BF18))+SUMPRODUCT((I4:N18=AG4)*(BG4:BG18))</f>
        <v>0</v>
      </c>
      <c r="AS4" s="2">
        <f>SUMPRODUCT((A4:F18=AG4)*(BH4:BH18))+SUMPRODUCT((I4:N18=AG4)*(BI4:BI18))</f>
        <v>0</v>
      </c>
      <c r="AT4" s="2">
        <f>SUMPRODUCT((A4:F18=AG4)*(BJ4:BJ18))+SUMPRODUCT((I4:N18=AG4)*(BK4:BK18))</f>
        <v>0</v>
      </c>
      <c r="AU4" s="2">
        <f aca="true" t="shared" si="1" ref="AU4:AU9">AS4-AT4</f>
        <v>0</v>
      </c>
      <c r="AV4" s="4">
        <f aca="true" t="shared" si="2" ref="AV4:AV9">SUM(AN4*1000+(AU4)/10+(AS4)/100)</f>
        <v>0</v>
      </c>
      <c r="AW4" s="4">
        <f>AV4+0.000006</f>
        <v>6E-06</v>
      </c>
      <c r="AX4" s="1">
        <f>IF(G4="",0,IF(G4&gt;H4,3,IF(G4=H4,1,IF(G4&lt;H4,0))))</f>
        <v>0</v>
      </c>
      <c r="AY4" s="1">
        <f>IF(H4="",0,IF(H4&gt;G4,3,IF(H4=G4,1,IF(H4&lt;G4,0))))</f>
        <v>0</v>
      </c>
      <c r="AZ4" s="1">
        <f>IF(G4="",0,1)</f>
        <v>0</v>
      </c>
      <c r="BA4" s="1">
        <f>IF(H4="",0,1)</f>
        <v>0</v>
      </c>
      <c r="BB4" s="1" t="b">
        <f>IF(G4&lt;&gt;"",IF(G4&gt;H4,1))</f>
        <v>0</v>
      </c>
      <c r="BC4" s="1" t="b">
        <f>IF(H4&lt;&gt;"",IF(H4&gt;G4,1))</f>
        <v>0</v>
      </c>
      <c r="BD4" s="1" t="b">
        <f>IF(G4&lt;&gt;"",IF(G4=H4,1))</f>
        <v>0</v>
      </c>
      <c r="BE4" s="1" t="b">
        <f>IF(H4&lt;&gt;"",IF(H4=G4,1))</f>
        <v>0</v>
      </c>
      <c r="BF4" s="1" t="b">
        <f>IF(G4&lt;&gt;"",IF(G4&lt;H4,1))</f>
        <v>0</v>
      </c>
      <c r="BG4" s="1" t="b">
        <f>IF(H4&lt;&gt;"",IF(H4&lt;G4,1))</f>
        <v>0</v>
      </c>
      <c r="BH4" s="1">
        <f>G4</f>
        <v>0</v>
      </c>
      <c r="BI4" s="1">
        <f>H4</f>
        <v>0</v>
      </c>
      <c r="BJ4" s="1">
        <f>H4</f>
        <v>0</v>
      </c>
      <c r="BK4" s="1">
        <f>G4</f>
        <v>0</v>
      </c>
      <c r="BL4" s="1">
        <f>VLOOKUP(AE4,AF4:AL9,2,0)</f>
        <v>0</v>
      </c>
      <c r="BM4" s="1">
        <f>VLOOKUP(BL4,AG4:AV9,16,0)</f>
        <v>0</v>
      </c>
      <c r="BN4" s="1">
        <f>RANK(BM4,BM4:BM9)</f>
        <v>1</v>
      </c>
    </row>
    <row r="5" spans="1:66" ht="15.75">
      <c r="A5" s="9">
        <f>IF(AG6="","",AG6)</f>
        <v>0</v>
      </c>
      <c r="B5" s="9"/>
      <c r="C5" s="9"/>
      <c r="D5" s="9"/>
      <c r="E5" s="9"/>
      <c r="F5" s="9"/>
      <c r="G5" s="8"/>
      <c r="H5" s="8"/>
      <c r="I5" s="9">
        <f>IF(AG7="","",AG7)</f>
        <v>0</v>
      </c>
      <c r="J5" s="9"/>
      <c r="K5" s="9"/>
      <c r="L5" s="9"/>
      <c r="M5" s="9"/>
      <c r="N5" s="9"/>
      <c r="O5" s="10"/>
      <c r="P5" s="9">
        <f>VLOOKUP(AE5,AF4:AL9,2,0)</f>
        <v>0</v>
      </c>
      <c r="Q5" s="9"/>
      <c r="R5" s="9"/>
      <c r="S5" s="9"/>
      <c r="T5" s="9"/>
      <c r="U5" s="9"/>
      <c r="V5" s="8">
        <f>IF(BM5=BM4,BN4,BN5)</f>
        <v>1</v>
      </c>
      <c r="W5" s="7">
        <f>VLOOKUP(P5,AG4:AU9,8,0)</f>
        <v>0</v>
      </c>
      <c r="X5" s="1">
        <f>VLOOKUP(P5,AG4:AU9,9,0)</f>
        <v>0</v>
      </c>
      <c r="Y5" s="1">
        <f>VLOOKUP(P5,AG4:AU9,10,0)</f>
        <v>0</v>
      </c>
      <c r="Z5" s="1">
        <f>VLOOKUP(P5,AG4:AU9,11,0)</f>
        <v>0</v>
      </c>
      <c r="AA5" s="1">
        <f>VLOOKUP(P5,AG4:AU9,12,0)</f>
        <v>0</v>
      </c>
      <c r="AB5" s="1">
        <f>VLOOKUP(P5,AG4:AU9,13,0)</f>
        <v>0</v>
      </c>
      <c r="AC5" s="1">
        <f>VLOOKUP(P5,AG4:AU9,14,0)</f>
        <v>0</v>
      </c>
      <c r="AD5" s="1">
        <f>VLOOKUP(P5,AG4:AU9,15,0)</f>
        <v>0</v>
      </c>
      <c r="AE5" s="1">
        <v>2</v>
      </c>
      <c r="AF5" s="1">
        <f t="shared" si="0"/>
        <v>2</v>
      </c>
      <c r="AG5" s="11">
        <f>Tirage!O2</f>
        <v>0</v>
      </c>
      <c r="AH5" s="11"/>
      <c r="AI5" s="11"/>
      <c r="AJ5" s="11"/>
      <c r="AK5" s="11"/>
      <c r="AL5" s="11"/>
      <c r="AM5" s="2">
        <f>RANK(AW5,AW4:AW9)</f>
        <v>2</v>
      </c>
      <c r="AN5" s="2">
        <f>SUMPRODUCT((A4:F18=AG5)*(AX4:AX18))+SUMPRODUCT((I4:N18=AG5)*(AY4:AY18))</f>
        <v>0</v>
      </c>
      <c r="AO5" s="2">
        <f>SUMPRODUCT((A4:F18=AG5)*(AZ4:AZ18))+SUMPRODUCT((I4:N18=AG5)*(BA4:BA18))</f>
        <v>0</v>
      </c>
      <c r="AP5" s="2">
        <f>SUMPRODUCT((A4:F18=AG5)*(BB4:BB18))+SUMPRODUCT((I4:N18=AG5)*(BC4:BC18))</f>
        <v>0</v>
      </c>
      <c r="AQ5" s="2">
        <f>SUMPRODUCT((A4:F18=AG5)*(BD4:BD18))+SUMPRODUCT((I4:N18=AG5)*(BE4:BE18))</f>
        <v>0</v>
      </c>
      <c r="AR5" s="2">
        <f>SUMPRODUCT((A4:F18=AG5)*(BF4:BF18))+SUMPRODUCT((I4:N18=AG5)*(BG4:BG18))</f>
        <v>0</v>
      </c>
      <c r="AS5" s="2">
        <f>SUMPRODUCT((A4:F18=AG5)*(BH4:BH18))+SUMPRODUCT((I4:N18=AG5)*(BI4:BI18))</f>
        <v>0</v>
      </c>
      <c r="AT5" s="2">
        <f>SUMPRODUCT((A4:F18=AG5)*(BJ4:BJ18))+SUMPRODUCT((I4:N18=AG5)*(BK4:BK18))</f>
        <v>0</v>
      </c>
      <c r="AU5" s="2">
        <f t="shared" si="1"/>
        <v>0</v>
      </c>
      <c r="AV5" s="4">
        <f t="shared" si="2"/>
        <v>0</v>
      </c>
      <c r="AW5" s="4">
        <f>AV5+0.000005</f>
        <v>5E-06</v>
      </c>
      <c r="AX5" s="1">
        <f aca="true" t="shared" si="3" ref="AX5:AX18">IF(G5="",0,IF(G5&gt;H5,3,IF(G5=H5,1,IF(G5&lt;H5,0))))</f>
        <v>0</v>
      </c>
      <c r="AY5" s="1">
        <f aca="true" t="shared" si="4" ref="AY5:AY18">IF(H5="",0,IF(H5&gt;G5,3,IF(H5=G5,1,IF(H5&lt;G5,0))))</f>
        <v>0</v>
      </c>
      <c r="AZ5" s="1">
        <f aca="true" t="shared" si="5" ref="AZ5:AZ18">IF(G5="",0,1)</f>
        <v>0</v>
      </c>
      <c r="BA5" s="1">
        <f aca="true" t="shared" si="6" ref="BA5:BA18">IF(H5="",0,1)</f>
        <v>0</v>
      </c>
      <c r="BB5" s="1" t="b">
        <f aca="true" t="shared" si="7" ref="BB5:BB18">IF(G5&lt;&gt;"",IF(G5&gt;H5,1))</f>
        <v>0</v>
      </c>
      <c r="BC5" s="1" t="b">
        <f aca="true" t="shared" si="8" ref="BC5:BC18">IF(H5&lt;&gt;"",IF(H5&gt;G5,1))</f>
        <v>0</v>
      </c>
      <c r="BD5" s="1" t="b">
        <f aca="true" t="shared" si="9" ref="BD5:BD18">IF(G5&lt;&gt;"",IF(G5=H5,1))</f>
        <v>0</v>
      </c>
      <c r="BE5" s="1" t="b">
        <f aca="true" t="shared" si="10" ref="BE5:BE18">IF(H5&lt;&gt;"",IF(H5=G5,1))</f>
        <v>0</v>
      </c>
      <c r="BF5" s="1" t="b">
        <f aca="true" t="shared" si="11" ref="BF5:BF18">IF(G5&lt;&gt;"",IF(G5&lt;H5,1))</f>
        <v>0</v>
      </c>
      <c r="BG5" s="1" t="b">
        <f aca="true" t="shared" si="12" ref="BG5:BG18">IF(H5&lt;&gt;"",IF(H5&lt;G5,1))</f>
        <v>0</v>
      </c>
      <c r="BH5" s="1">
        <f aca="true" t="shared" si="13" ref="BH5:BH18">G5</f>
        <v>0</v>
      </c>
      <c r="BI5" s="1">
        <f aca="true" t="shared" si="14" ref="BI5:BI18">H5</f>
        <v>0</v>
      </c>
      <c r="BJ5" s="1">
        <f aca="true" t="shared" si="15" ref="BJ5:BJ18">H5</f>
        <v>0</v>
      </c>
      <c r="BK5" s="1">
        <f aca="true" t="shared" si="16" ref="BK5:BK18">G5</f>
        <v>0</v>
      </c>
      <c r="BL5" s="1">
        <f>VLOOKUP(AE5,AF4:AL9,2,0)</f>
        <v>0</v>
      </c>
      <c r="BM5" s="1">
        <f>VLOOKUP(BL5,AG4:AV9,16,0)</f>
        <v>0</v>
      </c>
      <c r="BN5" s="1">
        <f>RANK(BM5,BM4:BM9)</f>
        <v>1</v>
      </c>
    </row>
    <row r="6" spans="1:66" ht="15.75">
      <c r="A6" s="9">
        <f>IF(AG8="","",AG8)</f>
        <v>0</v>
      </c>
      <c r="B6" s="9"/>
      <c r="C6" s="9"/>
      <c r="D6" s="9"/>
      <c r="E6" s="9"/>
      <c r="F6" s="9"/>
      <c r="G6" s="8"/>
      <c r="H6" s="8"/>
      <c r="I6" s="9">
        <f>IF(AG9="","",AG9)</f>
        <v>0</v>
      </c>
      <c r="J6" s="9"/>
      <c r="K6" s="9"/>
      <c r="L6" s="9"/>
      <c r="M6" s="9"/>
      <c r="N6" s="9"/>
      <c r="O6" s="10"/>
      <c r="P6" s="9">
        <f>VLOOKUP(AE6,AF4:AL9,2,0)</f>
        <v>0</v>
      </c>
      <c r="Q6" s="9"/>
      <c r="R6" s="9"/>
      <c r="S6" s="9"/>
      <c r="T6" s="9"/>
      <c r="U6" s="9"/>
      <c r="V6" s="8">
        <f>IF(BM6=BM5,BN5,BN6)</f>
        <v>1</v>
      </c>
      <c r="W6" s="7">
        <f>VLOOKUP(P6,AG4:AU9,8,0)</f>
        <v>0</v>
      </c>
      <c r="X6" s="1">
        <f>VLOOKUP(P6,AG4:AU9,9,0)</f>
        <v>0</v>
      </c>
      <c r="Y6" s="1">
        <f>VLOOKUP(P6,AG4:AU9,10,0)</f>
        <v>0</v>
      </c>
      <c r="Z6" s="1">
        <f>VLOOKUP(P6,AG4:AU9,11,0)</f>
        <v>0</v>
      </c>
      <c r="AA6" s="1">
        <f>VLOOKUP(P6,AG4:AU9,12,0)</f>
        <v>0</v>
      </c>
      <c r="AB6" s="1">
        <f>VLOOKUP(P6,AG4:AU9,13,0)</f>
        <v>0</v>
      </c>
      <c r="AC6" s="1">
        <f>VLOOKUP(P6,AG4:AU9,14,0)</f>
        <v>0</v>
      </c>
      <c r="AD6" s="1">
        <f>VLOOKUP(P6,AG4:AU9,15,0)</f>
        <v>0</v>
      </c>
      <c r="AE6" s="1">
        <v>3</v>
      </c>
      <c r="AF6" s="1">
        <f t="shared" si="0"/>
        <v>3</v>
      </c>
      <c r="AG6" s="11">
        <f>Tirage!O3</f>
        <v>0</v>
      </c>
      <c r="AH6" s="11"/>
      <c r="AI6" s="11"/>
      <c r="AJ6" s="11"/>
      <c r="AK6" s="11"/>
      <c r="AL6" s="11"/>
      <c r="AM6" s="2">
        <f>RANK(AW6,AW4:AW9)</f>
        <v>3</v>
      </c>
      <c r="AN6" s="2">
        <f>SUMPRODUCT((A4:F18=AG6)*(AX4:AX18))+SUMPRODUCT((I4:N18=AG6)*(AY4:AY18))</f>
        <v>0</v>
      </c>
      <c r="AO6" s="2">
        <f>SUMPRODUCT((A4:F18=AG6)*(AZ4:AZ18))+SUMPRODUCT((I4:N18=AG6)*(BA4:BA18))</f>
        <v>0</v>
      </c>
      <c r="AP6" s="2">
        <f>SUMPRODUCT((A4:F18=AG6)*(BB4:BB18))+SUMPRODUCT((I4:N18=AG6)*(BC4:BC18))</f>
        <v>0</v>
      </c>
      <c r="AQ6" s="2">
        <f>SUMPRODUCT((A4:F18=AG6)*(BD4:BD18))+SUMPRODUCT((I4:N18=AG6)*(BE4:BE18))</f>
        <v>0</v>
      </c>
      <c r="AR6" s="2">
        <f>SUMPRODUCT((A4:F18=AG6)*(BF4:BF18))+SUMPRODUCT((I4:N18=AG6)*(BG4:BG18))</f>
        <v>0</v>
      </c>
      <c r="AS6" s="2">
        <f>SUMPRODUCT((A4:F18=AG6)*(BH4:BH18))+SUMPRODUCT((I4:N18=AG6)*(BI4:BI18))</f>
        <v>0</v>
      </c>
      <c r="AT6" s="2">
        <f>SUMPRODUCT((A4:F18=AG6)*(BJ4:BJ18))+SUMPRODUCT((I4:N18=AG6)*(BK4:BK18))</f>
        <v>0</v>
      </c>
      <c r="AU6" s="2">
        <f t="shared" si="1"/>
        <v>0</v>
      </c>
      <c r="AV6" s="4">
        <f t="shared" si="2"/>
        <v>0</v>
      </c>
      <c r="AW6" s="4">
        <f>AV6+0.000004</f>
        <v>4E-06</v>
      </c>
      <c r="AX6" s="1">
        <f t="shared" si="3"/>
        <v>0</v>
      </c>
      <c r="AY6" s="1">
        <f t="shared" si="4"/>
        <v>0</v>
      </c>
      <c r="AZ6" s="1">
        <f t="shared" si="5"/>
        <v>0</v>
      </c>
      <c r="BA6" s="1">
        <f t="shared" si="6"/>
        <v>0</v>
      </c>
      <c r="BB6" s="1" t="b">
        <f t="shared" si="7"/>
        <v>0</v>
      </c>
      <c r="BC6" s="1" t="b">
        <f t="shared" si="8"/>
        <v>0</v>
      </c>
      <c r="BD6" s="1" t="b">
        <f t="shared" si="9"/>
        <v>0</v>
      </c>
      <c r="BE6" s="1" t="b">
        <f t="shared" si="10"/>
        <v>0</v>
      </c>
      <c r="BF6" s="1" t="b">
        <f t="shared" si="11"/>
        <v>0</v>
      </c>
      <c r="BG6" s="1" t="b">
        <f t="shared" si="12"/>
        <v>0</v>
      </c>
      <c r="BH6" s="1">
        <f t="shared" si="13"/>
        <v>0</v>
      </c>
      <c r="BI6" s="1">
        <f t="shared" si="14"/>
        <v>0</v>
      </c>
      <c r="BJ6" s="1">
        <f t="shared" si="15"/>
        <v>0</v>
      </c>
      <c r="BK6" s="1">
        <f t="shared" si="16"/>
        <v>0</v>
      </c>
      <c r="BL6" s="1">
        <f>VLOOKUP(AE6,AF4:AL9,2,0)</f>
        <v>0</v>
      </c>
      <c r="BM6" s="1">
        <f>VLOOKUP(BL6,AG4:AV9,16,0)</f>
        <v>0</v>
      </c>
      <c r="BN6" s="1">
        <f>RANK(BM6,BM4:BM9)</f>
        <v>1</v>
      </c>
    </row>
    <row r="7" spans="1:66" ht="15.75">
      <c r="A7" s="9">
        <f>IF(AG5="","",AG5)</f>
        <v>0</v>
      </c>
      <c r="B7" s="9"/>
      <c r="C7" s="9"/>
      <c r="D7" s="9"/>
      <c r="E7" s="9"/>
      <c r="F7" s="9"/>
      <c r="G7" s="8"/>
      <c r="H7" s="8"/>
      <c r="I7" s="9">
        <f>IF(AG6="","",AG6)</f>
        <v>0</v>
      </c>
      <c r="J7" s="9"/>
      <c r="K7" s="9"/>
      <c r="L7" s="9"/>
      <c r="M7" s="9"/>
      <c r="N7" s="9"/>
      <c r="O7" s="10"/>
      <c r="P7" s="9">
        <f>VLOOKUP(AE7,AF4:AL9,2,0)</f>
        <v>0</v>
      </c>
      <c r="Q7" s="9"/>
      <c r="R7" s="9"/>
      <c r="S7" s="9"/>
      <c r="T7" s="9"/>
      <c r="U7" s="9"/>
      <c r="V7" s="8">
        <f>IF(BM7=BM6,BN6,BN7)</f>
        <v>1</v>
      </c>
      <c r="W7" s="7">
        <f>VLOOKUP(P7,AG4:AU9,8,0)</f>
        <v>0</v>
      </c>
      <c r="X7" s="1">
        <f>VLOOKUP(P7,AG4:AU9,9,0)</f>
        <v>0</v>
      </c>
      <c r="Y7" s="1">
        <f>VLOOKUP(P7,AG4:AU9,10,0)</f>
        <v>0</v>
      </c>
      <c r="Z7" s="1">
        <f>VLOOKUP(P7,AG4:AU9,11,0)</f>
        <v>0</v>
      </c>
      <c r="AA7" s="1">
        <f>VLOOKUP(P7,AG4:AU9,12,0)</f>
        <v>0</v>
      </c>
      <c r="AB7" s="1">
        <f>VLOOKUP(P7,AG4:AU9,13,0)</f>
        <v>0</v>
      </c>
      <c r="AC7" s="1">
        <f>VLOOKUP(P7,AG4:AU9,14,0)</f>
        <v>0</v>
      </c>
      <c r="AD7" s="1">
        <f>VLOOKUP(P7,AG4:AU9,15,0)</f>
        <v>0</v>
      </c>
      <c r="AE7" s="1">
        <v>4</v>
      </c>
      <c r="AF7" s="1">
        <f t="shared" si="0"/>
        <v>4</v>
      </c>
      <c r="AG7" s="11">
        <f>Tirage!O4</f>
        <v>0</v>
      </c>
      <c r="AH7" s="11"/>
      <c r="AI7" s="11"/>
      <c r="AJ7" s="11"/>
      <c r="AK7" s="11"/>
      <c r="AL7" s="11"/>
      <c r="AM7" s="2">
        <f>RANK(AW7,AW4:AW9)</f>
        <v>4</v>
      </c>
      <c r="AN7" s="2">
        <f>SUMPRODUCT((A4:F18=AG7)*(AX4:AX18))+SUMPRODUCT((I4:N18=AG7)*(AY4:AY18))</f>
        <v>0</v>
      </c>
      <c r="AO7" s="2">
        <f>SUMPRODUCT((A4:F18=AG7)*(AZ4:AZ18))+SUMPRODUCT((I4:N18=AG7)*(BA4:BA18))</f>
        <v>0</v>
      </c>
      <c r="AP7" s="2">
        <f>SUMPRODUCT((A4:F18=AG7)*(BB4:BB18))+SUMPRODUCT((I4:N18=AG7)*(BC4:BC18))</f>
        <v>0</v>
      </c>
      <c r="AQ7" s="2">
        <f>SUMPRODUCT((A4:F18=AG7)*(BD4:BD18))+SUMPRODUCT((I4:N18=AG7)*(BE4:BE18))</f>
        <v>0</v>
      </c>
      <c r="AR7" s="2">
        <f>SUMPRODUCT((A4:F18=AG7)*(BF4:BF18))+SUMPRODUCT((I4:N18=AG7)*(BG4:BG18))</f>
        <v>0</v>
      </c>
      <c r="AS7" s="2">
        <f>SUMPRODUCT((A4:F18=AG7)*(BH4:BH18))+SUMPRODUCT((I4:N18=AG7)*(BI4:BI18))</f>
        <v>0</v>
      </c>
      <c r="AT7" s="2">
        <f>SUMPRODUCT((A4:F18=AG7)*(BJ4:BJ18))+SUMPRODUCT((I4:N18=AG7)*(BK4:BK18))</f>
        <v>0</v>
      </c>
      <c r="AU7" s="2">
        <f t="shared" si="1"/>
        <v>0</v>
      </c>
      <c r="AV7" s="4">
        <f t="shared" si="2"/>
        <v>0</v>
      </c>
      <c r="AW7" s="4">
        <f>AV7+0.000003</f>
        <v>3E-06</v>
      </c>
      <c r="AX7" s="1">
        <f t="shared" si="3"/>
        <v>0</v>
      </c>
      <c r="AY7" s="1">
        <f t="shared" si="4"/>
        <v>0</v>
      </c>
      <c r="AZ7" s="1">
        <f t="shared" si="5"/>
        <v>0</v>
      </c>
      <c r="BA7" s="1">
        <f t="shared" si="6"/>
        <v>0</v>
      </c>
      <c r="BB7" s="1" t="b">
        <f t="shared" si="7"/>
        <v>0</v>
      </c>
      <c r="BC7" s="1" t="b">
        <f t="shared" si="8"/>
        <v>0</v>
      </c>
      <c r="BD7" s="1" t="b">
        <f t="shared" si="9"/>
        <v>0</v>
      </c>
      <c r="BE7" s="1" t="b">
        <f t="shared" si="10"/>
        <v>0</v>
      </c>
      <c r="BF7" s="1" t="b">
        <f t="shared" si="11"/>
        <v>0</v>
      </c>
      <c r="BG7" s="1" t="b">
        <f t="shared" si="12"/>
        <v>0</v>
      </c>
      <c r="BH7" s="1">
        <f t="shared" si="13"/>
        <v>0</v>
      </c>
      <c r="BI7" s="1">
        <f t="shared" si="14"/>
        <v>0</v>
      </c>
      <c r="BJ7" s="1">
        <f t="shared" si="15"/>
        <v>0</v>
      </c>
      <c r="BK7" s="1">
        <f t="shared" si="16"/>
        <v>0</v>
      </c>
      <c r="BL7" s="1">
        <f>VLOOKUP(AE7,AF4:AL9,2,0)</f>
        <v>0</v>
      </c>
      <c r="BM7" s="1">
        <f>VLOOKUP(BL7,AG4:AV9,16,0)</f>
        <v>0</v>
      </c>
      <c r="BN7" s="1">
        <f>RANK(BM7,BM4:BM9)</f>
        <v>1</v>
      </c>
    </row>
    <row r="8" spans="1:66" ht="15.75">
      <c r="A8" s="9">
        <f>IF(AG4="","",AG4)</f>
        <v>0</v>
      </c>
      <c r="B8" s="9"/>
      <c r="C8" s="9"/>
      <c r="D8" s="9"/>
      <c r="E8" s="9"/>
      <c r="F8" s="9"/>
      <c r="G8" s="8"/>
      <c r="H8" s="8"/>
      <c r="I8" s="9">
        <f>IF(AG9="","",AG9)</f>
        <v>0</v>
      </c>
      <c r="J8" s="9"/>
      <c r="K8" s="9"/>
      <c r="L8" s="9"/>
      <c r="M8" s="9"/>
      <c r="N8" s="9"/>
      <c r="O8" s="10"/>
      <c r="P8" s="9">
        <f>VLOOKUP(AE8,AF4:AL9,2,0)</f>
        <v>0</v>
      </c>
      <c r="Q8" s="9"/>
      <c r="R8" s="9"/>
      <c r="S8" s="9"/>
      <c r="T8" s="9"/>
      <c r="U8" s="9"/>
      <c r="V8" s="8">
        <f>IF(BM8=BM7,BN7,BN8)</f>
        <v>1</v>
      </c>
      <c r="W8" s="7">
        <f>VLOOKUP(P8,AG4:AU9,8,0)</f>
        <v>0</v>
      </c>
      <c r="X8" s="1">
        <f>VLOOKUP(P8,AG4:AU9,9,0)</f>
        <v>0</v>
      </c>
      <c r="Y8" s="1">
        <f>VLOOKUP(P8,AG4:AU9,10,0)</f>
        <v>0</v>
      </c>
      <c r="Z8" s="1">
        <f>VLOOKUP(P8,AG4:AU9,11,0)</f>
        <v>0</v>
      </c>
      <c r="AA8" s="1">
        <f>VLOOKUP(P8,AG4:AU9,12,0)</f>
        <v>0</v>
      </c>
      <c r="AB8" s="1">
        <f>VLOOKUP(P8,AG4:AU9,13,0)</f>
        <v>0</v>
      </c>
      <c r="AC8" s="1">
        <f>VLOOKUP(P8,AG4:AU9,14,0)</f>
        <v>0</v>
      </c>
      <c r="AD8" s="1">
        <f>VLOOKUP(P8,AG4:AU9,15,0)</f>
        <v>0</v>
      </c>
      <c r="AE8" s="1">
        <v>5</v>
      </c>
      <c r="AF8" s="1">
        <f t="shared" si="0"/>
        <v>5</v>
      </c>
      <c r="AG8" s="11">
        <f>Tirage!O5</f>
        <v>0</v>
      </c>
      <c r="AH8" s="11"/>
      <c r="AI8" s="11"/>
      <c r="AJ8" s="11"/>
      <c r="AK8" s="11"/>
      <c r="AL8" s="11"/>
      <c r="AM8" s="2">
        <f>RANK(AW8,AW4:AW9)</f>
        <v>5</v>
      </c>
      <c r="AN8" s="2">
        <f>SUMPRODUCT((A4:F18=AG8)*(AX4:AX18))+SUMPRODUCT((I4:N18=AG8)*(AY4:AY18))</f>
        <v>0</v>
      </c>
      <c r="AO8" s="2">
        <f>SUMPRODUCT((A4:F18=AG8)*(AZ4:AZ18))+SUMPRODUCT((I4:N18=AG8)*(BA4:BA18))</f>
        <v>0</v>
      </c>
      <c r="AP8" s="2">
        <f>SUMPRODUCT((A4:F18=AG8)*(BB4:BB18))+SUMPRODUCT((I4:N18=AG8)*(BC4:BC18))</f>
        <v>0</v>
      </c>
      <c r="AQ8" s="2">
        <f>SUMPRODUCT((A4:F18=AG8)*(BD4:BD18))+SUMPRODUCT((I4:N18=AG8)*(BE4:BE18))</f>
        <v>0</v>
      </c>
      <c r="AR8" s="2">
        <f>SUMPRODUCT((A4:F18=AG8)*(BF4:BF18))+SUMPRODUCT((I4:N18=AG8)*(BG4:BG18))</f>
        <v>0</v>
      </c>
      <c r="AS8" s="2">
        <f>SUMPRODUCT((A4:F18=AG8)*(BH4:BH18))+SUMPRODUCT((I4:N18=AG8)*(BI4:BI18))</f>
        <v>0</v>
      </c>
      <c r="AT8" s="2">
        <f>SUMPRODUCT((A4:F18=AG8)*(BJ4:BJ18))+SUMPRODUCT((I4:N18=AG8)*(BK4:BK18))</f>
        <v>0</v>
      </c>
      <c r="AU8" s="2">
        <f t="shared" si="1"/>
        <v>0</v>
      </c>
      <c r="AV8" s="4">
        <f t="shared" si="2"/>
        <v>0</v>
      </c>
      <c r="AW8" s="4">
        <f>AV8+0.000002</f>
        <v>2E-06</v>
      </c>
      <c r="AX8" s="1">
        <f t="shared" si="3"/>
        <v>0</v>
      </c>
      <c r="AY8" s="1">
        <f t="shared" si="4"/>
        <v>0</v>
      </c>
      <c r="AZ8" s="1">
        <f t="shared" si="5"/>
        <v>0</v>
      </c>
      <c r="BA8" s="1">
        <f t="shared" si="6"/>
        <v>0</v>
      </c>
      <c r="BB8" s="1" t="b">
        <f t="shared" si="7"/>
        <v>0</v>
      </c>
      <c r="BC8" s="1" t="b">
        <f t="shared" si="8"/>
        <v>0</v>
      </c>
      <c r="BD8" s="1" t="b">
        <f t="shared" si="9"/>
        <v>0</v>
      </c>
      <c r="BE8" s="1" t="b">
        <f t="shared" si="10"/>
        <v>0</v>
      </c>
      <c r="BF8" s="1" t="b">
        <f t="shared" si="11"/>
        <v>0</v>
      </c>
      <c r="BG8" s="1" t="b">
        <f t="shared" si="12"/>
        <v>0</v>
      </c>
      <c r="BH8" s="1">
        <f t="shared" si="13"/>
        <v>0</v>
      </c>
      <c r="BI8" s="1">
        <f t="shared" si="14"/>
        <v>0</v>
      </c>
      <c r="BJ8" s="1">
        <f t="shared" si="15"/>
        <v>0</v>
      </c>
      <c r="BK8" s="1">
        <f t="shared" si="16"/>
        <v>0</v>
      </c>
      <c r="BL8" s="1">
        <f>VLOOKUP(AE8,AF4:AL9,2,0)</f>
        <v>0</v>
      </c>
      <c r="BM8" s="1">
        <f>VLOOKUP(BL8,AG4:AV9,16,0)</f>
        <v>0</v>
      </c>
      <c r="BN8" s="1">
        <f>RANK(BM8,BM4:BM9)</f>
        <v>1</v>
      </c>
    </row>
    <row r="9" spans="1:66" ht="15.75">
      <c r="A9" s="9">
        <f>IF(AG7="","",AG7)</f>
        <v>0</v>
      </c>
      <c r="B9" s="9"/>
      <c r="C9" s="9"/>
      <c r="D9" s="9"/>
      <c r="E9" s="9"/>
      <c r="F9" s="9"/>
      <c r="G9" s="8"/>
      <c r="H9" s="8"/>
      <c r="I9" s="9">
        <f>IF(AG8="","",AG8)</f>
        <v>0</v>
      </c>
      <c r="J9" s="9"/>
      <c r="K9" s="9"/>
      <c r="L9" s="9"/>
      <c r="M9" s="9"/>
      <c r="N9" s="9"/>
      <c r="O9" s="10"/>
      <c r="P9" s="9">
        <f>VLOOKUP(AE9,AF4:AL9,2,0)</f>
        <v>0</v>
      </c>
      <c r="Q9" s="9"/>
      <c r="R9" s="9"/>
      <c r="S9" s="9"/>
      <c r="T9" s="9"/>
      <c r="U9" s="9"/>
      <c r="V9" s="8">
        <f>IF(BM9=BM8,BN8,BN9)</f>
        <v>1</v>
      </c>
      <c r="W9" s="7">
        <f>VLOOKUP(P9,AG4:AU9,8,0)</f>
        <v>0</v>
      </c>
      <c r="X9" s="1">
        <f>VLOOKUP(P9,AG4:AU9,9,0)</f>
        <v>0</v>
      </c>
      <c r="Y9" s="1">
        <f>VLOOKUP(P9,AG4:AU9,10,0)</f>
        <v>0</v>
      </c>
      <c r="Z9" s="1">
        <f>VLOOKUP(P9,AG4:AU9,11,0)</f>
        <v>0</v>
      </c>
      <c r="AA9" s="1">
        <f>VLOOKUP(P9,AG4:AU9,12,0)</f>
        <v>0</v>
      </c>
      <c r="AB9" s="1">
        <f>VLOOKUP(P9,AG4:AU9,13,0)</f>
        <v>0</v>
      </c>
      <c r="AC9" s="1">
        <f>VLOOKUP(P9,AG4:AU9,14,0)</f>
        <v>0</v>
      </c>
      <c r="AD9" s="1">
        <f>VLOOKUP(P9,AG4:AU9,15,0)</f>
        <v>0</v>
      </c>
      <c r="AE9" s="1">
        <v>6</v>
      </c>
      <c r="AF9" s="1">
        <f t="shared" si="0"/>
        <v>6</v>
      </c>
      <c r="AG9" s="11">
        <f>Tirage!O6</f>
        <v>0</v>
      </c>
      <c r="AH9" s="11"/>
      <c r="AI9" s="11"/>
      <c r="AJ9" s="11"/>
      <c r="AK9" s="11"/>
      <c r="AL9" s="11"/>
      <c r="AM9" s="2">
        <f>RANK(AW9,AW4:AW9)</f>
        <v>6</v>
      </c>
      <c r="AN9" s="2">
        <f>SUMPRODUCT((A4:F18=AG9)*(AX4:AX18))+SUMPRODUCT((I4:N18=AG9)*(AY4:AY18))</f>
        <v>0</v>
      </c>
      <c r="AO9" s="2">
        <f>SUMPRODUCT((A4:F18=AG9)*(AZ4:AZ18))+SUMPRODUCT((I4:N18=AG9)*(BA4:BA18))</f>
        <v>0</v>
      </c>
      <c r="AP9" s="2">
        <f>SUMPRODUCT((A4:F18=AG9)*(BB4:BB18))+SUMPRODUCT((I4:N18=AG9)*(BC4:BC18))</f>
        <v>0</v>
      </c>
      <c r="AQ9" s="2">
        <f>SUMPRODUCT((A4:F18=AG9)*(BD4:BD18))+SUMPRODUCT((I4:N18=AG9)*(BE4:BE18))</f>
        <v>0</v>
      </c>
      <c r="AR9" s="2">
        <f>SUMPRODUCT((A4:F18=AG9)*(BF4:BF18))+SUMPRODUCT((I4:N18=AG9)*(BG4:BG18))</f>
        <v>0</v>
      </c>
      <c r="AS9" s="2">
        <f>SUMPRODUCT((A4:F18=AG9)*(BH4:BH18))+SUMPRODUCT((I4:N18=AG9)*(BI4:BI18))</f>
        <v>0</v>
      </c>
      <c r="AT9" s="2">
        <f>SUMPRODUCT((A4:F18=AG9)*(BJ4:BJ18))+SUMPRODUCT((I4:N18=AG9)*(BK4:BK18))</f>
        <v>0</v>
      </c>
      <c r="AU9" s="2">
        <f t="shared" si="1"/>
        <v>0</v>
      </c>
      <c r="AV9" s="4">
        <f t="shared" si="2"/>
        <v>0</v>
      </c>
      <c r="AW9" s="4">
        <f>AV9+0.000001</f>
        <v>1E-06</v>
      </c>
      <c r="AX9" s="1">
        <f t="shared" si="3"/>
        <v>0</v>
      </c>
      <c r="AY9" s="1">
        <f t="shared" si="4"/>
        <v>0</v>
      </c>
      <c r="AZ9" s="1">
        <f t="shared" si="5"/>
        <v>0</v>
      </c>
      <c r="BA9" s="1">
        <f t="shared" si="6"/>
        <v>0</v>
      </c>
      <c r="BB9" s="1" t="b">
        <f t="shared" si="7"/>
        <v>0</v>
      </c>
      <c r="BC9" s="1" t="b">
        <f t="shared" si="8"/>
        <v>0</v>
      </c>
      <c r="BD9" s="1" t="b">
        <f t="shared" si="9"/>
        <v>0</v>
      </c>
      <c r="BE9" s="1" t="b">
        <f t="shared" si="10"/>
        <v>0</v>
      </c>
      <c r="BF9" s="1" t="b">
        <f t="shared" si="11"/>
        <v>0</v>
      </c>
      <c r="BG9" s="1" t="b">
        <f t="shared" si="12"/>
        <v>0</v>
      </c>
      <c r="BH9" s="1">
        <f t="shared" si="13"/>
        <v>0</v>
      </c>
      <c r="BI9" s="1">
        <f t="shared" si="14"/>
        <v>0</v>
      </c>
      <c r="BJ9" s="1">
        <f t="shared" si="15"/>
        <v>0</v>
      </c>
      <c r="BK9" s="1">
        <f t="shared" si="16"/>
        <v>0</v>
      </c>
      <c r="BL9" s="1">
        <f>VLOOKUP(AE9,AF4:AL9,2,0)</f>
        <v>0</v>
      </c>
      <c r="BM9" s="1">
        <f>VLOOKUP(BL9,AG4:AV9,16,0)</f>
        <v>0</v>
      </c>
      <c r="BN9" s="1">
        <f>RANK(BM9,BM4:BM9)</f>
        <v>1</v>
      </c>
    </row>
    <row r="10" spans="1:63" ht="15.75">
      <c r="A10" s="9">
        <f>IF(AG4="","",AG4)</f>
        <v>0</v>
      </c>
      <c r="B10" s="9"/>
      <c r="C10" s="9"/>
      <c r="D10" s="9"/>
      <c r="E10" s="9"/>
      <c r="F10" s="9"/>
      <c r="G10" s="8"/>
      <c r="H10" s="8"/>
      <c r="I10" s="9">
        <f>IF(AG6="","",AG6)</f>
        <v>0</v>
      </c>
      <c r="J10" s="9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4"/>
      <c r="AW10" s="4"/>
      <c r="AX10" s="1">
        <f t="shared" si="3"/>
        <v>0</v>
      </c>
      <c r="AY10" s="1">
        <f t="shared" si="4"/>
        <v>0</v>
      </c>
      <c r="AZ10" s="1">
        <f t="shared" si="5"/>
        <v>0</v>
      </c>
      <c r="BA10" s="1">
        <f t="shared" si="6"/>
        <v>0</v>
      </c>
      <c r="BB10" s="1" t="b">
        <f t="shared" si="7"/>
        <v>0</v>
      </c>
      <c r="BC10" s="1" t="b">
        <f t="shared" si="8"/>
        <v>0</v>
      </c>
      <c r="BD10" s="1" t="b">
        <f t="shared" si="9"/>
        <v>0</v>
      </c>
      <c r="BE10" s="1" t="b">
        <f t="shared" si="10"/>
        <v>0</v>
      </c>
      <c r="BF10" s="1" t="b">
        <f t="shared" si="11"/>
        <v>0</v>
      </c>
      <c r="BG10" s="1" t="b">
        <f t="shared" si="12"/>
        <v>0</v>
      </c>
      <c r="BH10" s="1">
        <f t="shared" si="13"/>
        <v>0</v>
      </c>
      <c r="BI10" s="1">
        <f t="shared" si="14"/>
        <v>0</v>
      </c>
      <c r="BJ10" s="1">
        <f t="shared" si="15"/>
        <v>0</v>
      </c>
      <c r="BK10" s="1">
        <f t="shared" si="16"/>
        <v>0</v>
      </c>
    </row>
    <row r="11" spans="1:63" ht="15.75">
      <c r="A11" s="9">
        <f>IF(AG5="","",AG5)</f>
        <v>0</v>
      </c>
      <c r="B11" s="9"/>
      <c r="C11" s="9"/>
      <c r="D11" s="9"/>
      <c r="E11" s="9"/>
      <c r="F11" s="9"/>
      <c r="G11" s="8"/>
      <c r="H11" s="8"/>
      <c r="I11" s="9">
        <f>IF(AG8="","",AG8)</f>
        <v>0</v>
      </c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4"/>
      <c r="AW11" s="4"/>
      <c r="AX11" s="1">
        <f t="shared" si="3"/>
        <v>0</v>
      </c>
      <c r="AY11" s="1">
        <f t="shared" si="4"/>
        <v>0</v>
      </c>
      <c r="AZ11" s="1">
        <f t="shared" si="5"/>
        <v>0</v>
      </c>
      <c r="BA11" s="1">
        <f t="shared" si="6"/>
        <v>0</v>
      </c>
      <c r="BB11" s="1" t="b">
        <f t="shared" si="7"/>
        <v>0</v>
      </c>
      <c r="BC11" s="1" t="b">
        <f t="shared" si="8"/>
        <v>0</v>
      </c>
      <c r="BD11" s="1" t="b">
        <f t="shared" si="9"/>
        <v>0</v>
      </c>
      <c r="BE11" s="1" t="b">
        <f t="shared" si="10"/>
        <v>0</v>
      </c>
      <c r="BF11" s="1" t="b">
        <f t="shared" si="11"/>
        <v>0</v>
      </c>
      <c r="BG11" s="1" t="b">
        <f t="shared" si="12"/>
        <v>0</v>
      </c>
      <c r="BH11" s="1">
        <f t="shared" si="13"/>
        <v>0</v>
      </c>
      <c r="BI11" s="1">
        <f t="shared" si="14"/>
        <v>0</v>
      </c>
      <c r="BJ11" s="1">
        <f t="shared" si="15"/>
        <v>0</v>
      </c>
      <c r="BK11" s="1">
        <f t="shared" si="16"/>
        <v>0</v>
      </c>
    </row>
    <row r="12" spans="1:63" ht="15.75">
      <c r="A12" s="9">
        <f>IF(AG7="","",AG7)</f>
        <v>0</v>
      </c>
      <c r="B12" s="9"/>
      <c r="C12" s="9"/>
      <c r="D12" s="9"/>
      <c r="E12" s="9"/>
      <c r="F12" s="9"/>
      <c r="G12" s="8"/>
      <c r="H12" s="8"/>
      <c r="I12" s="9">
        <f>IF(AG9="","",AG9)</f>
        <v>0</v>
      </c>
      <c r="J12" s="9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4"/>
      <c r="AW12" s="4"/>
      <c r="AX12" s="1">
        <f t="shared" si="3"/>
        <v>0</v>
      </c>
      <c r="AY12" s="1">
        <f t="shared" si="4"/>
        <v>0</v>
      </c>
      <c r="AZ12" s="1">
        <f t="shared" si="5"/>
        <v>0</v>
      </c>
      <c r="BA12" s="1">
        <f t="shared" si="6"/>
        <v>0</v>
      </c>
      <c r="BB12" s="1" t="b">
        <f t="shared" si="7"/>
        <v>0</v>
      </c>
      <c r="BC12" s="1" t="b">
        <f t="shared" si="8"/>
        <v>0</v>
      </c>
      <c r="BD12" s="1" t="b">
        <f t="shared" si="9"/>
        <v>0</v>
      </c>
      <c r="BE12" s="1" t="b">
        <f t="shared" si="10"/>
        <v>0</v>
      </c>
      <c r="BF12" s="1" t="b">
        <f t="shared" si="11"/>
        <v>0</v>
      </c>
      <c r="BG12" s="1" t="b">
        <f t="shared" si="12"/>
        <v>0</v>
      </c>
      <c r="BH12" s="1">
        <f t="shared" si="13"/>
        <v>0</v>
      </c>
      <c r="BI12" s="1">
        <f t="shared" si="14"/>
        <v>0</v>
      </c>
      <c r="BJ12" s="1">
        <f t="shared" si="15"/>
        <v>0</v>
      </c>
      <c r="BK12" s="1">
        <f t="shared" si="16"/>
        <v>0</v>
      </c>
    </row>
    <row r="13" spans="1:63" ht="15.75">
      <c r="A13" s="9">
        <f>IF(AG6="","",AG6)</f>
        <v>0</v>
      </c>
      <c r="B13" s="9"/>
      <c r="C13" s="9"/>
      <c r="D13" s="9"/>
      <c r="E13" s="9"/>
      <c r="F13" s="9"/>
      <c r="G13" s="8"/>
      <c r="H13" s="8"/>
      <c r="I13" s="9">
        <f>IF(AG8="","",AG8)</f>
        <v>0</v>
      </c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4"/>
      <c r="AW13" s="4"/>
      <c r="AX13" s="1">
        <f t="shared" si="3"/>
        <v>0</v>
      </c>
      <c r="AY13" s="1">
        <f t="shared" si="4"/>
        <v>0</v>
      </c>
      <c r="AZ13" s="1">
        <f t="shared" si="5"/>
        <v>0</v>
      </c>
      <c r="BA13" s="1">
        <f t="shared" si="6"/>
        <v>0</v>
      </c>
      <c r="BB13" s="1" t="b">
        <f t="shared" si="7"/>
        <v>0</v>
      </c>
      <c r="BC13" s="1" t="b">
        <f t="shared" si="8"/>
        <v>0</v>
      </c>
      <c r="BD13" s="1" t="b">
        <f t="shared" si="9"/>
        <v>0</v>
      </c>
      <c r="BE13" s="1" t="b">
        <f t="shared" si="10"/>
        <v>0</v>
      </c>
      <c r="BF13" s="1" t="b">
        <f t="shared" si="11"/>
        <v>0</v>
      </c>
      <c r="BG13" s="1" t="b">
        <f t="shared" si="12"/>
        <v>0</v>
      </c>
      <c r="BH13" s="1">
        <f t="shared" si="13"/>
        <v>0</v>
      </c>
      <c r="BI13" s="1">
        <f t="shared" si="14"/>
        <v>0</v>
      </c>
      <c r="BJ13" s="1">
        <f t="shared" si="15"/>
        <v>0</v>
      </c>
      <c r="BK13" s="1">
        <f t="shared" si="16"/>
        <v>0</v>
      </c>
    </row>
    <row r="14" spans="1:63" ht="15.75">
      <c r="A14" s="9">
        <f>IF(AG4="","",AG4)</f>
        <v>0</v>
      </c>
      <c r="B14" s="9"/>
      <c r="C14" s="9"/>
      <c r="D14" s="9"/>
      <c r="E14" s="9"/>
      <c r="F14" s="9"/>
      <c r="G14" s="8"/>
      <c r="H14" s="8"/>
      <c r="I14" s="9">
        <f>IF(AG7="","",AG7)</f>
        <v>0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4"/>
      <c r="AW14" s="4"/>
      <c r="AX14" s="1">
        <f t="shared" si="3"/>
        <v>0</v>
      </c>
      <c r="AY14" s="1">
        <f t="shared" si="4"/>
        <v>0</v>
      </c>
      <c r="AZ14" s="1">
        <f t="shared" si="5"/>
        <v>0</v>
      </c>
      <c r="BA14" s="1">
        <f t="shared" si="6"/>
        <v>0</v>
      </c>
      <c r="BB14" s="1" t="b">
        <f t="shared" si="7"/>
        <v>0</v>
      </c>
      <c r="BC14" s="1" t="b">
        <f t="shared" si="8"/>
        <v>0</v>
      </c>
      <c r="BD14" s="1" t="b">
        <f t="shared" si="9"/>
        <v>0</v>
      </c>
      <c r="BE14" s="1" t="b">
        <f t="shared" si="10"/>
        <v>0</v>
      </c>
      <c r="BF14" s="1" t="b">
        <f t="shared" si="11"/>
        <v>0</v>
      </c>
      <c r="BG14" s="1" t="b">
        <f t="shared" si="12"/>
        <v>0</v>
      </c>
      <c r="BH14" s="1">
        <f t="shared" si="13"/>
        <v>0</v>
      </c>
      <c r="BI14" s="1">
        <f t="shared" si="14"/>
        <v>0</v>
      </c>
      <c r="BJ14" s="1">
        <f t="shared" si="15"/>
        <v>0</v>
      </c>
      <c r="BK14" s="1">
        <f t="shared" si="16"/>
        <v>0</v>
      </c>
    </row>
    <row r="15" spans="1:63" ht="15.75">
      <c r="A15" s="9">
        <f>IF(AG5="","",AG5)</f>
        <v>0</v>
      </c>
      <c r="B15" s="9"/>
      <c r="C15" s="9"/>
      <c r="D15" s="9"/>
      <c r="E15" s="9"/>
      <c r="F15" s="9"/>
      <c r="G15" s="8"/>
      <c r="H15" s="8"/>
      <c r="I15" s="9">
        <f>IF(AG9="","",AG9)</f>
        <v>0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4"/>
      <c r="AW15" s="4"/>
      <c r="AX15" s="1">
        <f t="shared" si="3"/>
        <v>0</v>
      </c>
      <c r="AY15" s="1">
        <f t="shared" si="4"/>
        <v>0</v>
      </c>
      <c r="AZ15" s="1">
        <f t="shared" si="5"/>
        <v>0</v>
      </c>
      <c r="BA15" s="1">
        <f t="shared" si="6"/>
        <v>0</v>
      </c>
      <c r="BB15" s="1" t="b">
        <f t="shared" si="7"/>
        <v>0</v>
      </c>
      <c r="BC15" s="1" t="b">
        <f t="shared" si="8"/>
        <v>0</v>
      </c>
      <c r="BD15" s="1" t="b">
        <f t="shared" si="9"/>
        <v>0</v>
      </c>
      <c r="BE15" s="1" t="b">
        <f t="shared" si="10"/>
        <v>0</v>
      </c>
      <c r="BF15" s="1" t="b">
        <f t="shared" si="11"/>
        <v>0</v>
      </c>
      <c r="BG15" s="1" t="b">
        <f t="shared" si="12"/>
        <v>0</v>
      </c>
      <c r="BH15" s="1">
        <f t="shared" si="13"/>
        <v>0</v>
      </c>
      <c r="BI15" s="1">
        <f t="shared" si="14"/>
        <v>0</v>
      </c>
      <c r="BJ15" s="1">
        <f t="shared" si="15"/>
        <v>0</v>
      </c>
      <c r="BK15" s="1">
        <f t="shared" si="16"/>
        <v>0</v>
      </c>
    </row>
    <row r="16" spans="1:63" ht="15.75">
      <c r="A16" s="9">
        <f>IF(AG4="","",AG4)</f>
        <v>0</v>
      </c>
      <c r="B16" s="9"/>
      <c r="C16" s="9"/>
      <c r="D16" s="9"/>
      <c r="E16" s="9"/>
      <c r="F16" s="9"/>
      <c r="G16" s="8"/>
      <c r="H16" s="8"/>
      <c r="I16" s="9">
        <f>IF(AG8="","",AG8)</f>
        <v>0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4"/>
      <c r="AW16" s="4"/>
      <c r="AX16" s="1">
        <f t="shared" si="3"/>
        <v>0</v>
      </c>
      <c r="AY16" s="1">
        <f t="shared" si="4"/>
        <v>0</v>
      </c>
      <c r="AZ16" s="1">
        <f t="shared" si="5"/>
        <v>0</v>
      </c>
      <c r="BA16" s="1">
        <f t="shared" si="6"/>
        <v>0</v>
      </c>
      <c r="BB16" s="1" t="b">
        <f t="shared" si="7"/>
        <v>0</v>
      </c>
      <c r="BC16" s="1" t="b">
        <f t="shared" si="8"/>
        <v>0</v>
      </c>
      <c r="BD16" s="1" t="b">
        <f t="shared" si="9"/>
        <v>0</v>
      </c>
      <c r="BE16" s="1" t="b">
        <f t="shared" si="10"/>
        <v>0</v>
      </c>
      <c r="BF16" s="1" t="b">
        <f t="shared" si="11"/>
        <v>0</v>
      </c>
      <c r="BG16" s="1" t="b">
        <f t="shared" si="12"/>
        <v>0</v>
      </c>
      <c r="BH16" s="1">
        <f t="shared" si="13"/>
        <v>0</v>
      </c>
      <c r="BI16" s="1">
        <f t="shared" si="14"/>
        <v>0</v>
      </c>
      <c r="BJ16" s="1">
        <f t="shared" si="15"/>
        <v>0</v>
      </c>
      <c r="BK16" s="1">
        <f t="shared" si="16"/>
        <v>0</v>
      </c>
    </row>
    <row r="17" spans="1:63" ht="15.75">
      <c r="A17" s="9">
        <f>IF(AG6="","",AG6)</f>
        <v>0</v>
      </c>
      <c r="B17" s="9"/>
      <c r="C17" s="9"/>
      <c r="D17" s="9"/>
      <c r="E17" s="9"/>
      <c r="F17" s="9"/>
      <c r="G17" s="8"/>
      <c r="H17" s="8"/>
      <c r="I17" s="9">
        <f>IF(AG9="","",AG9)</f>
        <v>0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4"/>
      <c r="AW17" s="4"/>
      <c r="AX17" s="1">
        <f t="shared" si="3"/>
        <v>0</v>
      </c>
      <c r="AY17" s="1">
        <f t="shared" si="4"/>
        <v>0</v>
      </c>
      <c r="AZ17" s="1">
        <f t="shared" si="5"/>
        <v>0</v>
      </c>
      <c r="BA17" s="1">
        <f t="shared" si="6"/>
        <v>0</v>
      </c>
      <c r="BB17" s="1" t="b">
        <f t="shared" si="7"/>
        <v>0</v>
      </c>
      <c r="BC17" s="1" t="b">
        <f t="shared" si="8"/>
        <v>0</v>
      </c>
      <c r="BD17" s="1" t="b">
        <f t="shared" si="9"/>
        <v>0</v>
      </c>
      <c r="BE17" s="1" t="b">
        <f t="shared" si="10"/>
        <v>0</v>
      </c>
      <c r="BF17" s="1" t="b">
        <f t="shared" si="11"/>
        <v>0</v>
      </c>
      <c r="BG17" s="1" t="b">
        <f t="shared" si="12"/>
        <v>0</v>
      </c>
      <c r="BH17" s="1">
        <f t="shared" si="13"/>
        <v>0</v>
      </c>
      <c r="BI17" s="1">
        <f t="shared" si="14"/>
        <v>0</v>
      </c>
      <c r="BJ17" s="1">
        <f t="shared" si="15"/>
        <v>0</v>
      </c>
      <c r="BK17" s="1">
        <f t="shared" si="16"/>
        <v>0</v>
      </c>
    </row>
    <row r="18" spans="1:63" ht="15.75">
      <c r="A18" s="9">
        <f>IF(AG5="","",AG5)</f>
        <v>0</v>
      </c>
      <c r="B18" s="9"/>
      <c r="C18" s="9"/>
      <c r="D18" s="9"/>
      <c r="E18" s="9"/>
      <c r="F18" s="9"/>
      <c r="G18" s="8"/>
      <c r="H18" s="8"/>
      <c r="I18" s="9">
        <f>IF(AG7="","",AG7)</f>
        <v>0</v>
      </c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4"/>
      <c r="AW18" s="4"/>
      <c r="AX18" s="1">
        <f t="shared" si="3"/>
        <v>0</v>
      </c>
      <c r="AY18" s="1">
        <f t="shared" si="4"/>
        <v>0</v>
      </c>
      <c r="AZ18" s="1">
        <f t="shared" si="5"/>
        <v>0</v>
      </c>
      <c r="BA18" s="1">
        <f t="shared" si="6"/>
        <v>0</v>
      </c>
      <c r="BB18" s="1" t="b">
        <f t="shared" si="7"/>
        <v>0</v>
      </c>
      <c r="BC18" s="1" t="b">
        <f t="shared" si="8"/>
        <v>0</v>
      </c>
      <c r="BD18" s="1" t="b">
        <f t="shared" si="9"/>
        <v>0</v>
      </c>
      <c r="BE18" s="1" t="b">
        <f t="shared" si="10"/>
        <v>0</v>
      </c>
      <c r="BF18" s="1" t="b">
        <f t="shared" si="11"/>
        <v>0</v>
      </c>
      <c r="BG18" s="1" t="b">
        <f t="shared" si="12"/>
        <v>0</v>
      </c>
      <c r="BH18" s="1">
        <f t="shared" si="13"/>
        <v>0</v>
      </c>
      <c r="BI18" s="1">
        <f t="shared" si="14"/>
        <v>0</v>
      </c>
      <c r="BJ18" s="1">
        <f t="shared" si="15"/>
        <v>0</v>
      </c>
      <c r="BK18" s="1">
        <f t="shared" si="16"/>
        <v>0</v>
      </c>
    </row>
    <row r="19" spans="1:49" ht="15.75" customHeight="1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2" t="s">
        <v>12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G19" s="13" t="s">
        <v>12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3"/>
      <c r="AW19" s="3"/>
    </row>
    <row r="20" spans="1:49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3"/>
      <c r="AW20" s="3"/>
    </row>
    <row r="21" spans="1:66" ht="15.75">
      <c r="A21" s="14" t="s">
        <v>0</v>
      </c>
      <c r="B21" s="14"/>
      <c r="C21" s="14"/>
      <c r="D21" s="14"/>
      <c r="E21" s="14"/>
      <c r="F21" s="14"/>
      <c r="G21" s="6" t="s">
        <v>1</v>
      </c>
      <c r="H21" s="6" t="s">
        <v>1</v>
      </c>
      <c r="I21" s="14" t="s">
        <v>0</v>
      </c>
      <c r="J21" s="14"/>
      <c r="K21" s="14"/>
      <c r="L21" s="14"/>
      <c r="M21" s="14"/>
      <c r="N21" s="14"/>
      <c r="O21" s="10"/>
      <c r="P21" s="14" t="s">
        <v>0</v>
      </c>
      <c r="Q21" s="14"/>
      <c r="R21" s="14"/>
      <c r="S21" s="14"/>
      <c r="T21" s="14"/>
      <c r="U21" s="14"/>
      <c r="V21" s="6" t="s">
        <v>2</v>
      </c>
      <c r="W21" s="6" t="s">
        <v>3</v>
      </c>
      <c r="X21" s="6" t="s">
        <v>4</v>
      </c>
      <c r="Y21" s="6" t="s">
        <v>5</v>
      </c>
      <c r="Z21" s="6" t="s">
        <v>6</v>
      </c>
      <c r="AA21" s="6" t="s">
        <v>7</v>
      </c>
      <c r="AB21" s="6" t="s">
        <v>8</v>
      </c>
      <c r="AC21" s="6" t="s">
        <v>9</v>
      </c>
      <c r="AD21" s="6" t="s">
        <v>10</v>
      </c>
      <c r="AF21" s="1" t="s">
        <v>2</v>
      </c>
      <c r="AG21" s="11" t="s">
        <v>0</v>
      </c>
      <c r="AH21" s="11"/>
      <c r="AI21" s="11"/>
      <c r="AJ21" s="11"/>
      <c r="AK21" s="11"/>
      <c r="AL21" s="11"/>
      <c r="AM21" s="2" t="s">
        <v>2</v>
      </c>
      <c r="AN21" s="2" t="s">
        <v>3</v>
      </c>
      <c r="AO21" s="2" t="s">
        <v>4</v>
      </c>
      <c r="AP21" s="2" t="s">
        <v>5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10</v>
      </c>
      <c r="AV21" s="4" t="s">
        <v>15</v>
      </c>
      <c r="AW21" s="4" t="s">
        <v>15</v>
      </c>
      <c r="AX21" s="1" t="s">
        <v>3</v>
      </c>
      <c r="AY21" s="1" t="s">
        <v>3</v>
      </c>
      <c r="AZ21" s="1" t="s">
        <v>4</v>
      </c>
      <c r="BA21" s="1" t="s">
        <v>4</v>
      </c>
      <c r="BB21" s="1" t="s">
        <v>5</v>
      </c>
      <c r="BC21" s="1" t="s">
        <v>5</v>
      </c>
      <c r="BD21" s="1" t="s">
        <v>6</v>
      </c>
      <c r="BE21" s="1" t="s">
        <v>6</v>
      </c>
      <c r="BF21" s="1" t="s">
        <v>7</v>
      </c>
      <c r="BG21" s="1" t="s">
        <v>7</v>
      </c>
      <c r="BH21" s="1" t="s">
        <v>13</v>
      </c>
      <c r="BI21" s="1" t="s">
        <v>13</v>
      </c>
      <c r="BJ21" s="1" t="s">
        <v>14</v>
      </c>
      <c r="BK21" s="1" t="s">
        <v>14</v>
      </c>
      <c r="BL21" s="1" t="s">
        <v>0</v>
      </c>
      <c r="BM21" s="1" t="s">
        <v>15</v>
      </c>
      <c r="BN21" s="1" t="s">
        <v>2</v>
      </c>
    </row>
    <row r="22" spans="1:66" ht="15.75">
      <c r="A22" s="9">
        <f>IF(AG22="","",AG22)</f>
        <v>0</v>
      </c>
      <c r="B22" s="9"/>
      <c r="C22" s="9"/>
      <c r="D22" s="9"/>
      <c r="E22" s="9"/>
      <c r="F22" s="9"/>
      <c r="G22" s="8"/>
      <c r="H22" s="8"/>
      <c r="I22" s="9">
        <f>IF(AG23="","",AG23)</f>
        <v>0</v>
      </c>
      <c r="J22" s="9"/>
      <c r="K22" s="9"/>
      <c r="L22" s="9"/>
      <c r="M22" s="9"/>
      <c r="N22" s="9"/>
      <c r="O22" s="10"/>
      <c r="P22" s="9">
        <f>VLOOKUP(AE22,AF22:AL27,2,0)</f>
        <v>0</v>
      </c>
      <c r="Q22" s="9"/>
      <c r="R22" s="9"/>
      <c r="S22" s="9"/>
      <c r="T22" s="9"/>
      <c r="U22" s="9"/>
      <c r="V22" s="8">
        <v>1</v>
      </c>
      <c r="W22" s="7">
        <f>VLOOKUP(P22,AG22:AU27,8,0)</f>
        <v>0</v>
      </c>
      <c r="X22" s="1">
        <f>VLOOKUP(P22,AG22:AU27,9,0)</f>
        <v>0</v>
      </c>
      <c r="Y22" s="1">
        <f>VLOOKUP(P22,AG22:AU27,10,0)</f>
        <v>0</v>
      </c>
      <c r="Z22" s="1">
        <f>VLOOKUP(P22,AG22:AU27,11,0)</f>
        <v>0</v>
      </c>
      <c r="AA22" s="1">
        <f>VLOOKUP(P22,AG22:AU27,12,0)</f>
        <v>0</v>
      </c>
      <c r="AB22" s="1">
        <f>VLOOKUP(P22,AG22:AU27,13,0)</f>
        <v>0</v>
      </c>
      <c r="AC22" s="1">
        <f>VLOOKUP(P22,AG22:AU27,14,0)</f>
        <v>0</v>
      </c>
      <c r="AD22" s="1">
        <f>VLOOKUP(P22,AG22:AU27,15,0)</f>
        <v>0</v>
      </c>
      <c r="AE22" s="1">
        <v>1</v>
      </c>
      <c r="AF22" s="1">
        <f aca="true" t="shared" si="17" ref="AF22:AF27">AM22</f>
        <v>1</v>
      </c>
      <c r="AG22" s="11">
        <f>Tirage!O7</f>
        <v>0</v>
      </c>
      <c r="AH22" s="11"/>
      <c r="AI22" s="11"/>
      <c r="AJ22" s="11"/>
      <c r="AK22" s="11"/>
      <c r="AL22" s="11"/>
      <c r="AM22" s="2">
        <f>RANK(AW22,AW22:AW27)</f>
        <v>1</v>
      </c>
      <c r="AN22" s="2">
        <f>SUMPRODUCT((A22:F36=AG22)*(AX22:AX36))+SUMPRODUCT((I22:N36=AG22)*(AY22:AY36))</f>
        <v>0</v>
      </c>
      <c r="AO22" s="2">
        <f>SUMPRODUCT((A22:F36=AG22)*(AZ22:AZ36))+SUMPRODUCT((I22:N36=AG22)*(BA22:BA36))</f>
        <v>0</v>
      </c>
      <c r="AP22" s="2">
        <f>SUMPRODUCT((A22:F36=AG22)*(BB22:BB36))+SUMPRODUCT((I22:N36=AG22)*(BC22:BC36))</f>
        <v>0</v>
      </c>
      <c r="AQ22" s="2">
        <f>SUMPRODUCT((A22:F36=AG22)*(BD22:BD36))+SUMPRODUCT((I22:N36=AG22)*(BE22:BE36))</f>
        <v>0</v>
      </c>
      <c r="AR22" s="2">
        <f>SUMPRODUCT((A22:F36=AG22)*(BF22:BF36))+SUMPRODUCT((I22:N36=AG22)*(BG22:BG36))</f>
        <v>0</v>
      </c>
      <c r="AS22" s="2">
        <f>SUMPRODUCT((A22:F36=AG22)*(BH22:BH36))+SUMPRODUCT((I22:N36=AG22)*(BI22:BI36))</f>
        <v>0</v>
      </c>
      <c r="AT22" s="2">
        <f>SUMPRODUCT((A22:F36=AG22)*(BJ22:BJ36))+SUMPRODUCT((I22:N36=AG22)*(BK22:BK36))</f>
        <v>0</v>
      </c>
      <c r="AU22" s="2">
        <f aca="true" t="shared" si="18" ref="AU22:AU27">AS22-AT22</f>
        <v>0</v>
      </c>
      <c r="AV22" s="4">
        <f aca="true" t="shared" si="19" ref="AV22:AV27">SUM(AN22*1000+(AU22)/10+(AS22)/100)</f>
        <v>0</v>
      </c>
      <c r="AW22" s="4">
        <f>AV22+0.000006</f>
        <v>6E-06</v>
      </c>
      <c r="AX22" s="1">
        <f>IF(G22="",0,IF(G22&gt;H22,3,IF(G22=H22,1,IF(G22&lt;H22,0))))</f>
        <v>0</v>
      </c>
      <c r="AY22" s="1">
        <f>IF(H22="",0,IF(H22&gt;G22,3,IF(H22=G22,1,IF(H22&lt;G22,0))))</f>
        <v>0</v>
      </c>
      <c r="AZ22" s="1">
        <f>IF(G22="",0,1)</f>
        <v>0</v>
      </c>
      <c r="BA22" s="1">
        <f>IF(H22="",0,1)</f>
        <v>0</v>
      </c>
      <c r="BB22" s="1" t="b">
        <f>IF(G22&lt;&gt;"",IF(G22&gt;H22,1))</f>
        <v>0</v>
      </c>
      <c r="BC22" s="1" t="b">
        <f>IF(H22&lt;&gt;"",IF(H22&gt;G22,1))</f>
        <v>0</v>
      </c>
      <c r="BD22" s="1" t="b">
        <f>IF(G22&lt;&gt;"",IF(G22=H22,1))</f>
        <v>0</v>
      </c>
      <c r="BE22" s="1" t="b">
        <f>IF(H22&lt;&gt;"",IF(H22=G22,1))</f>
        <v>0</v>
      </c>
      <c r="BF22" s="1" t="b">
        <f>IF(G22&lt;&gt;"",IF(G22&lt;H22,1))</f>
        <v>0</v>
      </c>
      <c r="BG22" s="1" t="b">
        <f>IF(H22&lt;&gt;"",IF(H22&lt;G22,1))</f>
        <v>0</v>
      </c>
      <c r="BH22" s="1">
        <f>G22</f>
        <v>0</v>
      </c>
      <c r="BI22" s="1">
        <f>H22</f>
        <v>0</v>
      </c>
      <c r="BJ22" s="1">
        <f>H22</f>
        <v>0</v>
      </c>
      <c r="BK22" s="1">
        <f>G22</f>
        <v>0</v>
      </c>
      <c r="BL22" s="1">
        <f>VLOOKUP(AE22,AF22:AL27,2,0)</f>
        <v>0</v>
      </c>
      <c r="BM22" s="1">
        <f>VLOOKUP(BL22,AG22:AV27,16,0)</f>
        <v>0</v>
      </c>
      <c r="BN22" s="1">
        <f>RANK(BM22,BM22:BM27)</f>
        <v>1</v>
      </c>
    </row>
    <row r="23" spans="1:66" ht="15.75">
      <c r="A23" s="9">
        <f>IF(AG24="","",AG24)</f>
        <v>0</v>
      </c>
      <c r="B23" s="9"/>
      <c r="C23" s="9"/>
      <c r="D23" s="9"/>
      <c r="E23" s="9"/>
      <c r="F23" s="9"/>
      <c r="G23" s="8"/>
      <c r="H23" s="8"/>
      <c r="I23" s="9">
        <f>IF(AG25="","",AG25)</f>
        <v>0</v>
      </c>
      <c r="J23" s="9"/>
      <c r="K23" s="9"/>
      <c r="L23" s="9"/>
      <c r="M23" s="9"/>
      <c r="N23" s="9"/>
      <c r="O23" s="10"/>
      <c r="P23" s="9">
        <f>VLOOKUP(AE23,AF22:AL27,2,0)</f>
        <v>0</v>
      </c>
      <c r="Q23" s="9"/>
      <c r="R23" s="9"/>
      <c r="S23" s="9"/>
      <c r="T23" s="9"/>
      <c r="U23" s="9"/>
      <c r="V23" s="8">
        <f>IF(BM23=BM22,BN22,BN23)</f>
        <v>1</v>
      </c>
      <c r="W23" s="7">
        <f>VLOOKUP(P23,AG22:AU27,8,0)</f>
        <v>0</v>
      </c>
      <c r="X23" s="1">
        <f>VLOOKUP(P23,AG22:AU27,9,0)</f>
        <v>0</v>
      </c>
      <c r="Y23" s="1">
        <f>VLOOKUP(P23,AG22:AU27,10,0)</f>
        <v>0</v>
      </c>
      <c r="Z23" s="1">
        <f>VLOOKUP(P23,AG22:AU27,11,0)</f>
        <v>0</v>
      </c>
      <c r="AA23" s="1">
        <f>VLOOKUP(P23,AG22:AU27,12,0)</f>
        <v>0</v>
      </c>
      <c r="AB23" s="1">
        <f>VLOOKUP(P23,AG22:AU27,13,0)</f>
        <v>0</v>
      </c>
      <c r="AC23" s="1">
        <f>VLOOKUP(P23,AG22:AU27,14,0)</f>
        <v>0</v>
      </c>
      <c r="AD23" s="1">
        <f>VLOOKUP(P23,AG22:AU27,15,0)</f>
        <v>0</v>
      </c>
      <c r="AE23" s="1">
        <v>2</v>
      </c>
      <c r="AF23" s="1">
        <f t="shared" si="17"/>
        <v>2</v>
      </c>
      <c r="AG23" s="11">
        <f>Tirage!O8</f>
        <v>0</v>
      </c>
      <c r="AH23" s="11"/>
      <c r="AI23" s="11"/>
      <c r="AJ23" s="11"/>
      <c r="AK23" s="11"/>
      <c r="AL23" s="11"/>
      <c r="AM23" s="2">
        <f>RANK(AW23,AW22:AW27)</f>
        <v>2</v>
      </c>
      <c r="AN23" s="2">
        <f>SUMPRODUCT((A22:F36=AG23)*(AX22:AX36))+SUMPRODUCT((I22:N36=AG23)*(AY22:AY36))</f>
        <v>0</v>
      </c>
      <c r="AO23" s="2">
        <f>SUMPRODUCT((A22:F36=AG23)*(AZ22:AZ36))+SUMPRODUCT((I22:N36=AG23)*(BA22:BA36))</f>
        <v>0</v>
      </c>
      <c r="AP23" s="2">
        <f>SUMPRODUCT((A22:F36=AG23)*(BB22:BB36))+SUMPRODUCT((I22:N36=AG23)*(BC22:BC36))</f>
        <v>0</v>
      </c>
      <c r="AQ23" s="2">
        <f>SUMPRODUCT((A22:F36=AG23)*(BD22:BD36))+SUMPRODUCT((I22:N36=AG23)*(BE22:BE36))</f>
        <v>0</v>
      </c>
      <c r="AR23" s="2">
        <f>SUMPRODUCT((A22:F36=AG23)*(BF22:BF36))+SUMPRODUCT((I22:N36=AG23)*(BG22:BG36))</f>
        <v>0</v>
      </c>
      <c r="AS23" s="2">
        <f>SUMPRODUCT((A22:F36=AG23)*(BH22:BH36))+SUMPRODUCT((I22:N36=AG23)*(BI22:BI36))</f>
        <v>0</v>
      </c>
      <c r="AT23" s="2">
        <f>SUMPRODUCT((A22:F36=AG23)*(BJ22:BJ36))+SUMPRODUCT((I22:N36=AG23)*(BK22:BK36))</f>
        <v>0</v>
      </c>
      <c r="AU23" s="2">
        <f t="shared" si="18"/>
        <v>0</v>
      </c>
      <c r="AV23" s="4">
        <f t="shared" si="19"/>
        <v>0</v>
      </c>
      <c r="AW23" s="4">
        <f>AV23+0.000005</f>
        <v>5E-06</v>
      </c>
      <c r="AX23" s="1">
        <f aca="true" t="shared" si="20" ref="AX23:AX36">IF(G23="",0,IF(G23&gt;H23,3,IF(G23=H23,1,IF(G23&lt;H23,0))))</f>
        <v>0</v>
      </c>
      <c r="AY23" s="1">
        <f aca="true" t="shared" si="21" ref="AY23:AY36">IF(H23="",0,IF(H23&gt;G23,3,IF(H23=G23,1,IF(H23&lt;G23,0))))</f>
        <v>0</v>
      </c>
      <c r="AZ23" s="1">
        <f aca="true" t="shared" si="22" ref="AZ23:AZ36">IF(G23="",0,1)</f>
        <v>0</v>
      </c>
      <c r="BA23" s="1">
        <f aca="true" t="shared" si="23" ref="BA23:BA36">IF(H23="",0,1)</f>
        <v>0</v>
      </c>
      <c r="BB23" s="1" t="b">
        <f aca="true" t="shared" si="24" ref="BB23:BB36">IF(G23&lt;&gt;"",IF(G23&gt;H23,1))</f>
        <v>0</v>
      </c>
      <c r="BC23" s="1" t="b">
        <f aca="true" t="shared" si="25" ref="BC23:BC36">IF(H23&lt;&gt;"",IF(H23&gt;G23,1))</f>
        <v>0</v>
      </c>
      <c r="BD23" s="1" t="b">
        <f aca="true" t="shared" si="26" ref="BD23:BD36">IF(G23&lt;&gt;"",IF(G23=H23,1))</f>
        <v>0</v>
      </c>
      <c r="BE23" s="1" t="b">
        <f aca="true" t="shared" si="27" ref="BE23:BE36">IF(H23&lt;&gt;"",IF(H23=G23,1))</f>
        <v>0</v>
      </c>
      <c r="BF23" s="1" t="b">
        <f aca="true" t="shared" si="28" ref="BF23:BF36">IF(G23&lt;&gt;"",IF(G23&lt;H23,1))</f>
        <v>0</v>
      </c>
      <c r="BG23" s="1" t="b">
        <f aca="true" t="shared" si="29" ref="BG23:BG36">IF(H23&lt;&gt;"",IF(H23&lt;G23,1))</f>
        <v>0</v>
      </c>
      <c r="BH23" s="1">
        <f aca="true" t="shared" si="30" ref="BH23:BH36">G23</f>
        <v>0</v>
      </c>
      <c r="BI23" s="1">
        <f aca="true" t="shared" si="31" ref="BI23:BI36">H23</f>
        <v>0</v>
      </c>
      <c r="BJ23" s="1">
        <f aca="true" t="shared" si="32" ref="BJ23:BJ36">H23</f>
        <v>0</v>
      </c>
      <c r="BK23" s="1">
        <f aca="true" t="shared" si="33" ref="BK23:BK36">G23</f>
        <v>0</v>
      </c>
      <c r="BL23" s="1">
        <f>VLOOKUP(AE23,AF22:AL27,2,0)</f>
        <v>0</v>
      </c>
      <c r="BM23" s="1">
        <f>VLOOKUP(BL23,AG22:AV27,16,0)</f>
        <v>0</v>
      </c>
      <c r="BN23" s="1">
        <f>RANK(BM23,BM22:BM27)</f>
        <v>1</v>
      </c>
    </row>
    <row r="24" spans="1:66" ht="15.75">
      <c r="A24" s="9">
        <f>IF(AG26="","",AG26)</f>
        <v>0</v>
      </c>
      <c r="B24" s="9"/>
      <c r="C24" s="9"/>
      <c r="D24" s="9"/>
      <c r="E24" s="9"/>
      <c r="F24" s="9"/>
      <c r="G24" s="8"/>
      <c r="H24" s="8"/>
      <c r="I24" s="9">
        <f>IF(AG27="","",AG27)</f>
        <v>0</v>
      </c>
      <c r="J24" s="9"/>
      <c r="K24" s="9"/>
      <c r="L24" s="9"/>
      <c r="M24" s="9"/>
      <c r="N24" s="9"/>
      <c r="O24" s="10"/>
      <c r="P24" s="9">
        <f>VLOOKUP(AE24,AF22:AL27,2,0)</f>
        <v>0</v>
      </c>
      <c r="Q24" s="9"/>
      <c r="R24" s="9"/>
      <c r="S24" s="9"/>
      <c r="T24" s="9"/>
      <c r="U24" s="9"/>
      <c r="V24" s="8">
        <f>IF(BM24=BM23,BN23,BN24)</f>
        <v>1</v>
      </c>
      <c r="W24" s="7">
        <f>VLOOKUP(P24,AG22:AU27,8,0)</f>
        <v>0</v>
      </c>
      <c r="X24" s="1">
        <f>VLOOKUP(P24,AG22:AU27,9,0)</f>
        <v>0</v>
      </c>
      <c r="Y24" s="1">
        <f>VLOOKUP(P24,AG22:AU27,10,0)</f>
        <v>0</v>
      </c>
      <c r="Z24" s="1">
        <f>VLOOKUP(P24,AG22:AU27,11,0)</f>
        <v>0</v>
      </c>
      <c r="AA24" s="1">
        <f>VLOOKUP(P24,AG22:AU27,12,0)</f>
        <v>0</v>
      </c>
      <c r="AB24" s="1">
        <f>VLOOKUP(P24,AG22:AU27,13,0)</f>
        <v>0</v>
      </c>
      <c r="AC24" s="1">
        <f>VLOOKUP(P24,AG22:AU27,14,0)</f>
        <v>0</v>
      </c>
      <c r="AD24" s="1">
        <f>VLOOKUP(P24,AG22:AU27,15,0)</f>
        <v>0</v>
      </c>
      <c r="AE24" s="1">
        <v>3</v>
      </c>
      <c r="AF24" s="1">
        <f t="shared" si="17"/>
        <v>3</v>
      </c>
      <c r="AG24" s="11">
        <f>Tirage!O9</f>
        <v>0</v>
      </c>
      <c r="AH24" s="11"/>
      <c r="AI24" s="11"/>
      <c r="AJ24" s="11"/>
      <c r="AK24" s="11"/>
      <c r="AL24" s="11"/>
      <c r="AM24" s="2">
        <f>RANK(AW24,AW22:AW27)</f>
        <v>3</v>
      </c>
      <c r="AN24" s="2">
        <f>SUMPRODUCT((A22:F36=AG24)*(AX22:AX36))+SUMPRODUCT((I22:N36=AG24)*(AY22:AY36))</f>
        <v>0</v>
      </c>
      <c r="AO24" s="2">
        <f>SUMPRODUCT((A22:F36=AG24)*(AZ22:AZ36))+SUMPRODUCT((I22:N36=AG24)*(BA22:BA36))</f>
        <v>0</v>
      </c>
      <c r="AP24" s="2">
        <f>SUMPRODUCT((A22:F36=AG24)*(BB22:BB36))+SUMPRODUCT((I22:N36=AG24)*(BC22:BC36))</f>
        <v>0</v>
      </c>
      <c r="AQ24" s="2">
        <f>SUMPRODUCT((A22:F36=AG24)*(BD22:BD36))+SUMPRODUCT((I22:N36=AG24)*(BE22:BE36))</f>
        <v>0</v>
      </c>
      <c r="AR24" s="2">
        <f>SUMPRODUCT((A22:F36=AG24)*(BF22:BF36))+SUMPRODUCT((I22:N36=AG24)*(BG22:BG36))</f>
        <v>0</v>
      </c>
      <c r="AS24" s="2">
        <f>SUMPRODUCT((A22:F36=AG24)*(BH22:BH36))+SUMPRODUCT((I22:N36=AG24)*(BI22:BI36))</f>
        <v>0</v>
      </c>
      <c r="AT24" s="2">
        <f>SUMPRODUCT((A22:F36=AG24)*(BJ22:BJ36))+SUMPRODUCT((I22:N36=AG24)*(BK22:BK36))</f>
        <v>0</v>
      </c>
      <c r="AU24" s="2">
        <f t="shared" si="18"/>
        <v>0</v>
      </c>
      <c r="AV24" s="4">
        <f t="shared" si="19"/>
        <v>0</v>
      </c>
      <c r="AW24" s="4">
        <f>AV24+0.000004</f>
        <v>4E-06</v>
      </c>
      <c r="AX24" s="1">
        <f t="shared" si="20"/>
        <v>0</v>
      </c>
      <c r="AY24" s="1">
        <f t="shared" si="21"/>
        <v>0</v>
      </c>
      <c r="AZ24" s="1">
        <f t="shared" si="22"/>
        <v>0</v>
      </c>
      <c r="BA24" s="1">
        <f t="shared" si="23"/>
        <v>0</v>
      </c>
      <c r="BB24" s="1" t="b">
        <f t="shared" si="24"/>
        <v>0</v>
      </c>
      <c r="BC24" s="1" t="b">
        <f t="shared" si="25"/>
        <v>0</v>
      </c>
      <c r="BD24" s="1" t="b">
        <f t="shared" si="26"/>
        <v>0</v>
      </c>
      <c r="BE24" s="1" t="b">
        <f t="shared" si="27"/>
        <v>0</v>
      </c>
      <c r="BF24" s="1" t="b">
        <f t="shared" si="28"/>
        <v>0</v>
      </c>
      <c r="BG24" s="1" t="b">
        <f t="shared" si="29"/>
        <v>0</v>
      </c>
      <c r="BH24" s="1">
        <f t="shared" si="30"/>
        <v>0</v>
      </c>
      <c r="BI24" s="1">
        <f t="shared" si="31"/>
        <v>0</v>
      </c>
      <c r="BJ24" s="1">
        <f t="shared" si="32"/>
        <v>0</v>
      </c>
      <c r="BK24" s="1">
        <f t="shared" si="33"/>
        <v>0</v>
      </c>
      <c r="BL24" s="1">
        <f>VLOOKUP(AE24,AF22:AL27,2,0)</f>
        <v>0</v>
      </c>
      <c r="BM24" s="1">
        <f>VLOOKUP(BL24,AG22:AV27,16,0)</f>
        <v>0</v>
      </c>
      <c r="BN24" s="1">
        <f>RANK(BM24,BM22:BM27)</f>
        <v>1</v>
      </c>
    </row>
    <row r="25" spans="1:66" ht="15.75">
      <c r="A25" s="9">
        <f>IF(AG23="","",AG23)</f>
        <v>0</v>
      </c>
      <c r="B25" s="9"/>
      <c r="C25" s="9"/>
      <c r="D25" s="9"/>
      <c r="E25" s="9"/>
      <c r="F25" s="9"/>
      <c r="G25" s="8"/>
      <c r="H25" s="8"/>
      <c r="I25" s="9">
        <f>IF(AG24="","",AG24)</f>
        <v>0</v>
      </c>
      <c r="J25" s="9"/>
      <c r="K25" s="9"/>
      <c r="L25" s="9"/>
      <c r="M25" s="9"/>
      <c r="N25" s="9"/>
      <c r="O25" s="10"/>
      <c r="P25" s="9">
        <f>VLOOKUP(AE25,AF22:AL27,2,0)</f>
        <v>0</v>
      </c>
      <c r="Q25" s="9"/>
      <c r="R25" s="9"/>
      <c r="S25" s="9"/>
      <c r="T25" s="9"/>
      <c r="U25" s="9"/>
      <c r="V25" s="8">
        <f>IF(BM25=BM24,BN24,BN25)</f>
        <v>1</v>
      </c>
      <c r="W25" s="7">
        <f>VLOOKUP(P25,AG22:AU27,8,0)</f>
        <v>0</v>
      </c>
      <c r="X25" s="1">
        <f>VLOOKUP(P25,AG22:AU27,9,0)</f>
        <v>0</v>
      </c>
      <c r="Y25" s="1">
        <f>VLOOKUP(P25,AG22:AU27,10,0)</f>
        <v>0</v>
      </c>
      <c r="Z25" s="1">
        <f>VLOOKUP(P25,AG22:AU27,11,0)</f>
        <v>0</v>
      </c>
      <c r="AA25" s="1">
        <f>VLOOKUP(P25,AG22:AU27,12,0)</f>
        <v>0</v>
      </c>
      <c r="AB25" s="1">
        <f>VLOOKUP(P25,AG22:AU27,13,0)</f>
        <v>0</v>
      </c>
      <c r="AC25" s="1">
        <f>VLOOKUP(P25,AG22:AU27,14,0)</f>
        <v>0</v>
      </c>
      <c r="AD25" s="1">
        <f>VLOOKUP(P25,AG22:AU27,15,0)</f>
        <v>0</v>
      </c>
      <c r="AE25" s="1">
        <v>4</v>
      </c>
      <c r="AF25" s="1">
        <f t="shared" si="17"/>
        <v>4</v>
      </c>
      <c r="AG25" s="11">
        <f>Tirage!O10</f>
        <v>0</v>
      </c>
      <c r="AH25" s="11"/>
      <c r="AI25" s="11"/>
      <c r="AJ25" s="11"/>
      <c r="AK25" s="11"/>
      <c r="AL25" s="11"/>
      <c r="AM25" s="2">
        <f>RANK(AW25,AW22:AW27)</f>
        <v>4</v>
      </c>
      <c r="AN25" s="2">
        <f>SUMPRODUCT((A22:F36=AG25)*(AX22:AX36))+SUMPRODUCT((I22:N36=AG25)*(AY22:AY36))</f>
        <v>0</v>
      </c>
      <c r="AO25" s="2">
        <f>SUMPRODUCT((A22:F36=AG25)*(AZ22:AZ36))+SUMPRODUCT((I22:N36=AG25)*(BA22:BA36))</f>
        <v>0</v>
      </c>
      <c r="AP25" s="2">
        <f>SUMPRODUCT((A22:F36=AG25)*(BB22:BB36))+SUMPRODUCT((I22:N36=AG25)*(BC22:BC36))</f>
        <v>0</v>
      </c>
      <c r="AQ25" s="2">
        <f>SUMPRODUCT((A22:F36=AG25)*(BD22:BD36))+SUMPRODUCT((I22:N36=AG25)*(BE22:BE36))</f>
        <v>0</v>
      </c>
      <c r="AR25" s="2">
        <f>SUMPRODUCT((A22:F36=AG25)*(BF22:BF36))+SUMPRODUCT((I22:N36=AG25)*(BG22:BG36))</f>
        <v>0</v>
      </c>
      <c r="AS25" s="2">
        <f>SUMPRODUCT((A22:F36=AG25)*(BH22:BH36))+SUMPRODUCT((I22:N36=AG25)*(BI22:BI36))</f>
        <v>0</v>
      </c>
      <c r="AT25" s="2">
        <f>SUMPRODUCT((A22:F36=AG25)*(BJ22:BJ36))+SUMPRODUCT((I22:N36=AG25)*(BK22:BK36))</f>
        <v>0</v>
      </c>
      <c r="AU25" s="2">
        <f t="shared" si="18"/>
        <v>0</v>
      </c>
      <c r="AV25" s="4">
        <f t="shared" si="19"/>
        <v>0</v>
      </c>
      <c r="AW25" s="4">
        <f>AV25+0.000003</f>
        <v>3E-06</v>
      </c>
      <c r="AX25" s="1">
        <f t="shared" si="20"/>
        <v>0</v>
      </c>
      <c r="AY25" s="1">
        <f t="shared" si="21"/>
        <v>0</v>
      </c>
      <c r="AZ25" s="1">
        <f t="shared" si="22"/>
        <v>0</v>
      </c>
      <c r="BA25" s="1">
        <f t="shared" si="23"/>
        <v>0</v>
      </c>
      <c r="BB25" s="1" t="b">
        <f t="shared" si="24"/>
        <v>0</v>
      </c>
      <c r="BC25" s="1" t="b">
        <f t="shared" si="25"/>
        <v>0</v>
      </c>
      <c r="BD25" s="1" t="b">
        <f t="shared" si="26"/>
        <v>0</v>
      </c>
      <c r="BE25" s="1" t="b">
        <f t="shared" si="27"/>
        <v>0</v>
      </c>
      <c r="BF25" s="1" t="b">
        <f t="shared" si="28"/>
        <v>0</v>
      </c>
      <c r="BG25" s="1" t="b">
        <f t="shared" si="29"/>
        <v>0</v>
      </c>
      <c r="BH25" s="1">
        <f t="shared" si="30"/>
        <v>0</v>
      </c>
      <c r="BI25" s="1">
        <f t="shared" si="31"/>
        <v>0</v>
      </c>
      <c r="BJ25" s="1">
        <f t="shared" si="32"/>
        <v>0</v>
      </c>
      <c r="BK25" s="1">
        <f t="shared" si="33"/>
        <v>0</v>
      </c>
      <c r="BL25" s="1">
        <f>VLOOKUP(AE25,AF22:AL27,2,0)</f>
        <v>0</v>
      </c>
      <c r="BM25" s="1">
        <f>VLOOKUP(BL25,AG22:AV27,16,0)</f>
        <v>0</v>
      </c>
      <c r="BN25" s="1">
        <f>RANK(BM25,BM22:BM27)</f>
        <v>1</v>
      </c>
    </row>
    <row r="26" spans="1:66" ht="15.75">
      <c r="A26" s="9">
        <f>IF(AG22="","",AG22)</f>
        <v>0</v>
      </c>
      <c r="B26" s="9"/>
      <c r="C26" s="9"/>
      <c r="D26" s="9"/>
      <c r="E26" s="9"/>
      <c r="F26" s="9"/>
      <c r="G26" s="8"/>
      <c r="H26" s="8"/>
      <c r="I26" s="9">
        <f>IF(AG27="","",AG27)</f>
        <v>0</v>
      </c>
      <c r="J26" s="9"/>
      <c r="K26" s="9"/>
      <c r="L26" s="9"/>
      <c r="M26" s="9"/>
      <c r="N26" s="9"/>
      <c r="O26" s="10"/>
      <c r="P26" s="9">
        <f>VLOOKUP(AE26,AF22:AL27,2,0)</f>
        <v>0</v>
      </c>
      <c r="Q26" s="9"/>
      <c r="R26" s="9"/>
      <c r="S26" s="9"/>
      <c r="T26" s="9"/>
      <c r="U26" s="9"/>
      <c r="V26" s="8">
        <f>IF(BM26=BM25,BN25,BN26)</f>
        <v>1</v>
      </c>
      <c r="W26" s="7">
        <f>VLOOKUP(P26,AG22:AU27,8,0)</f>
        <v>0</v>
      </c>
      <c r="X26" s="1">
        <f>VLOOKUP(P26,AG22:AU27,9,0)</f>
        <v>0</v>
      </c>
      <c r="Y26" s="1">
        <f>VLOOKUP(P26,AG22:AU27,10,0)</f>
        <v>0</v>
      </c>
      <c r="Z26" s="1">
        <f>VLOOKUP(P26,AG22:AU27,11,0)</f>
        <v>0</v>
      </c>
      <c r="AA26" s="1">
        <f>VLOOKUP(P26,AG22:AU27,12,0)</f>
        <v>0</v>
      </c>
      <c r="AB26" s="1">
        <f>VLOOKUP(P26,AG22:AU27,13,0)</f>
        <v>0</v>
      </c>
      <c r="AC26" s="1">
        <f>VLOOKUP(P26,AG22:AU27,14,0)</f>
        <v>0</v>
      </c>
      <c r="AD26" s="1">
        <f>VLOOKUP(P26,AG22:AU27,15,0)</f>
        <v>0</v>
      </c>
      <c r="AE26" s="1">
        <v>5</v>
      </c>
      <c r="AF26" s="1">
        <f t="shared" si="17"/>
        <v>5</v>
      </c>
      <c r="AG26" s="11">
        <f>Tirage!O11</f>
        <v>0</v>
      </c>
      <c r="AH26" s="11"/>
      <c r="AI26" s="11"/>
      <c r="AJ26" s="11"/>
      <c r="AK26" s="11"/>
      <c r="AL26" s="11"/>
      <c r="AM26" s="2">
        <f>RANK(AW26,AW22:AW27)</f>
        <v>5</v>
      </c>
      <c r="AN26" s="2">
        <f>SUMPRODUCT((A22:F36=AG26)*(AX22:AX36))+SUMPRODUCT((I22:N36=AG26)*(AY22:AY36))</f>
        <v>0</v>
      </c>
      <c r="AO26" s="2">
        <f>SUMPRODUCT((A22:F36=AG26)*(AZ22:AZ36))+SUMPRODUCT((I22:N36=AG26)*(BA22:BA36))</f>
        <v>0</v>
      </c>
      <c r="AP26" s="2">
        <f>SUMPRODUCT((A22:F36=AG26)*(BB22:BB36))+SUMPRODUCT((I22:N36=AG26)*(BC22:BC36))</f>
        <v>0</v>
      </c>
      <c r="AQ26" s="2">
        <f>SUMPRODUCT((A22:F36=AG26)*(BD22:BD36))+SUMPRODUCT((I22:N36=AG26)*(BE22:BE36))</f>
        <v>0</v>
      </c>
      <c r="AR26" s="2">
        <f>SUMPRODUCT((A22:F36=AG26)*(BF22:BF36))+SUMPRODUCT((I22:N36=AG26)*(BG22:BG36))</f>
        <v>0</v>
      </c>
      <c r="AS26" s="2">
        <f>SUMPRODUCT((A22:F36=AG26)*(BH22:BH36))+SUMPRODUCT((I22:N36=AG26)*(BI22:BI36))</f>
        <v>0</v>
      </c>
      <c r="AT26" s="2">
        <f>SUMPRODUCT((A22:F36=AG26)*(BJ22:BJ36))+SUMPRODUCT((I22:N36=AG26)*(BK22:BK36))</f>
        <v>0</v>
      </c>
      <c r="AU26" s="2">
        <f t="shared" si="18"/>
        <v>0</v>
      </c>
      <c r="AV26" s="4">
        <f t="shared" si="19"/>
        <v>0</v>
      </c>
      <c r="AW26" s="4">
        <f>AV26+0.000002</f>
        <v>2E-06</v>
      </c>
      <c r="AX26" s="1">
        <f t="shared" si="20"/>
        <v>0</v>
      </c>
      <c r="AY26" s="1">
        <f t="shared" si="21"/>
        <v>0</v>
      </c>
      <c r="AZ26" s="1">
        <f t="shared" si="22"/>
        <v>0</v>
      </c>
      <c r="BA26" s="1">
        <f t="shared" si="23"/>
        <v>0</v>
      </c>
      <c r="BB26" s="1" t="b">
        <f t="shared" si="24"/>
        <v>0</v>
      </c>
      <c r="BC26" s="1" t="b">
        <f t="shared" si="25"/>
        <v>0</v>
      </c>
      <c r="BD26" s="1" t="b">
        <f t="shared" si="26"/>
        <v>0</v>
      </c>
      <c r="BE26" s="1" t="b">
        <f t="shared" si="27"/>
        <v>0</v>
      </c>
      <c r="BF26" s="1" t="b">
        <f t="shared" si="28"/>
        <v>0</v>
      </c>
      <c r="BG26" s="1" t="b">
        <f t="shared" si="29"/>
        <v>0</v>
      </c>
      <c r="BH26" s="1">
        <f t="shared" si="30"/>
        <v>0</v>
      </c>
      <c r="BI26" s="1">
        <f t="shared" si="31"/>
        <v>0</v>
      </c>
      <c r="BJ26" s="1">
        <f t="shared" si="32"/>
        <v>0</v>
      </c>
      <c r="BK26" s="1">
        <f t="shared" si="33"/>
        <v>0</v>
      </c>
      <c r="BL26" s="1">
        <f>VLOOKUP(AE26,AF22:AL27,2,0)</f>
        <v>0</v>
      </c>
      <c r="BM26" s="1">
        <f>VLOOKUP(BL26,AG22:AV27,16,0)</f>
        <v>0</v>
      </c>
      <c r="BN26" s="1">
        <f>RANK(BM26,BM22:BM27)</f>
        <v>1</v>
      </c>
    </row>
    <row r="27" spans="1:66" ht="15.75">
      <c r="A27" s="9">
        <f>IF(AG25="","",AG25)</f>
        <v>0</v>
      </c>
      <c r="B27" s="9"/>
      <c r="C27" s="9"/>
      <c r="D27" s="9"/>
      <c r="E27" s="9"/>
      <c r="F27" s="9"/>
      <c r="G27" s="8"/>
      <c r="H27" s="8"/>
      <c r="I27" s="9">
        <f>IF(AG26="","",AG26)</f>
        <v>0</v>
      </c>
      <c r="J27" s="9"/>
      <c r="K27" s="9"/>
      <c r="L27" s="9"/>
      <c r="M27" s="9"/>
      <c r="N27" s="9"/>
      <c r="O27" s="10"/>
      <c r="P27" s="9">
        <f>VLOOKUP(AE27,AF22:AL27,2,0)</f>
        <v>0</v>
      </c>
      <c r="Q27" s="9"/>
      <c r="R27" s="9"/>
      <c r="S27" s="9"/>
      <c r="T27" s="9"/>
      <c r="U27" s="9"/>
      <c r="V27" s="8">
        <f>IF(BM27=BM26,BN26,BN27)</f>
        <v>1</v>
      </c>
      <c r="W27" s="7">
        <f>VLOOKUP(P27,AG22:AU27,8,0)</f>
        <v>0</v>
      </c>
      <c r="X27" s="1">
        <f>VLOOKUP(P27,AG22:AU27,9,0)</f>
        <v>0</v>
      </c>
      <c r="Y27" s="1">
        <f>VLOOKUP(P27,AG22:AU27,10,0)</f>
        <v>0</v>
      </c>
      <c r="Z27" s="1">
        <f>VLOOKUP(P27,AG22:AU27,11,0)</f>
        <v>0</v>
      </c>
      <c r="AA27" s="1">
        <f>VLOOKUP(P27,AG22:AU27,12,0)</f>
        <v>0</v>
      </c>
      <c r="AB27" s="1">
        <f>VLOOKUP(P27,AG22:AU27,13,0)</f>
        <v>0</v>
      </c>
      <c r="AC27" s="1">
        <f>VLOOKUP(P27,AG22:AU27,14,0)</f>
        <v>0</v>
      </c>
      <c r="AD27" s="1">
        <f>VLOOKUP(P27,AG22:AU27,15,0)</f>
        <v>0</v>
      </c>
      <c r="AE27" s="1">
        <v>6</v>
      </c>
      <c r="AF27" s="1">
        <f t="shared" si="17"/>
        <v>6</v>
      </c>
      <c r="AG27" s="11">
        <f>Tirage!O12</f>
        <v>0</v>
      </c>
      <c r="AH27" s="11"/>
      <c r="AI27" s="11"/>
      <c r="AJ27" s="11"/>
      <c r="AK27" s="11"/>
      <c r="AL27" s="11"/>
      <c r="AM27" s="2">
        <f>RANK(AW27,AW22:AW27)</f>
        <v>6</v>
      </c>
      <c r="AN27" s="2">
        <f>SUMPRODUCT((A22:F36=AG27)*(AX22:AX36))+SUMPRODUCT((I22:N36=AG27)*(AY22:AY36))</f>
        <v>0</v>
      </c>
      <c r="AO27" s="2">
        <f>SUMPRODUCT((A22:F36=AG27)*(AZ22:AZ36))+SUMPRODUCT((I22:N36=AG27)*(BA22:BA36))</f>
        <v>0</v>
      </c>
      <c r="AP27" s="2">
        <f>SUMPRODUCT((A22:F36=AG27)*(BB22:BB36))+SUMPRODUCT((I22:N36=AG27)*(BC22:BC36))</f>
        <v>0</v>
      </c>
      <c r="AQ27" s="2">
        <f>SUMPRODUCT((A22:F36=AG27)*(BD22:BD36))+SUMPRODUCT((I22:N36=AG27)*(BE22:BE36))</f>
        <v>0</v>
      </c>
      <c r="AR27" s="2">
        <f>SUMPRODUCT((A22:F36=AG27)*(BF22:BF36))+SUMPRODUCT((I22:N36=AG27)*(BG22:BG36))</f>
        <v>0</v>
      </c>
      <c r="AS27" s="2">
        <f>SUMPRODUCT((A22:F36=AG27)*(BH22:BH36))+SUMPRODUCT((I22:N36=AG27)*(BI22:BI36))</f>
        <v>0</v>
      </c>
      <c r="AT27" s="2">
        <f>SUMPRODUCT((A22:F36=AG27)*(BJ22:BJ36))+SUMPRODUCT((I22:N36=AG27)*(BK22:BK36))</f>
        <v>0</v>
      </c>
      <c r="AU27" s="2">
        <f t="shared" si="18"/>
        <v>0</v>
      </c>
      <c r="AV27" s="4">
        <f t="shared" si="19"/>
        <v>0</v>
      </c>
      <c r="AW27" s="4">
        <f>AV27+0.000001</f>
        <v>1E-06</v>
      </c>
      <c r="AX27" s="1">
        <f t="shared" si="20"/>
        <v>0</v>
      </c>
      <c r="AY27" s="1">
        <f t="shared" si="21"/>
        <v>0</v>
      </c>
      <c r="AZ27" s="1">
        <f t="shared" si="22"/>
        <v>0</v>
      </c>
      <c r="BA27" s="1">
        <f t="shared" si="23"/>
        <v>0</v>
      </c>
      <c r="BB27" s="1" t="b">
        <f t="shared" si="24"/>
        <v>0</v>
      </c>
      <c r="BC27" s="1" t="b">
        <f t="shared" si="25"/>
        <v>0</v>
      </c>
      <c r="BD27" s="1" t="b">
        <f t="shared" si="26"/>
        <v>0</v>
      </c>
      <c r="BE27" s="1" t="b">
        <f t="shared" si="27"/>
        <v>0</v>
      </c>
      <c r="BF27" s="1" t="b">
        <f t="shared" si="28"/>
        <v>0</v>
      </c>
      <c r="BG27" s="1" t="b">
        <f t="shared" si="29"/>
        <v>0</v>
      </c>
      <c r="BH27" s="1">
        <f t="shared" si="30"/>
        <v>0</v>
      </c>
      <c r="BI27" s="1">
        <f t="shared" si="31"/>
        <v>0</v>
      </c>
      <c r="BJ27" s="1">
        <f t="shared" si="32"/>
        <v>0</v>
      </c>
      <c r="BK27" s="1">
        <f t="shared" si="33"/>
        <v>0</v>
      </c>
      <c r="BL27" s="1">
        <f>VLOOKUP(AE27,AF22:AL27,2,0)</f>
        <v>0</v>
      </c>
      <c r="BM27" s="1">
        <f>VLOOKUP(BL27,AG22:AV27,16,0)</f>
        <v>0</v>
      </c>
      <c r="BN27" s="1">
        <f>RANK(BM27,BM22:BM27)</f>
        <v>1</v>
      </c>
    </row>
    <row r="28" spans="1:63" ht="15.75">
      <c r="A28" s="9">
        <f>IF(AG22="","",AG22)</f>
        <v>0</v>
      </c>
      <c r="B28" s="9"/>
      <c r="C28" s="9"/>
      <c r="D28" s="9"/>
      <c r="E28" s="9"/>
      <c r="F28" s="9"/>
      <c r="G28" s="8"/>
      <c r="H28" s="8"/>
      <c r="I28" s="9">
        <f>IF(AG24="","",AG24)</f>
        <v>0</v>
      </c>
      <c r="J28" s="9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4"/>
      <c r="AW28" s="4"/>
      <c r="AX28" s="1">
        <f t="shared" si="20"/>
        <v>0</v>
      </c>
      <c r="AY28" s="1">
        <f t="shared" si="21"/>
        <v>0</v>
      </c>
      <c r="AZ28" s="1">
        <f t="shared" si="22"/>
        <v>0</v>
      </c>
      <c r="BA28" s="1">
        <f t="shared" si="23"/>
        <v>0</v>
      </c>
      <c r="BB28" s="1" t="b">
        <f t="shared" si="24"/>
        <v>0</v>
      </c>
      <c r="BC28" s="1" t="b">
        <f t="shared" si="25"/>
        <v>0</v>
      </c>
      <c r="BD28" s="1" t="b">
        <f t="shared" si="26"/>
        <v>0</v>
      </c>
      <c r="BE28" s="1" t="b">
        <f t="shared" si="27"/>
        <v>0</v>
      </c>
      <c r="BF28" s="1" t="b">
        <f t="shared" si="28"/>
        <v>0</v>
      </c>
      <c r="BG28" s="1" t="b">
        <f t="shared" si="29"/>
        <v>0</v>
      </c>
      <c r="BH28" s="1">
        <f t="shared" si="30"/>
        <v>0</v>
      </c>
      <c r="BI28" s="1">
        <f t="shared" si="31"/>
        <v>0</v>
      </c>
      <c r="BJ28" s="1">
        <f t="shared" si="32"/>
        <v>0</v>
      </c>
      <c r="BK28" s="1">
        <f t="shared" si="33"/>
        <v>0</v>
      </c>
    </row>
    <row r="29" spans="1:63" ht="15.75">
      <c r="A29" s="9">
        <f>IF(AG23="","",AG23)</f>
        <v>0</v>
      </c>
      <c r="B29" s="9"/>
      <c r="C29" s="9"/>
      <c r="D29" s="9"/>
      <c r="E29" s="9"/>
      <c r="F29" s="9"/>
      <c r="G29" s="8"/>
      <c r="H29" s="8"/>
      <c r="I29" s="9">
        <f>IF(AG26="","",AG26)</f>
        <v>0</v>
      </c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4"/>
      <c r="AW29" s="4"/>
      <c r="AX29" s="1">
        <f t="shared" si="20"/>
        <v>0</v>
      </c>
      <c r="AY29" s="1">
        <f t="shared" si="21"/>
        <v>0</v>
      </c>
      <c r="AZ29" s="1">
        <f t="shared" si="22"/>
        <v>0</v>
      </c>
      <c r="BA29" s="1">
        <f t="shared" si="23"/>
        <v>0</v>
      </c>
      <c r="BB29" s="1" t="b">
        <f t="shared" si="24"/>
        <v>0</v>
      </c>
      <c r="BC29" s="1" t="b">
        <f t="shared" si="25"/>
        <v>0</v>
      </c>
      <c r="BD29" s="1" t="b">
        <f t="shared" si="26"/>
        <v>0</v>
      </c>
      <c r="BE29" s="1" t="b">
        <f t="shared" si="27"/>
        <v>0</v>
      </c>
      <c r="BF29" s="1" t="b">
        <f t="shared" si="28"/>
        <v>0</v>
      </c>
      <c r="BG29" s="1" t="b">
        <f t="shared" si="29"/>
        <v>0</v>
      </c>
      <c r="BH29" s="1">
        <f t="shared" si="30"/>
        <v>0</v>
      </c>
      <c r="BI29" s="1">
        <f t="shared" si="31"/>
        <v>0</v>
      </c>
      <c r="BJ29" s="1">
        <f t="shared" si="32"/>
        <v>0</v>
      </c>
      <c r="BK29" s="1">
        <f t="shared" si="33"/>
        <v>0</v>
      </c>
    </row>
    <row r="30" spans="1:63" ht="15.75">
      <c r="A30" s="9">
        <f>IF(AG25="","",AG25)</f>
        <v>0</v>
      </c>
      <c r="B30" s="9"/>
      <c r="C30" s="9"/>
      <c r="D30" s="9"/>
      <c r="E30" s="9"/>
      <c r="F30" s="9"/>
      <c r="G30" s="8"/>
      <c r="H30" s="8"/>
      <c r="I30" s="9">
        <f>IF(AG27="","",AG27)</f>
        <v>0</v>
      </c>
      <c r="J30" s="9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4"/>
      <c r="AW30" s="4"/>
      <c r="AX30" s="1">
        <f t="shared" si="20"/>
        <v>0</v>
      </c>
      <c r="AY30" s="1">
        <f t="shared" si="21"/>
        <v>0</v>
      </c>
      <c r="AZ30" s="1">
        <f t="shared" si="22"/>
        <v>0</v>
      </c>
      <c r="BA30" s="1">
        <f t="shared" si="23"/>
        <v>0</v>
      </c>
      <c r="BB30" s="1" t="b">
        <f t="shared" si="24"/>
        <v>0</v>
      </c>
      <c r="BC30" s="1" t="b">
        <f t="shared" si="25"/>
        <v>0</v>
      </c>
      <c r="BD30" s="1" t="b">
        <f t="shared" si="26"/>
        <v>0</v>
      </c>
      <c r="BE30" s="1" t="b">
        <f t="shared" si="27"/>
        <v>0</v>
      </c>
      <c r="BF30" s="1" t="b">
        <f t="shared" si="28"/>
        <v>0</v>
      </c>
      <c r="BG30" s="1" t="b">
        <f t="shared" si="29"/>
        <v>0</v>
      </c>
      <c r="BH30" s="1">
        <f t="shared" si="30"/>
        <v>0</v>
      </c>
      <c r="BI30" s="1">
        <f t="shared" si="31"/>
        <v>0</v>
      </c>
      <c r="BJ30" s="1">
        <f t="shared" si="32"/>
        <v>0</v>
      </c>
      <c r="BK30" s="1">
        <f t="shared" si="33"/>
        <v>0</v>
      </c>
    </row>
    <row r="31" spans="1:63" ht="15.75">
      <c r="A31" s="9">
        <f>IF(AG24="","",AG24)</f>
        <v>0</v>
      </c>
      <c r="B31" s="9"/>
      <c r="C31" s="9"/>
      <c r="D31" s="9"/>
      <c r="E31" s="9"/>
      <c r="F31" s="9"/>
      <c r="G31" s="8"/>
      <c r="H31" s="8"/>
      <c r="I31" s="9">
        <f>IF(AG26="","",AG26)</f>
        <v>0</v>
      </c>
      <c r="J31" s="9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4"/>
      <c r="AW31" s="4"/>
      <c r="AX31" s="1">
        <f t="shared" si="20"/>
        <v>0</v>
      </c>
      <c r="AY31" s="1">
        <f t="shared" si="21"/>
        <v>0</v>
      </c>
      <c r="AZ31" s="1">
        <f t="shared" si="22"/>
        <v>0</v>
      </c>
      <c r="BA31" s="1">
        <f t="shared" si="23"/>
        <v>0</v>
      </c>
      <c r="BB31" s="1" t="b">
        <f t="shared" si="24"/>
        <v>0</v>
      </c>
      <c r="BC31" s="1" t="b">
        <f t="shared" si="25"/>
        <v>0</v>
      </c>
      <c r="BD31" s="1" t="b">
        <f t="shared" si="26"/>
        <v>0</v>
      </c>
      <c r="BE31" s="1" t="b">
        <f t="shared" si="27"/>
        <v>0</v>
      </c>
      <c r="BF31" s="1" t="b">
        <f t="shared" si="28"/>
        <v>0</v>
      </c>
      <c r="BG31" s="1" t="b">
        <f t="shared" si="29"/>
        <v>0</v>
      </c>
      <c r="BH31" s="1">
        <f t="shared" si="30"/>
        <v>0</v>
      </c>
      <c r="BI31" s="1">
        <f t="shared" si="31"/>
        <v>0</v>
      </c>
      <c r="BJ31" s="1">
        <f t="shared" si="32"/>
        <v>0</v>
      </c>
      <c r="BK31" s="1">
        <f t="shared" si="33"/>
        <v>0</v>
      </c>
    </row>
    <row r="32" spans="1:63" ht="15.75">
      <c r="A32" s="9">
        <f>IF(AG22="","",AG22)</f>
        <v>0</v>
      </c>
      <c r="B32" s="9"/>
      <c r="C32" s="9"/>
      <c r="D32" s="9"/>
      <c r="E32" s="9"/>
      <c r="F32" s="9"/>
      <c r="G32" s="8"/>
      <c r="H32" s="8"/>
      <c r="I32" s="9">
        <f>IF(AG25="","",AG25)</f>
        <v>0</v>
      </c>
      <c r="J32" s="9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4"/>
      <c r="AW32" s="4"/>
      <c r="AX32" s="1">
        <f t="shared" si="20"/>
        <v>0</v>
      </c>
      <c r="AY32" s="1">
        <f t="shared" si="21"/>
        <v>0</v>
      </c>
      <c r="AZ32" s="1">
        <f t="shared" si="22"/>
        <v>0</v>
      </c>
      <c r="BA32" s="1">
        <f t="shared" si="23"/>
        <v>0</v>
      </c>
      <c r="BB32" s="1" t="b">
        <f t="shared" si="24"/>
        <v>0</v>
      </c>
      <c r="BC32" s="1" t="b">
        <f t="shared" si="25"/>
        <v>0</v>
      </c>
      <c r="BD32" s="1" t="b">
        <f t="shared" si="26"/>
        <v>0</v>
      </c>
      <c r="BE32" s="1" t="b">
        <f t="shared" si="27"/>
        <v>0</v>
      </c>
      <c r="BF32" s="1" t="b">
        <f t="shared" si="28"/>
        <v>0</v>
      </c>
      <c r="BG32" s="1" t="b">
        <f t="shared" si="29"/>
        <v>0</v>
      </c>
      <c r="BH32" s="1">
        <f t="shared" si="30"/>
        <v>0</v>
      </c>
      <c r="BI32" s="1">
        <f t="shared" si="31"/>
        <v>0</v>
      </c>
      <c r="BJ32" s="1">
        <f t="shared" si="32"/>
        <v>0</v>
      </c>
      <c r="BK32" s="1">
        <f t="shared" si="33"/>
        <v>0</v>
      </c>
    </row>
    <row r="33" spans="1:63" ht="15.75">
      <c r="A33" s="9">
        <f>IF(AG23="","",AG23)</f>
        <v>0</v>
      </c>
      <c r="B33" s="9"/>
      <c r="C33" s="9"/>
      <c r="D33" s="9"/>
      <c r="E33" s="9"/>
      <c r="F33" s="9"/>
      <c r="G33" s="8"/>
      <c r="H33" s="8"/>
      <c r="I33" s="9">
        <f>IF(AG27="","",AG27)</f>
        <v>0</v>
      </c>
      <c r="J33" s="9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4"/>
      <c r="AW33" s="4"/>
      <c r="AX33" s="1">
        <f t="shared" si="20"/>
        <v>0</v>
      </c>
      <c r="AY33" s="1">
        <f t="shared" si="21"/>
        <v>0</v>
      </c>
      <c r="AZ33" s="1">
        <f t="shared" si="22"/>
        <v>0</v>
      </c>
      <c r="BA33" s="1">
        <f t="shared" si="23"/>
        <v>0</v>
      </c>
      <c r="BB33" s="1" t="b">
        <f t="shared" si="24"/>
        <v>0</v>
      </c>
      <c r="BC33" s="1" t="b">
        <f t="shared" si="25"/>
        <v>0</v>
      </c>
      <c r="BD33" s="1" t="b">
        <f t="shared" si="26"/>
        <v>0</v>
      </c>
      <c r="BE33" s="1" t="b">
        <f t="shared" si="27"/>
        <v>0</v>
      </c>
      <c r="BF33" s="1" t="b">
        <f t="shared" si="28"/>
        <v>0</v>
      </c>
      <c r="BG33" s="1" t="b">
        <f t="shared" si="29"/>
        <v>0</v>
      </c>
      <c r="BH33" s="1">
        <f t="shared" si="30"/>
        <v>0</v>
      </c>
      <c r="BI33" s="1">
        <f t="shared" si="31"/>
        <v>0</v>
      </c>
      <c r="BJ33" s="1">
        <f t="shared" si="32"/>
        <v>0</v>
      </c>
      <c r="BK33" s="1">
        <f t="shared" si="33"/>
        <v>0</v>
      </c>
    </row>
    <row r="34" spans="1:63" ht="15.75">
      <c r="A34" s="9">
        <f>IF(AG22="","",AG22)</f>
        <v>0</v>
      </c>
      <c r="B34" s="9"/>
      <c r="C34" s="9"/>
      <c r="D34" s="9"/>
      <c r="E34" s="9"/>
      <c r="F34" s="9"/>
      <c r="G34" s="8"/>
      <c r="H34" s="8"/>
      <c r="I34" s="9">
        <f>IF(AG26="","",AG26)</f>
        <v>0</v>
      </c>
      <c r="J34" s="9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4"/>
      <c r="AW34" s="4"/>
      <c r="AX34" s="1">
        <f t="shared" si="20"/>
        <v>0</v>
      </c>
      <c r="AY34" s="1">
        <f t="shared" si="21"/>
        <v>0</v>
      </c>
      <c r="AZ34" s="1">
        <f t="shared" si="22"/>
        <v>0</v>
      </c>
      <c r="BA34" s="1">
        <f t="shared" si="23"/>
        <v>0</v>
      </c>
      <c r="BB34" s="1" t="b">
        <f t="shared" si="24"/>
        <v>0</v>
      </c>
      <c r="BC34" s="1" t="b">
        <f t="shared" si="25"/>
        <v>0</v>
      </c>
      <c r="BD34" s="1" t="b">
        <f t="shared" si="26"/>
        <v>0</v>
      </c>
      <c r="BE34" s="1" t="b">
        <f t="shared" si="27"/>
        <v>0</v>
      </c>
      <c r="BF34" s="1" t="b">
        <f t="shared" si="28"/>
        <v>0</v>
      </c>
      <c r="BG34" s="1" t="b">
        <f t="shared" si="29"/>
        <v>0</v>
      </c>
      <c r="BH34" s="1">
        <f t="shared" si="30"/>
        <v>0</v>
      </c>
      <c r="BI34" s="1">
        <f t="shared" si="31"/>
        <v>0</v>
      </c>
      <c r="BJ34" s="1">
        <f t="shared" si="32"/>
        <v>0</v>
      </c>
      <c r="BK34" s="1">
        <f t="shared" si="33"/>
        <v>0</v>
      </c>
    </row>
    <row r="35" spans="1:63" ht="15.75">
      <c r="A35" s="9">
        <f>IF(AG24="","",AG24)</f>
        <v>0</v>
      </c>
      <c r="B35" s="9"/>
      <c r="C35" s="9"/>
      <c r="D35" s="9"/>
      <c r="E35" s="9"/>
      <c r="F35" s="9"/>
      <c r="G35" s="8"/>
      <c r="H35" s="8"/>
      <c r="I35" s="9">
        <f>IF(AG27="","",AG27)</f>
        <v>0</v>
      </c>
      <c r="J35" s="9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4"/>
      <c r="AW35" s="4"/>
      <c r="AX35" s="1">
        <f t="shared" si="20"/>
        <v>0</v>
      </c>
      <c r="AY35" s="1">
        <f t="shared" si="21"/>
        <v>0</v>
      </c>
      <c r="AZ35" s="1">
        <f t="shared" si="22"/>
        <v>0</v>
      </c>
      <c r="BA35" s="1">
        <f t="shared" si="23"/>
        <v>0</v>
      </c>
      <c r="BB35" s="1" t="b">
        <f t="shared" si="24"/>
        <v>0</v>
      </c>
      <c r="BC35" s="1" t="b">
        <f t="shared" si="25"/>
        <v>0</v>
      </c>
      <c r="BD35" s="1" t="b">
        <f t="shared" si="26"/>
        <v>0</v>
      </c>
      <c r="BE35" s="1" t="b">
        <f t="shared" si="27"/>
        <v>0</v>
      </c>
      <c r="BF35" s="1" t="b">
        <f t="shared" si="28"/>
        <v>0</v>
      </c>
      <c r="BG35" s="1" t="b">
        <f t="shared" si="29"/>
        <v>0</v>
      </c>
      <c r="BH35" s="1">
        <f t="shared" si="30"/>
        <v>0</v>
      </c>
      <c r="BI35" s="1">
        <f t="shared" si="31"/>
        <v>0</v>
      </c>
      <c r="BJ35" s="1">
        <f t="shared" si="32"/>
        <v>0</v>
      </c>
      <c r="BK35" s="1">
        <f t="shared" si="33"/>
        <v>0</v>
      </c>
    </row>
    <row r="36" spans="1:63" ht="15.75">
      <c r="A36" s="9">
        <f>IF(AG23="","",AG23)</f>
        <v>0</v>
      </c>
      <c r="B36" s="9"/>
      <c r="C36" s="9"/>
      <c r="D36" s="9"/>
      <c r="E36" s="9"/>
      <c r="F36" s="9"/>
      <c r="G36" s="8"/>
      <c r="H36" s="8"/>
      <c r="I36" s="9">
        <f>IF(AG25="","",AG25)</f>
        <v>0</v>
      </c>
      <c r="J36" s="9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4"/>
      <c r="AW36" s="4"/>
      <c r="AX36" s="1">
        <f t="shared" si="20"/>
        <v>0</v>
      </c>
      <c r="AY36" s="1">
        <f t="shared" si="21"/>
        <v>0</v>
      </c>
      <c r="AZ36" s="1">
        <f t="shared" si="22"/>
        <v>0</v>
      </c>
      <c r="BA36" s="1">
        <f t="shared" si="23"/>
        <v>0</v>
      </c>
      <c r="BB36" s="1" t="b">
        <f t="shared" si="24"/>
        <v>0</v>
      </c>
      <c r="BC36" s="1" t="b">
        <f t="shared" si="25"/>
        <v>0</v>
      </c>
      <c r="BD36" s="1" t="b">
        <f t="shared" si="26"/>
        <v>0</v>
      </c>
      <c r="BE36" s="1" t="b">
        <f t="shared" si="27"/>
        <v>0</v>
      </c>
      <c r="BF36" s="1" t="b">
        <f t="shared" si="28"/>
        <v>0</v>
      </c>
      <c r="BG36" s="1" t="b">
        <f t="shared" si="29"/>
        <v>0</v>
      </c>
      <c r="BH36" s="1">
        <f t="shared" si="30"/>
        <v>0</v>
      </c>
      <c r="BI36" s="1">
        <f t="shared" si="31"/>
        <v>0</v>
      </c>
      <c r="BJ36" s="1">
        <f t="shared" si="32"/>
        <v>0</v>
      </c>
      <c r="BK36" s="1">
        <f t="shared" si="33"/>
        <v>0</v>
      </c>
    </row>
  </sheetData>
  <mergeCells count="104">
    <mergeCell ref="A3:F3"/>
    <mergeCell ref="I3:N3"/>
    <mergeCell ref="P3:U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I4:N4"/>
    <mergeCell ref="I5:N5"/>
    <mergeCell ref="I6:N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P4:U4"/>
    <mergeCell ref="P5:U5"/>
    <mergeCell ref="P6:U6"/>
    <mergeCell ref="P7:U7"/>
    <mergeCell ref="P8:U8"/>
    <mergeCell ref="P9:U9"/>
    <mergeCell ref="O1:O18"/>
    <mergeCell ref="A1:N2"/>
    <mergeCell ref="P1:AD2"/>
    <mergeCell ref="P10:AD18"/>
    <mergeCell ref="AG1:AU2"/>
    <mergeCell ref="AG3:AL3"/>
    <mergeCell ref="AG4:AL4"/>
    <mergeCell ref="AG5:AL5"/>
    <mergeCell ref="AG6:AL6"/>
    <mergeCell ref="AG7:AL7"/>
    <mergeCell ref="AG8:AL8"/>
    <mergeCell ref="AG9:AL9"/>
    <mergeCell ref="AG10:AU18"/>
    <mergeCell ref="A19:N20"/>
    <mergeCell ref="O19:O36"/>
    <mergeCell ref="P19:AD20"/>
    <mergeCell ref="AG19:AU20"/>
    <mergeCell ref="A21:F21"/>
    <mergeCell ref="I21:N21"/>
    <mergeCell ref="P21:U21"/>
    <mergeCell ref="AG21:AL21"/>
    <mergeCell ref="A22:F22"/>
    <mergeCell ref="I22:N22"/>
    <mergeCell ref="P22:U22"/>
    <mergeCell ref="AG22:AL22"/>
    <mergeCell ref="A23:F23"/>
    <mergeCell ref="I23:N23"/>
    <mergeCell ref="P23:U23"/>
    <mergeCell ref="AG23:AL23"/>
    <mergeCell ref="A24:F24"/>
    <mergeCell ref="I24:N24"/>
    <mergeCell ref="P24:U24"/>
    <mergeCell ref="AG24:AL24"/>
    <mergeCell ref="A25:F25"/>
    <mergeCell ref="I25:N25"/>
    <mergeCell ref="P25:U25"/>
    <mergeCell ref="AG25:AL25"/>
    <mergeCell ref="A26:F26"/>
    <mergeCell ref="I26:N26"/>
    <mergeCell ref="P26:U26"/>
    <mergeCell ref="AG26:AL26"/>
    <mergeCell ref="A27:F27"/>
    <mergeCell ref="I27:N27"/>
    <mergeCell ref="P27:U27"/>
    <mergeCell ref="AG27:AL27"/>
    <mergeCell ref="A28:F28"/>
    <mergeCell ref="I28:N28"/>
    <mergeCell ref="P28:AD36"/>
    <mergeCell ref="AG28:AU36"/>
    <mergeCell ref="A29:F29"/>
    <mergeCell ref="I29:N29"/>
    <mergeCell ref="A30:F30"/>
    <mergeCell ref="I30:N30"/>
    <mergeCell ref="A31:F31"/>
    <mergeCell ref="I31:N31"/>
    <mergeCell ref="A32:F32"/>
    <mergeCell ref="I32:N32"/>
    <mergeCell ref="A33:F33"/>
    <mergeCell ref="I33:N33"/>
    <mergeCell ref="A36:F36"/>
    <mergeCell ref="I36:N36"/>
    <mergeCell ref="A34:F34"/>
    <mergeCell ref="I34:N34"/>
    <mergeCell ref="A35:F35"/>
    <mergeCell ref="I35:N35"/>
  </mergeCells>
  <conditionalFormatting sqref="AD4:AD9 AD22:AD27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</dc:creator>
  <cp:keywords/>
  <dc:description/>
  <cp:lastModifiedBy>COSTA</cp:lastModifiedBy>
  <dcterms:created xsi:type="dcterms:W3CDTF">2015-03-25T13:29:06Z</dcterms:created>
  <dcterms:modified xsi:type="dcterms:W3CDTF">2015-03-25T14:36:41Z</dcterms:modified>
  <cp:category/>
  <cp:version/>
  <cp:contentType/>
  <cp:contentStatus/>
</cp:coreProperties>
</file>