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195" windowHeight="5475"/>
  </bookViews>
  <sheets>
    <sheet name="Outil1" sheetId="1" r:id="rId1"/>
  </sheets>
  <definedNames>
    <definedName name="_xlnm.Print_Area" localSheetId="0">Outil1!$B$8:$H$54</definedName>
  </definedNames>
  <calcPr calcId="145621"/>
</workbook>
</file>

<file path=xl/calcChain.xml><?xml version="1.0" encoding="utf-8"?>
<calcChain xmlns="http://schemas.openxmlformats.org/spreadsheetml/2006/main">
  <c r="C65" i="1" l="1"/>
  <c r="F65" i="1" s="1"/>
  <c r="E62" i="1"/>
  <c r="D62" i="1"/>
  <c r="E61" i="1"/>
  <c r="D61" i="1" s="1"/>
  <c r="C80" i="1"/>
  <c r="G80" i="1"/>
  <c r="C78" i="1"/>
  <c r="G78" i="1" s="1"/>
  <c r="H77" i="1"/>
  <c r="E77" i="1"/>
  <c r="D77" i="1"/>
  <c r="C76" i="1"/>
  <c r="H76" i="1"/>
  <c r="E72" i="1"/>
  <c r="F72" i="1" s="1"/>
  <c r="C71" i="1"/>
  <c r="F71" i="1" s="1"/>
  <c r="E70" i="1"/>
  <c r="D70" i="1" s="1"/>
  <c r="E69" i="1"/>
  <c r="G69" i="1"/>
  <c r="E68" i="1"/>
  <c r="F68" i="1"/>
  <c r="C9" i="1"/>
  <c r="F9" i="1" s="1"/>
  <c r="E10" i="1"/>
  <c r="D10" i="1" s="1"/>
  <c r="E11" i="1"/>
  <c r="F11" i="1"/>
  <c r="E12" i="1"/>
  <c r="F12" i="1" s="1"/>
  <c r="E13" i="1"/>
  <c r="G13" i="1"/>
  <c r="C18" i="1"/>
  <c r="F18" i="1" s="1"/>
  <c r="E19" i="1"/>
  <c r="D19" i="1" s="1"/>
  <c r="H19" i="1"/>
  <c r="C20" i="1"/>
  <c r="F20" i="1" s="1"/>
  <c r="C21" i="1"/>
  <c r="F21" i="1"/>
  <c r="G21" i="1"/>
  <c r="C28" i="1"/>
  <c r="F28" i="1" s="1"/>
  <c r="E29" i="1"/>
  <c r="D29" i="1" s="1"/>
  <c r="E30" i="1"/>
  <c r="F30" i="1" s="1"/>
  <c r="E31" i="1"/>
  <c r="F31" i="1" s="1"/>
  <c r="E32" i="1"/>
  <c r="G32" i="1"/>
  <c r="E40" i="1"/>
  <c r="F40" i="1"/>
  <c r="E41" i="1"/>
  <c r="G41" i="1"/>
  <c r="E42" i="1"/>
  <c r="D42" i="1" s="1"/>
  <c r="C43" i="1"/>
  <c r="F43" i="1" s="1"/>
  <c r="E44" i="1"/>
  <c r="F44" i="1" s="1"/>
  <c r="C50" i="1"/>
  <c r="F50" i="1" s="1"/>
  <c r="D51" i="1"/>
  <c r="E51" i="1"/>
  <c r="E52" i="1"/>
  <c r="F52" i="1" s="1"/>
  <c r="E53" i="1"/>
  <c r="D53" i="1" s="1"/>
  <c r="E54" i="1"/>
  <c r="G54" i="1"/>
  <c r="F76" i="1"/>
  <c r="F80" i="1"/>
  <c r="F78" i="1" l="1"/>
  <c r="G20" i="1"/>
  <c r="H18" i="1"/>
</calcChain>
</file>

<file path=xl/sharedStrings.xml><?xml version="1.0" encoding="utf-8"?>
<sst xmlns="http://schemas.openxmlformats.org/spreadsheetml/2006/main" count="92" uniqueCount="43">
  <si>
    <t>Article</t>
  </si>
  <si>
    <t>PVTTC</t>
  </si>
  <si>
    <t>Taux de TVA</t>
  </si>
  <si>
    <t>Ct d'achat HT</t>
  </si>
  <si>
    <t>Coef. multipl.</t>
  </si>
  <si>
    <t>Taux de marque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</si>
  <si>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</si>
  <si>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</si>
  <si>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</si>
  <si>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</si>
  <si>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</si>
  <si>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</si>
  <si>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</si>
  <si>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</si>
  <si>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</si>
  <si>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</si>
  <si>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</si>
  <si>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</si>
  <si>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</si>
  <si>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</si>
  <si>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</si>
  <si>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Taux de marge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</si>
  <si>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</si>
  <si>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</si>
  <si>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</si>
  <si>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</si>
  <si>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</si>
  <si>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</si>
  <si>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</si>
  <si>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</si>
  <si>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</si>
  <si>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</si>
  <si>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</si>
  <si>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AA</t>
  </si>
  <si>
    <t>Ref 1</t>
  </si>
  <si>
    <t>Ref 2</t>
  </si>
  <si>
    <t>Ref 3</t>
  </si>
  <si>
    <t>Ref 4</t>
  </si>
  <si>
    <t>Ref 5</t>
  </si>
  <si>
    <t>Ref 6</t>
  </si>
  <si>
    <t>Ref 7</t>
  </si>
  <si>
    <t>Ref 8</t>
  </si>
  <si>
    <t>Ref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</si>
</sst>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00"/>
    <numFmt numFmtId="166" formatCode="0.000"/>
  </numFmts>
  <fonts count="4" x14ac:knownFonts="1">
    <font>
      <sz val="10"/>
      <name val="MS Sans Serif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3" fillId="0" borderId="0" xfId="0" applyNumberFormat="1" applyFont="1"/>
    <xf numFmtId="10" fontId="2" fillId="0" borderId="0" xfId="0" applyNumberFormat="1" applyFont="1"/>
    <xf numFmtId="4" fontId="2" fillId="0" borderId="0" xfId="0" applyNumberFormat="1" applyFont="1"/>
    <xf numFmtId="10" fontId="3" fillId="0" borderId="0" xfId="0" applyNumberFormat="1" applyFont="1"/>
    <xf numFmtId="2" fontId="3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166" fontId="2" fillId="0" borderId="0" xfId="0" applyNumberFormat="1" applyFont="1"/>
    <xf numFmtId="164" fontId="3" fillId="0" borderId="0" xfId="0" applyNumberFormat="1" applyFon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8:M80"/>
  <sheetViews>
    <sheetView tabSelected="1" topLeftCell="A10" zoomScaleNormal="100" workbookViewId="0">
      <selection activeCell="K64" sqref="K64"/>
    </sheetView>
  </sheetViews>
  <sheetFormatPr baseColWidth="10" defaultRowHeight="12.75" x14ac:dyDescent="0.2"/>
  <cols>
    <col min="1" max="1" width="11.42578125" style="3"/>
    <col min="2" max="2" width="7.140625" style="3" customWidth="1"/>
    <col min="3" max="3" width="14.42578125" style="6" customWidth="1"/>
    <col min="4" max="4" width="13.28515625" style="3" customWidth="1"/>
    <col min="5" max="5" width="13.7109375" style="6" customWidth="1"/>
    <col min="6" max="6" width="18" style="3" customWidth="1"/>
    <col min="7" max="7" width="15.42578125" style="3" customWidth="1"/>
    <col min="8" max="8" width="13.42578125" style="3" customWidth="1"/>
    <col min="9" max="16384" width="11.42578125" style="3"/>
  </cols>
  <sheetData>
    <row r="8" spans="2:7" s="1" customFormat="1" ht="15" x14ac:dyDescent="0.2">
      <c r="B8" s="1" t="s">
        <v>0</v>
      </c>
      <c r="C8" s="2" t="s">
        <v>1</v>
      </c>
      <c r="D8" s="1" t="s">
        <v>2</v>
      </c>
      <c r="E8" s="2" t="s">
        <v>3</v>
      </c>
      <c r="F8" s="1" t="s">
        <v>4</v>
      </c>
      <c r="G8" s="1" t="s">
        <v>5</v>
      </c>
    </row>
    <row r="9" spans="2:7" x14ac:dyDescent="0.2">
      <c r="B9" s="3" t="s">
        <v>6</v>
      </c>
      <c r="C9" s="4">
        <f>(E9/(1-G9))*(1+D9)</f>
        <v>167.57894736842101</v>
      </c>
      <c r="D9" s="5">
        <v>0.2</v>
      </c>
      <c r="E9" s="6">
        <v>79.599999999999994</v>
      </c>
      <c r="F9" s="8">
        <f>C9/E9</f>
        <v>2.1052631578947363</v>
      </c>
      <c r="G9" s="5">
        <v>0.43</v>
      </c>
    </row>
    <row r="10" spans="2:7" x14ac:dyDescent="0.2">
      <c r="B10" s="3" t="s">
        <v>7</v>
      </c>
      <c r="C10" s="6">
        <v>2700</v>
      </c>
      <c r="D10" s="7">
        <f>C10/(E10/(1-G10))-1</f>
        <v>0.20000000000000173</v>
      </c>
      <c r="E10" s="4">
        <f>C10/F10</f>
        <v>1732.4999999999977</v>
      </c>
      <c r="F10" s="11">
        <v>1.5584415584415605</v>
      </c>
      <c r="G10" s="5">
        <v>0.23</v>
      </c>
    </row>
    <row r="11" spans="2:7" x14ac:dyDescent="0.2">
      <c r="B11" s="3" t="s">
        <v>8</v>
      </c>
      <c r="C11" s="6">
        <v>474.75</v>
      </c>
      <c r="D11" s="5">
        <v>5.5E-2</v>
      </c>
      <c r="E11" s="4">
        <f>(C11/(1+D11))*(1-G11)</f>
        <v>315</v>
      </c>
      <c r="F11" s="8">
        <f>C11/E11</f>
        <v>1.5071428571428571</v>
      </c>
      <c r="G11" s="5">
        <v>0.3</v>
      </c>
    </row>
    <row r="12" spans="2:7" x14ac:dyDescent="0.2">
      <c r="B12" s="3" t="s">
        <v>9</v>
      </c>
      <c r="C12" s="6">
        <v>4214</v>
      </c>
      <c r="D12" s="5">
        <v>0.2</v>
      </c>
      <c r="E12" s="4">
        <f>(C12/(1+D12))*(1-G12)</f>
        <v>2984.916666666667</v>
      </c>
      <c r="F12" s="8">
        <f>C12/E12</f>
        <v>1.4117647058823528</v>
      </c>
      <c r="G12" s="5">
        <v>0.15</v>
      </c>
    </row>
    <row r="13" spans="2:7" x14ac:dyDescent="0.2">
      <c r="B13" s="3" t="s">
        <v>10</v>
      </c>
      <c r="C13" s="6">
        <v>1460</v>
      </c>
      <c r="D13" s="5">
        <v>0.2</v>
      </c>
      <c r="E13" s="4">
        <f>C13/F13</f>
        <v>895.70552147239266</v>
      </c>
      <c r="F13" s="3">
        <v>1.63</v>
      </c>
      <c r="G13" s="7">
        <f>((C13/(1+D13))-E13)/(C13/(1+D13))</f>
        <v>0.26380368098159512</v>
      </c>
    </row>
    <row r="17" spans="2:8" ht="15" x14ac:dyDescent="0.2">
      <c r="B17" s="1" t="s">
        <v>0</v>
      </c>
      <c r="C17" s="2" t="s">
        <v>1</v>
      </c>
      <c r="D17" s="1" t="s">
        <v>2</v>
      </c>
      <c r="E17" s="2" t="s">
        <v>3</v>
      </c>
      <c r="F17" s="1" t="s">
        <v>4</v>
      </c>
      <c r="G17" s="1" t="s">
        <v>5</v>
      </c>
      <c r="H17" s="3" t="s">
        <v>21</v>
      </c>
    </row>
    <row r="18" spans="2:8" x14ac:dyDescent="0.2">
      <c r="B18" s="3" t="s">
        <v>22</v>
      </c>
      <c r="C18" s="4">
        <f>(E18/(1-G18))*(1+D18)</f>
        <v>153.42857142857142</v>
      </c>
      <c r="D18" s="5">
        <v>0.2</v>
      </c>
      <c r="E18" s="6">
        <v>89.5</v>
      </c>
      <c r="F18" s="8">
        <f>C18/E18</f>
        <v>1.7142857142857142</v>
      </c>
      <c r="G18" s="5">
        <v>0.3</v>
      </c>
      <c r="H18" s="7">
        <f>(C18/(1+D18)-E18)/E18</f>
        <v>0.42857142857142844</v>
      </c>
    </row>
    <row r="19" spans="2:8" x14ac:dyDescent="0.2">
      <c r="B19" s="3" t="s">
        <v>23</v>
      </c>
      <c r="C19" s="6">
        <v>2700</v>
      </c>
      <c r="D19" s="7">
        <f>C19/(E19/(1-G19))-1</f>
        <v>0.19999999999999973</v>
      </c>
      <c r="E19" s="4">
        <f>C19/F19</f>
        <v>1809.0000000000016</v>
      </c>
      <c r="F19" s="9">
        <v>1.4925373134328346</v>
      </c>
      <c r="G19" s="5">
        <v>0.19599999999999942</v>
      </c>
      <c r="H19" s="7">
        <f>G19/(1-G19)</f>
        <v>0.2437810945273623</v>
      </c>
    </row>
    <row r="20" spans="2:8" x14ac:dyDescent="0.2">
      <c r="B20" s="3" t="s">
        <v>24</v>
      </c>
      <c r="C20" s="4">
        <f>(E20*(1+H20))*(1+D20)</f>
        <v>9600</v>
      </c>
      <c r="D20" s="5">
        <v>0.2</v>
      </c>
      <c r="E20" s="6">
        <v>4000</v>
      </c>
      <c r="F20" s="8">
        <f>C20/E20</f>
        <v>2.4</v>
      </c>
      <c r="G20" s="7">
        <f>1-(E20/((C20/(1+D20))))</f>
        <v>0.5</v>
      </c>
      <c r="H20" s="5">
        <v>1</v>
      </c>
    </row>
    <row r="21" spans="2:8" x14ac:dyDescent="0.2">
      <c r="B21" s="3" t="s">
        <v>25</v>
      </c>
      <c r="C21" s="4">
        <f>(E21+E21*H21)*(1+D21)</f>
        <v>1846.25</v>
      </c>
      <c r="D21" s="5">
        <v>5.5E-2</v>
      </c>
      <c r="E21" s="6">
        <v>1250</v>
      </c>
      <c r="F21" s="8">
        <f>C21/E21</f>
        <v>1.4770000000000001</v>
      </c>
      <c r="G21" s="7">
        <f>((C21/(1+D21))-E21)/((C21/(1+D21)))</f>
        <v>0.2857142857142857</v>
      </c>
      <c r="H21" s="5">
        <v>0.4</v>
      </c>
    </row>
    <row r="27" spans="2:8" ht="15" x14ac:dyDescent="0.2">
      <c r="B27" s="1" t="s">
        <v>0</v>
      </c>
      <c r="C27" s="2" t="s">
        <v>1</v>
      </c>
      <c r="D27" s="1" t="s">
        <v>2</v>
      </c>
      <c r="E27" s="2" t="s">
        <v>3</v>
      </c>
      <c r="F27" s="1" t="s">
        <v>4</v>
      </c>
      <c r="G27" s="1" t="s">
        <v>5</v>
      </c>
    </row>
    <row r="28" spans="2:8" x14ac:dyDescent="0.2">
      <c r="B28" s="3" t="s">
        <v>16</v>
      </c>
      <c r="C28" s="4">
        <f>(E28/(1-G28))*(1+D28)</f>
        <v>995.02487562189049</v>
      </c>
      <c r="D28" s="5">
        <v>0.2</v>
      </c>
      <c r="E28" s="6">
        <v>538.97180762852406</v>
      </c>
      <c r="F28" s="8">
        <f>C28/E28</f>
        <v>1.846153846153846</v>
      </c>
      <c r="G28" s="5">
        <v>0.35</v>
      </c>
    </row>
    <row r="29" spans="2:8" x14ac:dyDescent="0.2">
      <c r="B29" s="3" t="s">
        <v>17</v>
      </c>
      <c r="C29" s="6">
        <v>4500</v>
      </c>
      <c r="D29" s="7">
        <f>C29/(E29/(1-G29))-1</f>
        <v>5.500000000000016E-2</v>
      </c>
      <c r="E29" s="4">
        <f>C29/F29</f>
        <v>2268.8127090300986</v>
      </c>
      <c r="F29" s="10">
        <v>1.9834162520729699</v>
      </c>
      <c r="G29" s="5">
        <v>0.46808946488294345</v>
      </c>
    </row>
    <row r="30" spans="2:8" x14ac:dyDescent="0.2">
      <c r="B30" s="3" t="s">
        <v>18</v>
      </c>
      <c r="C30" s="6">
        <v>2300</v>
      </c>
      <c r="D30" s="5">
        <v>0.2</v>
      </c>
      <c r="E30" s="4">
        <f>(C30/(1+D30))*(1-G30)</f>
        <v>1111.6666666666667</v>
      </c>
      <c r="F30" s="8">
        <f>C30/E30</f>
        <v>2.068965517241379</v>
      </c>
      <c r="G30" s="5">
        <v>0.42</v>
      </c>
    </row>
    <row r="31" spans="2:8" x14ac:dyDescent="0.2">
      <c r="B31" s="3" t="s">
        <v>19</v>
      </c>
      <c r="C31" s="6">
        <v>12.404571428571428</v>
      </c>
      <c r="D31" s="5">
        <v>0.2</v>
      </c>
      <c r="E31" s="4">
        <f>(C31/(1+D31))*(1-G31)</f>
        <v>7.2359999999999989</v>
      </c>
      <c r="F31" s="8">
        <f>C31/E31</f>
        <v>1.7142857142857144</v>
      </c>
      <c r="G31" s="5">
        <v>0.3</v>
      </c>
    </row>
    <row r="32" spans="2:8" x14ac:dyDescent="0.2">
      <c r="B32" s="3" t="s">
        <v>20</v>
      </c>
      <c r="C32" s="6">
        <v>144</v>
      </c>
      <c r="D32" s="5">
        <v>5.5E-2</v>
      </c>
      <c r="E32" s="4">
        <f>C32/F32</f>
        <v>88.343558282208591</v>
      </c>
      <c r="F32" s="3">
        <v>1.63</v>
      </c>
      <c r="G32" s="7">
        <f>((C32/(1+D32))-E32)/(C32/(1+D32))</f>
        <v>0.35276073619631904</v>
      </c>
    </row>
    <row r="34" spans="2:13" x14ac:dyDescent="0.2">
      <c r="K34" s="6"/>
      <c r="M34" s="6"/>
    </row>
    <row r="39" spans="2:13" ht="15" x14ac:dyDescent="0.2">
      <c r="B39" s="1" t="s">
        <v>0</v>
      </c>
      <c r="C39" s="2" t="s">
        <v>1</v>
      </c>
      <c r="D39" s="1" t="s">
        <v>2</v>
      </c>
      <c r="E39" s="2" t="s">
        <v>3</v>
      </c>
      <c r="F39" s="1" t="s">
        <v>4</v>
      </c>
      <c r="G39" s="1" t="s">
        <v>5</v>
      </c>
    </row>
    <row r="40" spans="2:13" x14ac:dyDescent="0.2">
      <c r="B40" s="3" t="s">
        <v>11</v>
      </c>
      <c r="C40" s="6">
        <v>6500</v>
      </c>
      <c r="D40" s="5">
        <v>5.5E-2</v>
      </c>
      <c r="E40" s="4">
        <f>(C40/(1+D40))*(1-G40)</f>
        <v>4928.9099526066357</v>
      </c>
      <c r="F40" s="8">
        <f>C40/E40</f>
        <v>1.3187499999999999</v>
      </c>
      <c r="G40" s="5">
        <v>0.2</v>
      </c>
    </row>
    <row r="41" spans="2:13" x14ac:dyDescent="0.2">
      <c r="B41" s="3" t="s">
        <v>12</v>
      </c>
      <c r="C41" s="6">
        <v>9500</v>
      </c>
      <c r="D41" s="5">
        <v>0.2</v>
      </c>
      <c r="E41" s="4">
        <f>C41/F41</f>
        <v>4130.434782608696</v>
      </c>
      <c r="F41" s="3">
        <v>2.2999999999999998</v>
      </c>
      <c r="G41" s="7">
        <f>((C41/(1+D41))-E41)/(C41/(1+D41))</f>
        <v>0.47826086956521735</v>
      </c>
    </row>
    <row r="42" spans="2:13" x14ac:dyDescent="0.2">
      <c r="B42" s="3" t="s">
        <v>13</v>
      </c>
      <c r="C42" s="6">
        <v>120000</v>
      </c>
      <c r="D42" s="7">
        <f>C42/(E42/(1-G42))-1</f>
        <v>0.19999999999999996</v>
      </c>
      <c r="E42" s="4">
        <f>C42/F42</f>
        <v>81520</v>
      </c>
      <c r="F42" s="9">
        <v>1.4720314033366044</v>
      </c>
      <c r="G42" s="5">
        <v>0.18479999999999999</v>
      </c>
    </row>
    <row r="43" spans="2:13" x14ac:dyDescent="0.2">
      <c r="B43" s="3" t="s">
        <v>14</v>
      </c>
      <c r="C43" s="4">
        <f>(E43/(1-G43))*(1+D43)</f>
        <v>398.00995024875607</v>
      </c>
      <c r="D43" s="5">
        <v>0.2</v>
      </c>
      <c r="E43" s="6">
        <v>265.3399668325041</v>
      </c>
      <c r="F43" s="8">
        <f>C43/E43</f>
        <v>1.4999999999999998</v>
      </c>
      <c r="G43" s="5">
        <v>0.2</v>
      </c>
    </row>
    <row r="44" spans="2:13" x14ac:dyDescent="0.2">
      <c r="B44" s="3" t="s">
        <v>15</v>
      </c>
      <c r="C44" s="6">
        <v>8500</v>
      </c>
      <c r="D44" s="5">
        <v>0.2</v>
      </c>
      <c r="E44" s="4">
        <f>(C44/(1+D44))*(1-G44)</f>
        <v>5312.5</v>
      </c>
      <c r="F44" s="8">
        <f>C44/E44</f>
        <v>1.6</v>
      </c>
      <c r="G44" s="5">
        <v>0.25</v>
      </c>
    </row>
    <row r="49" spans="2:8" ht="15" x14ac:dyDescent="0.2">
      <c r="B49" s="1" t="s">
        <v>0</v>
      </c>
      <c r="C49" s="2" t="s">
        <v>1</v>
      </c>
      <c r="D49" s="1" t="s">
        <v>2</v>
      </c>
      <c r="E49" s="2" t="s">
        <v>3</v>
      </c>
      <c r="F49" s="1" t="s">
        <v>4</v>
      </c>
      <c r="G49" s="1" t="s">
        <v>5</v>
      </c>
    </row>
    <row r="50" spans="2:8" x14ac:dyDescent="0.2">
      <c r="B50" s="3" t="s">
        <v>26</v>
      </c>
      <c r="C50" s="4">
        <f>(E50/(1-G50))*(1+D50)</f>
        <v>356.18729096989972</v>
      </c>
      <c r="D50" s="5">
        <v>0.2</v>
      </c>
      <c r="E50" s="6">
        <v>234.48996655518397</v>
      </c>
      <c r="F50" s="8">
        <f>C50/E50</f>
        <v>1.518987341772152</v>
      </c>
      <c r="G50" s="5">
        <v>0.21</v>
      </c>
    </row>
    <row r="51" spans="2:8" x14ac:dyDescent="0.2">
      <c r="B51" s="3" t="s">
        <v>27</v>
      </c>
      <c r="C51" s="6">
        <v>1278</v>
      </c>
      <c r="D51" s="7">
        <f>C51/(E51/(1-G51))-1</f>
        <v>5.500000000000016E-2</v>
      </c>
      <c r="E51" s="4">
        <f>C51/F51</f>
        <v>807.62331753554497</v>
      </c>
      <c r="F51" s="11">
        <v>1.5824208789560523</v>
      </c>
      <c r="G51" s="5">
        <v>0.33329999999999999</v>
      </c>
    </row>
    <row r="52" spans="2:8" x14ac:dyDescent="0.2">
      <c r="B52" s="3" t="s">
        <v>28</v>
      </c>
      <c r="C52" s="6">
        <v>432</v>
      </c>
      <c r="D52" s="5">
        <v>0.2</v>
      </c>
      <c r="E52" s="4">
        <f>(C52/(1+D52))*(1-G52)</f>
        <v>100.80000000000001</v>
      </c>
      <c r="F52" s="8">
        <f>C52/E52</f>
        <v>4.2857142857142856</v>
      </c>
      <c r="G52" s="5">
        <v>0.72</v>
      </c>
    </row>
    <row r="53" spans="2:8" x14ac:dyDescent="0.2">
      <c r="B53" s="3" t="s">
        <v>29</v>
      </c>
      <c r="C53" s="6">
        <v>1678</v>
      </c>
      <c r="D53" s="7">
        <f>C53/(E53/(1-G53))-1</f>
        <v>0.19999999999999996</v>
      </c>
      <c r="E53" s="4">
        <f>C53/F53</f>
        <v>1076.7166666666667</v>
      </c>
      <c r="F53" s="11">
        <v>1.5584415584415583</v>
      </c>
      <c r="G53" s="5">
        <v>0.23</v>
      </c>
    </row>
    <row r="54" spans="2:8" x14ac:dyDescent="0.2">
      <c r="B54" s="3" t="s">
        <v>30</v>
      </c>
      <c r="C54" s="6">
        <v>134</v>
      </c>
      <c r="D54" s="5">
        <v>5.5E-2</v>
      </c>
      <c r="E54" s="4">
        <f>C54/F54</f>
        <v>105.51181102362204</v>
      </c>
      <c r="F54" s="3">
        <v>1.27</v>
      </c>
      <c r="G54" s="7">
        <f>((C54/(1+D54))-E54)/(C54/(1+D54))</f>
        <v>0.16929133858267725</v>
      </c>
    </row>
    <row r="60" spans="2:8" x14ac:dyDescent="0.2">
      <c r="B60" s="3" t="s">
        <v>0</v>
      </c>
      <c r="C60" s="6" t="s">
        <v>1</v>
      </c>
      <c r="D60" s="3" t="s">
        <v>2</v>
      </c>
      <c r="E60" s="6" t="s">
        <v>3</v>
      </c>
      <c r="F60" s="3" t="s">
        <v>4</v>
      </c>
      <c r="G60" s="3" t="s">
        <v>5</v>
      </c>
    </row>
    <row r="61" spans="2:8" x14ac:dyDescent="0.2">
      <c r="B61" s="3" t="s">
        <v>31</v>
      </c>
      <c r="C61" s="6">
        <v>1969</v>
      </c>
      <c r="D61" s="7">
        <f>C61/(E61/(1-G61))-1</f>
        <v>0.19999999999999996</v>
      </c>
      <c r="E61" s="4">
        <f>C61/F61</f>
        <v>1243.7516666666666</v>
      </c>
      <c r="F61" s="13">
        <v>1.5831134564643801</v>
      </c>
      <c r="G61" s="5">
        <v>0.24199999999999999</v>
      </c>
    </row>
    <row r="62" spans="2:8" x14ac:dyDescent="0.2">
      <c r="B62" s="3" t="s">
        <v>32</v>
      </c>
      <c r="C62" s="6">
        <v>854</v>
      </c>
      <c r="D62" s="7">
        <f>C62/(E62/(1-G62))-1</f>
        <v>5.4980220000000024E-2</v>
      </c>
      <c r="E62" s="4">
        <f>C62/F62</f>
        <v>597.24456255682219</v>
      </c>
      <c r="F62" s="9">
        <v>1.4298999999999999</v>
      </c>
      <c r="G62" s="5">
        <v>0.26219999999999999</v>
      </c>
    </row>
    <row r="64" spans="2:8" x14ac:dyDescent="0.2">
      <c r="B64" s="3" t="s">
        <v>0</v>
      </c>
      <c r="C64" s="6" t="s">
        <v>1</v>
      </c>
      <c r="D64" s="3" t="s">
        <v>2</v>
      </c>
      <c r="E64" s="6" t="s">
        <v>3</v>
      </c>
      <c r="F64" s="3" t="s">
        <v>4</v>
      </c>
      <c r="G64" s="3" t="s">
        <v>5</v>
      </c>
      <c r="H64" s="3" t="s">
        <v>21</v>
      </c>
    </row>
    <row r="65" spans="2:8" x14ac:dyDescent="0.2">
      <c r="B65" s="3" t="s">
        <v>33</v>
      </c>
      <c r="C65" s="4">
        <f>(E65+E65*H65)*(1+D65)</f>
        <v>1696.2559200000001</v>
      </c>
      <c r="D65" s="5">
        <v>0.2</v>
      </c>
      <c r="E65" s="6">
        <v>834</v>
      </c>
      <c r="F65" s="8">
        <f>C65/E65</f>
        <v>2.0338799999999999</v>
      </c>
      <c r="G65" s="5">
        <v>0.41</v>
      </c>
      <c r="H65" s="5">
        <v>0.69489999999999996</v>
      </c>
    </row>
    <row r="67" spans="2:8" x14ac:dyDescent="0.2">
      <c r="B67" s="6" t="s">
        <v>0</v>
      </c>
      <c r="C67" s="3" t="s">
        <v>1</v>
      </c>
      <c r="D67" s="6" t="s">
        <v>2</v>
      </c>
      <c r="E67" s="3" t="s">
        <v>3</v>
      </c>
      <c r="F67" s="3" t="s">
        <v>4</v>
      </c>
      <c r="G67" s="3" t="s">
        <v>5</v>
      </c>
    </row>
    <row r="68" spans="2:8" x14ac:dyDescent="0.2">
      <c r="B68" s="3" t="s">
        <v>34</v>
      </c>
      <c r="C68" s="6">
        <v>3257</v>
      </c>
      <c r="D68" s="5">
        <v>5.5E-2</v>
      </c>
      <c r="E68" s="4">
        <f>(C68/(1+D68))*(1-G68)</f>
        <v>2531.50710900474</v>
      </c>
      <c r="F68" s="12">
        <f>C68/E68</f>
        <v>1.2865853658536581</v>
      </c>
      <c r="G68" s="5">
        <v>0.18</v>
      </c>
    </row>
    <row r="69" spans="2:8" x14ac:dyDescent="0.2">
      <c r="B69" s="3" t="s">
        <v>35</v>
      </c>
      <c r="C69" s="6">
        <v>2.99</v>
      </c>
      <c r="D69" s="5">
        <v>5.5E-2</v>
      </c>
      <c r="E69" s="4">
        <f>C69/F69</f>
        <v>1.3000000000000003</v>
      </c>
      <c r="F69" s="9">
        <v>2.2999999999999998</v>
      </c>
      <c r="G69" s="7">
        <f>((C69/(1+D69))-E69)/(C69/(1+D69))</f>
        <v>0.54130434782608694</v>
      </c>
    </row>
    <row r="70" spans="2:8" x14ac:dyDescent="0.2">
      <c r="B70" s="3" t="s">
        <v>36</v>
      </c>
      <c r="C70" s="6">
        <v>45</v>
      </c>
      <c r="D70" s="7">
        <f>C70/(E70/(1-G70))-1</f>
        <v>0.19999999999999996</v>
      </c>
      <c r="E70" s="4">
        <f>C70/F70</f>
        <v>28.125</v>
      </c>
      <c r="F70" s="9">
        <v>1.6</v>
      </c>
      <c r="G70" s="5">
        <v>0.25</v>
      </c>
    </row>
    <row r="71" spans="2:8" x14ac:dyDescent="0.2">
      <c r="B71" s="3" t="s">
        <v>37</v>
      </c>
      <c r="C71" s="4">
        <f>(E71/(1-G71))*(1+D71)</f>
        <v>496.70886075949363</v>
      </c>
      <c r="D71" s="5">
        <v>0.2</v>
      </c>
      <c r="E71" s="6">
        <v>327</v>
      </c>
      <c r="F71" s="12">
        <f>C71/E71</f>
        <v>1.5189873417721518</v>
      </c>
      <c r="G71" s="5">
        <v>0.21</v>
      </c>
    </row>
    <row r="72" spans="2:8" x14ac:dyDescent="0.2">
      <c r="B72" s="3" t="s">
        <v>38</v>
      </c>
      <c r="C72" s="6">
        <v>3450</v>
      </c>
      <c r="D72" s="5">
        <v>0.2</v>
      </c>
      <c r="E72" s="4">
        <f>(C72/(1+D72))*(1-G72)</f>
        <v>1581.2500000000002</v>
      </c>
      <c r="F72" s="12">
        <f>C72/E72</f>
        <v>2.1818181818181817</v>
      </c>
      <c r="G72" s="5">
        <v>0.45</v>
      </c>
    </row>
    <row r="75" spans="2:8" x14ac:dyDescent="0.2">
      <c r="C75" s="6" t="s">
        <v>1</v>
      </c>
      <c r="D75" s="3" t="s">
        <v>2</v>
      </c>
      <c r="E75" s="3" t="s">
        <v>3</v>
      </c>
      <c r="F75" s="3" t="s">
        <v>4</v>
      </c>
      <c r="G75" s="3" t="s">
        <v>5</v>
      </c>
      <c r="H75" s="6" t="s">
        <v>21</v>
      </c>
    </row>
    <row r="76" spans="2:8" x14ac:dyDescent="0.2">
      <c r="B76" s="3" t="s">
        <v>39</v>
      </c>
      <c r="C76" s="4">
        <f>(E76/(1-G76))*(1+D76)</f>
        <v>186.66666666666666</v>
      </c>
      <c r="D76" s="5">
        <v>0.2</v>
      </c>
      <c r="E76" s="6">
        <v>98</v>
      </c>
      <c r="F76" s="12">
        <f>C76/E76</f>
        <v>1.9047619047619047</v>
      </c>
      <c r="G76" s="5">
        <v>0.37</v>
      </c>
      <c r="H76" s="7">
        <f>(C76/(1+D76)-E76)/E76</f>
        <v>0.58730158730158721</v>
      </c>
    </row>
    <row r="77" spans="2:8" x14ac:dyDescent="0.2">
      <c r="B77" s="3" t="s">
        <v>40</v>
      </c>
      <c r="C77" s="6">
        <v>11990</v>
      </c>
      <c r="D77" s="7">
        <f>C77/(E77/(1-G77))-1</f>
        <v>5.5000000000000382E-2</v>
      </c>
      <c r="E77" s="4">
        <f>C77/F77</f>
        <v>8296.3981042653995</v>
      </c>
      <c r="F77" s="9">
        <v>1.4452054794520552</v>
      </c>
      <c r="G77" s="5">
        <v>0.27</v>
      </c>
      <c r="H77" s="7">
        <f>G77/(1-G77)</f>
        <v>0.36986301369863017</v>
      </c>
    </row>
    <row r="78" spans="2:8" x14ac:dyDescent="0.2">
      <c r="B78" s="3" t="s">
        <v>41</v>
      </c>
      <c r="C78" s="4">
        <f>(E78*(1+H78))*(1+D78)</f>
        <v>6660</v>
      </c>
      <c r="D78" s="5">
        <v>0.2</v>
      </c>
      <c r="E78" s="6">
        <v>3000</v>
      </c>
      <c r="F78" s="12">
        <f>C78/E78</f>
        <v>2.2200000000000002</v>
      </c>
      <c r="G78" s="7">
        <f>1-(E78/((C78/(1+D78))))</f>
        <v>0.45945945945945943</v>
      </c>
      <c r="H78" s="5">
        <v>0.85</v>
      </c>
    </row>
    <row r="80" spans="2:8" x14ac:dyDescent="0.2">
      <c r="B80" s="3" t="s">
        <v>42</v>
      </c>
      <c r="C80" s="4">
        <f>(E80+E80*H80)*(1+D80)</f>
        <v>1846.25</v>
      </c>
      <c r="D80" s="5">
        <v>5.5E-2</v>
      </c>
      <c r="E80" s="6">
        <v>1250</v>
      </c>
      <c r="F80" s="8">
        <f>C80/E80</f>
        <v>1.4770000000000001</v>
      </c>
      <c r="G80" s="7">
        <f>((C80/(1+D80))-E80)/((C80/(1+D80)))</f>
        <v>0.2857142857142857</v>
      </c>
      <c r="H80" s="5">
        <v>0.4</v>
      </c>
    </row>
  </sheetData>
  <phoneticPr fontId="0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Outil1</vt:lpstr>
      <vt:lpstr>Outil1!Zone_d_impression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XX</cp:lastModifiedBy>
  <cp:lastPrinted>2009-03-26T07:11:11Z</cp:lastPrinted>
  <dcterms:created xsi:type="dcterms:W3CDTF">2004-10-14T04:56:38Z</dcterms:created>
  <dcterms:modified xsi:type="dcterms:W3CDTF">2014-09-18T22:27:11Z</dcterms:modified>
</cp:coreProperties>
</file>