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6515" windowHeight="8520" firstSheet="1" activeTab="1"/>
  </bookViews>
  <sheets>
    <sheet name="EQUIPES + TIRAGE AU SORT" sheetId="1" state="hidden" r:id="rId1"/>
    <sheet name="POULES" sheetId="2" r:id="rId2"/>
    <sheet name="HUITIEMES" sheetId="3" r:id="rId3"/>
    <sheet name="QUARTS" sheetId="4" r:id="rId4"/>
    <sheet name="DEMI ET FINALE" sheetId="5" r:id="rId5"/>
  </sheets>
  <definedNames/>
  <calcPr fullCalcOnLoad="1"/>
</workbook>
</file>

<file path=xl/sharedStrings.xml><?xml version="1.0" encoding="utf-8"?>
<sst xmlns="http://schemas.openxmlformats.org/spreadsheetml/2006/main" count="537" uniqueCount="68">
  <si>
    <t>R</t>
  </si>
  <si>
    <t>Pts</t>
  </si>
  <si>
    <t>J</t>
  </si>
  <si>
    <t>G</t>
  </si>
  <si>
    <t>N</t>
  </si>
  <si>
    <t>P</t>
  </si>
  <si>
    <t>B +</t>
  </si>
  <si>
    <t>B -</t>
  </si>
  <si>
    <t>Diff</t>
  </si>
  <si>
    <t>Equipes</t>
  </si>
  <si>
    <t>Bts</t>
  </si>
  <si>
    <t>Equipes Qualifiées</t>
  </si>
  <si>
    <t>GROUPE  A</t>
  </si>
  <si>
    <t>CLASSEMENT  GROUPE  A</t>
  </si>
  <si>
    <t>GROUPE  B</t>
  </si>
  <si>
    <t>CLASSEMENT  GROUPE  B</t>
  </si>
  <si>
    <t>GROUPE  C</t>
  </si>
  <si>
    <t>CLASSEMENT  GROUPE  C</t>
  </si>
  <si>
    <t>GROUPE  D</t>
  </si>
  <si>
    <t>CLASSEMENT  GROUPE  D</t>
  </si>
  <si>
    <t>GROUPE  E</t>
  </si>
  <si>
    <t>CLASSEMENT  GROUPE  E</t>
  </si>
  <si>
    <t>GROUPE  F</t>
  </si>
  <si>
    <t>CLASSEMENT  GROUPE  F</t>
  </si>
  <si>
    <t>GROUPE  G</t>
  </si>
  <si>
    <t>CLASSEMENT  GROUPE  G</t>
  </si>
  <si>
    <t>GROUPE  H</t>
  </si>
  <si>
    <t>CLASSEMENT  GROUPE  H</t>
  </si>
  <si>
    <t>MATCHES  ALLER</t>
  </si>
  <si>
    <t>MATCHES  RETOUR</t>
  </si>
  <si>
    <t>Buts</t>
  </si>
  <si>
    <t>Penalty</t>
  </si>
  <si>
    <t>Penalts</t>
  </si>
  <si>
    <t>Somme Pts</t>
  </si>
  <si>
    <t>%</t>
  </si>
  <si>
    <t>FINALE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</si>
  <si>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</si>
  <si>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</si>
  <si>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</si>
  <si>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</si>
  <si>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</si>
  <si>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</si>
  <si>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</si>
  <si>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</si>
  <si>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</si>
  <si>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</si>
  <si>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</si>
  <si>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</si>
  <si>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</si>
  <si>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</si>
  <si>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</si>
  <si>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</si>
  <si>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EQUIPE 17</t>
  </si>
  <si>
    <t>EQUIPE 18</t>
  </si>
  <si>
    <t>EQUIPE 19</t>
  </si>
  <si>
    <t>EQUIPE 20</t>
  </si>
  <si>
    <t>EQUIPE 21</t>
  </si>
  <si>
    <t>EQUIPE 22</t>
  </si>
  <si>
    <t>EQUIPE 23</t>
  </si>
  <si>
    <t>EQUIPE 24</t>
  </si>
  <si>
    <t>EQUIPE 25</t>
  </si>
  <si>
    <t>EQUIPE 26</t>
  </si>
  <si>
    <t>EQUIPE 27</t>
  </si>
  <si>
    <t>EQUIPE 28</t>
  </si>
  <si>
    <t>EQUIPE 29</t>
  </si>
  <si>
    <t>EQUIPE 30</t>
  </si>
  <si>
    <t>EQUIPE 31</t>
  </si>
  <si>
    <t>EQUIPE 32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</si>
</sst>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 Black"/>
      <family val="2"/>
    </font>
    <font>
      <b/>
      <sz val="16"/>
      <name val="Arial Black"/>
      <family val="2"/>
    </font>
    <font>
      <b/>
      <sz val="18"/>
      <name val="Algerian"/>
      <family val="5"/>
    </font>
    <font>
      <sz val="8"/>
      <name val="Arial"/>
      <family val="0"/>
    </font>
    <font>
      <b/>
      <sz val="8"/>
      <name val="Arial Black"/>
      <family val="2"/>
    </font>
    <font>
      <b/>
      <sz val="10"/>
      <color indexed="10"/>
      <name val="Arial Black"/>
      <family val="2"/>
    </font>
    <font>
      <b/>
      <sz val="18"/>
      <color indexed="20"/>
      <name val="Algerian"/>
      <family val="5"/>
    </font>
    <font>
      <b/>
      <sz val="10"/>
      <color indexed="53"/>
      <name val="Arial Black"/>
      <family val="2"/>
    </font>
    <font>
      <b/>
      <sz val="10"/>
      <color indexed="12"/>
      <name val="Arial Black"/>
      <family val="2"/>
    </font>
    <font>
      <b/>
      <sz val="10"/>
      <color indexed="21"/>
      <name val="Arial Black"/>
      <family val="2"/>
    </font>
    <font>
      <b/>
      <sz val="20"/>
      <name val="Algerian"/>
      <family val="5"/>
    </font>
    <font>
      <b/>
      <sz val="20"/>
      <color indexed="21"/>
      <name val="Arial Black"/>
      <family val="2"/>
    </font>
    <font>
      <b/>
      <sz val="12"/>
      <color indexed="12"/>
      <name val="Arial Black"/>
      <family val="2"/>
    </font>
    <font>
      <b/>
      <sz val="12"/>
      <color indexed="10"/>
      <name val="Arial Black"/>
      <family val="2"/>
    </font>
    <font>
      <b/>
      <sz val="26"/>
      <color indexed="10"/>
      <name val="Arial Black"/>
      <family val="2"/>
    </font>
    <font>
      <sz val="10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95250</xdr:rowOff>
    </xdr:from>
    <xdr:to>
      <xdr:col>4</xdr:col>
      <xdr:colOff>657225</xdr:colOff>
      <xdr:row>9</xdr:row>
      <xdr:rowOff>66675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04850"/>
          <a:ext cx="2828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95250</xdr:rowOff>
    </xdr:from>
    <xdr:to>
      <xdr:col>4</xdr:col>
      <xdr:colOff>657225</xdr:colOff>
      <xdr:row>15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619250"/>
          <a:ext cx="2828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1:G32"/>
  <sheetViews>
    <sheetView workbookViewId="0" topLeftCell="A1">
      <selection activeCell="H25" sqref="H25"/>
    </sheetView>
  </sheetViews>
  <sheetFormatPr defaultColWidth="11.421875" defaultRowHeight="12" customHeight="1"/>
  <cols>
    <col min="1" max="1" width="34.421875" style="11" customWidth="1"/>
    <col min="2" max="6" width="11.421875" style="11" customWidth="1"/>
    <col min="7" max="7" width="16.00390625" style="11" customWidth="1"/>
    <col min="8" max="16384" width="11.421875" style="11" customWidth="1"/>
  </cols>
  <sheetData>
    <row r="1" spans="1:7" ht="12" customHeight="1">
      <c r="A1" s="11" t="s">
        <v>36</v>
      </c>
      <c r="G1" s="11" t="s">
        <v>50</v>
      </c>
    </row>
    <row r="2" spans="1:7" ht="12" customHeight="1">
      <c r="A2" s="11" t="s">
        <v>37</v>
      </c>
      <c r="G2" s="11" t="s">
        <v>45</v>
      </c>
    </row>
    <row r="3" spans="1:7" ht="12" customHeight="1">
      <c r="A3" s="11" t="s">
        <v>38</v>
      </c>
      <c r="G3" s="11" t="s">
        <v>53</v>
      </c>
    </row>
    <row r="4" spans="1:7" ht="12" customHeight="1">
      <c r="A4" s="11" t="s">
        <v>39</v>
      </c>
      <c r="G4" s="11" t="s">
        <v>60</v>
      </c>
    </row>
    <row r="5" spans="1:7" ht="12" customHeight="1">
      <c r="A5" s="11" t="s">
        <v>40</v>
      </c>
      <c r="B5" s="12"/>
      <c r="C5" s="12"/>
      <c r="D5" s="12"/>
      <c r="E5" s="12"/>
      <c r="G5" s="11" t="s">
        <v>49</v>
      </c>
    </row>
    <row r="6" spans="1:7" ht="12" customHeight="1">
      <c r="A6" s="11" t="s">
        <v>41</v>
      </c>
      <c r="B6" s="12"/>
      <c r="C6" s="12"/>
      <c r="D6" s="12"/>
      <c r="E6" s="12"/>
      <c r="G6" s="11" t="s">
        <v>41</v>
      </c>
    </row>
    <row r="7" spans="1:7" ht="12" customHeight="1">
      <c r="A7" s="11" t="s">
        <v>42</v>
      </c>
      <c r="B7" s="12"/>
      <c r="C7" s="12"/>
      <c r="D7" s="12"/>
      <c r="E7" s="12"/>
      <c r="G7" s="11" t="s">
        <v>65</v>
      </c>
    </row>
    <row r="8" spans="1:7" ht="12" customHeight="1">
      <c r="A8" s="11" t="s">
        <v>43</v>
      </c>
      <c r="B8" s="12"/>
      <c r="C8" s="12"/>
      <c r="D8" s="12"/>
      <c r="E8" s="12"/>
      <c r="G8" s="11" t="s">
        <v>63</v>
      </c>
    </row>
    <row r="9" spans="1:7" ht="12" customHeight="1">
      <c r="A9" s="11" t="s">
        <v>44</v>
      </c>
      <c r="B9" s="12"/>
      <c r="C9" s="12"/>
      <c r="D9" s="12"/>
      <c r="E9" s="12"/>
      <c r="G9" s="11" t="s">
        <v>39</v>
      </c>
    </row>
    <row r="10" spans="1:7" ht="12" customHeight="1">
      <c r="A10" s="11" t="s">
        <v>45</v>
      </c>
      <c r="B10" s="12"/>
      <c r="C10" s="12"/>
      <c r="D10" s="12"/>
      <c r="E10" s="12"/>
      <c r="G10" s="11" t="s">
        <v>48</v>
      </c>
    </row>
    <row r="11" spans="1:7" ht="12" customHeight="1">
      <c r="A11" s="11" t="s">
        <v>46</v>
      </c>
      <c r="B11" s="12"/>
      <c r="C11" s="12"/>
      <c r="D11" s="12"/>
      <c r="E11" s="12"/>
      <c r="G11" s="11" t="s">
        <v>36</v>
      </c>
    </row>
    <row r="12" spans="1:7" ht="12" customHeight="1">
      <c r="A12" s="11" t="s">
        <v>47</v>
      </c>
      <c r="B12" s="12"/>
      <c r="C12" s="12"/>
      <c r="D12" s="12"/>
      <c r="E12" s="12"/>
      <c r="G12" s="11" t="s">
        <v>47</v>
      </c>
    </row>
    <row r="13" spans="1:7" ht="12" customHeight="1">
      <c r="A13" s="11" t="s">
        <v>48</v>
      </c>
      <c r="B13" s="12"/>
      <c r="C13" s="12"/>
      <c r="D13" s="12"/>
      <c r="E13" s="12"/>
      <c r="G13" s="11" t="s">
        <v>38</v>
      </c>
    </row>
    <row r="14" spans="1:7" ht="12" customHeight="1">
      <c r="A14" s="11" t="s">
        <v>49</v>
      </c>
      <c r="B14" s="12"/>
      <c r="C14" s="12"/>
      <c r="D14" s="12"/>
      <c r="E14" s="12"/>
      <c r="G14" s="11" t="s">
        <v>57</v>
      </c>
    </row>
    <row r="15" spans="1:7" ht="12" customHeight="1">
      <c r="A15" s="11" t="s">
        <v>50</v>
      </c>
      <c r="B15" s="12"/>
      <c r="C15" s="12"/>
      <c r="D15" s="12"/>
      <c r="E15" s="12"/>
      <c r="G15" s="11" t="s">
        <v>44</v>
      </c>
    </row>
    <row r="16" spans="1:7" ht="12" customHeight="1">
      <c r="A16" s="11" t="s">
        <v>51</v>
      </c>
      <c r="B16" s="12"/>
      <c r="C16" s="12"/>
      <c r="D16" s="12"/>
      <c r="E16" s="12"/>
      <c r="G16" s="11" t="s">
        <v>55</v>
      </c>
    </row>
    <row r="17" spans="1:7" ht="12" customHeight="1">
      <c r="A17" s="11" t="s">
        <v>52</v>
      </c>
      <c r="G17" s="11" t="s">
        <v>67</v>
      </c>
    </row>
    <row r="18" spans="1:7" ht="12" customHeight="1">
      <c r="A18" s="11" t="s">
        <v>53</v>
      </c>
      <c r="G18" s="11" t="s">
        <v>64</v>
      </c>
    </row>
    <row r="19" spans="1:7" ht="12" customHeight="1">
      <c r="A19" s="11" t="s">
        <v>54</v>
      </c>
      <c r="G19" s="11" t="s">
        <v>40</v>
      </c>
    </row>
    <row r="20" spans="1:7" ht="12" customHeight="1">
      <c r="A20" s="11" t="s">
        <v>55</v>
      </c>
      <c r="G20" s="11" t="s">
        <v>42</v>
      </c>
    </row>
    <row r="21" spans="1:7" ht="12" customHeight="1">
      <c r="A21" s="11" t="s">
        <v>56</v>
      </c>
      <c r="G21" s="11" t="s">
        <v>52</v>
      </c>
    </row>
    <row r="22" spans="1:7" ht="12" customHeight="1">
      <c r="A22" s="11" t="s">
        <v>57</v>
      </c>
      <c r="G22" s="11" t="s">
        <v>66</v>
      </c>
    </row>
    <row r="23" spans="1:7" ht="12" customHeight="1">
      <c r="A23" s="11" t="s">
        <v>58</v>
      </c>
      <c r="G23" s="11" t="s">
        <v>46</v>
      </c>
    </row>
    <row r="24" spans="1:7" ht="12" customHeight="1">
      <c r="A24" s="11" t="s">
        <v>59</v>
      </c>
      <c r="G24" s="11" t="s">
        <v>62</v>
      </c>
    </row>
    <row r="25" spans="1:7" ht="12" customHeight="1">
      <c r="A25" s="11" t="s">
        <v>60</v>
      </c>
      <c r="G25" s="11" t="s">
        <v>51</v>
      </c>
    </row>
    <row r="26" spans="1:7" ht="12" customHeight="1">
      <c r="A26" s="11" t="s">
        <v>61</v>
      </c>
      <c r="G26" s="11" t="s">
        <v>56</v>
      </c>
    </row>
    <row r="27" spans="1:7" ht="12" customHeight="1">
      <c r="A27" s="11" t="s">
        <v>62</v>
      </c>
      <c r="G27" s="11" t="s">
        <v>59</v>
      </c>
    </row>
    <row r="28" spans="1:7" ht="12" customHeight="1">
      <c r="A28" s="11" t="s">
        <v>63</v>
      </c>
      <c r="G28" s="11" t="s">
        <v>37</v>
      </c>
    </row>
    <row r="29" spans="1:7" ht="12" customHeight="1">
      <c r="A29" s="11" t="s">
        <v>64</v>
      </c>
      <c r="G29" s="11" t="s">
        <v>54</v>
      </c>
    </row>
    <row r="30" spans="1:7" ht="12" customHeight="1">
      <c r="A30" s="11" t="s">
        <v>65</v>
      </c>
      <c r="G30" s="11" t="s">
        <v>58</v>
      </c>
    </row>
    <row r="31" spans="1:7" ht="12" customHeight="1">
      <c r="A31" s="11" t="s">
        <v>66</v>
      </c>
      <c r="G31" s="11" t="s">
        <v>43</v>
      </c>
    </row>
    <row r="32" spans="1:7" ht="12" customHeight="1">
      <c r="A32" s="11" t="s">
        <v>67</v>
      </c>
      <c r="G32" s="11" t="s">
        <v>61</v>
      </c>
    </row>
  </sheetData>
  <mergeCells count="2">
    <mergeCell ref="B5:E10"/>
    <mergeCell ref="B11:E1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8"/>
  </sheetPr>
  <dimension ref="A1:CY120"/>
  <sheetViews>
    <sheetView tabSelected="1" workbookViewId="0" topLeftCell="N1">
      <selection activeCell="AJ4" sqref="AJ4:AP4"/>
    </sheetView>
  </sheetViews>
  <sheetFormatPr defaultColWidth="11.421875" defaultRowHeight="12.75"/>
  <cols>
    <col min="1" max="16" width="5.7109375" style="1" customWidth="1"/>
    <col min="17" max="17" width="5.140625" style="1" customWidth="1"/>
    <col min="18" max="51" width="5.7109375" style="1" customWidth="1"/>
    <col min="52" max="52" width="48.28125" style="1" customWidth="1"/>
    <col min="53" max="100" width="5.7109375" style="1" customWidth="1"/>
    <col min="101" max="101" width="34.28125" style="1" customWidth="1"/>
    <col min="102" max="102" width="21.7109375" style="1" customWidth="1"/>
    <col min="103" max="16384" width="5.7109375" style="1" customWidth="1"/>
  </cols>
  <sheetData>
    <row r="1" spans="1:51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 t="s">
        <v>13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J1" s="29" t="s">
        <v>13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103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O2" s="37">
        <f>AJ4</f>
        <v>0</v>
      </c>
      <c r="BP2" s="37"/>
      <c r="BQ2" s="37"/>
      <c r="BR2" s="37"/>
      <c r="BS2" s="37">
        <f>AJ5</f>
        <v>0</v>
      </c>
      <c r="BT2" s="37"/>
      <c r="BU2" s="37"/>
      <c r="BV2" s="37"/>
      <c r="BW2" s="37">
        <f>AJ6</f>
        <v>0</v>
      </c>
      <c r="BX2" s="37"/>
      <c r="BY2" s="37"/>
      <c r="BZ2" s="37"/>
      <c r="CA2" s="37">
        <f>AJ7</f>
        <v>0</v>
      </c>
      <c r="CB2" s="37"/>
      <c r="CC2" s="37"/>
      <c r="CD2" s="37"/>
      <c r="CF2" s="38">
        <f>BO2</f>
        <v>0</v>
      </c>
      <c r="CG2" s="38"/>
      <c r="CH2" s="38"/>
      <c r="CI2" s="38"/>
      <c r="CJ2" s="38">
        <f>BS2</f>
        <v>0</v>
      </c>
      <c r="CK2" s="38"/>
      <c r="CL2" s="38"/>
      <c r="CM2" s="38"/>
      <c r="CN2" s="38">
        <f>BW2</f>
        <v>0</v>
      </c>
      <c r="CO2" s="38"/>
      <c r="CP2" s="38"/>
      <c r="CQ2" s="38"/>
      <c r="CR2" s="38">
        <f>CA2</f>
        <v>0</v>
      </c>
      <c r="CS2" s="38"/>
      <c r="CT2" s="38"/>
      <c r="CU2" s="38"/>
      <c r="CW2" s="1">
        <f>VLOOKUP(CE10,CF10:CL13,3,0)</f>
        <v>0</v>
      </c>
      <c r="CX2" s="1">
        <f>VLOOKUP(CW2,CH10:CP13,6,0)</f>
        <v>1000000</v>
      </c>
      <c r="CY2" s="1">
        <f>RANK(CX2,CX2:CX5)</f>
        <v>1</v>
      </c>
    </row>
    <row r="3" spans="1:103" ht="15">
      <c r="A3" s="15" t="s">
        <v>9</v>
      </c>
      <c r="B3" s="15"/>
      <c r="C3" s="15"/>
      <c r="D3" s="15"/>
      <c r="E3" s="15"/>
      <c r="F3" s="15"/>
      <c r="G3" s="15"/>
      <c r="H3" s="4" t="s">
        <v>10</v>
      </c>
      <c r="I3" s="4" t="s">
        <v>10</v>
      </c>
      <c r="J3" s="15" t="s">
        <v>9</v>
      </c>
      <c r="K3" s="15"/>
      <c r="L3" s="15"/>
      <c r="M3" s="15"/>
      <c r="N3" s="15"/>
      <c r="O3" s="15"/>
      <c r="P3" s="15"/>
      <c r="Q3" s="14"/>
      <c r="R3" s="15" t="s">
        <v>9</v>
      </c>
      <c r="S3" s="15"/>
      <c r="T3" s="15"/>
      <c r="U3" s="15"/>
      <c r="V3" s="15"/>
      <c r="W3" s="15"/>
      <c r="X3" s="15"/>
      <c r="Y3" s="4" t="s">
        <v>0</v>
      </c>
      <c r="Z3" s="4" t="s">
        <v>1</v>
      </c>
      <c r="AA3" s="4" t="s">
        <v>2</v>
      </c>
      <c r="AB3" s="4" t="s">
        <v>3</v>
      </c>
      <c r="AC3" s="4" t="s">
        <v>4</v>
      </c>
      <c r="AD3" s="4" t="s">
        <v>5</v>
      </c>
      <c r="AE3" s="4" t="s">
        <v>6</v>
      </c>
      <c r="AF3" s="4" t="s">
        <v>7</v>
      </c>
      <c r="AG3" s="4" t="s">
        <v>8</v>
      </c>
      <c r="AJ3" s="28" t="s">
        <v>9</v>
      </c>
      <c r="AK3" s="28"/>
      <c r="AL3" s="28"/>
      <c r="AM3" s="28"/>
      <c r="AN3" s="28"/>
      <c r="AO3" s="28"/>
      <c r="AP3" s="28"/>
      <c r="AQ3" s="2" t="s">
        <v>0</v>
      </c>
      <c r="AR3" s="2" t="s">
        <v>1</v>
      </c>
      <c r="AS3" s="2" t="s">
        <v>2</v>
      </c>
      <c r="AT3" s="2" t="s">
        <v>3</v>
      </c>
      <c r="AU3" s="2" t="s">
        <v>4</v>
      </c>
      <c r="AV3" s="2" t="s">
        <v>5</v>
      </c>
      <c r="AW3" s="2" t="s">
        <v>6</v>
      </c>
      <c r="AX3" s="2" t="s">
        <v>7</v>
      </c>
      <c r="AY3" s="2" t="s">
        <v>8</v>
      </c>
      <c r="AZ3" s="1" t="s">
        <v>1</v>
      </c>
      <c r="BA3" s="1" t="s">
        <v>1</v>
      </c>
      <c r="BB3" s="1" t="s">
        <v>2</v>
      </c>
      <c r="BC3" s="1" t="s">
        <v>2</v>
      </c>
      <c r="BD3" s="1" t="s">
        <v>3</v>
      </c>
      <c r="BE3" s="1" t="s">
        <v>3</v>
      </c>
      <c r="BF3" s="1" t="s">
        <v>4</v>
      </c>
      <c r="BG3" s="1" t="s">
        <v>4</v>
      </c>
      <c r="BH3" s="1" t="s">
        <v>5</v>
      </c>
      <c r="BI3" s="1" t="s">
        <v>5</v>
      </c>
      <c r="BJ3" s="1" t="s">
        <v>6</v>
      </c>
      <c r="BK3" s="1" t="s">
        <v>6</v>
      </c>
      <c r="BL3" s="1" t="s">
        <v>7</v>
      </c>
      <c r="BM3" s="1" t="s">
        <v>7</v>
      </c>
      <c r="BO3" s="31">
        <f>IF(AQ4=1,1000000)</f>
        <v>1000000</v>
      </c>
      <c r="BP3" s="32"/>
      <c r="BQ3" s="32"/>
      <c r="BR3" s="33"/>
      <c r="BS3" s="31">
        <f>IF(AQ5=1,1000000)</f>
        <v>1000000</v>
      </c>
      <c r="BT3" s="32"/>
      <c r="BU3" s="32"/>
      <c r="BV3" s="33"/>
      <c r="BW3" s="31">
        <f>IF(AQ6=1,1000000)</f>
        <v>1000000</v>
      </c>
      <c r="BX3" s="32"/>
      <c r="BY3" s="32"/>
      <c r="BZ3" s="33"/>
      <c r="CA3" s="31">
        <f>IF(AQ7=1,1000000)</f>
        <v>1000000</v>
      </c>
      <c r="CB3" s="32"/>
      <c r="CC3" s="32"/>
      <c r="CD3" s="33"/>
      <c r="CF3" s="39" t="b">
        <f>IF(AQ4=3,500000)</f>
        <v>0</v>
      </c>
      <c r="CG3" s="40"/>
      <c r="CH3" s="40"/>
      <c r="CI3" s="41"/>
      <c r="CJ3" s="39" t="b">
        <f>IF(AQ5=3,500000)</f>
        <v>0</v>
      </c>
      <c r="CK3" s="40"/>
      <c r="CL3" s="40"/>
      <c r="CM3" s="41"/>
      <c r="CN3" s="39" t="b">
        <f>IF(AQ6=3,500000)</f>
        <v>0</v>
      </c>
      <c r="CO3" s="40"/>
      <c r="CP3" s="40"/>
      <c r="CQ3" s="41"/>
      <c r="CR3" s="39" t="b">
        <f>IF(AQ7=3,500000)</f>
        <v>0</v>
      </c>
      <c r="CS3" s="40"/>
      <c r="CT3" s="40"/>
      <c r="CU3" s="41"/>
      <c r="CW3" s="1">
        <f>VLOOKUP(CE11,CF10:CL13,3,0)</f>
        <v>0</v>
      </c>
      <c r="CX3" s="1">
        <f>VLOOKUP(CW3,CH10:CP13,6,0)</f>
        <v>1000000</v>
      </c>
      <c r="CY3" s="1">
        <f>RANK(CX3,CX2:CX5)</f>
        <v>1</v>
      </c>
    </row>
    <row r="4" spans="1:103" ht="15">
      <c r="A4" s="30">
        <f>AJ5</f>
        <v>0</v>
      </c>
      <c r="B4" s="30"/>
      <c r="C4" s="30"/>
      <c r="D4" s="30"/>
      <c r="E4" s="30"/>
      <c r="F4" s="30"/>
      <c r="G4" s="30"/>
      <c r="H4" s="6"/>
      <c r="I4" s="6"/>
      <c r="J4" s="30">
        <f>AJ6</f>
        <v>0</v>
      </c>
      <c r="K4" s="30"/>
      <c r="L4" s="30"/>
      <c r="M4" s="30"/>
      <c r="N4" s="30"/>
      <c r="O4" s="30"/>
      <c r="P4" s="30"/>
      <c r="Q4" s="14"/>
      <c r="R4" s="30">
        <f>VLOOKUP(CE10,CF10:CL13,3,0)</f>
        <v>0</v>
      </c>
      <c r="S4" s="30"/>
      <c r="T4" s="30"/>
      <c r="U4" s="30"/>
      <c r="V4" s="30"/>
      <c r="W4" s="30"/>
      <c r="X4" s="30"/>
      <c r="Y4" s="3">
        <v>1</v>
      </c>
      <c r="Z4" s="5" t="e">
        <f>VLOOKUP(R4,AJ4:AY7,9,0)</f>
        <v>#N/A</v>
      </c>
      <c r="AA4" s="1" t="e">
        <f>VLOOKUP(R4,AJ4:AY7,10,0)</f>
        <v>#N/A</v>
      </c>
      <c r="AB4" s="1" t="e">
        <f>VLOOKUP(R4,AJ4:AY7,11,0)</f>
        <v>#N/A</v>
      </c>
      <c r="AC4" s="1" t="e">
        <f>VLOOKUP(R4,AJ4:AY7,12,0)</f>
        <v>#N/A</v>
      </c>
      <c r="AD4" s="1" t="e">
        <f>VLOOKUP(R4,AJ4:AY7,13,0)</f>
        <v>#N/A</v>
      </c>
      <c r="AE4" s="1" t="e">
        <f>VLOOKUP(R4,AJ4:AY7,14,0)</f>
        <v>#N/A</v>
      </c>
      <c r="AF4" s="1" t="e">
        <f>VLOOKUP(R4,AJ4:AY7,15,0)</f>
        <v>#N/A</v>
      </c>
      <c r="AG4" s="1" t="e">
        <f>VLOOKUP(R4,AJ4:AY7,16,0)</f>
        <v>#N/A</v>
      </c>
      <c r="AJ4" s="28"/>
      <c r="AK4" s="28"/>
      <c r="AL4" s="28"/>
      <c r="AM4" s="28"/>
      <c r="AN4" s="28"/>
      <c r="AO4" s="28"/>
      <c r="AP4" s="28"/>
      <c r="AQ4" s="2">
        <f>RANK(AR4,AR4:AR7)</f>
        <v>1</v>
      </c>
      <c r="AR4" s="2">
        <f>SUMPRODUCT((A4:G15=AJ4)*(AZ4:AZ15))+SUMPRODUCT((J4:P15=AJ4)*(BA4:BA15))</f>
        <v>0</v>
      </c>
      <c r="AS4" s="2">
        <f>SUMPRODUCT((A4:G15=AJ4)*(BB4:BB15))+SUMPRODUCT((J4:P15=AJ4)*(BC4:BC15))</f>
        <v>0</v>
      </c>
      <c r="AT4" s="2">
        <f>SUMPRODUCT((A4:G15=AJ4)*(BD4:BD15))+SUMPRODUCT((J4:P15=AJ4)*(BE4:BE15))</f>
        <v>0</v>
      </c>
      <c r="AU4" s="2">
        <f>SUMPRODUCT((A4:G15=AJ4)*(BF4:BF15))+SUMPRODUCT((J4:P15=AJ4)*(BG4:BG15))</f>
        <v>0</v>
      </c>
      <c r="AV4" s="2">
        <f>SUMPRODUCT((A4:G15=AJ4)*(BH4:BH15))+SUMPRODUCT((J4:P15=AJ4)*(BI4:BI15))</f>
        <v>0</v>
      </c>
      <c r="AW4" s="2">
        <f>SUMPRODUCT((A4:G15=AJ4)*(BJ4:BJ15))+SUMPRODUCT((J4:P15=AJ4)*(BK4:BK15))</f>
        <v>0</v>
      </c>
      <c r="AX4" s="2">
        <f>SUMPRODUCT((A4:G15=AJ4)*(BL4:BL15))+SUMPRODUCT((J4:P15=AJ4)*(BM4:BM15))</f>
        <v>0</v>
      </c>
      <c r="AY4" s="2">
        <f>AW4-AX4</f>
        <v>0</v>
      </c>
      <c r="AZ4" s="1">
        <f>IF(H4="",0,IF(H4&gt;I4,3,IF(H4=I4,1,IF(H4&lt;I4,0))))</f>
        <v>0</v>
      </c>
      <c r="BA4" s="1">
        <f>IF(I4="",0,IF(I4&gt;H4,3,IF(I4=H4,1,IF(I4&lt;H4,0))))</f>
        <v>0</v>
      </c>
      <c r="BB4" s="1">
        <f>IF(H4="",0,1)</f>
        <v>0</v>
      </c>
      <c r="BC4" s="1">
        <f>IF(I4="",0,1)</f>
        <v>0</v>
      </c>
      <c r="BD4" s="1" t="b">
        <f>IF(H4&lt;&gt;"",IF(H4&gt;I4,1))</f>
        <v>0</v>
      </c>
      <c r="BE4" s="1" t="b">
        <f>IF(I4&lt;&gt;"",IF(I4&gt;H4,1))</f>
        <v>0</v>
      </c>
      <c r="BF4" s="1" t="b">
        <f>IF(H4&lt;&gt;"",IF(H4=I4,1))</f>
        <v>0</v>
      </c>
      <c r="BG4" s="1" t="b">
        <f>IF(I4&lt;&gt;"",IF(I4=H4,1))</f>
        <v>0</v>
      </c>
      <c r="BH4" s="1" t="b">
        <f>IF(H4&lt;&gt;"",IF(H4&lt;I4,1))</f>
        <v>0</v>
      </c>
      <c r="BI4" s="1" t="b">
        <f>IF(I4&lt;&gt;"",IF(I4&lt;H4,1))</f>
        <v>0</v>
      </c>
      <c r="BJ4" s="1">
        <f>H4</f>
        <v>0</v>
      </c>
      <c r="BK4" s="1">
        <f>I4</f>
        <v>0</v>
      </c>
      <c r="BL4" s="1">
        <f>I4</f>
        <v>0</v>
      </c>
      <c r="BM4" s="1">
        <f>H4</f>
        <v>0</v>
      </c>
      <c r="BO4" s="31">
        <f>IF(AQ4=1,IF(AQ5=1,SUM((AZ6+BA14)-(BA6+AZ14))*1000+((H6+I14)-(I6+H14))/10+(H6+I14)/100+(I14)/1000+(AY4)/10000+(AW4)/100000))</f>
        <v>0</v>
      </c>
      <c r="BP4" s="32"/>
      <c r="BQ4" s="32"/>
      <c r="BR4" s="33"/>
      <c r="BS4" s="31">
        <f>IF(AQ5=1,IF(AQ4=1,SUM((AZ14+BA6)-(AZ6+BA14))*1000+((H14+I6)-(H6+I14))/10+(I6+H14)/100+(I6)/1000+(AY5)/10000+(AW5)/100000))</f>
        <v>0</v>
      </c>
      <c r="BT4" s="32"/>
      <c r="BU4" s="32"/>
      <c r="BV4" s="33"/>
      <c r="BW4" s="31">
        <f>IF(AQ6=1,IF(AQ4=1,SUM((AZ8+BA10)-(BA8+AZ10))*1000+((H8+I10)-(I8+H10))/10+(H8+I10)/100+(I10)/1000+(AY6)/10000+(AW6)/100000))</f>
        <v>0</v>
      </c>
      <c r="BX4" s="32"/>
      <c r="BY4" s="32"/>
      <c r="BZ4" s="33"/>
      <c r="CA4" s="31">
        <f>IF(AQ7=1,IF(AQ4=1,SUM((AZ5+BA13)-(BA5+AZ13))*1000+((H5+I13)-(I5+H13))/10+(H5+I13)/100+(I13)/1000+(AY7)/10000+(AW7)/100000))</f>
        <v>0</v>
      </c>
      <c r="CB4" s="32"/>
      <c r="CC4" s="32"/>
      <c r="CD4" s="33"/>
      <c r="CF4" s="39" t="b">
        <f>IF(AQ4=3,IF(AQ5=3,SUM((AZ6+BA14)-(BA6+AZ14))*1000+((H6+I14)-(I6+H14))/10+(H6+I14)/100+(I14)/1000+(AY4)/10000+(AW4)/100000))</f>
        <v>0</v>
      </c>
      <c r="CG4" s="40"/>
      <c r="CH4" s="40"/>
      <c r="CI4" s="41"/>
      <c r="CJ4" s="39" t="b">
        <f>IF(AQ5=3,IF(AQ4=3,SUM((AZ14+BA6)-(AZ6+BA14))*1000+((H14+I6)-(H6+I14))/10+(I6+H14)/100+(I6)/1000+(AY5)/10000+(AW5)/100000))</f>
        <v>0</v>
      </c>
      <c r="CK4" s="40"/>
      <c r="CL4" s="40"/>
      <c r="CM4" s="41"/>
      <c r="CN4" s="39" t="b">
        <f>IF(AQ6=3,IF(AQ4=3,SUM((AZ8+BA10)-(BA8+AZ10))*1000+((H8+I10)-(I8+H10))/10+(H8+I10)/100+(I10)/1000+(AY6)/10000+(AW6)/100000))</f>
        <v>0</v>
      </c>
      <c r="CO4" s="40"/>
      <c r="CP4" s="40"/>
      <c r="CQ4" s="41"/>
      <c r="CR4" s="39" t="b">
        <f>IF(AQ7=3,IF(AQ4=3,SUM((AZ5+BA13)-(BA5+AZ13))*1000+((H5+I13)-(I5+H13))/10+(H5+I13)/100+(I13)/1000+(AY7)/10000+(AW7)/100000))</f>
        <v>0</v>
      </c>
      <c r="CS4" s="40"/>
      <c r="CT4" s="40"/>
      <c r="CU4" s="41"/>
      <c r="CW4" s="1">
        <f>VLOOKUP(CE12,CF10:CL13,3,0)</f>
        <v>0</v>
      </c>
      <c r="CX4" s="1">
        <f>VLOOKUP(CW4,CH10:CP13,6,0)</f>
        <v>1000000</v>
      </c>
      <c r="CY4" s="1">
        <f>RANK(CX4,CX2:CX5)</f>
        <v>1</v>
      </c>
    </row>
    <row r="5" spans="1:103" ht="15">
      <c r="A5" s="30">
        <f>AJ7</f>
        <v>0</v>
      </c>
      <c r="B5" s="30"/>
      <c r="C5" s="30"/>
      <c r="D5" s="30"/>
      <c r="E5" s="30"/>
      <c r="F5" s="30"/>
      <c r="G5" s="30"/>
      <c r="H5" s="6"/>
      <c r="I5" s="6"/>
      <c r="J5" s="30">
        <f>AJ4</f>
        <v>0</v>
      </c>
      <c r="K5" s="30"/>
      <c r="L5" s="30"/>
      <c r="M5" s="30"/>
      <c r="N5" s="30"/>
      <c r="O5" s="30"/>
      <c r="P5" s="30"/>
      <c r="Q5" s="14"/>
      <c r="R5" s="30">
        <f>VLOOKUP(CE11,CF10:CL13,3,0)</f>
        <v>0</v>
      </c>
      <c r="S5" s="30"/>
      <c r="T5" s="30"/>
      <c r="U5" s="30"/>
      <c r="V5" s="30"/>
      <c r="W5" s="30"/>
      <c r="X5" s="30"/>
      <c r="Y5" s="3">
        <f>IF(CX3=CX2,CY2,CY3)</f>
        <v>1</v>
      </c>
      <c r="Z5" s="5" t="e">
        <f>VLOOKUP(R5,AJ4:AY7,9,0)</f>
        <v>#N/A</v>
      </c>
      <c r="AA5" s="1" t="e">
        <f>VLOOKUP(R5,AJ4:AY7,10,0)</f>
        <v>#N/A</v>
      </c>
      <c r="AB5" s="1" t="e">
        <f>VLOOKUP(R5,AJ4:AY7,11,0)</f>
        <v>#N/A</v>
      </c>
      <c r="AC5" s="1" t="e">
        <f>VLOOKUP(R5,AJ4:AY7,12,0)</f>
        <v>#N/A</v>
      </c>
      <c r="AD5" s="1" t="e">
        <f>VLOOKUP(R5,AJ4:AY7,13,0)</f>
        <v>#N/A</v>
      </c>
      <c r="AE5" s="1" t="e">
        <f>VLOOKUP(R5,AJ4:AY7,14,0)</f>
        <v>#N/A</v>
      </c>
      <c r="AF5" s="1" t="e">
        <f>VLOOKUP(R5,AJ4:AY7,15,0)</f>
        <v>#N/A</v>
      </c>
      <c r="AG5" s="1" t="e">
        <f>VLOOKUP(R5,AJ4:AY7,16,0)</f>
        <v>#N/A</v>
      </c>
      <c r="AJ5" s="28"/>
      <c r="AK5" s="28"/>
      <c r="AL5" s="28"/>
      <c r="AM5" s="28"/>
      <c r="AN5" s="28"/>
      <c r="AO5" s="28"/>
      <c r="AP5" s="28"/>
      <c r="AQ5" s="2">
        <f>RANK(AR5,AR4:AR7)</f>
        <v>1</v>
      </c>
      <c r="AR5" s="2">
        <f>SUMPRODUCT((A4:G15=AJ5)*(AZ4:AZ15))+SUMPRODUCT((J4:P15=AJ5)*(BA4:BA15))</f>
        <v>0</v>
      </c>
      <c r="AS5" s="2">
        <f>SUMPRODUCT((A4:G15=AJ5)*(BB4:BB15))+SUMPRODUCT((J4:P15=AJ5)*(BC4:BC15))</f>
        <v>0</v>
      </c>
      <c r="AT5" s="2">
        <f>SUMPRODUCT((A4:G15=AJ5)*(BD4:BD15))+SUMPRODUCT((J4:P15=AJ5)*(BE4:BE15))</f>
        <v>0</v>
      </c>
      <c r="AU5" s="2">
        <f>SUMPRODUCT((A4:G15=AJ5)*(BF4:BF15))+SUMPRODUCT((J4:P15=AJ5)*(BG4:BG15))</f>
        <v>0</v>
      </c>
      <c r="AV5" s="2">
        <f>SUMPRODUCT((A4:G15=AJ5)*(BH4:BH15))+SUMPRODUCT((J4:P15=AJ5)*(BI4:BI15))</f>
        <v>0</v>
      </c>
      <c r="AW5" s="2">
        <f>SUMPRODUCT((A4:G15=AJ5)*(BJ4:BJ15))+SUMPRODUCT((J4:P15=AJ5)*(BK4:BK15))</f>
        <v>0</v>
      </c>
      <c r="AX5" s="2">
        <f>SUMPRODUCT((A4:G15=AJ5)*(BL4:BL15))+SUMPRODUCT((J4:P15=AJ5)*(BM4:BM15))</f>
        <v>0</v>
      </c>
      <c r="AY5" s="2">
        <f>AW5-AX5</f>
        <v>0</v>
      </c>
      <c r="AZ5" s="1">
        <f aca="true" t="shared" si="0" ref="AZ5:AZ15">IF(H5="",0,IF(H5&gt;I5,3,IF(H5=I5,1,IF(H5&lt;I5,0))))</f>
        <v>0</v>
      </c>
      <c r="BA5" s="1">
        <f aca="true" t="shared" si="1" ref="BA5:BA15">IF(I5="",0,IF(I5&gt;H5,3,IF(I5=H5,1,IF(I5&lt;H5,0))))</f>
        <v>0</v>
      </c>
      <c r="BB5" s="1">
        <f aca="true" t="shared" si="2" ref="BB5:BB15">IF(H5="",0,1)</f>
        <v>0</v>
      </c>
      <c r="BC5" s="1">
        <f aca="true" t="shared" si="3" ref="BC5:BC15">IF(I5="",0,1)</f>
        <v>0</v>
      </c>
      <c r="BD5" s="1" t="b">
        <f aca="true" t="shared" si="4" ref="BD5:BD15">IF(H5&lt;&gt;"",IF(H5&gt;I5,1))</f>
        <v>0</v>
      </c>
      <c r="BE5" s="1" t="b">
        <f aca="true" t="shared" si="5" ref="BE5:BE15">IF(I5&lt;&gt;"",IF(I5&gt;H5,1))</f>
        <v>0</v>
      </c>
      <c r="BF5" s="1" t="b">
        <f aca="true" t="shared" si="6" ref="BF5:BF15">IF(H5&lt;&gt;"",IF(H5=I5,1))</f>
        <v>0</v>
      </c>
      <c r="BG5" s="1" t="b">
        <f aca="true" t="shared" si="7" ref="BG5:BG15">IF(I5&lt;&gt;"",IF(I5=H5,1))</f>
        <v>0</v>
      </c>
      <c r="BH5" s="1" t="b">
        <f aca="true" t="shared" si="8" ref="BH5:BH15">IF(H5&lt;&gt;"",IF(H5&lt;I5,1))</f>
        <v>0</v>
      </c>
      <c r="BI5" s="1" t="b">
        <f aca="true" t="shared" si="9" ref="BI5:BI15">IF(I5&lt;&gt;"",IF(I5&lt;H5,1))</f>
        <v>0</v>
      </c>
      <c r="BJ5" s="1">
        <f aca="true" t="shared" si="10" ref="BJ5:BJ15">H5</f>
        <v>0</v>
      </c>
      <c r="BK5" s="1">
        <f aca="true" t="shared" si="11" ref="BK5:BK15">I5</f>
        <v>0</v>
      </c>
      <c r="BL5" s="1">
        <f aca="true" t="shared" si="12" ref="BL5:BL15">I5</f>
        <v>0</v>
      </c>
      <c r="BM5" s="1">
        <f aca="true" t="shared" si="13" ref="BM5:BM15">H5</f>
        <v>0</v>
      </c>
      <c r="BO5" s="31">
        <f>IF(AQ4=1,IF(AQ6=1,SUM((AZ10+BA8)-(AZ8+BA10))*1000+((H10+I8)-(H8+I10))*10+(I8+H10)/100+(I8)/1000+(AY4)/10000+(AW4)/100000))</f>
        <v>0</v>
      </c>
      <c r="BP5" s="32"/>
      <c r="BQ5" s="32"/>
      <c r="BR5" s="33"/>
      <c r="BS5" s="31">
        <f>IF(AQ5=1,IF(AQ6=1,SUM((AZ4+BA12)-(BA4+AZ12))*1000+((H4+I12)-(I4+H12))/10+(H4+I12)/100+(I12)/1000+(AY5)/10000+(AW5)/100000))</f>
        <v>0</v>
      </c>
      <c r="BT5" s="32"/>
      <c r="BU5" s="32"/>
      <c r="BV5" s="33"/>
      <c r="BW5" s="31">
        <f>IF(AQ6=1,IF(AQ5=1,SUM((AZ12+BA4)-(AZ4+BA12))*1000+((H12+I4)-(H4+I12))/10+(H12+I4)/100+(I4)/1000+(AY6)/10000+(AW6)/100000))</f>
        <v>0</v>
      </c>
      <c r="BX5" s="32"/>
      <c r="BY5" s="32"/>
      <c r="BZ5" s="33"/>
      <c r="CA5" s="31">
        <f>IF(AQ7=1,IF(AQ5=1,SUM((AZ11+BA9)-(AZ9+BA11))*1000+((H11+I9)-(H9+I11))/10+(H11+I9)/100+(I9)/1000+(AY7)/10000+(AW7)/100000))</f>
        <v>0</v>
      </c>
      <c r="CB5" s="32"/>
      <c r="CC5" s="32"/>
      <c r="CD5" s="33"/>
      <c r="CF5" s="39" t="b">
        <f>IF(AQ4=3,IF(AQ6=3,SUM((AZ10+BA8)-(AZ8+BA10))*1000+((H10+I8)-(H8+I10))*10+(I8+H10)/100+(I8)/1000+(AY4)/10000+(AW4)/100000))</f>
        <v>0</v>
      </c>
      <c r="CG5" s="40"/>
      <c r="CH5" s="40"/>
      <c r="CI5" s="41"/>
      <c r="CJ5" s="39" t="b">
        <f>IF(AQ5=3,IF(AQ6=3,SUM((AZ4+BA12)-(BA4+AZ12))*1000+((H4+I12)-(I4+H12))/10+(H4+I12)/100+(I12)/1000+(AY5)/10000+(AW5)/100000))</f>
        <v>0</v>
      </c>
      <c r="CK5" s="40"/>
      <c r="CL5" s="40"/>
      <c r="CM5" s="41"/>
      <c r="CN5" s="39" t="b">
        <f>IF(AQ6=3,IF(AQ5=3,SUM((AZ12+BA4)-(AZ4+BA12))*1000+((H12+I4)-(H4+I12))/10+(H12+I4)/100+(I4)/1000+(AY6)/10000+(AW6)/100000))</f>
        <v>0</v>
      </c>
      <c r="CO5" s="40"/>
      <c r="CP5" s="40"/>
      <c r="CQ5" s="41"/>
      <c r="CR5" s="39" t="b">
        <f>IF(AQ7=3,IF(AQ5=3,SUM((AZ11+BA9)-(AZ9+BA11))*1000+((H11+I9)-(H9+I11))/10+(H11+I9)/100+(I9)/1000+(AY7)/10000+(AW7)/100000))</f>
        <v>0</v>
      </c>
      <c r="CS5" s="40"/>
      <c r="CT5" s="40"/>
      <c r="CU5" s="41"/>
      <c r="CW5" s="1">
        <f>VLOOKUP(CE13,CF10:CL13,3,0)</f>
        <v>0</v>
      </c>
      <c r="CX5" s="1">
        <f>VLOOKUP(CW5,CH10:CP13,6,0)</f>
        <v>1000000</v>
      </c>
      <c r="CY5" s="1">
        <f>RANK(CX5,CX2:CX5)</f>
        <v>1</v>
      </c>
    </row>
    <row r="6" spans="1:99" ht="15">
      <c r="A6" s="30">
        <f>AJ4</f>
        <v>0</v>
      </c>
      <c r="B6" s="30"/>
      <c r="C6" s="30"/>
      <c r="D6" s="30"/>
      <c r="E6" s="30"/>
      <c r="F6" s="30"/>
      <c r="G6" s="30"/>
      <c r="H6" s="6"/>
      <c r="I6" s="6"/>
      <c r="J6" s="30">
        <f>AJ5</f>
        <v>0</v>
      </c>
      <c r="K6" s="30"/>
      <c r="L6" s="30"/>
      <c r="M6" s="30"/>
      <c r="N6" s="30"/>
      <c r="O6" s="30"/>
      <c r="P6" s="30"/>
      <c r="Q6" s="14"/>
      <c r="R6" s="30">
        <f>VLOOKUP(CE12,CF10:CL13,3,0)</f>
        <v>0</v>
      </c>
      <c r="S6" s="30"/>
      <c r="T6" s="30"/>
      <c r="U6" s="30"/>
      <c r="V6" s="30"/>
      <c r="W6" s="30"/>
      <c r="X6" s="30"/>
      <c r="Y6" s="3">
        <f>IF(CX4=CX3,CY3,CY4)</f>
        <v>1</v>
      </c>
      <c r="Z6" s="5" t="e">
        <f>VLOOKUP(R6,AJ4:AY7,9,0)</f>
        <v>#N/A</v>
      </c>
      <c r="AA6" s="1" t="e">
        <f>VLOOKUP(R6,AJ4:AY7,10,0)</f>
        <v>#N/A</v>
      </c>
      <c r="AB6" s="1" t="e">
        <f>VLOOKUP(R6,AJ4:AY7,11,0)</f>
        <v>#N/A</v>
      </c>
      <c r="AC6" s="1" t="e">
        <f>VLOOKUP(R6,AJ4:AY7,12,0)</f>
        <v>#N/A</v>
      </c>
      <c r="AD6" s="1" t="e">
        <f>VLOOKUP(R6,AJ4:AY7,13,0)</f>
        <v>#N/A</v>
      </c>
      <c r="AE6" s="1" t="e">
        <f>VLOOKUP(R6,AJ4:AY7,14,0)</f>
        <v>#N/A</v>
      </c>
      <c r="AF6" s="1" t="e">
        <f>VLOOKUP(R6,AJ4:AY7,15,0)</f>
        <v>#N/A</v>
      </c>
      <c r="AG6" s="1" t="e">
        <f>VLOOKUP(R6,AJ4:AY7,16,0)</f>
        <v>#N/A</v>
      </c>
      <c r="AJ6" s="28"/>
      <c r="AK6" s="28"/>
      <c r="AL6" s="28"/>
      <c r="AM6" s="28"/>
      <c r="AN6" s="28"/>
      <c r="AO6" s="28"/>
      <c r="AP6" s="28"/>
      <c r="AQ6" s="2">
        <f>RANK(AR6,AR4:AR7)</f>
        <v>1</v>
      </c>
      <c r="AR6" s="2">
        <f>SUMPRODUCT((A4:G15=AJ6)*(AZ4:AZ15))+SUMPRODUCT((J4:P15=AJ6)*(BA4:BA15))</f>
        <v>0</v>
      </c>
      <c r="AS6" s="2">
        <f>SUMPRODUCT((A4:G15=AJ6)*(BB4:BB15))+SUMPRODUCT((J4:P15=AJ6)*(BC4:BC15))</f>
        <v>0</v>
      </c>
      <c r="AT6" s="2">
        <f>SUMPRODUCT((A4:G15=AJ6)*(BD4:BD15))+SUMPRODUCT((J4:P15=AJ6)*(BE4:BE15))</f>
        <v>0</v>
      </c>
      <c r="AU6" s="2">
        <f>SUMPRODUCT((A4:G15=AJ6)*(BF4:BF15))+SUMPRODUCT((J4:P15=AJ6)*(BG4:BG15))</f>
        <v>0</v>
      </c>
      <c r="AV6" s="2">
        <f>SUMPRODUCT((A4:G15=AJ6)*(BH4:BH15))+SUMPRODUCT((J4:P15=AJ6)*(BI4:BI15))</f>
        <v>0</v>
      </c>
      <c r="AW6" s="2">
        <f>SUMPRODUCT((A4:G15=AJ6)*(BJ4:BJ15))+SUMPRODUCT((J4:P15=AJ6)*(BK4:BK15))</f>
        <v>0</v>
      </c>
      <c r="AX6" s="2">
        <f>SUMPRODUCT((A4:G15=AJ6)*(BL4:BL15))+SUMPRODUCT((J4:P15=AJ6)*(BM4:BM15))</f>
        <v>0</v>
      </c>
      <c r="AY6" s="2">
        <f>AW6-AX6</f>
        <v>0</v>
      </c>
      <c r="AZ6" s="1">
        <f t="shared" si="0"/>
        <v>0</v>
      </c>
      <c r="BA6" s="1">
        <f t="shared" si="1"/>
        <v>0</v>
      </c>
      <c r="BB6" s="1">
        <f t="shared" si="2"/>
        <v>0</v>
      </c>
      <c r="BC6" s="1">
        <f t="shared" si="3"/>
        <v>0</v>
      </c>
      <c r="BD6" s="1" t="b">
        <f t="shared" si="4"/>
        <v>0</v>
      </c>
      <c r="BE6" s="1" t="b">
        <f t="shared" si="5"/>
        <v>0</v>
      </c>
      <c r="BF6" s="1" t="b">
        <f t="shared" si="6"/>
        <v>0</v>
      </c>
      <c r="BG6" s="1" t="b">
        <f t="shared" si="7"/>
        <v>0</v>
      </c>
      <c r="BH6" s="1" t="b">
        <f t="shared" si="8"/>
        <v>0</v>
      </c>
      <c r="BI6" s="1" t="b">
        <f t="shared" si="9"/>
        <v>0</v>
      </c>
      <c r="BJ6" s="1">
        <f t="shared" si="10"/>
        <v>0</v>
      </c>
      <c r="BK6" s="1">
        <f t="shared" si="11"/>
        <v>0</v>
      </c>
      <c r="BL6" s="1">
        <f t="shared" si="12"/>
        <v>0</v>
      </c>
      <c r="BM6" s="1">
        <f t="shared" si="13"/>
        <v>0</v>
      </c>
      <c r="BO6" s="31">
        <f>IF(AQ4=1,IF(AQ7=1,SUM((AZ13+BA5)-(AZ5+BA13))*1000+((H13+I5)-(H5+I13))/10+(H13+I5)/100+(I5)/1000+(AY4)/10000+(AW4)/100000))</f>
        <v>0</v>
      </c>
      <c r="BP6" s="32"/>
      <c r="BQ6" s="32"/>
      <c r="BR6" s="33"/>
      <c r="BS6" s="31">
        <f>IF(AQ5=1,IF(AQ7=1,SUM((AZ9+BA11)-(BA9+AZ11))*1000+((H9+I11)-(I9+H11))/10+(H9+I11)/100+(I11)/1000+(AY5)/10000+(AW5)/100000))</f>
        <v>0</v>
      </c>
      <c r="BT6" s="32"/>
      <c r="BU6" s="32"/>
      <c r="BV6" s="33"/>
      <c r="BW6" s="31">
        <f>IF(AQ6=1,IF(AQ7=1,SUM((AZ7+BA15)-(BA7+AZ15))*1000+((H7+I15)-(I7+H15))/10+(H7+I15)/100+(I15)/1000+(AY6)/10000+(AW6)/100000))</f>
        <v>0</v>
      </c>
      <c r="BX6" s="32"/>
      <c r="BY6" s="32"/>
      <c r="BZ6" s="33"/>
      <c r="CA6" s="31">
        <f>IF(AQ7=1,IF(AQ6=1,SUM((AZ15+BA7)-(AZ7+BA15))*1000+((H15+I7)-(H7+I15))/10+(H15+I7)/100+(I7)/1000+(AY7)/10000+(AW7)/100000))</f>
        <v>0</v>
      </c>
      <c r="CB6" s="32"/>
      <c r="CC6" s="32"/>
      <c r="CD6" s="33"/>
      <c r="CF6" s="39" t="b">
        <f>IF(AQ4=3,IF(AQ7=3,SUM((AZ13+BA5)-(AZ5+BA13))*1000+((H13+I5)-(H5+I13))/10+(H13+I5)/100+(I5)/1000+(AY4)/10000+(AW4)/100000))</f>
        <v>0</v>
      </c>
      <c r="CG6" s="40"/>
      <c r="CH6" s="40"/>
      <c r="CI6" s="41"/>
      <c r="CJ6" s="39" t="b">
        <f>IF(AQ5=3,IF(AQ7=3,SUM((AZ9+BA11)-(BA9+AZ11))*1000+((H9+I11)-(I9+H11))/10+(H9+I11)/100+(I11)/1000+(AY5)/10000+(AW5)/100000))</f>
        <v>0</v>
      </c>
      <c r="CK6" s="40"/>
      <c r="CL6" s="40"/>
      <c r="CM6" s="41"/>
      <c r="CN6" s="39" t="b">
        <f>IF(AQ6=3,IF(AQ7=3,SUM((AZ7+BA15)-(BA7+AZ15))*1000+((H7+I15)-(I7+H15))/10+(H7+I15)/100+(I15)/1000+(AY6)/10000+(AW6)/100000))</f>
        <v>0</v>
      </c>
      <c r="CO6" s="40"/>
      <c r="CP6" s="40"/>
      <c r="CQ6" s="41"/>
      <c r="CR6" s="39" t="b">
        <f>IF(AQ7=3,IF(AQ6=3,SUM((AZ15+BA7)-(AZ7+BA15))*1000+((H15+I7)-(H7+I15))/10+(H15+I7)/100+(I7)/1000+(AY7)/10000+(AW7)/100000))</f>
        <v>0</v>
      </c>
      <c r="CS6" s="40"/>
      <c r="CT6" s="40"/>
      <c r="CU6" s="41"/>
    </row>
    <row r="7" spans="1:99" ht="15">
      <c r="A7" s="30">
        <f>AJ6</f>
        <v>0</v>
      </c>
      <c r="B7" s="30"/>
      <c r="C7" s="30"/>
      <c r="D7" s="30"/>
      <c r="E7" s="30"/>
      <c r="F7" s="30"/>
      <c r="G7" s="30"/>
      <c r="H7" s="6"/>
      <c r="I7" s="6"/>
      <c r="J7" s="30">
        <f>AJ7</f>
        <v>0</v>
      </c>
      <c r="K7" s="30"/>
      <c r="L7" s="30"/>
      <c r="M7" s="30"/>
      <c r="N7" s="30"/>
      <c r="O7" s="30"/>
      <c r="P7" s="30"/>
      <c r="Q7" s="14"/>
      <c r="R7" s="30">
        <f>VLOOKUP(CE13,CF10:CL13,3,0)</f>
        <v>0</v>
      </c>
      <c r="S7" s="30"/>
      <c r="T7" s="30"/>
      <c r="U7" s="30"/>
      <c r="V7" s="30"/>
      <c r="W7" s="30"/>
      <c r="X7" s="30"/>
      <c r="Y7" s="3">
        <f>IF(CX5=CX4,CY4,CY5)</f>
        <v>1</v>
      </c>
      <c r="Z7" s="5" t="e">
        <f>VLOOKUP(R7,AJ4:AY7,9,0)</f>
        <v>#N/A</v>
      </c>
      <c r="AA7" s="1" t="e">
        <f>VLOOKUP(R7,AJ4:AY7,10,0)</f>
        <v>#N/A</v>
      </c>
      <c r="AB7" s="1" t="e">
        <f>VLOOKUP(R7,AJ4:AY7,11,0)</f>
        <v>#N/A</v>
      </c>
      <c r="AC7" s="1" t="e">
        <f>VLOOKUP(R7,AJ4:AY7,12,0)</f>
        <v>#N/A</v>
      </c>
      <c r="AD7" s="1" t="e">
        <f>VLOOKUP(R7,AJ4:AY7,13,0)</f>
        <v>#N/A</v>
      </c>
      <c r="AE7" s="1" t="e">
        <f>VLOOKUP(R7,AJ4:AY7,14,0)</f>
        <v>#N/A</v>
      </c>
      <c r="AF7" s="1" t="e">
        <f>VLOOKUP(R7,AJ4:AY7,15,0)</f>
        <v>#N/A</v>
      </c>
      <c r="AG7" s="1" t="e">
        <f>VLOOKUP(R7,AJ4:AY7,16,0)</f>
        <v>#N/A</v>
      </c>
      <c r="AJ7" s="28"/>
      <c r="AK7" s="28"/>
      <c r="AL7" s="28"/>
      <c r="AM7" s="28"/>
      <c r="AN7" s="28"/>
      <c r="AO7" s="28"/>
      <c r="AP7" s="28"/>
      <c r="AQ7" s="2">
        <f>RANK(AR7,AR4:AR7)</f>
        <v>1</v>
      </c>
      <c r="AR7" s="2">
        <f>SUMPRODUCT((A4:G15=AJ7)*(AZ4:AZ15))+SUMPRODUCT((J4:P15=AJ7)*(BA4:BA15))</f>
        <v>0</v>
      </c>
      <c r="AS7" s="2">
        <f>SUMPRODUCT((A4:G15=AJ7)*(BB4:BB15))+SUMPRODUCT((J4:P15=AJ7)*(BC4:BC15))</f>
        <v>0</v>
      </c>
      <c r="AT7" s="2">
        <f>SUMPRODUCT((A4:G15=AJ7)*(BD4:BD15))+SUMPRODUCT((J4:P15=AJ7)*(BE4:BE15))</f>
        <v>0</v>
      </c>
      <c r="AU7" s="2">
        <f>SUMPRODUCT((A4:G15=AJ7)*(BF4:BF15))+SUMPRODUCT((J4:P15=AJ7)*(BG4:BG15))</f>
        <v>0</v>
      </c>
      <c r="AV7" s="2">
        <f>SUMPRODUCT((A4:G15=AJ7)*(BH4:BH15))+SUMPRODUCT((J4:P15=AJ7)*(BI4:BI15))</f>
        <v>0</v>
      </c>
      <c r="AW7" s="2">
        <f>SUMPRODUCT((A4:G15=AJ7)*(BJ4:BJ15))+SUMPRODUCT((J4:P15=AJ7)*(BK4:BK15))</f>
        <v>0</v>
      </c>
      <c r="AX7" s="2">
        <f>SUMPRODUCT((A4:G15=AJ7)*(BL4:BL15))+SUMPRODUCT((J4:P15=AJ7)*(BM4:BM15))</f>
        <v>0</v>
      </c>
      <c r="AY7" s="2">
        <f>AW7-AX7</f>
        <v>0</v>
      </c>
      <c r="AZ7" s="1">
        <f t="shared" si="0"/>
        <v>0</v>
      </c>
      <c r="BA7" s="1">
        <f t="shared" si="1"/>
        <v>0</v>
      </c>
      <c r="BB7" s="1">
        <f t="shared" si="2"/>
        <v>0</v>
      </c>
      <c r="BC7" s="1">
        <f t="shared" si="3"/>
        <v>0</v>
      </c>
      <c r="BD7" s="1" t="b">
        <f t="shared" si="4"/>
        <v>0</v>
      </c>
      <c r="BE7" s="1" t="b">
        <f t="shared" si="5"/>
        <v>0</v>
      </c>
      <c r="BF7" s="1" t="b">
        <f t="shared" si="6"/>
        <v>0</v>
      </c>
      <c r="BG7" s="1" t="b">
        <f t="shared" si="7"/>
        <v>0</v>
      </c>
      <c r="BH7" s="1" t="b">
        <f t="shared" si="8"/>
        <v>0</v>
      </c>
      <c r="BI7" s="1" t="b">
        <f t="shared" si="9"/>
        <v>0</v>
      </c>
      <c r="BJ7" s="1">
        <f t="shared" si="10"/>
        <v>0</v>
      </c>
      <c r="BK7" s="1">
        <f t="shared" si="11"/>
        <v>0</v>
      </c>
      <c r="BL7" s="1">
        <f t="shared" si="12"/>
        <v>0</v>
      </c>
      <c r="BM7" s="1">
        <f t="shared" si="13"/>
        <v>0</v>
      </c>
      <c r="BO7" s="34">
        <f>SUM(BO3:BR6)</f>
        <v>1000000</v>
      </c>
      <c r="BP7" s="34"/>
      <c r="BQ7" s="34"/>
      <c r="BR7" s="34"/>
      <c r="BS7" s="34">
        <f>SUM(BS3:BV6)</f>
        <v>1000000</v>
      </c>
      <c r="BT7" s="34"/>
      <c r="BU7" s="34"/>
      <c r="BV7" s="34"/>
      <c r="BW7" s="34">
        <f>SUM(BW3:BZ6)</f>
        <v>1000000</v>
      </c>
      <c r="BX7" s="34"/>
      <c r="BY7" s="34"/>
      <c r="BZ7" s="34"/>
      <c r="CA7" s="34">
        <f>SUM(CA3:CD6)</f>
        <v>1000000</v>
      </c>
      <c r="CB7" s="34"/>
      <c r="CC7" s="34"/>
      <c r="CD7" s="34"/>
      <c r="CF7" s="42">
        <f>SUM(CF3:CI6)</f>
        <v>0</v>
      </c>
      <c r="CG7" s="42"/>
      <c r="CH7" s="42"/>
      <c r="CI7" s="42"/>
      <c r="CJ7" s="42">
        <f>SUM(CJ3:CM6)</f>
        <v>0</v>
      </c>
      <c r="CK7" s="42"/>
      <c r="CL7" s="42"/>
      <c r="CM7" s="42"/>
      <c r="CN7" s="42">
        <f>SUM(CN3:CQ6)</f>
        <v>0</v>
      </c>
      <c r="CO7" s="42"/>
      <c r="CP7" s="42"/>
      <c r="CQ7" s="42"/>
      <c r="CR7" s="42">
        <f>SUM(CR3:CU6)</f>
        <v>0</v>
      </c>
      <c r="CS7" s="42"/>
      <c r="CT7" s="42"/>
      <c r="CU7" s="42"/>
    </row>
    <row r="8" spans="1:82" ht="15.75" thickBot="1">
      <c r="A8" s="30">
        <f>AJ6</f>
        <v>0</v>
      </c>
      <c r="B8" s="30"/>
      <c r="C8" s="30"/>
      <c r="D8" s="30"/>
      <c r="E8" s="30"/>
      <c r="F8" s="30"/>
      <c r="G8" s="30"/>
      <c r="H8" s="6"/>
      <c r="I8" s="6"/>
      <c r="J8" s="30">
        <f>AJ4</f>
        <v>0</v>
      </c>
      <c r="K8" s="30"/>
      <c r="L8" s="30"/>
      <c r="M8" s="30"/>
      <c r="N8" s="30"/>
      <c r="O8" s="30"/>
      <c r="P8" s="30"/>
      <c r="Q8" s="14"/>
      <c r="R8" s="14"/>
      <c r="S8" s="14"/>
      <c r="T8" s="14"/>
      <c r="U8" s="14"/>
      <c r="V8" s="14"/>
      <c r="W8" s="14"/>
      <c r="X8" s="14"/>
      <c r="AZ8" s="1">
        <f t="shared" si="0"/>
        <v>0</v>
      </c>
      <c r="BA8" s="1">
        <f t="shared" si="1"/>
        <v>0</v>
      </c>
      <c r="BB8" s="1">
        <f t="shared" si="2"/>
        <v>0</v>
      </c>
      <c r="BC8" s="1">
        <f t="shared" si="3"/>
        <v>0</v>
      </c>
      <c r="BD8" s="1" t="b">
        <f t="shared" si="4"/>
        <v>0</v>
      </c>
      <c r="BE8" s="1" t="b">
        <f t="shared" si="5"/>
        <v>0</v>
      </c>
      <c r="BF8" s="1" t="b">
        <f t="shared" si="6"/>
        <v>0</v>
      </c>
      <c r="BG8" s="1" t="b">
        <f t="shared" si="7"/>
        <v>0</v>
      </c>
      <c r="BH8" s="1" t="b">
        <f t="shared" si="8"/>
        <v>0</v>
      </c>
      <c r="BI8" s="1" t="b">
        <f t="shared" si="9"/>
        <v>0</v>
      </c>
      <c r="BJ8" s="1">
        <f t="shared" si="10"/>
        <v>0</v>
      </c>
      <c r="BK8" s="1">
        <f t="shared" si="11"/>
        <v>0</v>
      </c>
      <c r="BL8" s="1">
        <f t="shared" si="12"/>
        <v>0</v>
      </c>
      <c r="BM8" s="1">
        <f t="shared" si="13"/>
        <v>0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</row>
    <row r="9" spans="1:82" ht="15">
      <c r="A9" s="30">
        <f>AJ5</f>
        <v>0</v>
      </c>
      <c r="B9" s="30"/>
      <c r="C9" s="30"/>
      <c r="D9" s="30"/>
      <c r="E9" s="30"/>
      <c r="F9" s="30"/>
      <c r="G9" s="30"/>
      <c r="H9" s="6"/>
      <c r="I9" s="6"/>
      <c r="J9" s="30">
        <f>AJ7</f>
        <v>0</v>
      </c>
      <c r="K9" s="30"/>
      <c r="L9" s="30"/>
      <c r="M9" s="30"/>
      <c r="N9" s="30"/>
      <c r="O9" s="30"/>
      <c r="P9" s="30"/>
      <c r="Q9" s="14"/>
      <c r="R9" s="14"/>
      <c r="S9" s="14"/>
      <c r="T9" s="14"/>
      <c r="U9" s="14"/>
      <c r="V9" s="14"/>
      <c r="W9" s="14"/>
      <c r="X9" s="14"/>
      <c r="Y9" s="22">
        <v>1</v>
      </c>
      <c r="Z9" s="24"/>
      <c r="AA9" s="16">
        <f>IF(H4="","",R4)</f>
      </c>
      <c r="AB9" s="17"/>
      <c r="AC9" s="17"/>
      <c r="AD9" s="17"/>
      <c r="AE9" s="17"/>
      <c r="AF9" s="18"/>
      <c r="AZ9" s="1">
        <f t="shared" si="0"/>
        <v>0</v>
      </c>
      <c r="BA9" s="1">
        <f t="shared" si="1"/>
        <v>0</v>
      </c>
      <c r="BB9" s="1">
        <f t="shared" si="2"/>
        <v>0</v>
      </c>
      <c r="BC9" s="1">
        <f t="shared" si="3"/>
        <v>0</v>
      </c>
      <c r="BD9" s="1" t="b">
        <f t="shared" si="4"/>
        <v>0</v>
      </c>
      <c r="BE9" s="1" t="b">
        <f t="shared" si="5"/>
        <v>0</v>
      </c>
      <c r="BF9" s="1" t="b">
        <f t="shared" si="6"/>
        <v>0</v>
      </c>
      <c r="BG9" s="1" t="b">
        <f t="shared" si="7"/>
        <v>0</v>
      </c>
      <c r="BH9" s="1" t="b">
        <f t="shared" si="8"/>
        <v>0</v>
      </c>
      <c r="BI9" s="1" t="b">
        <f t="shared" si="9"/>
        <v>0</v>
      </c>
      <c r="BJ9" s="1">
        <f t="shared" si="10"/>
        <v>0</v>
      </c>
      <c r="BK9" s="1">
        <f t="shared" si="11"/>
        <v>0</v>
      </c>
      <c r="BL9" s="1">
        <f t="shared" si="12"/>
        <v>0</v>
      </c>
      <c r="BM9" s="1">
        <f t="shared" si="13"/>
        <v>0</v>
      </c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</row>
    <row r="10" spans="1:98" ht="15.75" thickBot="1">
      <c r="A10" s="30">
        <f>AJ4</f>
        <v>0</v>
      </c>
      <c r="B10" s="30"/>
      <c r="C10" s="30"/>
      <c r="D10" s="30"/>
      <c r="E10" s="30"/>
      <c r="F10" s="30"/>
      <c r="G10" s="30"/>
      <c r="H10" s="6"/>
      <c r="I10" s="6"/>
      <c r="J10" s="30">
        <f>AJ6</f>
        <v>0</v>
      </c>
      <c r="K10" s="30"/>
      <c r="L10" s="30"/>
      <c r="M10" s="30"/>
      <c r="N10" s="30"/>
      <c r="O10" s="30"/>
      <c r="P10" s="30"/>
      <c r="Q10" s="14"/>
      <c r="R10" s="14"/>
      <c r="S10" s="14"/>
      <c r="T10" s="14"/>
      <c r="U10" s="14"/>
      <c r="V10" s="14"/>
      <c r="W10" s="14"/>
      <c r="X10" s="14"/>
      <c r="Y10" s="25"/>
      <c r="Z10" s="27"/>
      <c r="AA10" s="19"/>
      <c r="AB10" s="20"/>
      <c r="AC10" s="20"/>
      <c r="AD10" s="20"/>
      <c r="AE10" s="20"/>
      <c r="AF10" s="21"/>
      <c r="AZ10" s="1">
        <f t="shared" si="0"/>
        <v>0</v>
      </c>
      <c r="BA10" s="1">
        <f t="shared" si="1"/>
        <v>0</v>
      </c>
      <c r="BB10" s="1">
        <f t="shared" si="2"/>
        <v>0</v>
      </c>
      <c r="BC10" s="1">
        <f t="shared" si="3"/>
        <v>0</v>
      </c>
      <c r="BD10" s="1" t="b">
        <f t="shared" si="4"/>
        <v>0</v>
      </c>
      <c r="BE10" s="1" t="b">
        <f t="shared" si="5"/>
        <v>0</v>
      </c>
      <c r="BF10" s="1" t="b">
        <f t="shared" si="6"/>
        <v>0</v>
      </c>
      <c r="BG10" s="1" t="b">
        <f t="shared" si="7"/>
        <v>0</v>
      </c>
      <c r="BH10" s="1" t="b">
        <f t="shared" si="8"/>
        <v>0</v>
      </c>
      <c r="BI10" s="1" t="b">
        <f t="shared" si="9"/>
        <v>0</v>
      </c>
      <c r="BJ10" s="1">
        <f t="shared" si="10"/>
        <v>0</v>
      </c>
      <c r="BK10" s="1">
        <f t="shared" si="11"/>
        <v>0</v>
      </c>
      <c r="BL10" s="1">
        <f t="shared" si="12"/>
        <v>0</v>
      </c>
      <c r="BM10" s="1">
        <f t="shared" si="13"/>
        <v>0</v>
      </c>
      <c r="BO10" s="35">
        <f>BO2</f>
        <v>0</v>
      </c>
      <c r="BP10" s="35"/>
      <c r="BQ10" s="35"/>
      <c r="BR10" s="35"/>
      <c r="BS10" s="35">
        <f>BS2</f>
        <v>0</v>
      </c>
      <c r="BT10" s="35"/>
      <c r="BU10" s="35"/>
      <c r="BV10" s="35"/>
      <c r="BW10" s="35">
        <f>BW2</f>
        <v>0</v>
      </c>
      <c r="BX10" s="35"/>
      <c r="BY10" s="35"/>
      <c r="BZ10" s="35"/>
      <c r="CA10" s="35">
        <f>CA2</f>
        <v>0</v>
      </c>
      <c r="CB10" s="35"/>
      <c r="CC10" s="35"/>
      <c r="CD10" s="35"/>
      <c r="CE10" s="3">
        <v>1</v>
      </c>
      <c r="CF10" s="1">
        <f>RANK(CQ10,CQ10:CT13)</f>
        <v>1</v>
      </c>
      <c r="CG10" s="1">
        <f>RANK(CM10,CM10:CP13)</f>
        <v>1</v>
      </c>
      <c r="CH10" s="14">
        <f>CF2</f>
        <v>0</v>
      </c>
      <c r="CI10" s="14"/>
      <c r="CJ10" s="14"/>
      <c r="CK10" s="14"/>
      <c r="CL10" s="14"/>
      <c r="CM10" s="14">
        <f>SUM(BO7,BO15,CF7)</f>
        <v>1000000</v>
      </c>
      <c r="CN10" s="14"/>
      <c r="CO10" s="14"/>
      <c r="CP10" s="14"/>
      <c r="CQ10" s="14">
        <f>CM10+0.00000004</f>
        <v>1000000.00000004</v>
      </c>
      <c r="CR10" s="14"/>
      <c r="CS10" s="14"/>
      <c r="CT10" s="14"/>
    </row>
    <row r="11" spans="1:98" ht="15">
      <c r="A11" s="30">
        <f>AJ7</f>
        <v>0</v>
      </c>
      <c r="B11" s="30"/>
      <c r="C11" s="30"/>
      <c r="D11" s="30"/>
      <c r="E11" s="30"/>
      <c r="F11" s="30"/>
      <c r="G11" s="30"/>
      <c r="H11" s="6"/>
      <c r="I11" s="6"/>
      <c r="J11" s="30">
        <f>AJ5</f>
        <v>0</v>
      </c>
      <c r="K11" s="30"/>
      <c r="L11" s="30"/>
      <c r="M11" s="30"/>
      <c r="N11" s="30"/>
      <c r="O11" s="30"/>
      <c r="P11" s="30"/>
      <c r="Q11" s="14"/>
      <c r="R11" s="14"/>
      <c r="S11" s="14"/>
      <c r="T11" s="14"/>
      <c r="U11" s="14"/>
      <c r="V11" s="14"/>
      <c r="W11" s="14"/>
      <c r="X11" s="14"/>
      <c r="Y11" s="22" t="s">
        <v>11</v>
      </c>
      <c r="Z11" s="23"/>
      <c r="AA11" s="23"/>
      <c r="AB11" s="23"/>
      <c r="AC11" s="23"/>
      <c r="AD11" s="23"/>
      <c r="AE11" s="23"/>
      <c r="AF11" s="24"/>
      <c r="AZ11" s="1">
        <f t="shared" si="0"/>
        <v>0</v>
      </c>
      <c r="BA11" s="1">
        <f t="shared" si="1"/>
        <v>0</v>
      </c>
      <c r="BB11" s="1">
        <f t="shared" si="2"/>
        <v>0</v>
      </c>
      <c r="BC11" s="1">
        <f t="shared" si="3"/>
        <v>0</v>
      </c>
      <c r="BD11" s="1" t="b">
        <f t="shared" si="4"/>
        <v>0</v>
      </c>
      <c r="BE11" s="1" t="b">
        <f t="shared" si="5"/>
        <v>0</v>
      </c>
      <c r="BF11" s="1" t="b">
        <f t="shared" si="6"/>
        <v>0</v>
      </c>
      <c r="BG11" s="1" t="b">
        <f t="shared" si="7"/>
        <v>0</v>
      </c>
      <c r="BH11" s="1" t="b">
        <f t="shared" si="8"/>
        <v>0</v>
      </c>
      <c r="BI11" s="1" t="b">
        <f t="shared" si="9"/>
        <v>0</v>
      </c>
      <c r="BJ11" s="1">
        <f t="shared" si="10"/>
        <v>0</v>
      </c>
      <c r="BK11" s="1">
        <f t="shared" si="11"/>
        <v>0</v>
      </c>
      <c r="BL11" s="1">
        <f t="shared" si="12"/>
        <v>0</v>
      </c>
      <c r="BM11" s="1">
        <f t="shared" si="13"/>
        <v>0</v>
      </c>
      <c r="BO11" s="36" t="b">
        <f>IF(AQ4=2,800000)</f>
        <v>0</v>
      </c>
      <c r="BP11" s="9"/>
      <c r="BQ11" s="9"/>
      <c r="BR11" s="10"/>
      <c r="BS11" s="36" t="b">
        <f>IF(AQ5=2,800000)</f>
        <v>0</v>
      </c>
      <c r="BT11" s="9"/>
      <c r="BU11" s="9"/>
      <c r="BV11" s="10"/>
      <c r="BW11" s="36" t="b">
        <f>IF(AQ6=2,800000)</f>
        <v>0</v>
      </c>
      <c r="BX11" s="9"/>
      <c r="BY11" s="9"/>
      <c r="BZ11" s="10"/>
      <c r="CA11" s="36" t="b">
        <f>IF(AQ7=2,800000)</f>
        <v>0</v>
      </c>
      <c r="CB11" s="9"/>
      <c r="CC11" s="9"/>
      <c r="CD11" s="10"/>
      <c r="CE11" s="3">
        <v>2</v>
      </c>
      <c r="CF11" s="1">
        <f>RANK(CQ11,CQ10:CT13)</f>
        <v>2</v>
      </c>
      <c r="CG11" s="1">
        <f>RANK(CM11,CM10:CP13)</f>
        <v>1</v>
      </c>
      <c r="CH11" s="14">
        <f>CJ2</f>
        <v>0</v>
      </c>
      <c r="CI11" s="14"/>
      <c r="CJ11" s="14"/>
      <c r="CK11" s="14"/>
      <c r="CL11" s="14"/>
      <c r="CM11" s="14">
        <f>SUM(BS7,BS15,CJ7)</f>
        <v>1000000</v>
      </c>
      <c r="CN11" s="14"/>
      <c r="CO11" s="14"/>
      <c r="CP11" s="14"/>
      <c r="CQ11" s="14">
        <f>CM11+0.00000003</f>
        <v>1000000.00000003</v>
      </c>
      <c r="CR11" s="14"/>
      <c r="CS11" s="14"/>
      <c r="CT11" s="14"/>
    </row>
    <row r="12" spans="1:98" ht="15.75" thickBot="1">
      <c r="A12" s="30">
        <f>AJ6</f>
        <v>0</v>
      </c>
      <c r="B12" s="30"/>
      <c r="C12" s="30"/>
      <c r="D12" s="30"/>
      <c r="E12" s="30"/>
      <c r="F12" s="30"/>
      <c r="G12" s="30"/>
      <c r="H12" s="6"/>
      <c r="I12" s="6"/>
      <c r="J12" s="30">
        <f>AJ5</f>
        <v>0</v>
      </c>
      <c r="K12" s="30"/>
      <c r="L12" s="30"/>
      <c r="M12" s="30"/>
      <c r="N12" s="30"/>
      <c r="O12" s="30"/>
      <c r="P12" s="30"/>
      <c r="Q12" s="14"/>
      <c r="R12" s="14"/>
      <c r="S12" s="14"/>
      <c r="T12" s="14"/>
      <c r="U12" s="14"/>
      <c r="V12" s="14"/>
      <c r="W12" s="14"/>
      <c r="X12" s="14"/>
      <c r="Y12" s="25"/>
      <c r="Z12" s="26"/>
      <c r="AA12" s="26"/>
      <c r="AB12" s="26"/>
      <c r="AC12" s="26"/>
      <c r="AD12" s="26"/>
      <c r="AE12" s="26"/>
      <c r="AF12" s="27"/>
      <c r="AZ12" s="1">
        <f t="shared" si="0"/>
        <v>0</v>
      </c>
      <c r="BA12" s="1">
        <f t="shared" si="1"/>
        <v>0</v>
      </c>
      <c r="BB12" s="1">
        <f t="shared" si="2"/>
        <v>0</v>
      </c>
      <c r="BC12" s="1">
        <f t="shared" si="3"/>
        <v>0</v>
      </c>
      <c r="BD12" s="1" t="b">
        <f t="shared" si="4"/>
        <v>0</v>
      </c>
      <c r="BE12" s="1" t="b">
        <f t="shared" si="5"/>
        <v>0</v>
      </c>
      <c r="BF12" s="1" t="b">
        <f t="shared" si="6"/>
        <v>0</v>
      </c>
      <c r="BG12" s="1" t="b">
        <f t="shared" si="7"/>
        <v>0</v>
      </c>
      <c r="BH12" s="1" t="b">
        <f t="shared" si="8"/>
        <v>0</v>
      </c>
      <c r="BI12" s="1" t="b">
        <f t="shared" si="9"/>
        <v>0</v>
      </c>
      <c r="BJ12" s="1">
        <f t="shared" si="10"/>
        <v>0</v>
      </c>
      <c r="BK12" s="1">
        <f t="shared" si="11"/>
        <v>0</v>
      </c>
      <c r="BL12" s="1">
        <f t="shared" si="12"/>
        <v>0</v>
      </c>
      <c r="BM12" s="1">
        <f t="shared" si="13"/>
        <v>0</v>
      </c>
      <c r="BO12" s="36" t="b">
        <f>IF(AQ4=2,IF(AQ5=2,SUM((AZ6+BA14)-(BA6+AZ14))*1000+((H6+I14)-(I6+H14))/10+(H6+I14)/100+(I14)/1000+(AY4)/10000+(AW4)/100000))</f>
        <v>0</v>
      </c>
      <c r="BP12" s="9"/>
      <c r="BQ12" s="9"/>
      <c r="BR12" s="10"/>
      <c r="BS12" s="36" t="b">
        <f>IF(AQ5=2,IF(AQ4=2,SUM((AZ14+BA6)-(AZ6+BA14))*1000+((H14+I6)-(H6+I14))/10+(I6+H14)/100+(I6)/1000+(AY5)/10000+(AW5)/100000))</f>
        <v>0</v>
      </c>
      <c r="BT12" s="9"/>
      <c r="BU12" s="9"/>
      <c r="BV12" s="10"/>
      <c r="BW12" s="36" t="b">
        <f>IF(AQ6=2,IF(AQ4=2,SUM((AZ8+BA10)-(BA8+AZ10))*1000+((H8+I10)-(I8+H10))/10+(H8+I10)/100+(I10)/1000+(AY6)/10000+(AW6)/100000))</f>
        <v>0</v>
      </c>
      <c r="BX12" s="9"/>
      <c r="BY12" s="9"/>
      <c r="BZ12" s="10"/>
      <c r="CA12" s="36" t="b">
        <f>IF(AQ7=2,IF(AQ4=2,SUM((AZ5+BA13)-(BA5+AZ13))*1000+((H5+I13)-(I5+H13))/10+(H5+I13)/100+(I13)/1000+(AY7)/10000+(AW7)/100000))</f>
        <v>0</v>
      </c>
      <c r="CB12" s="9"/>
      <c r="CC12" s="9"/>
      <c r="CD12" s="10"/>
      <c r="CE12" s="3">
        <v>3</v>
      </c>
      <c r="CF12" s="1">
        <f>RANK(CQ12,CQ10:CT13)</f>
        <v>3</v>
      </c>
      <c r="CG12" s="1">
        <f>RANK(CM12,CM10:CP13)</f>
        <v>1</v>
      </c>
      <c r="CH12" s="14">
        <f>CN2</f>
        <v>0</v>
      </c>
      <c r="CI12" s="14"/>
      <c r="CJ12" s="14"/>
      <c r="CK12" s="14"/>
      <c r="CL12" s="14"/>
      <c r="CM12" s="14">
        <f>SUM(BW7,BW15,CN7)</f>
        <v>1000000</v>
      </c>
      <c r="CN12" s="14"/>
      <c r="CO12" s="14"/>
      <c r="CP12" s="14"/>
      <c r="CQ12" s="14">
        <f>CM12+0.00000002</f>
        <v>1000000.00000002</v>
      </c>
      <c r="CR12" s="14"/>
      <c r="CS12" s="14"/>
      <c r="CT12" s="14"/>
    </row>
    <row r="13" spans="1:98" ht="15">
      <c r="A13" s="30">
        <f>AJ4</f>
        <v>0</v>
      </c>
      <c r="B13" s="30"/>
      <c r="C13" s="30"/>
      <c r="D13" s="30"/>
      <c r="E13" s="30"/>
      <c r="F13" s="30"/>
      <c r="G13" s="30"/>
      <c r="H13" s="6"/>
      <c r="I13" s="6"/>
      <c r="J13" s="30">
        <f>AJ7</f>
        <v>0</v>
      </c>
      <c r="K13" s="30"/>
      <c r="L13" s="30"/>
      <c r="M13" s="30"/>
      <c r="N13" s="30"/>
      <c r="O13" s="30"/>
      <c r="P13" s="30"/>
      <c r="Q13" s="14"/>
      <c r="R13" s="14"/>
      <c r="S13" s="14"/>
      <c r="T13" s="14"/>
      <c r="U13" s="14"/>
      <c r="V13" s="14"/>
      <c r="W13" s="14"/>
      <c r="X13" s="14"/>
      <c r="Y13" s="22">
        <v>2</v>
      </c>
      <c r="Z13" s="24"/>
      <c r="AA13" s="16">
        <f>IF(H4="","",R5)</f>
      </c>
      <c r="AB13" s="17"/>
      <c r="AC13" s="17"/>
      <c r="AD13" s="17"/>
      <c r="AE13" s="17"/>
      <c r="AF13" s="18"/>
      <c r="AZ13" s="1">
        <f t="shared" si="0"/>
        <v>0</v>
      </c>
      <c r="BA13" s="1">
        <f t="shared" si="1"/>
        <v>0</v>
      </c>
      <c r="BB13" s="1">
        <f t="shared" si="2"/>
        <v>0</v>
      </c>
      <c r="BC13" s="1">
        <f t="shared" si="3"/>
        <v>0</v>
      </c>
      <c r="BD13" s="1" t="b">
        <f t="shared" si="4"/>
        <v>0</v>
      </c>
      <c r="BE13" s="1" t="b">
        <f t="shared" si="5"/>
        <v>0</v>
      </c>
      <c r="BF13" s="1" t="b">
        <f t="shared" si="6"/>
        <v>0</v>
      </c>
      <c r="BG13" s="1" t="b">
        <f t="shared" si="7"/>
        <v>0</v>
      </c>
      <c r="BH13" s="1" t="b">
        <f t="shared" si="8"/>
        <v>0</v>
      </c>
      <c r="BI13" s="1" t="b">
        <f t="shared" si="9"/>
        <v>0</v>
      </c>
      <c r="BJ13" s="1">
        <f t="shared" si="10"/>
        <v>0</v>
      </c>
      <c r="BK13" s="1">
        <f t="shared" si="11"/>
        <v>0</v>
      </c>
      <c r="BL13" s="1">
        <f t="shared" si="12"/>
        <v>0</v>
      </c>
      <c r="BM13" s="1">
        <f t="shared" si="13"/>
        <v>0</v>
      </c>
      <c r="BO13" s="36" t="b">
        <f>IF(AQ4=2,IF(AQ6=2,SUM((AZ10+BA8)-(AZ8+BA10))*1000+((H10+I8)-(H8+I10))*10+(I8+H10)/100+(I8)/1000+(AY4)/10000+(AW4)/100000))</f>
        <v>0</v>
      </c>
      <c r="BP13" s="9"/>
      <c r="BQ13" s="9"/>
      <c r="BR13" s="10"/>
      <c r="BS13" s="36" t="b">
        <f>IF(AQ5=2,IF(AQ6=2,SUM((AZ4+BA12)-(BA4+AZ12))*1000+((H4+I12)-(I4+H12))/10+(H4+I12)/100+(I12)/1000+(AY5)/10000+(AW5)/100000))</f>
        <v>0</v>
      </c>
      <c r="BT13" s="9"/>
      <c r="BU13" s="9"/>
      <c r="BV13" s="10"/>
      <c r="BW13" s="36" t="b">
        <f>IF(AQ6=2,IF(AQ5=2,SUM((AZ12+BA4)-(AZ4+BA12))*1000+((H12+I4)-(H4+I12))/10+(H12+I4)/100+(I4)/1000+(AY6)/10000+(AW6)/100000))</f>
        <v>0</v>
      </c>
      <c r="BX13" s="9"/>
      <c r="BY13" s="9"/>
      <c r="BZ13" s="10"/>
      <c r="CA13" s="36" t="b">
        <f>IF(AQ7=2,IF(AQ5=2,SUM((AZ11+BA9)-(AZ9+BA11))*1000+((H11+I9)-(H9+I11))/10+(H11+I9)/100+(I9)/1000+(AY7)/10000+(AW7)/100000))</f>
        <v>0</v>
      </c>
      <c r="CB13" s="9"/>
      <c r="CC13" s="9"/>
      <c r="CD13" s="10"/>
      <c r="CE13" s="3">
        <v>4</v>
      </c>
      <c r="CF13" s="1">
        <f>RANK(CQ13,CQ10:CT13)</f>
        <v>4</v>
      </c>
      <c r="CG13" s="1">
        <f>RANK(CM13,CM10:CP13)</f>
        <v>1</v>
      </c>
      <c r="CH13" s="14">
        <f>CR2</f>
        <v>0</v>
      </c>
      <c r="CI13" s="14"/>
      <c r="CJ13" s="14"/>
      <c r="CK13" s="14"/>
      <c r="CL13" s="14"/>
      <c r="CM13" s="14">
        <f>SUM(CA7,CA15,CR7)</f>
        <v>1000000</v>
      </c>
      <c r="CN13" s="14"/>
      <c r="CO13" s="14"/>
      <c r="CP13" s="14"/>
      <c r="CQ13" s="14">
        <f>CM13+0.0000000001</f>
        <v>1000000.0000000001</v>
      </c>
      <c r="CR13" s="14"/>
      <c r="CS13" s="14"/>
      <c r="CT13" s="14"/>
    </row>
    <row r="14" spans="1:82" ht="15.75" thickBot="1">
      <c r="A14" s="30">
        <f>AJ5</f>
        <v>0</v>
      </c>
      <c r="B14" s="30"/>
      <c r="C14" s="30"/>
      <c r="D14" s="30"/>
      <c r="E14" s="30"/>
      <c r="F14" s="30"/>
      <c r="G14" s="30"/>
      <c r="H14" s="6"/>
      <c r="I14" s="6"/>
      <c r="J14" s="30">
        <f>AJ4</f>
        <v>0</v>
      </c>
      <c r="K14" s="30"/>
      <c r="L14" s="30"/>
      <c r="M14" s="30"/>
      <c r="N14" s="30"/>
      <c r="O14" s="30"/>
      <c r="P14" s="30"/>
      <c r="Q14" s="14"/>
      <c r="R14" s="14"/>
      <c r="S14" s="14"/>
      <c r="T14" s="14"/>
      <c r="U14" s="14"/>
      <c r="V14" s="14"/>
      <c r="W14" s="14"/>
      <c r="X14" s="14"/>
      <c r="Y14" s="25"/>
      <c r="Z14" s="27"/>
      <c r="AA14" s="19"/>
      <c r="AB14" s="20"/>
      <c r="AC14" s="20"/>
      <c r="AD14" s="20"/>
      <c r="AE14" s="20"/>
      <c r="AF14" s="21"/>
      <c r="AZ14" s="1">
        <f t="shared" si="0"/>
        <v>0</v>
      </c>
      <c r="BA14" s="1">
        <f t="shared" si="1"/>
        <v>0</v>
      </c>
      <c r="BB14" s="1">
        <f t="shared" si="2"/>
        <v>0</v>
      </c>
      <c r="BC14" s="1">
        <f t="shared" si="3"/>
        <v>0</v>
      </c>
      <c r="BD14" s="1" t="b">
        <f t="shared" si="4"/>
        <v>0</v>
      </c>
      <c r="BE14" s="1" t="b">
        <f t="shared" si="5"/>
        <v>0</v>
      </c>
      <c r="BF14" s="1" t="b">
        <f t="shared" si="6"/>
        <v>0</v>
      </c>
      <c r="BG14" s="1" t="b">
        <f t="shared" si="7"/>
        <v>0</v>
      </c>
      <c r="BH14" s="1" t="b">
        <f t="shared" si="8"/>
        <v>0</v>
      </c>
      <c r="BI14" s="1" t="b">
        <f t="shared" si="9"/>
        <v>0</v>
      </c>
      <c r="BJ14" s="1">
        <f t="shared" si="10"/>
        <v>0</v>
      </c>
      <c r="BK14" s="1">
        <f t="shared" si="11"/>
        <v>0</v>
      </c>
      <c r="BL14" s="1">
        <f t="shared" si="12"/>
        <v>0</v>
      </c>
      <c r="BM14" s="1">
        <f t="shared" si="13"/>
        <v>0</v>
      </c>
      <c r="BO14" s="36" t="b">
        <f>IF(AQ4=2,IF(AQ7=2,SUM((AZ13+BA5)-(AZ5+BA13))*1000+((H13+I5)-(H5+I13))/10+(H13+I5)/100+(I5)/1000+(AY4)/10000+(AW4)/100000))</f>
        <v>0</v>
      </c>
      <c r="BP14" s="9"/>
      <c r="BQ14" s="9"/>
      <c r="BR14" s="10"/>
      <c r="BS14" s="36" t="b">
        <f>IF(AQ5=2,IF(AQ7=2,SUM((AZ9+BA11)-(BA9+AZ11))*1000+((H9+I11)-(I9+H11))/10+(H9+I11)/100+(I11)/1000+(AY5)/10000+(AW5)/100000))</f>
        <v>0</v>
      </c>
      <c r="BT14" s="9"/>
      <c r="BU14" s="9"/>
      <c r="BV14" s="10"/>
      <c r="BW14" s="36" t="b">
        <f>IF(AQ6=2,IF(AQ7=2,SUM((AZ7+BA15)-(BA7+AZ15))*1000+((H7+I15)-(I7+H15))/10+(H7+I15)/100+(I15)/1000+(AY6)/10000+(AW6)/100000))</f>
        <v>0</v>
      </c>
      <c r="BX14" s="9"/>
      <c r="BY14" s="9"/>
      <c r="BZ14" s="10"/>
      <c r="CA14" s="36" t="b">
        <f>IF(AQ7=2,IF(AQ6=2,SUM((AZ15+BA7)-(AZ7+BA15))*1000+((H15+I7)-(H7+I15))/10+(H15+I7)/100+(I7)/1000+(AY7)/10000+(AW7)/100000))</f>
        <v>0</v>
      </c>
      <c r="CB14" s="9"/>
      <c r="CC14" s="9"/>
      <c r="CD14" s="10"/>
    </row>
    <row r="15" spans="1:82" ht="15">
      <c r="A15" s="30">
        <f>AJ7</f>
        <v>0</v>
      </c>
      <c r="B15" s="30"/>
      <c r="C15" s="30"/>
      <c r="D15" s="30"/>
      <c r="E15" s="30"/>
      <c r="F15" s="30"/>
      <c r="G15" s="30"/>
      <c r="H15" s="6"/>
      <c r="I15" s="6"/>
      <c r="J15" s="30">
        <f>AJ6</f>
        <v>0</v>
      </c>
      <c r="K15" s="30"/>
      <c r="L15" s="30"/>
      <c r="M15" s="30"/>
      <c r="N15" s="30"/>
      <c r="O15" s="30"/>
      <c r="P15" s="30"/>
      <c r="Q15" s="14"/>
      <c r="R15" s="14"/>
      <c r="S15" s="14"/>
      <c r="T15" s="14"/>
      <c r="U15" s="14"/>
      <c r="V15" s="14"/>
      <c r="W15" s="14"/>
      <c r="X15" s="14"/>
      <c r="AZ15" s="1">
        <f t="shared" si="0"/>
        <v>0</v>
      </c>
      <c r="BA15" s="1">
        <f t="shared" si="1"/>
        <v>0</v>
      </c>
      <c r="BB15" s="1">
        <f t="shared" si="2"/>
        <v>0</v>
      </c>
      <c r="BC15" s="1">
        <f t="shared" si="3"/>
        <v>0</v>
      </c>
      <c r="BD15" s="1" t="b">
        <f t="shared" si="4"/>
        <v>0</v>
      </c>
      <c r="BE15" s="1" t="b">
        <f t="shared" si="5"/>
        <v>0</v>
      </c>
      <c r="BF15" s="1" t="b">
        <f t="shared" si="6"/>
        <v>0</v>
      </c>
      <c r="BG15" s="1" t="b">
        <f t="shared" si="7"/>
        <v>0</v>
      </c>
      <c r="BH15" s="1" t="b">
        <f t="shared" si="8"/>
        <v>0</v>
      </c>
      <c r="BI15" s="1" t="b">
        <f t="shared" si="9"/>
        <v>0</v>
      </c>
      <c r="BJ15" s="1">
        <f t="shared" si="10"/>
        <v>0</v>
      </c>
      <c r="BK15" s="1">
        <f t="shared" si="11"/>
        <v>0</v>
      </c>
      <c r="BL15" s="1">
        <f t="shared" si="12"/>
        <v>0</v>
      </c>
      <c r="BM15" s="1">
        <f t="shared" si="13"/>
        <v>0</v>
      </c>
      <c r="BO15" s="8">
        <f>SUM(BO11:BR14)</f>
        <v>0</v>
      </c>
      <c r="BP15" s="8"/>
      <c r="BQ15" s="8"/>
      <c r="BR15" s="8"/>
      <c r="BS15" s="8">
        <f>SUM(BS11:BV14)</f>
        <v>0</v>
      </c>
      <c r="BT15" s="8"/>
      <c r="BU15" s="8"/>
      <c r="BV15" s="8"/>
      <c r="BW15" s="8">
        <f>SUM(BW11:BZ14)</f>
        <v>0</v>
      </c>
      <c r="BX15" s="8"/>
      <c r="BY15" s="8"/>
      <c r="BZ15" s="8"/>
      <c r="CA15" s="8">
        <f>SUM(CA11:CD14)</f>
        <v>0</v>
      </c>
      <c r="CB15" s="8"/>
      <c r="CC15" s="8"/>
      <c r="CD15" s="8"/>
    </row>
    <row r="16" spans="1:51" ht="15" customHeight="1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 t="s">
        <v>15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J16" s="29" t="s">
        <v>15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103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BO17" s="37">
        <f>AJ19</f>
        <v>0</v>
      </c>
      <c r="BP17" s="37"/>
      <c r="BQ17" s="37"/>
      <c r="BR17" s="37"/>
      <c r="BS17" s="37">
        <f>AJ20</f>
        <v>0</v>
      </c>
      <c r="BT17" s="37"/>
      <c r="BU17" s="37"/>
      <c r="BV17" s="37"/>
      <c r="BW17" s="37">
        <f>AJ21</f>
        <v>0</v>
      </c>
      <c r="BX17" s="37"/>
      <c r="BY17" s="37"/>
      <c r="BZ17" s="37"/>
      <c r="CA17" s="37">
        <f>AJ22</f>
        <v>0</v>
      </c>
      <c r="CB17" s="37"/>
      <c r="CC17" s="37"/>
      <c r="CD17" s="37"/>
      <c r="CF17" s="38">
        <f>BO17</f>
        <v>0</v>
      </c>
      <c r="CG17" s="38"/>
      <c r="CH17" s="38"/>
      <c r="CI17" s="38"/>
      <c r="CJ17" s="38">
        <f>BS17</f>
        <v>0</v>
      </c>
      <c r="CK17" s="38"/>
      <c r="CL17" s="38"/>
      <c r="CM17" s="38"/>
      <c r="CN17" s="38">
        <f>BW17</f>
        <v>0</v>
      </c>
      <c r="CO17" s="38"/>
      <c r="CP17" s="38"/>
      <c r="CQ17" s="38"/>
      <c r="CR17" s="38">
        <f>CA17</f>
        <v>0</v>
      </c>
      <c r="CS17" s="38"/>
      <c r="CT17" s="38"/>
      <c r="CU17" s="38"/>
      <c r="CW17" s="1">
        <f>VLOOKUP(CE25,CF25:CL28,3,0)</f>
        <v>0</v>
      </c>
      <c r="CX17" s="1">
        <f>VLOOKUP(CW17,CH25:CP28,6,0)</f>
        <v>1000000</v>
      </c>
      <c r="CY17" s="1">
        <f>RANK(CX17,CX17:CX20)</f>
        <v>1</v>
      </c>
    </row>
    <row r="18" spans="1:103" ht="15">
      <c r="A18" s="15" t="s">
        <v>9</v>
      </c>
      <c r="B18" s="15"/>
      <c r="C18" s="15"/>
      <c r="D18" s="15"/>
      <c r="E18" s="15"/>
      <c r="F18" s="15"/>
      <c r="G18" s="15"/>
      <c r="H18" s="4" t="s">
        <v>10</v>
      </c>
      <c r="I18" s="4" t="s">
        <v>10</v>
      </c>
      <c r="J18" s="15" t="s">
        <v>9</v>
      </c>
      <c r="K18" s="15"/>
      <c r="L18" s="15"/>
      <c r="M18" s="15"/>
      <c r="N18" s="15"/>
      <c r="O18" s="15"/>
      <c r="P18" s="15"/>
      <c r="Q18" s="14"/>
      <c r="R18" s="15" t="s">
        <v>9</v>
      </c>
      <c r="S18" s="15"/>
      <c r="T18" s="15"/>
      <c r="U18" s="15"/>
      <c r="V18" s="15"/>
      <c r="W18" s="15"/>
      <c r="X18" s="15"/>
      <c r="Y18" s="4" t="s">
        <v>0</v>
      </c>
      <c r="Z18" s="4" t="s">
        <v>1</v>
      </c>
      <c r="AA18" s="4" t="s">
        <v>2</v>
      </c>
      <c r="AB18" s="4" t="s">
        <v>3</v>
      </c>
      <c r="AC18" s="4" t="s">
        <v>4</v>
      </c>
      <c r="AD18" s="4" t="s">
        <v>5</v>
      </c>
      <c r="AE18" s="4" t="s">
        <v>6</v>
      </c>
      <c r="AF18" s="4" t="s">
        <v>7</v>
      </c>
      <c r="AG18" s="4" t="s">
        <v>8</v>
      </c>
      <c r="AJ18" s="28" t="s">
        <v>9</v>
      </c>
      <c r="AK18" s="28"/>
      <c r="AL18" s="28"/>
      <c r="AM18" s="28"/>
      <c r="AN18" s="28"/>
      <c r="AO18" s="28"/>
      <c r="AP18" s="28"/>
      <c r="AQ18" s="2" t="s">
        <v>0</v>
      </c>
      <c r="AR18" s="2" t="s">
        <v>1</v>
      </c>
      <c r="AS18" s="2" t="s">
        <v>2</v>
      </c>
      <c r="AT18" s="2" t="s">
        <v>3</v>
      </c>
      <c r="AU18" s="2" t="s">
        <v>4</v>
      </c>
      <c r="AV18" s="2" t="s">
        <v>5</v>
      </c>
      <c r="AW18" s="2" t="s">
        <v>6</v>
      </c>
      <c r="AX18" s="2" t="s">
        <v>7</v>
      </c>
      <c r="AY18" s="2" t="s">
        <v>8</v>
      </c>
      <c r="AZ18" s="1" t="s">
        <v>1</v>
      </c>
      <c r="BA18" s="1" t="s">
        <v>1</v>
      </c>
      <c r="BB18" s="1" t="s">
        <v>2</v>
      </c>
      <c r="BC18" s="1" t="s">
        <v>2</v>
      </c>
      <c r="BD18" s="1" t="s">
        <v>3</v>
      </c>
      <c r="BE18" s="1" t="s">
        <v>3</v>
      </c>
      <c r="BF18" s="1" t="s">
        <v>4</v>
      </c>
      <c r="BG18" s="1" t="s">
        <v>4</v>
      </c>
      <c r="BH18" s="1" t="s">
        <v>5</v>
      </c>
      <c r="BI18" s="1" t="s">
        <v>5</v>
      </c>
      <c r="BJ18" s="1" t="s">
        <v>6</v>
      </c>
      <c r="BK18" s="1" t="s">
        <v>6</v>
      </c>
      <c r="BL18" s="1" t="s">
        <v>7</v>
      </c>
      <c r="BM18" s="1" t="s">
        <v>7</v>
      </c>
      <c r="BO18" s="31">
        <f>IF(AQ19=1,1000000)</f>
        <v>1000000</v>
      </c>
      <c r="BP18" s="32"/>
      <c r="BQ18" s="32"/>
      <c r="BR18" s="33"/>
      <c r="BS18" s="31">
        <f>IF(AQ20=1,1000000)</f>
        <v>1000000</v>
      </c>
      <c r="BT18" s="32"/>
      <c r="BU18" s="32"/>
      <c r="BV18" s="33"/>
      <c r="BW18" s="31">
        <f>IF(AQ21=1,1000000)</f>
        <v>1000000</v>
      </c>
      <c r="BX18" s="32"/>
      <c r="BY18" s="32"/>
      <c r="BZ18" s="33"/>
      <c r="CA18" s="31">
        <f>IF(AQ22=1,1000000)</f>
        <v>1000000</v>
      </c>
      <c r="CB18" s="32"/>
      <c r="CC18" s="32"/>
      <c r="CD18" s="33"/>
      <c r="CF18" s="39" t="b">
        <f>IF(AQ19=3,500000)</f>
        <v>0</v>
      </c>
      <c r="CG18" s="40"/>
      <c r="CH18" s="40"/>
      <c r="CI18" s="41"/>
      <c r="CJ18" s="39" t="b">
        <f>IF(AQ20=3,500000)</f>
        <v>0</v>
      </c>
      <c r="CK18" s="40"/>
      <c r="CL18" s="40"/>
      <c r="CM18" s="41"/>
      <c r="CN18" s="39" t="b">
        <f>IF(AQ21=3,500000)</f>
        <v>0</v>
      </c>
      <c r="CO18" s="40"/>
      <c r="CP18" s="40"/>
      <c r="CQ18" s="41"/>
      <c r="CR18" s="39" t="b">
        <f>IF(AQ22=3,500000)</f>
        <v>0</v>
      </c>
      <c r="CS18" s="40"/>
      <c r="CT18" s="40"/>
      <c r="CU18" s="41"/>
      <c r="CW18" s="1">
        <f>VLOOKUP(CE26,CF25:CL28,3,0)</f>
        <v>0</v>
      </c>
      <c r="CX18" s="1">
        <f>VLOOKUP(CW18,CH25:CP28,6,0)</f>
        <v>1000000</v>
      </c>
      <c r="CY18" s="1">
        <f>RANK(CX18,CX17:CX20)</f>
        <v>1</v>
      </c>
    </row>
    <row r="19" spans="1:103" ht="15">
      <c r="A19" s="30">
        <f>AJ20</f>
        <v>0</v>
      </c>
      <c r="B19" s="30"/>
      <c r="C19" s="30"/>
      <c r="D19" s="30"/>
      <c r="E19" s="30"/>
      <c r="F19" s="30"/>
      <c r="G19" s="30"/>
      <c r="H19" s="6"/>
      <c r="I19" s="6"/>
      <c r="J19" s="30">
        <f>AJ21</f>
        <v>0</v>
      </c>
      <c r="K19" s="30"/>
      <c r="L19" s="30"/>
      <c r="M19" s="30"/>
      <c r="N19" s="30"/>
      <c r="O19" s="30"/>
      <c r="P19" s="30"/>
      <c r="Q19" s="14"/>
      <c r="R19" s="30">
        <f>VLOOKUP(CE25,CF25:CL28,3,0)</f>
        <v>0</v>
      </c>
      <c r="S19" s="30"/>
      <c r="T19" s="30"/>
      <c r="U19" s="30"/>
      <c r="V19" s="30"/>
      <c r="W19" s="30"/>
      <c r="X19" s="30"/>
      <c r="Y19" s="3">
        <v>1</v>
      </c>
      <c r="Z19" s="5" t="e">
        <f>VLOOKUP(R19,AJ19:AY22,9,0)</f>
        <v>#N/A</v>
      </c>
      <c r="AA19" s="1" t="e">
        <f>VLOOKUP(R19,AJ19:AY22,10,0)</f>
        <v>#N/A</v>
      </c>
      <c r="AB19" s="1" t="e">
        <f>VLOOKUP(R19,AJ19:AY22,11,0)</f>
        <v>#N/A</v>
      </c>
      <c r="AC19" s="1" t="e">
        <f>VLOOKUP(R19,AJ19:AY22,12,0)</f>
        <v>#N/A</v>
      </c>
      <c r="AD19" s="1" t="e">
        <f>VLOOKUP(R19,AJ19:AY22,13,0)</f>
        <v>#N/A</v>
      </c>
      <c r="AE19" s="1" t="e">
        <f>VLOOKUP(R19,AJ19:AY22,14,0)</f>
        <v>#N/A</v>
      </c>
      <c r="AF19" s="1" t="e">
        <f>VLOOKUP(R19,AJ19:AY22,15,0)</f>
        <v>#N/A</v>
      </c>
      <c r="AG19" s="1" t="e">
        <f>VLOOKUP(R19,AJ19:AY22,16,0)</f>
        <v>#N/A</v>
      </c>
      <c r="AJ19" s="28"/>
      <c r="AK19" s="28"/>
      <c r="AL19" s="28"/>
      <c r="AM19" s="28"/>
      <c r="AN19" s="28"/>
      <c r="AO19" s="28"/>
      <c r="AP19" s="28"/>
      <c r="AQ19" s="2">
        <f>RANK(AR19,AR19:AR22)</f>
        <v>1</v>
      </c>
      <c r="AR19" s="2">
        <f>SUMPRODUCT((A19:G30=AJ19)*(AZ19:AZ30))+SUMPRODUCT((J19:P30=AJ19)*(BA19:BA30))</f>
        <v>0</v>
      </c>
      <c r="AS19" s="2">
        <f>SUMPRODUCT((A19:G30=AJ19)*(BB19:BB30))+SUMPRODUCT((J19:P30=AJ19)*(BC19:BC30))</f>
        <v>0</v>
      </c>
      <c r="AT19" s="2">
        <f>SUMPRODUCT((A19:G30=AJ19)*(BD19:BD30))+SUMPRODUCT((J19:P30=AJ19)*(BE19:BE30))</f>
        <v>0</v>
      </c>
      <c r="AU19" s="2">
        <f>SUMPRODUCT((A19:G30=AJ19)*(BF19:BF30))+SUMPRODUCT((J19:P30=AJ19)*(BG19:BG30))</f>
        <v>0</v>
      </c>
      <c r="AV19" s="2">
        <f>SUMPRODUCT((A19:G30=AJ19)*(BH19:BH30))+SUMPRODUCT((J19:P30=AJ19)*(BI19:BI30))</f>
        <v>0</v>
      </c>
      <c r="AW19" s="2">
        <f>SUMPRODUCT((A19:G30=AJ19)*(BJ19:BJ30))+SUMPRODUCT((J19:P30=AJ19)*(BK19:BK30))</f>
        <v>0</v>
      </c>
      <c r="AX19" s="2">
        <f>SUMPRODUCT((A19:G30=AJ19)*(BL19:BL30))+SUMPRODUCT((J19:P30=AJ19)*(BM19:BM30))</f>
        <v>0</v>
      </c>
      <c r="AY19" s="2">
        <f>AW19-AX19</f>
        <v>0</v>
      </c>
      <c r="AZ19" s="1">
        <f>IF(H19="",0,IF(H19&gt;I19,3,IF(H19=I19,1,IF(H19&lt;I19,0))))</f>
        <v>0</v>
      </c>
      <c r="BA19" s="1">
        <f>IF(I19="",0,IF(I19&gt;H19,3,IF(I19=H19,1,IF(I19&lt;H19,0))))</f>
        <v>0</v>
      </c>
      <c r="BB19" s="1">
        <f>IF(H19="",0,1)</f>
        <v>0</v>
      </c>
      <c r="BC19" s="1">
        <f>IF(I19="",0,1)</f>
        <v>0</v>
      </c>
      <c r="BD19" s="1" t="b">
        <f>IF(H19&lt;&gt;"",IF(H19&gt;I19,1))</f>
        <v>0</v>
      </c>
      <c r="BE19" s="1" t="b">
        <f>IF(I19&lt;&gt;"",IF(I19&gt;H19,1))</f>
        <v>0</v>
      </c>
      <c r="BF19" s="1" t="b">
        <f>IF(H19&lt;&gt;"",IF(H19=I19,1))</f>
        <v>0</v>
      </c>
      <c r="BG19" s="1" t="b">
        <f>IF(I19&lt;&gt;"",IF(I19=H19,1))</f>
        <v>0</v>
      </c>
      <c r="BH19" s="1" t="b">
        <f>IF(H19&lt;&gt;"",IF(H19&lt;I19,1))</f>
        <v>0</v>
      </c>
      <c r="BI19" s="1" t="b">
        <f>IF(I19&lt;&gt;"",IF(I19&lt;H19,1))</f>
        <v>0</v>
      </c>
      <c r="BJ19" s="1">
        <f>H19</f>
        <v>0</v>
      </c>
      <c r="BK19" s="1">
        <f>I19</f>
        <v>0</v>
      </c>
      <c r="BL19" s="1">
        <f>I19</f>
        <v>0</v>
      </c>
      <c r="BM19" s="1">
        <f>H19</f>
        <v>0</v>
      </c>
      <c r="BO19" s="31">
        <f>IF(AQ19=1,IF(AQ20=1,SUM((AZ21+BA29)-(BA21+AZ29))*1000+((H21+I29)-(I21+H29))/10+(H21+I29)/100+(I29)/1000+(AY19)/10000+(AW19)/100000))</f>
        <v>0</v>
      </c>
      <c r="BP19" s="32"/>
      <c r="BQ19" s="32"/>
      <c r="BR19" s="33"/>
      <c r="BS19" s="31">
        <f>IF(AQ20=1,IF(AQ19=1,SUM((AZ29+BA21)-(AZ21+BA29))*1000+((H29+I21)-(H21+I29))/10+(I21+H29)/100+(I21)/1000+(AY20)/10000+(AW20)/100000))</f>
        <v>0</v>
      </c>
      <c r="BT19" s="32"/>
      <c r="BU19" s="32"/>
      <c r="BV19" s="33"/>
      <c r="BW19" s="31">
        <f>IF(AQ21=1,IF(AQ19=1,SUM((AZ23+BA25)-(BA23+AZ25))*1000+((H23+I25)-(I23+H25))/10+(H23+I25)/100+(I25)/1000+(AY21)/10000+(AW21)/100000))</f>
        <v>0</v>
      </c>
      <c r="BX19" s="32"/>
      <c r="BY19" s="32"/>
      <c r="BZ19" s="33"/>
      <c r="CA19" s="31">
        <f>IF(AQ22=1,IF(AQ19=1,SUM((AZ20+BA28)-(BA20+AZ28))*1000+((H20+I28)-(I20+H28))/10+(H20+I28)/100+(I28)/1000+(AY22)/10000+(AW22)/100000))</f>
        <v>0</v>
      </c>
      <c r="CB19" s="32"/>
      <c r="CC19" s="32"/>
      <c r="CD19" s="33"/>
      <c r="CF19" s="39" t="b">
        <f>IF(AQ19=3,IF(AQ20=3,SUM((AZ21+BA29)-(BA21+AZ29))*1000+((H21+I29)-(I21+H29))/10+(H21+I29)/100+(I29)/1000+(AY19)/10000+(AW19)/100000))</f>
        <v>0</v>
      </c>
      <c r="CG19" s="40"/>
      <c r="CH19" s="40"/>
      <c r="CI19" s="41"/>
      <c r="CJ19" s="39" t="b">
        <f>IF(AQ20=3,IF(AQ19=3,SUM((AZ29+BA21)-(AZ21+BA29))*1000+((H29+I21)-(H21+I29))/10+(I21+H29)/100+(I21)/1000+(AY20)/10000+(AW20)/100000))</f>
        <v>0</v>
      </c>
      <c r="CK19" s="40"/>
      <c r="CL19" s="40"/>
      <c r="CM19" s="41"/>
      <c r="CN19" s="39" t="b">
        <f>IF(AQ21=3,IF(AQ19=3,SUM((AZ23+BA25)-(BA23+AZ25))*1000+((H23+I25)-(I23+H25))/10+(H23+I25)/100+(I25)/1000+(AY21)/10000+(AW21)/100000))</f>
        <v>0</v>
      </c>
      <c r="CO19" s="40"/>
      <c r="CP19" s="40"/>
      <c r="CQ19" s="41"/>
      <c r="CR19" s="39" t="b">
        <f>IF(AQ22=3,IF(AQ19=3,SUM((AZ20+BA28)-(BA20+AZ28))*1000+((H20+I28)-(I20+H28))/10+(H20+I28)/100+(I28)/1000+(AY22)/10000+(AW22)/100000))</f>
        <v>0</v>
      </c>
      <c r="CS19" s="40"/>
      <c r="CT19" s="40"/>
      <c r="CU19" s="41"/>
      <c r="CW19" s="1">
        <f>VLOOKUP(CE27,CF25:CL28,3,0)</f>
        <v>0</v>
      </c>
      <c r="CX19" s="1">
        <f>VLOOKUP(CW19,CH25:CP28,6,0)</f>
        <v>1000000</v>
      </c>
      <c r="CY19" s="1">
        <f>RANK(CX19,CX17:CX20)</f>
        <v>1</v>
      </c>
    </row>
    <row r="20" spans="1:103" ht="15">
      <c r="A20" s="30">
        <f>AJ22</f>
        <v>0</v>
      </c>
      <c r="B20" s="30"/>
      <c r="C20" s="30"/>
      <c r="D20" s="30"/>
      <c r="E20" s="30"/>
      <c r="F20" s="30"/>
      <c r="G20" s="30"/>
      <c r="H20" s="6"/>
      <c r="I20" s="6"/>
      <c r="J20" s="30">
        <f>AJ19</f>
        <v>0</v>
      </c>
      <c r="K20" s="30"/>
      <c r="L20" s="30"/>
      <c r="M20" s="30"/>
      <c r="N20" s="30"/>
      <c r="O20" s="30"/>
      <c r="P20" s="30"/>
      <c r="Q20" s="14"/>
      <c r="R20" s="30">
        <f>VLOOKUP(CE26,CF25:CL28,3,0)</f>
        <v>0</v>
      </c>
      <c r="S20" s="30"/>
      <c r="T20" s="30"/>
      <c r="U20" s="30"/>
      <c r="V20" s="30"/>
      <c r="W20" s="30"/>
      <c r="X20" s="30"/>
      <c r="Y20" s="3">
        <f>IF(CX18=CX17,CY17,CY18)</f>
        <v>1</v>
      </c>
      <c r="Z20" s="5" t="e">
        <f>VLOOKUP(R20,AJ19:AY22,9,0)</f>
        <v>#N/A</v>
      </c>
      <c r="AA20" s="1" t="e">
        <f>VLOOKUP(R20,AJ19:AY22,10,0)</f>
        <v>#N/A</v>
      </c>
      <c r="AB20" s="1" t="e">
        <f>VLOOKUP(R20,AJ19:AY22,11,0)</f>
        <v>#N/A</v>
      </c>
      <c r="AC20" s="1" t="e">
        <f>VLOOKUP(R20,AJ19:AY22,12,0)</f>
        <v>#N/A</v>
      </c>
      <c r="AD20" s="1" t="e">
        <f>VLOOKUP(R20,AJ19:AY22,13,0)</f>
        <v>#N/A</v>
      </c>
      <c r="AE20" s="1" t="e">
        <f>VLOOKUP(R20,AJ19:AY22,14,0)</f>
        <v>#N/A</v>
      </c>
      <c r="AF20" s="1" t="e">
        <f>VLOOKUP(R20,AJ19:AY22,15,0)</f>
        <v>#N/A</v>
      </c>
      <c r="AG20" s="1" t="e">
        <f>VLOOKUP(R20,AJ19:AY22,16,0)</f>
        <v>#N/A</v>
      </c>
      <c r="AJ20" s="28"/>
      <c r="AK20" s="28"/>
      <c r="AL20" s="28"/>
      <c r="AM20" s="28"/>
      <c r="AN20" s="28"/>
      <c r="AO20" s="28"/>
      <c r="AP20" s="28"/>
      <c r="AQ20" s="2">
        <f>RANK(AR20,AR19:AR22)</f>
        <v>1</v>
      </c>
      <c r="AR20" s="2">
        <f>SUMPRODUCT((A19:G30=AJ20)*(AZ19:AZ30))+SUMPRODUCT((J19:P30=AJ20)*(BA19:BA30))</f>
        <v>0</v>
      </c>
      <c r="AS20" s="2">
        <f>SUMPRODUCT((A19:G30=AJ20)*(BB19:BB30))+SUMPRODUCT((J19:P30=AJ20)*(BC19:BC30))</f>
        <v>0</v>
      </c>
      <c r="AT20" s="2">
        <f>SUMPRODUCT((A19:G30=AJ20)*(BD19:BD30))+SUMPRODUCT((J19:P30=AJ20)*(BE19:BE30))</f>
        <v>0</v>
      </c>
      <c r="AU20" s="2">
        <f>SUMPRODUCT((A19:G30=AJ20)*(BF19:BF30))+SUMPRODUCT((J19:P30=AJ20)*(BG19:BG30))</f>
        <v>0</v>
      </c>
      <c r="AV20" s="2">
        <f>SUMPRODUCT((A19:G30=AJ20)*(BH19:BH30))+SUMPRODUCT((J19:P30=AJ20)*(BI19:BI30))</f>
        <v>0</v>
      </c>
      <c r="AW20" s="2">
        <f>SUMPRODUCT((A19:G30=AJ20)*(BJ19:BJ30))+SUMPRODUCT((J19:P30=AJ20)*(BK19:BK30))</f>
        <v>0</v>
      </c>
      <c r="AX20" s="2">
        <f>SUMPRODUCT((A19:G30=AJ20)*(BL19:BL30))+SUMPRODUCT((J19:P30=AJ20)*(BM19:BM30))</f>
        <v>0</v>
      </c>
      <c r="AY20" s="2">
        <f>AW20-AX20</f>
        <v>0</v>
      </c>
      <c r="AZ20" s="1">
        <f aca="true" t="shared" si="14" ref="AZ20:AZ30">IF(H20="",0,IF(H20&gt;I20,3,IF(H20=I20,1,IF(H20&lt;I20,0))))</f>
        <v>0</v>
      </c>
      <c r="BA20" s="1">
        <f aca="true" t="shared" si="15" ref="BA20:BA30">IF(I20="",0,IF(I20&gt;H20,3,IF(I20=H20,1,IF(I20&lt;H20,0))))</f>
        <v>0</v>
      </c>
      <c r="BB20" s="1">
        <f aca="true" t="shared" si="16" ref="BB20:BB30">IF(H20="",0,1)</f>
        <v>0</v>
      </c>
      <c r="BC20" s="1">
        <f aca="true" t="shared" si="17" ref="BC20:BC30">IF(I20="",0,1)</f>
        <v>0</v>
      </c>
      <c r="BD20" s="1" t="b">
        <f aca="true" t="shared" si="18" ref="BD20:BD30">IF(H20&lt;&gt;"",IF(H20&gt;I20,1))</f>
        <v>0</v>
      </c>
      <c r="BE20" s="1" t="b">
        <f aca="true" t="shared" si="19" ref="BE20:BE30">IF(I20&lt;&gt;"",IF(I20&gt;H20,1))</f>
        <v>0</v>
      </c>
      <c r="BF20" s="1" t="b">
        <f aca="true" t="shared" si="20" ref="BF20:BF30">IF(H20&lt;&gt;"",IF(H20=I20,1))</f>
        <v>0</v>
      </c>
      <c r="BG20" s="1" t="b">
        <f aca="true" t="shared" si="21" ref="BG20:BG30">IF(I20&lt;&gt;"",IF(I20=H20,1))</f>
        <v>0</v>
      </c>
      <c r="BH20" s="1" t="b">
        <f aca="true" t="shared" si="22" ref="BH20:BH30">IF(H20&lt;&gt;"",IF(H20&lt;I20,1))</f>
        <v>0</v>
      </c>
      <c r="BI20" s="1" t="b">
        <f aca="true" t="shared" si="23" ref="BI20:BI30">IF(I20&lt;&gt;"",IF(I20&lt;H20,1))</f>
        <v>0</v>
      </c>
      <c r="BJ20" s="1">
        <f aca="true" t="shared" si="24" ref="BJ20:BJ30">H20</f>
        <v>0</v>
      </c>
      <c r="BK20" s="1">
        <f aca="true" t="shared" si="25" ref="BK20:BK30">I20</f>
        <v>0</v>
      </c>
      <c r="BL20" s="1">
        <f aca="true" t="shared" si="26" ref="BL20:BL30">I20</f>
        <v>0</v>
      </c>
      <c r="BM20" s="1">
        <f aca="true" t="shared" si="27" ref="BM20:BM30">H20</f>
        <v>0</v>
      </c>
      <c r="BO20" s="31">
        <f>IF(AQ19=1,IF(AQ21=1,SUM((AZ25+BA23)-(AZ23+BA25))*1000+((H25+I23)-(H23+I25))*10+(I23+H25)/100+(I23)/1000+(AY19)/10000+(AW19)/100000))</f>
        <v>0</v>
      </c>
      <c r="BP20" s="32"/>
      <c r="BQ20" s="32"/>
      <c r="BR20" s="33"/>
      <c r="BS20" s="31">
        <f>IF(AQ20=1,IF(AQ21=1,SUM((AZ19+BA27)-(BA19+AZ27))*1000+((H19+I27)-(I19+H27))/10+(H19+I27)/100+(I27)/1000+(AY20)/10000+(AW20)/100000))</f>
        <v>0</v>
      </c>
      <c r="BT20" s="32"/>
      <c r="BU20" s="32"/>
      <c r="BV20" s="33"/>
      <c r="BW20" s="31">
        <f>IF(AQ21=1,IF(AQ20=1,SUM((AZ27+BA19)-(AZ19+BA27))*1000+((H27+I19)-(H19+I27))/10+(H27+I19)/100+(I19)/1000+(AY21)/10000+(AW21)/100000))</f>
        <v>0</v>
      </c>
      <c r="BX20" s="32"/>
      <c r="BY20" s="32"/>
      <c r="BZ20" s="33"/>
      <c r="CA20" s="31">
        <f>IF(AQ22=1,IF(AQ20=1,SUM((AZ26+BA24)-(AZ24+BA26))*1000+((H26+I24)-(H24+I26))/10+(H26+I24)/100+(I24)/1000+(AY22)/10000+(AW22)/100000))</f>
        <v>0</v>
      </c>
      <c r="CB20" s="32"/>
      <c r="CC20" s="32"/>
      <c r="CD20" s="33"/>
      <c r="CF20" s="39" t="b">
        <f>IF(AQ19=3,IF(AQ21=3,SUM((AZ25+BA23)-(AZ23+BA25))*1000+((H25+I23)-(H23+I25))*10+(I23+H25)/100+(I23)/1000+(AY19)/10000+(AW19)/100000))</f>
        <v>0</v>
      </c>
      <c r="CG20" s="40"/>
      <c r="CH20" s="40"/>
      <c r="CI20" s="41"/>
      <c r="CJ20" s="39" t="b">
        <f>IF(AQ20=3,IF(AQ21=3,SUM((AZ19+BA27)-(BA19+AZ27))*1000+((H19+I27)-(I19+H27))/10+(H19+I27)/100+(I27)/1000+(AY20)/10000+(AW20)/100000))</f>
        <v>0</v>
      </c>
      <c r="CK20" s="40"/>
      <c r="CL20" s="40"/>
      <c r="CM20" s="41"/>
      <c r="CN20" s="39" t="b">
        <f>IF(AQ21=3,IF(AQ20=3,SUM((AZ27+BA19)-(AZ19+BA27))*1000+((H27+I19)-(H19+I27))/10+(H27+I19)/100+(I19)/1000+(AY21)/10000+(AW21)/100000))</f>
        <v>0</v>
      </c>
      <c r="CO20" s="40"/>
      <c r="CP20" s="40"/>
      <c r="CQ20" s="41"/>
      <c r="CR20" s="39" t="b">
        <f>IF(AQ22=3,IF(AQ20=3,SUM((AZ26+BA24)-(AZ24+BA26))*1000+((H26+I24)-(H24+I26))/10+(H26+I24)/100+(I24)/1000+(AY22)/10000+(AW22)/100000))</f>
        <v>0</v>
      </c>
      <c r="CS20" s="40"/>
      <c r="CT20" s="40"/>
      <c r="CU20" s="41"/>
      <c r="CW20" s="1">
        <f>VLOOKUP(CE28,CF25:CL28,3,0)</f>
        <v>0</v>
      </c>
      <c r="CX20" s="1">
        <f>VLOOKUP(CW20,CH25:CP28,6,0)</f>
        <v>1000000</v>
      </c>
      <c r="CY20" s="1">
        <f>RANK(CX20,CX17:CX20)</f>
        <v>1</v>
      </c>
    </row>
    <row r="21" spans="1:99" ht="15">
      <c r="A21" s="30">
        <f>AJ19</f>
        <v>0</v>
      </c>
      <c r="B21" s="30"/>
      <c r="C21" s="30"/>
      <c r="D21" s="30"/>
      <c r="E21" s="30"/>
      <c r="F21" s="30"/>
      <c r="G21" s="30"/>
      <c r="H21" s="6"/>
      <c r="I21" s="6"/>
      <c r="J21" s="30">
        <f>AJ20</f>
        <v>0</v>
      </c>
      <c r="K21" s="30"/>
      <c r="L21" s="30"/>
      <c r="M21" s="30"/>
      <c r="N21" s="30"/>
      <c r="O21" s="30"/>
      <c r="P21" s="30"/>
      <c r="Q21" s="14"/>
      <c r="R21" s="30">
        <f>VLOOKUP(CE27,CF25:CL28,3,0)</f>
        <v>0</v>
      </c>
      <c r="S21" s="30"/>
      <c r="T21" s="30"/>
      <c r="U21" s="30"/>
      <c r="V21" s="30"/>
      <c r="W21" s="30"/>
      <c r="X21" s="30"/>
      <c r="Y21" s="3">
        <f>IF(CX19=CX18,CY18,CY19)</f>
        <v>1</v>
      </c>
      <c r="Z21" s="5" t="e">
        <f>VLOOKUP(R21,AJ19:AY22,9,0)</f>
        <v>#N/A</v>
      </c>
      <c r="AA21" s="1" t="e">
        <f>VLOOKUP(R21,AJ19:AY22,10,0)</f>
        <v>#N/A</v>
      </c>
      <c r="AB21" s="1" t="e">
        <f>VLOOKUP(R21,AJ19:AY22,11,0)</f>
        <v>#N/A</v>
      </c>
      <c r="AC21" s="1" t="e">
        <f>VLOOKUP(R21,AJ19:AY22,12,0)</f>
        <v>#N/A</v>
      </c>
      <c r="AD21" s="1" t="e">
        <f>VLOOKUP(R21,AJ19:AY22,13,0)</f>
        <v>#N/A</v>
      </c>
      <c r="AE21" s="1" t="e">
        <f>VLOOKUP(R21,AJ19:AY22,14,0)</f>
        <v>#N/A</v>
      </c>
      <c r="AF21" s="1" t="e">
        <f>VLOOKUP(R21,AJ19:AY22,15,0)</f>
        <v>#N/A</v>
      </c>
      <c r="AG21" s="1" t="e">
        <f>VLOOKUP(R21,AJ19:AY22,16,0)</f>
        <v>#N/A</v>
      </c>
      <c r="AJ21" s="28"/>
      <c r="AK21" s="28"/>
      <c r="AL21" s="28"/>
      <c r="AM21" s="28"/>
      <c r="AN21" s="28"/>
      <c r="AO21" s="28"/>
      <c r="AP21" s="28"/>
      <c r="AQ21" s="2">
        <f>RANK(AR21,AR19:AR22)</f>
        <v>1</v>
      </c>
      <c r="AR21" s="2">
        <f>SUMPRODUCT((A19:G30=AJ21)*(AZ19:AZ30))+SUMPRODUCT((J19:P30=AJ21)*(BA19:BA30))</f>
        <v>0</v>
      </c>
      <c r="AS21" s="2">
        <f>SUMPRODUCT((A19:G30=AJ21)*(BB19:BB30))+SUMPRODUCT((J19:P30=AJ21)*(BC19:BC30))</f>
        <v>0</v>
      </c>
      <c r="AT21" s="2">
        <f>SUMPRODUCT((A19:G30=AJ21)*(BD19:BD30))+SUMPRODUCT((J19:P30=AJ21)*(BE19:BE30))</f>
        <v>0</v>
      </c>
      <c r="AU21" s="2">
        <f>SUMPRODUCT((A19:G30=AJ21)*(BF19:BF30))+SUMPRODUCT((J19:P30=AJ21)*(BG19:BG30))</f>
        <v>0</v>
      </c>
      <c r="AV21" s="2">
        <f>SUMPRODUCT((A19:G30=AJ21)*(BH19:BH30))+SUMPRODUCT((J19:P30=AJ21)*(BI19:BI30))</f>
        <v>0</v>
      </c>
      <c r="AW21" s="2">
        <f>SUMPRODUCT((A19:G30=AJ21)*(BJ19:BJ30))+SUMPRODUCT((J19:P30=AJ21)*(BK19:BK30))</f>
        <v>0</v>
      </c>
      <c r="AX21" s="2">
        <f>SUMPRODUCT((A19:G30=AJ21)*(BL19:BL30))+SUMPRODUCT((J19:P30=AJ21)*(BM19:BM30))</f>
        <v>0</v>
      </c>
      <c r="AY21" s="2">
        <f>AW21-AX21</f>
        <v>0</v>
      </c>
      <c r="AZ21" s="1">
        <f t="shared" si="14"/>
        <v>0</v>
      </c>
      <c r="BA21" s="1">
        <f t="shared" si="15"/>
        <v>0</v>
      </c>
      <c r="BB21" s="1">
        <f t="shared" si="16"/>
        <v>0</v>
      </c>
      <c r="BC21" s="1">
        <f t="shared" si="17"/>
        <v>0</v>
      </c>
      <c r="BD21" s="1" t="b">
        <f t="shared" si="18"/>
        <v>0</v>
      </c>
      <c r="BE21" s="1" t="b">
        <f t="shared" si="19"/>
        <v>0</v>
      </c>
      <c r="BF21" s="1" t="b">
        <f t="shared" si="20"/>
        <v>0</v>
      </c>
      <c r="BG21" s="1" t="b">
        <f t="shared" si="21"/>
        <v>0</v>
      </c>
      <c r="BH21" s="1" t="b">
        <f t="shared" si="22"/>
        <v>0</v>
      </c>
      <c r="BI21" s="1" t="b">
        <f t="shared" si="23"/>
        <v>0</v>
      </c>
      <c r="BJ21" s="1">
        <f t="shared" si="24"/>
        <v>0</v>
      </c>
      <c r="BK21" s="1">
        <f t="shared" si="25"/>
        <v>0</v>
      </c>
      <c r="BL21" s="1">
        <f t="shared" si="26"/>
        <v>0</v>
      </c>
      <c r="BM21" s="1">
        <f t="shared" si="27"/>
        <v>0</v>
      </c>
      <c r="BO21" s="31">
        <f>IF(AQ19=1,IF(AQ22=1,SUM((AZ28+BA20)-(AZ20+BA28))*1000+((H28+I20)-(H20+I28))/10+(H28+I20)/100+(I20)/1000+(AY19)/10000+(AW19)/100000))</f>
        <v>0</v>
      </c>
      <c r="BP21" s="32"/>
      <c r="BQ21" s="32"/>
      <c r="BR21" s="33"/>
      <c r="BS21" s="31">
        <f>IF(AQ20=1,IF(AQ22=1,SUM((AZ24+BA26)-(BA24+AZ26))*1000+((H24+I26)-(I24+H26))/10+(H24+I26)/100+(I26)/1000+(AY20)/10000+(AW20)/100000))</f>
        <v>0</v>
      </c>
      <c r="BT21" s="32"/>
      <c r="BU21" s="32"/>
      <c r="BV21" s="33"/>
      <c r="BW21" s="31">
        <f>IF(AQ21=1,IF(AQ22=1,SUM((AZ22+BA30)-(BA22+AZ30))*1000+((H22+I30)-(I22+H30))/10+(H22+I30)/100+(I30)/1000+(AY21)/10000+(AW21)/100000))</f>
        <v>0</v>
      </c>
      <c r="BX21" s="32"/>
      <c r="BY21" s="32"/>
      <c r="BZ21" s="33"/>
      <c r="CA21" s="31">
        <f>IF(AQ22=1,IF(AQ21=1,SUM((AZ30+BA22)-(AZ22+BA30))*1000+((H30+I22)-(H22+I30))/10+(H30+I22)/100+(I22)/1000+(AY22)/10000+(AW22)/100000))</f>
        <v>0</v>
      </c>
      <c r="CB21" s="32"/>
      <c r="CC21" s="32"/>
      <c r="CD21" s="33"/>
      <c r="CF21" s="39" t="b">
        <f>IF(AQ19=3,IF(AQ22=3,SUM((AZ28+BA20)-(AZ20+BA28))*1000+((H28+I20)-(H20+I28))/10+(H28+I20)/100+(I20)/1000+(AY19)/10000+(AW19)/100000))</f>
        <v>0</v>
      </c>
      <c r="CG21" s="40"/>
      <c r="CH21" s="40"/>
      <c r="CI21" s="41"/>
      <c r="CJ21" s="39" t="b">
        <f>IF(AQ20=3,IF(AQ22=3,SUM((AZ24+BA26)-(BA24+AZ26))*1000+((H24+I26)-(I24+H26))/10+(H24+I26)/100+(I26)/1000+(AY20)/10000+(AW20)/100000))</f>
        <v>0</v>
      </c>
      <c r="CK21" s="40"/>
      <c r="CL21" s="40"/>
      <c r="CM21" s="41"/>
      <c r="CN21" s="39" t="b">
        <f>IF(AQ21=3,IF(AQ22=3,SUM((AZ22+BA30)-(BA22+AZ30))*1000+((H22+I30)-(I22+H30))/10+(H22+I30)/100+(I30)/1000+(AY21)/10000+(AW21)/100000))</f>
        <v>0</v>
      </c>
      <c r="CO21" s="40"/>
      <c r="CP21" s="40"/>
      <c r="CQ21" s="41"/>
      <c r="CR21" s="39" t="b">
        <f>IF(AQ22=3,IF(AQ21=3,SUM((AZ30+BA22)-(AZ22+BA30))*1000+((H30+I22)-(H22+I30))/10+(H30+I22)/100+(I22)/1000+(AY22)/10000+(AW22)/100000))</f>
        <v>0</v>
      </c>
      <c r="CS21" s="40"/>
      <c r="CT21" s="40"/>
      <c r="CU21" s="41"/>
    </row>
    <row r="22" spans="1:99" ht="15">
      <c r="A22" s="30">
        <f>AJ21</f>
        <v>0</v>
      </c>
      <c r="B22" s="30"/>
      <c r="C22" s="30"/>
      <c r="D22" s="30"/>
      <c r="E22" s="30"/>
      <c r="F22" s="30"/>
      <c r="G22" s="30"/>
      <c r="H22" s="6"/>
      <c r="I22" s="6"/>
      <c r="J22" s="30">
        <f>AJ22</f>
        <v>0</v>
      </c>
      <c r="K22" s="30"/>
      <c r="L22" s="30"/>
      <c r="M22" s="30"/>
      <c r="N22" s="30"/>
      <c r="O22" s="30"/>
      <c r="P22" s="30"/>
      <c r="Q22" s="14"/>
      <c r="R22" s="30">
        <f>VLOOKUP(CE28,CF25:CL28,3,0)</f>
        <v>0</v>
      </c>
      <c r="S22" s="30"/>
      <c r="T22" s="30"/>
      <c r="U22" s="30"/>
      <c r="V22" s="30"/>
      <c r="W22" s="30"/>
      <c r="X22" s="30"/>
      <c r="Y22" s="3">
        <f>IF(CX20=CX19,CY19,CY20)</f>
        <v>1</v>
      </c>
      <c r="Z22" s="5" t="e">
        <f>VLOOKUP(R22,AJ19:AY22,9,0)</f>
        <v>#N/A</v>
      </c>
      <c r="AA22" s="1" t="e">
        <f>VLOOKUP(R22,AJ19:AY22,10,0)</f>
        <v>#N/A</v>
      </c>
      <c r="AB22" s="1" t="e">
        <f>VLOOKUP(R22,AJ19:AY22,11,0)</f>
        <v>#N/A</v>
      </c>
      <c r="AC22" s="1" t="e">
        <f>VLOOKUP(R22,AJ19:AY22,12,0)</f>
        <v>#N/A</v>
      </c>
      <c r="AD22" s="1" t="e">
        <f>VLOOKUP(R22,AJ19:AY22,13,0)</f>
        <v>#N/A</v>
      </c>
      <c r="AE22" s="1" t="e">
        <f>VLOOKUP(R22,AJ19:AY22,14,0)</f>
        <v>#N/A</v>
      </c>
      <c r="AF22" s="1" t="e">
        <f>VLOOKUP(R22,AJ19:AY22,15,0)</f>
        <v>#N/A</v>
      </c>
      <c r="AG22" s="1" t="e">
        <f>VLOOKUP(R22,AJ19:AY22,16,0)</f>
        <v>#N/A</v>
      </c>
      <c r="AJ22" s="28"/>
      <c r="AK22" s="28"/>
      <c r="AL22" s="28"/>
      <c r="AM22" s="28"/>
      <c r="AN22" s="28"/>
      <c r="AO22" s="28"/>
      <c r="AP22" s="28"/>
      <c r="AQ22" s="2">
        <f>RANK(AR22,AR19:AR22)</f>
        <v>1</v>
      </c>
      <c r="AR22" s="2">
        <f>SUMPRODUCT((A19:G30=AJ22)*(AZ19:AZ30))+SUMPRODUCT((J19:P30=AJ22)*(BA19:BA30))</f>
        <v>0</v>
      </c>
      <c r="AS22" s="2">
        <f>SUMPRODUCT((A19:G30=AJ22)*(BB19:BB30))+SUMPRODUCT((J19:P30=AJ22)*(BC19:BC30))</f>
        <v>0</v>
      </c>
      <c r="AT22" s="2">
        <f>SUMPRODUCT((A19:G30=AJ22)*(BD19:BD30))+SUMPRODUCT((J19:P30=AJ22)*(BE19:BE30))</f>
        <v>0</v>
      </c>
      <c r="AU22" s="2">
        <f>SUMPRODUCT((A19:G30=AJ22)*(BF19:BF30))+SUMPRODUCT((J19:P30=AJ22)*(BG19:BG30))</f>
        <v>0</v>
      </c>
      <c r="AV22" s="2">
        <f>SUMPRODUCT((A19:G30=AJ22)*(BH19:BH30))+SUMPRODUCT((J19:P30=AJ22)*(BI19:BI30))</f>
        <v>0</v>
      </c>
      <c r="AW22" s="2">
        <f>SUMPRODUCT((A19:G30=AJ22)*(BJ19:BJ30))+SUMPRODUCT((J19:P30=AJ22)*(BK19:BK30))</f>
        <v>0</v>
      </c>
      <c r="AX22" s="2">
        <f>SUMPRODUCT((A19:G30=AJ22)*(BL19:BL30))+SUMPRODUCT((J19:P30=AJ22)*(BM19:BM30))</f>
        <v>0</v>
      </c>
      <c r="AY22" s="2">
        <f>AW22-AX22</f>
        <v>0</v>
      </c>
      <c r="AZ22" s="1">
        <f t="shared" si="14"/>
        <v>0</v>
      </c>
      <c r="BA22" s="1">
        <f t="shared" si="15"/>
        <v>0</v>
      </c>
      <c r="BB22" s="1">
        <f t="shared" si="16"/>
        <v>0</v>
      </c>
      <c r="BC22" s="1">
        <f t="shared" si="17"/>
        <v>0</v>
      </c>
      <c r="BD22" s="1" t="b">
        <f t="shared" si="18"/>
        <v>0</v>
      </c>
      <c r="BE22" s="1" t="b">
        <f t="shared" si="19"/>
        <v>0</v>
      </c>
      <c r="BF22" s="1" t="b">
        <f t="shared" si="20"/>
        <v>0</v>
      </c>
      <c r="BG22" s="1" t="b">
        <f t="shared" si="21"/>
        <v>0</v>
      </c>
      <c r="BH22" s="1" t="b">
        <f t="shared" si="22"/>
        <v>0</v>
      </c>
      <c r="BI22" s="1" t="b">
        <f t="shared" si="23"/>
        <v>0</v>
      </c>
      <c r="BJ22" s="1">
        <f t="shared" si="24"/>
        <v>0</v>
      </c>
      <c r="BK22" s="1">
        <f t="shared" si="25"/>
        <v>0</v>
      </c>
      <c r="BL22" s="1">
        <f t="shared" si="26"/>
        <v>0</v>
      </c>
      <c r="BM22" s="1">
        <f t="shared" si="27"/>
        <v>0</v>
      </c>
      <c r="BO22" s="34">
        <f>SUM(BO18:BR21)</f>
        <v>1000000</v>
      </c>
      <c r="BP22" s="34"/>
      <c r="BQ22" s="34"/>
      <c r="BR22" s="34"/>
      <c r="BS22" s="34">
        <f>SUM(BS18:BV21)</f>
        <v>1000000</v>
      </c>
      <c r="BT22" s="34"/>
      <c r="BU22" s="34"/>
      <c r="BV22" s="34"/>
      <c r="BW22" s="34">
        <f>SUM(BW18:BZ21)</f>
        <v>1000000</v>
      </c>
      <c r="BX22" s="34"/>
      <c r="BY22" s="34"/>
      <c r="BZ22" s="34"/>
      <c r="CA22" s="34">
        <f>SUM(CA18:CD21)</f>
        <v>1000000</v>
      </c>
      <c r="CB22" s="34"/>
      <c r="CC22" s="34"/>
      <c r="CD22" s="34"/>
      <c r="CF22" s="42">
        <f>SUM(CF18:CI21)</f>
        <v>0</v>
      </c>
      <c r="CG22" s="42"/>
      <c r="CH22" s="42"/>
      <c r="CI22" s="42"/>
      <c r="CJ22" s="42">
        <f>SUM(CJ18:CM21)</f>
        <v>0</v>
      </c>
      <c r="CK22" s="42"/>
      <c r="CL22" s="42"/>
      <c r="CM22" s="42"/>
      <c r="CN22" s="42">
        <f>SUM(CN18:CQ21)</f>
        <v>0</v>
      </c>
      <c r="CO22" s="42"/>
      <c r="CP22" s="42"/>
      <c r="CQ22" s="42"/>
      <c r="CR22" s="42">
        <f>SUM(CR18:CU21)</f>
        <v>0</v>
      </c>
      <c r="CS22" s="42"/>
      <c r="CT22" s="42"/>
      <c r="CU22" s="42"/>
    </row>
    <row r="23" spans="1:82" ht="15.75" thickBot="1">
      <c r="A23" s="30">
        <f>AJ21</f>
        <v>0</v>
      </c>
      <c r="B23" s="30"/>
      <c r="C23" s="30"/>
      <c r="D23" s="30"/>
      <c r="E23" s="30"/>
      <c r="F23" s="30"/>
      <c r="G23" s="30"/>
      <c r="H23" s="6"/>
      <c r="I23" s="6"/>
      <c r="J23" s="30">
        <f>AJ19</f>
        <v>0</v>
      </c>
      <c r="K23" s="30"/>
      <c r="L23" s="30"/>
      <c r="M23" s="30"/>
      <c r="N23" s="30"/>
      <c r="O23" s="30"/>
      <c r="P23" s="30"/>
      <c r="Q23" s="14"/>
      <c r="R23" s="14"/>
      <c r="S23" s="14"/>
      <c r="T23" s="14"/>
      <c r="U23" s="14"/>
      <c r="V23" s="14"/>
      <c r="W23" s="14"/>
      <c r="X23" s="14"/>
      <c r="AZ23" s="1">
        <f t="shared" si="14"/>
        <v>0</v>
      </c>
      <c r="BA23" s="1">
        <f t="shared" si="15"/>
        <v>0</v>
      </c>
      <c r="BB23" s="1">
        <f t="shared" si="16"/>
        <v>0</v>
      </c>
      <c r="BC23" s="1">
        <f t="shared" si="17"/>
        <v>0</v>
      </c>
      <c r="BD23" s="1" t="b">
        <f t="shared" si="18"/>
        <v>0</v>
      </c>
      <c r="BE23" s="1" t="b">
        <f t="shared" si="19"/>
        <v>0</v>
      </c>
      <c r="BF23" s="1" t="b">
        <f t="shared" si="20"/>
        <v>0</v>
      </c>
      <c r="BG23" s="1" t="b">
        <f t="shared" si="21"/>
        <v>0</v>
      </c>
      <c r="BH23" s="1" t="b">
        <f t="shared" si="22"/>
        <v>0</v>
      </c>
      <c r="BI23" s="1" t="b">
        <f t="shared" si="23"/>
        <v>0</v>
      </c>
      <c r="BJ23" s="1">
        <f t="shared" si="24"/>
        <v>0</v>
      </c>
      <c r="BK23" s="1">
        <f t="shared" si="25"/>
        <v>0</v>
      </c>
      <c r="BL23" s="1">
        <f t="shared" si="26"/>
        <v>0</v>
      </c>
      <c r="BM23" s="1">
        <f t="shared" si="27"/>
        <v>0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1:82" ht="15">
      <c r="A24" s="30">
        <f>AJ20</f>
        <v>0</v>
      </c>
      <c r="B24" s="30"/>
      <c r="C24" s="30"/>
      <c r="D24" s="30"/>
      <c r="E24" s="30"/>
      <c r="F24" s="30"/>
      <c r="G24" s="30"/>
      <c r="H24" s="6"/>
      <c r="I24" s="6"/>
      <c r="J24" s="30">
        <f>AJ22</f>
        <v>0</v>
      </c>
      <c r="K24" s="30"/>
      <c r="L24" s="30"/>
      <c r="M24" s="30"/>
      <c r="N24" s="30"/>
      <c r="O24" s="30"/>
      <c r="P24" s="30"/>
      <c r="Q24" s="14"/>
      <c r="R24" s="14"/>
      <c r="S24" s="14"/>
      <c r="T24" s="14"/>
      <c r="U24" s="14"/>
      <c r="V24" s="14"/>
      <c r="W24" s="14"/>
      <c r="X24" s="14"/>
      <c r="Y24" s="22">
        <v>1</v>
      </c>
      <c r="Z24" s="24"/>
      <c r="AA24" s="16">
        <f>IF(H19="","",R19)</f>
      </c>
      <c r="AB24" s="17"/>
      <c r="AC24" s="17"/>
      <c r="AD24" s="17"/>
      <c r="AE24" s="17"/>
      <c r="AF24" s="18"/>
      <c r="AZ24" s="1">
        <f t="shared" si="14"/>
        <v>0</v>
      </c>
      <c r="BA24" s="1">
        <f t="shared" si="15"/>
        <v>0</v>
      </c>
      <c r="BB24" s="1">
        <f t="shared" si="16"/>
        <v>0</v>
      </c>
      <c r="BC24" s="1">
        <f t="shared" si="17"/>
        <v>0</v>
      </c>
      <c r="BD24" s="1" t="b">
        <f t="shared" si="18"/>
        <v>0</v>
      </c>
      <c r="BE24" s="1" t="b">
        <f t="shared" si="19"/>
        <v>0</v>
      </c>
      <c r="BF24" s="1" t="b">
        <f t="shared" si="20"/>
        <v>0</v>
      </c>
      <c r="BG24" s="1" t="b">
        <f t="shared" si="21"/>
        <v>0</v>
      </c>
      <c r="BH24" s="1" t="b">
        <f t="shared" si="22"/>
        <v>0</v>
      </c>
      <c r="BI24" s="1" t="b">
        <f t="shared" si="23"/>
        <v>0</v>
      </c>
      <c r="BJ24" s="1">
        <f t="shared" si="24"/>
        <v>0</v>
      </c>
      <c r="BK24" s="1">
        <f t="shared" si="25"/>
        <v>0</v>
      </c>
      <c r="BL24" s="1">
        <f t="shared" si="26"/>
        <v>0</v>
      </c>
      <c r="BM24" s="1">
        <f t="shared" si="27"/>
        <v>0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</row>
    <row r="25" spans="1:98" ht="15.75" thickBot="1">
      <c r="A25" s="30">
        <f>AJ19</f>
        <v>0</v>
      </c>
      <c r="B25" s="30"/>
      <c r="C25" s="30"/>
      <c r="D25" s="30"/>
      <c r="E25" s="30"/>
      <c r="F25" s="30"/>
      <c r="G25" s="30"/>
      <c r="H25" s="6"/>
      <c r="I25" s="6"/>
      <c r="J25" s="30">
        <f>AJ21</f>
        <v>0</v>
      </c>
      <c r="K25" s="30"/>
      <c r="L25" s="30"/>
      <c r="M25" s="30"/>
      <c r="N25" s="30"/>
      <c r="O25" s="30"/>
      <c r="P25" s="30"/>
      <c r="Q25" s="14"/>
      <c r="R25" s="14"/>
      <c r="S25" s="14"/>
      <c r="T25" s="14"/>
      <c r="U25" s="14"/>
      <c r="V25" s="14"/>
      <c r="W25" s="14"/>
      <c r="X25" s="14"/>
      <c r="Y25" s="25"/>
      <c r="Z25" s="27"/>
      <c r="AA25" s="19"/>
      <c r="AB25" s="20"/>
      <c r="AC25" s="20"/>
      <c r="AD25" s="20"/>
      <c r="AE25" s="20"/>
      <c r="AF25" s="21"/>
      <c r="AZ25" s="1">
        <f t="shared" si="14"/>
        <v>0</v>
      </c>
      <c r="BA25" s="1">
        <f t="shared" si="15"/>
        <v>0</v>
      </c>
      <c r="BB25" s="1">
        <f t="shared" si="16"/>
        <v>0</v>
      </c>
      <c r="BC25" s="1">
        <f t="shared" si="17"/>
        <v>0</v>
      </c>
      <c r="BD25" s="1" t="b">
        <f t="shared" si="18"/>
        <v>0</v>
      </c>
      <c r="BE25" s="1" t="b">
        <f t="shared" si="19"/>
        <v>0</v>
      </c>
      <c r="BF25" s="1" t="b">
        <f t="shared" si="20"/>
        <v>0</v>
      </c>
      <c r="BG25" s="1" t="b">
        <f t="shared" si="21"/>
        <v>0</v>
      </c>
      <c r="BH25" s="1" t="b">
        <f t="shared" si="22"/>
        <v>0</v>
      </c>
      <c r="BI25" s="1" t="b">
        <f t="shared" si="23"/>
        <v>0</v>
      </c>
      <c r="BJ25" s="1">
        <f t="shared" si="24"/>
        <v>0</v>
      </c>
      <c r="BK25" s="1">
        <f t="shared" si="25"/>
        <v>0</v>
      </c>
      <c r="BL25" s="1">
        <f t="shared" si="26"/>
        <v>0</v>
      </c>
      <c r="BM25" s="1">
        <f t="shared" si="27"/>
        <v>0</v>
      </c>
      <c r="BO25" s="35">
        <f>BO17</f>
        <v>0</v>
      </c>
      <c r="BP25" s="35"/>
      <c r="BQ25" s="35"/>
      <c r="BR25" s="35"/>
      <c r="BS25" s="35">
        <f>BS17</f>
        <v>0</v>
      </c>
      <c r="BT25" s="35"/>
      <c r="BU25" s="35"/>
      <c r="BV25" s="35"/>
      <c r="BW25" s="35">
        <f>BW17</f>
        <v>0</v>
      </c>
      <c r="BX25" s="35"/>
      <c r="BY25" s="35"/>
      <c r="BZ25" s="35"/>
      <c r="CA25" s="35">
        <f>CA17</f>
        <v>0</v>
      </c>
      <c r="CB25" s="35"/>
      <c r="CC25" s="35"/>
      <c r="CD25" s="35"/>
      <c r="CE25" s="3">
        <v>1</v>
      </c>
      <c r="CF25" s="1">
        <f>RANK(CQ25,CQ25:CT28)</f>
        <v>1</v>
      </c>
      <c r="CG25" s="1">
        <f>RANK(CM25,CM25:CP28)</f>
        <v>1</v>
      </c>
      <c r="CH25" s="14">
        <f>CF17</f>
        <v>0</v>
      </c>
      <c r="CI25" s="14"/>
      <c r="CJ25" s="14"/>
      <c r="CK25" s="14"/>
      <c r="CL25" s="14"/>
      <c r="CM25" s="14">
        <f>SUM(BO22,BO30,CF22)</f>
        <v>1000000</v>
      </c>
      <c r="CN25" s="14"/>
      <c r="CO25" s="14"/>
      <c r="CP25" s="14"/>
      <c r="CQ25" s="14">
        <f>CM25+0.00000004</f>
        <v>1000000.00000004</v>
      </c>
      <c r="CR25" s="14"/>
      <c r="CS25" s="14"/>
      <c r="CT25" s="14"/>
    </row>
    <row r="26" spans="1:98" ht="15">
      <c r="A26" s="30">
        <f>AJ22</f>
        <v>0</v>
      </c>
      <c r="B26" s="30"/>
      <c r="C26" s="30"/>
      <c r="D26" s="30"/>
      <c r="E26" s="30"/>
      <c r="F26" s="30"/>
      <c r="G26" s="30"/>
      <c r="H26" s="6"/>
      <c r="I26" s="6"/>
      <c r="J26" s="30">
        <f>AJ20</f>
        <v>0</v>
      </c>
      <c r="K26" s="30"/>
      <c r="L26" s="30"/>
      <c r="M26" s="30"/>
      <c r="N26" s="30"/>
      <c r="O26" s="30"/>
      <c r="P26" s="30"/>
      <c r="Q26" s="14"/>
      <c r="R26" s="14"/>
      <c r="S26" s="14"/>
      <c r="T26" s="14"/>
      <c r="U26" s="14"/>
      <c r="V26" s="14"/>
      <c r="W26" s="14"/>
      <c r="X26" s="14"/>
      <c r="Y26" s="22" t="s">
        <v>11</v>
      </c>
      <c r="Z26" s="23"/>
      <c r="AA26" s="23"/>
      <c r="AB26" s="23"/>
      <c r="AC26" s="23"/>
      <c r="AD26" s="23"/>
      <c r="AE26" s="23"/>
      <c r="AF26" s="24"/>
      <c r="AZ26" s="1">
        <f t="shared" si="14"/>
        <v>0</v>
      </c>
      <c r="BA26" s="1">
        <f t="shared" si="15"/>
        <v>0</v>
      </c>
      <c r="BB26" s="1">
        <f t="shared" si="16"/>
        <v>0</v>
      </c>
      <c r="BC26" s="1">
        <f t="shared" si="17"/>
        <v>0</v>
      </c>
      <c r="BD26" s="1" t="b">
        <f t="shared" si="18"/>
        <v>0</v>
      </c>
      <c r="BE26" s="1" t="b">
        <f t="shared" si="19"/>
        <v>0</v>
      </c>
      <c r="BF26" s="1" t="b">
        <f t="shared" si="20"/>
        <v>0</v>
      </c>
      <c r="BG26" s="1" t="b">
        <f t="shared" si="21"/>
        <v>0</v>
      </c>
      <c r="BH26" s="1" t="b">
        <f t="shared" si="22"/>
        <v>0</v>
      </c>
      <c r="BI26" s="1" t="b">
        <f t="shared" si="23"/>
        <v>0</v>
      </c>
      <c r="BJ26" s="1">
        <f t="shared" si="24"/>
        <v>0</v>
      </c>
      <c r="BK26" s="1">
        <f t="shared" si="25"/>
        <v>0</v>
      </c>
      <c r="BL26" s="1">
        <f t="shared" si="26"/>
        <v>0</v>
      </c>
      <c r="BM26" s="1">
        <f t="shared" si="27"/>
        <v>0</v>
      </c>
      <c r="BO26" s="36" t="b">
        <f>IF(AQ19=2,800000)</f>
        <v>0</v>
      </c>
      <c r="BP26" s="9"/>
      <c r="BQ26" s="9"/>
      <c r="BR26" s="10"/>
      <c r="BS26" s="36" t="b">
        <f>IF(AQ20=2,800000)</f>
        <v>0</v>
      </c>
      <c r="BT26" s="9"/>
      <c r="BU26" s="9"/>
      <c r="BV26" s="10"/>
      <c r="BW26" s="36" t="b">
        <f>IF(AQ21=2,800000)</f>
        <v>0</v>
      </c>
      <c r="BX26" s="9"/>
      <c r="BY26" s="9"/>
      <c r="BZ26" s="10"/>
      <c r="CA26" s="36" t="b">
        <f>IF(AQ22=2,800000)</f>
        <v>0</v>
      </c>
      <c r="CB26" s="9"/>
      <c r="CC26" s="9"/>
      <c r="CD26" s="10"/>
      <c r="CE26" s="3">
        <v>2</v>
      </c>
      <c r="CF26" s="1">
        <f>RANK(CQ26,CQ25:CT28)</f>
        <v>2</v>
      </c>
      <c r="CG26" s="1">
        <f>RANK(CM26,CM25:CP28)</f>
        <v>1</v>
      </c>
      <c r="CH26" s="14">
        <f>CJ17</f>
        <v>0</v>
      </c>
      <c r="CI26" s="14"/>
      <c r="CJ26" s="14"/>
      <c r="CK26" s="14"/>
      <c r="CL26" s="14"/>
      <c r="CM26" s="14">
        <f>SUM(BS22,BS30,CJ22)</f>
        <v>1000000</v>
      </c>
      <c r="CN26" s="14"/>
      <c r="CO26" s="14"/>
      <c r="CP26" s="14"/>
      <c r="CQ26" s="14">
        <f>CM26+0.00000003</f>
        <v>1000000.00000003</v>
      </c>
      <c r="CR26" s="14"/>
      <c r="CS26" s="14"/>
      <c r="CT26" s="14"/>
    </row>
    <row r="27" spans="1:98" ht="15.75" thickBot="1">
      <c r="A27" s="30">
        <f>AJ21</f>
        <v>0</v>
      </c>
      <c r="B27" s="30"/>
      <c r="C27" s="30"/>
      <c r="D27" s="30"/>
      <c r="E27" s="30"/>
      <c r="F27" s="30"/>
      <c r="G27" s="30"/>
      <c r="H27" s="6"/>
      <c r="I27" s="6"/>
      <c r="J27" s="30">
        <f>AJ20</f>
        <v>0</v>
      </c>
      <c r="K27" s="30"/>
      <c r="L27" s="30"/>
      <c r="M27" s="30"/>
      <c r="N27" s="30"/>
      <c r="O27" s="30"/>
      <c r="P27" s="30"/>
      <c r="Q27" s="14"/>
      <c r="R27" s="14"/>
      <c r="S27" s="14"/>
      <c r="T27" s="14"/>
      <c r="U27" s="14"/>
      <c r="V27" s="14"/>
      <c r="W27" s="14"/>
      <c r="X27" s="14"/>
      <c r="Y27" s="25"/>
      <c r="Z27" s="26"/>
      <c r="AA27" s="26"/>
      <c r="AB27" s="26"/>
      <c r="AC27" s="26"/>
      <c r="AD27" s="26"/>
      <c r="AE27" s="26"/>
      <c r="AF27" s="27"/>
      <c r="AZ27" s="1">
        <f t="shared" si="14"/>
        <v>0</v>
      </c>
      <c r="BA27" s="1">
        <f t="shared" si="15"/>
        <v>0</v>
      </c>
      <c r="BB27" s="1">
        <f t="shared" si="16"/>
        <v>0</v>
      </c>
      <c r="BC27" s="1">
        <f t="shared" si="17"/>
        <v>0</v>
      </c>
      <c r="BD27" s="1" t="b">
        <f t="shared" si="18"/>
        <v>0</v>
      </c>
      <c r="BE27" s="1" t="b">
        <f t="shared" si="19"/>
        <v>0</v>
      </c>
      <c r="BF27" s="1" t="b">
        <f t="shared" si="20"/>
        <v>0</v>
      </c>
      <c r="BG27" s="1" t="b">
        <f t="shared" si="21"/>
        <v>0</v>
      </c>
      <c r="BH27" s="1" t="b">
        <f t="shared" si="22"/>
        <v>0</v>
      </c>
      <c r="BI27" s="1" t="b">
        <f t="shared" si="23"/>
        <v>0</v>
      </c>
      <c r="BJ27" s="1">
        <f t="shared" si="24"/>
        <v>0</v>
      </c>
      <c r="BK27" s="1">
        <f t="shared" si="25"/>
        <v>0</v>
      </c>
      <c r="BL27" s="1">
        <f t="shared" si="26"/>
        <v>0</v>
      </c>
      <c r="BM27" s="1">
        <f t="shared" si="27"/>
        <v>0</v>
      </c>
      <c r="BO27" s="36" t="b">
        <f>IF(AQ19=2,IF(AQ20=2,SUM((AZ21+BA29)-(BA21+AZ29))*1000+((H21+I29)-(I21+H29))/10+(H21+I29)/100+(I29)/1000+(AY19)/10000+(AW19)/100000))</f>
        <v>0</v>
      </c>
      <c r="BP27" s="9"/>
      <c r="BQ27" s="9"/>
      <c r="BR27" s="10"/>
      <c r="BS27" s="36" t="b">
        <f>IF(AQ20=2,IF(AQ19=2,SUM((AZ29+BA21)-(AZ21+BA29))*1000+((H29+I21)-(H21+I29))/10+(I21+H29)/100+(I21)/1000+(AY20)/10000+(AW20)/100000))</f>
        <v>0</v>
      </c>
      <c r="BT27" s="9"/>
      <c r="BU27" s="9"/>
      <c r="BV27" s="10"/>
      <c r="BW27" s="36" t="b">
        <f>IF(AQ21=2,IF(AQ19=2,SUM((AZ23+BA25)-(BA23+AZ25))*1000+((H23+I25)-(I23+H25))/10+(H23+I25)/100+(I25)/1000+(AY21)/10000+(AW21)/100000))</f>
        <v>0</v>
      </c>
      <c r="BX27" s="9"/>
      <c r="BY27" s="9"/>
      <c r="BZ27" s="10"/>
      <c r="CA27" s="36" t="b">
        <f>IF(AQ22=2,IF(AQ19=2,SUM((AZ20+BA28)-(BA20+AZ28))*1000+((H20+I28)-(I20+H28))/10+(H20+I28)/100+(I28)/1000+(AY22)/10000+(AW22)/100000))</f>
        <v>0</v>
      </c>
      <c r="CB27" s="9"/>
      <c r="CC27" s="9"/>
      <c r="CD27" s="10"/>
      <c r="CE27" s="3">
        <v>3</v>
      </c>
      <c r="CF27" s="1">
        <f>RANK(CQ27,CQ25:CT28)</f>
        <v>3</v>
      </c>
      <c r="CG27" s="1">
        <f>RANK(CM27,CM25:CP28)</f>
        <v>1</v>
      </c>
      <c r="CH27" s="14">
        <f>CN17</f>
        <v>0</v>
      </c>
      <c r="CI27" s="14"/>
      <c r="CJ27" s="14"/>
      <c r="CK27" s="14"/>
      <c r="CL27" s="14"/>
      <c r="CM27" s="14">
        <f>SUM(BW22,BW30,CN22)</f>
        <v>1000000</v>
      </c>
      <c r="CN27" s="14"/>
      <c r="CO27" s="14"/>
      <c r="CP27" s="14"/>
      <c r="CQ27" s="14">
        <f>CM27+0.00000002</f>
        <v>1000000.00000002</v>
      </c>
      <c r="CR27" s="14"/>
      <c r="CS27" s="14"/>
      <c r="CT27" s="14"/>
    </row>
    <row r="28" spans="1:98" ht="15">
      <c r="A28" s="30">
        <f>AJ19</f>
        <v>0</v>
      </c>
      <c r="B28" s="30"/>
      <c r="C28" s="30"/>
      <c r="D28" s="30"/>
      <c r="E28" s="30"/>
      <c r="F28" s="30"/>
      <c r="G28" s="30"/>
      <c r="H28" s="6"/>
      <c r="I28" s="6"/>
      <c r="J28" s="30">
        <f>AJ22</f>
        <v>0</v>
      </c>
      <c r="K28" s="30"/>
      <c r="L28" s="30"/>
      <c r="M28" s="30"/>
      <c r="N28" s="30"/>
      <c r="O28" s="30"/>
      <c r="P28" s="30"/>
      <c r="Q28" s="14"/>
      <c r="R28" s="14"/>
      <c r="S28" s="14"/>
      <c r="T28" s="14"/>
      <c r="U28" s="14"/>
      <c r="V28" s="14"/>
      <c r="W28" s="14"/>
      <c r="X28" s="14"/>
      <c r="Y28" s="22">
        <v>2</v>
      </c>
      <c r="Z28" s="24"/>
      <c r="AA28" s="16">
        <f>IF(H19="","",R20)</f>
      </c>
      <c r="AB28" s="17"/>
      <c r="AC28" s="17"/>
      <c r="AD28" s="17"/>
      <c r="AE28" s="17"/>
      <c r="AF28" s="18"/>
      <c r="AZ28" s="1">
        <f t="shared" si="14"/>
        <v>0</v>
      </c>
      <c r="BA28" s="1">
        <f t="shared" si="15"/>
        <v>0</v>
      </c>
      <c r="BB28" s="1">
        <f t="shared" si="16"/>
        <v>0</v>
      </c>
      <c r="BC28" s="1">
        <f t="shared" si="17"/>
        <v>0</v>
      </c>
      <c r="BD28" s="1" t="b">
        <f t="shared" si="18"/>
        <v>0</v>
      </c>
      <c r="BE28" s="1" t="b">
        <f t="shared" si="19"/>
        <v>0</v>
      </c>
      <c r="BF28" s="1" t="b">
        <f t="shared" si="20"/>
        <v>0</v>
      </c>
      <c r="BG28" s="1" t="b">
        <f t="shared" si="21"/>
        <v>0</v>
      </c>
      <c r="BH28" s="1" t="b">
        <f t="shared" si="22"/>
        <v>0</v>
      </c>
      <c r="BI28" s="1" t="b">
        <f t="shared" si="23"/>
        <v>0</v>
      </c>
      <c r="BJ28" s="1">
        <f t="shared" si="24"/>
        <v>0</v>
      </c>
      <c r="BK28" s="1">
        <f t="shared" si="25"/>
        <v>0</v>
      </c>
      <c r="BL28" s="1">
        <f t="shared" si="26"/>
        <v>0</v>
      </c>
      <c r="BM28" s="1">
        <f t="shared" si="27"/>
        <v>0</v>
      </c>
      <c r="BO28" s="36" t="b">
        <f>IF(AQ19=2,IF(AQ21=2,SUM((AZ25+BA23)-(AZ23+BA25))*1000+((H25+I23)-(H23+I25))*10+(I23+H25)/100+(I23)/1000+(AY19)/10000+(AW19)/100000))</f>
        <v>0</v>
      </c>
      <c r="BP28" s="9"/>
      <c r="BQ28" s="9"/>
      <c r="BR28" s="10"/>
      <c r="BS28" s="36" t="b">
        <f>IF(AQ20=2,IF(AQ21=2,SUM((AZ19+BA27)-(BA19+AZ27))*1000+((H19+I27)-(I19+H27))/10+(H19+I27)/100+(I27)/1000+(AY20)/10000+(AW20)/100000))</f>
        <v>0</v>
      </c>
      <c r="BT28" s="9"/>
      <c r="BU28" s="9"/>
      <c r="BV28" s="10"/>
      <c r="BW28" s="36" t="b">
        <f>IF(AQ21=2,IF(AQ20=2,SUM((AZ27+BA19)-(AZ19+BA27))*1000+((H27+I19)-(H19+I27))/10+(H27+I19)/100+(I19)/1000+(AY21)/10000+(AW21)/100000))</f>
        <v>0</v>
      </c>
      <c r="BX28" s="9"/>
      <c r="BY28" s="9"/>
      <c r="BZ28" s="10"/>
      <c r="CA28" s="36" t="b">
        <f>IF(AQ22=2,IF(AQ20=2,SUM((AZ26+BA24)-(AZ24+BA26))*1000+((H26+I24)-(H24+I26))/10+(H26+I24)/100+(I24)/1000+(AY22)/10000+(AW22)/100000))</f>
        <v>0</v>
      </c>
      <c r="CB28" s="9"/>
      <c r="CC28" s="9"/>
      <c r="CD28" s="10"/>
      <c r="CE28" s="3">
        <v>4</v>
      </c>
      <c r="CF28" s="1">
        <f>RANK(CQ28,CQ25:CT28)</f>
        <v>4</v>
      </c>
      <c r="CG28" s="1">
        <f>RANK(CM28,CM25:CP28)</f>
        <v>1</v>
      </c>
      <c r="CH28" s="14">
        <f>CR17</f>
        <v>0</v>
      </c>
      <c r="CI28" s="14"/>
      <c r="CJ28" s="14"/>
      <c r="CK28" s="14"/>
      <c r="CL28" s="14"/>
      <c r="CM28" s="14">
        <f>SUM(CA22,CA30,CR22)</f>
        <v>1000000</v>
      </c>
      <c r="CN28" s="14"/>
      <c r="CO28" s="14"/>
      <c r="CP28" s="14"/>
      <c r="CQ28" s="14">
        <f>CM28+0.0000000001</f>
        <v>1000000.0000000001</v>
      </c>
      <c r="CR28" s="14"/>
      <c r="CS28" s="14"/>
      <c r="CT28" s="14"/>
    </row>
    <row r="29" spans="1:82" ht="15.75" thickBot="1">
      <c r="A29" s="30">
        <f>AJ20</f>
        <v>0</v>
      </c>
      <c r="B29" s="30"/>
      <c r="C29" s="30"/>
      <c r="D29" s="30"/>
      <c r="E29" s="30"/>
      <c r="F29" s="30"/>
      <c r="G29" s="30"/>
      <c r="H29" s="6"/>
      <c r="I29" s="6"/>
      <c r="J29" s="30">
        <f>AJ19</f>
        <v>0</v>
      </c>
      <c r="K29" s="30"/>
      <c r="L29" s="30"/>
      <c r="M29" s="30"/>
      <c r="N29" s="30"/>
      <c r="O29" s="30"/>
      <c r="P29" s="30"/>
      <c r="Q29" s="14"/>
      <c r="R29" s="14"/>
      <c r="S29" s="14"/>
      <c r="T29" s="14"/>
      <c r="U29" s="14"/>
      <c r="V29" s="14"/>
      <c r="W29" s="14"/>
      <c r="X29" s="14"/>
      <c r="Y29" s="25"/>
      <c r="Z29" s="27"/>
      <c r="AA29" s="19"/>
      <c r="AB29" s="20"/>
      <c r="AC29" s="20"/>
      <c r="AD29" s="20"/>
      <c r="AE29" s="20"/>
      <c r="AF29" s="21"/>
      <c r="AZ29" s="1">
        <f t="shared" si="14"/>
        <v>0</v>
      </c>
      <c r="BA29" s="1">
        <f t="shared" si="15"/>
        <v>0</v>
      </c>
      <c r="BB29" s="1">
        <f t="shared" si="16"/>
        <v>0</v>
      </c>
      <c r="BC29" s="1">
        <f t="shared" si="17"/>
        <v>0</v>
      </c>
      <c r="BD29" s="1" t="b">
        <f t="shared" si="18"/>
        <v>0</v>
      </c>
      <c r="BE29" s="1" t="b">
        <f t="shared" si="19"/>
        <v>0</v>
      </c>
      <c r="BF29" s="1" t="b">
        <f t="shared" si="20"/>
        <v>0</v>
      </c>
      <c r="BG29" s="1" t="b">
        <f t="shared" si="21"/>
        <v>0</v>
      </c>
      <c r="BH29" s="1" t="b">
        <f t="shared" si="22"/>
        <v>0</v>
      </c>
      <c r="BI29" s="1" t="b">
        <f t="shared" si="23"/>
        <v>0</v>
      </c>
      <c r="BJ29" s="1">
        <f t="shared" si="24"/>
        <v>0</v>
      </c>
      <c r="BK29" s="1">
        <f t="shared" si="25"/>
        <v>0</v>
      </c>
      <c r="BL29" s="1">
        <f t="shared" si="26"/>
        <v>0</v>
      </c>
      <c r="BM29" s="1">
        <f t="shared" si="27"/>
        <v>0</v>
      </c>
      <c r="BO29" s="36" t="b">
        <f>IF(AQ19=2,IF(AQ22=2,SUM((AZ28+BA20)-(AZ20+BA28))*1000+((H28+I20)-(H20+I28))/10+(H28+I20)/100+(I20)/1000+(AY19)/10000+(AW19)/100000))</f>
        <v>0</v>
      </c>
      <c r="BP29" s="9"/>
      <c r="BQ29" s="9"/>
      <c r="BR29" s="10"/>
      <c r="BS29" s="36" t="b">
        <f>IF(AQ20=2,IF(AQ22=2,SUM((AZ24+BA26)-(BA24+AZ26))*1000+((H24+I26)-(I24+H26))/10+(H24+I26)/100+(I26)/1000+(AY20)/10000+(AW20)/100000))</f>
        <v>0</v>
      </c>
      <c r="BT29" s="9"/>
      <c r="BU29" s="9"/>
      <c r="BV29" s="10"/>
      <c r="BW29" s="36" t="b">
        <f>IF(AQ21=2,IF(AQ22=2,SUM((AZ22+BA30)-(BA22+AZ30))*1000+((H22+I30)-(I22+H30))/10+(H22+I30)/100+(I30)/1000+(AY21)/10000+(AW21)/100000))</f>
        <v>0</v>
      </c>
      <c r="BX29" s="9"/>
      <c r="BY29" s="9"/>
      <c r="BZ29" s="10"/>
      <c r="CA29" s="36" t="b">
        <f>IF(AQ22=2,IF(AQ21=2,SUM((AZ30+BA22)-(AZ22+BA30))*1000+((H30+I22)-(H22+I30))/10+(H30+I22)/100+(I22)/1000+(AY22)/10000+(AW22)/100000))</f>
        <v>0</v>
      </c>
      <c r="CB29" s="9"/>
      <c r="CC29" s="9"/>
      <c r="CD29" s="10"/>
    </row>
    <row r="30" spans="1:82" ht="15">
      <c r="A30" s="30">
        <f>AJ22</f>
        <v>0</v>
      </c>
      <c r="B30" s="30"/>
      <c r="C30" s="30"/>
      <c r="D30" s="30"/>
      <c r="E30" s="30"/>
      <c r="F30" s="30"/>
      <c r="G30" s="30"/>
      <c r="H30" s="6"/>
      <c r="I30" s="6"/>
      <c r="J30" s="30">
        <f>AJ21</f>
        <v>0</v>
      </c>
      <c r="K30" s="30"/>
      <c r="L30" s="30"/>
      <c r="M30" s="30"/>
      <c r="N30" s="30"/>
      <c r="O30" s="30"/>
      <c r="P30" s="30"/>
      <c r="Q30" s="14"/>
      <c r="R30" s="14"/>
      <c r="S30" s="14"/>
      <c r="T30" s="14"/>
      <c r="U30" s="14"/>
      <c r="V30" s="14"/>
      <c r="W30" s="14"/>
      <c r="X30" s="14"/>
      <c r="AZ30" s="1">
        <f t="shared" si="14"/>
        <v>0</v>
      </c>
      <c r="BA30" s="1">
        <f t="shared" si="15"/>
        <v>0</v>
      </c>
      <c r="BB30" s="1">
        <f t="shared" si="16"/>
        <v>0</v>
      </c>
      <c r="BC30" s="1">
        <f t="shared" si="17"/>
        <v>0</v>
      </c>
      <c r="BD30" s="1" t="b">
        <f t="shared" si="18"/>
        <v>0</v>
      </c>
      <c r="BE30" s="1" t="b">
        <f t="shared" si="19"/>
        <v>0</v>
      </c>
      <c r="BF30" s="1" t="b">
        <f t="shared" si="20"/>
        <v>0</v>
      </c>
      <c r="BG30" s="1" t="b">
        <f t="shared" si="21"/>
        <v>0</v>
      </c>
      <c r="BH30" s="1" t="b">
        <f t="shared" si="22"/>
        <v>0</v>
      </c>
      <c r="BI30" s="1" t="b">
        <f t="shared" si="23"/>
        <v>0</v>
      </c>
      <c r="BJ30" s="1">
        <f t="shared" si="24"/>
        <v>0</v>
      </c>
      <c r="BK30" s="1">
        <f t="shared" si="25"/>
        <v>0</v>
      </c>
      <c r="BL30" s="1">
        <f t="shared" si="26"/>
        <v>0</v>
      </c>
      <c r="BM30" s="1">
        <f t="shared" si="27"/>
        <v>0</v>
      </c>
      <c r="BO30" s="8">
        <f>SUM(BO26:BR29)</f>
        <v>0</v>
      </c>
      <c r="BP30" s="8"/>
      <c r="BQ30" s="8"/>
      <c r="BR30" s="8"/>
      <c r="BS30" s="8">
        <f>SUM(BS26:BV29)</f>
        <v>0</v>
      </c>
      <c r="BT30" s="8"/>
      <c r="BU30" s="8"/>
      <c r="BV30" s="8"/>
      <c r="BW30" s="8">
        <f>SUM(BW26:BZ29)</f>
        <v>0</v>
      </c>
      <c r="BX30" s="8"/>
      <c r="BY30" s="8"/>
      <c r="BZ30" s="8"/>
      <c r="CA30" s="8">
        <f>SUM(CA26:CD29)</f>
        <v>0</v>
      </c>
      <c r="CB30" s="8"/>
      <c r="CC30" s="8"/>
      <c r="CD30" s="8"/>
    </row>
    <row r="31" spans="1:51" ht="15" customHeight="1">
      <c r="A31" s="13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17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J31" s="29" t="s">
        <v>17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103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BO32" s="37">
        <f>AJ34</f>
        <v>0</v>
      </c>
      <c r="BP32" s="37"/>
      <c r="BQ32" s="37"/>
      <c r="BR32" s="37"/>
      <c r="BS32" s="37">
        <f>AJ35</f>
        <v>0</v>
      </c>
      <c r="BT32" s="37"/>
      <c r="BU32" s="37"/>
      <c r="BV32" s="37"/>
      <c r="BW32" s="37">
        <f>AJ36</f>
        <v>0</v>
      </c>
      <c r="BX32" s="37"/>
      <c r="BY32" s="37"/>
      <c r="BZ32" s="37"/>
      <c r="CA32" s="37">
        <f>AJ37</f>
        <v>0</v>
      </c>
      <c r="CB32" s="37"/>
      <c r="CC32" s="37"/>
      <c r="CD32" s="37"/>
      <c r="CF32" s="38">
        <f>BO32</f>
        <v>0</v>
      </c>
      <c r="CG32" s="38"/>
      <c r="CH32" s="38"/>
      <c r="CI32" s="38"/>
      <c r="CJ32" s="38">
        <f>BS32</f>
        <v>0</v>
      </c>
      <c r="CK32" s="38"/>
      <c r="CL32" s="38"/>
      <c r="CM32" s="38"/>
      <c r="CN32" s="38">
        <f>BW32</f>
        <v>0</v>
      </c>
      <c r="CO32" s="38"/>
      <c r="CP32" s="38"/>
      <c r="CQ32" s="38"/>
      <c r="CR32" s="38">
        <f>CA32</f>
        <v>0</v>
      </c>
      <c r="CS32" s="38"/>
      <c r="CT32" s="38"/>
      <c r="CU32" s="38"/>
      <c r="CW32" s="1">
        <f>VLOOKUP(CE40,CF40:CL43,3,0)</f>
        <v>0</v>
      </c>
      <c r="CX32" s="1">
        <f>VLOOKUP(CW32,CH40:CP43,6,0)</f>
        <v>1000000</v>
      </c>
      <c r="CY32" s="1">
        <f>RANK(CX32,CX32:CX35)</f>
        <v>1</v>
      </c>
    </row>
    <row r="33" spans="1:103" ht="15">
      <c r="A33" s="15" t="s">
        <v>9</v>
      </c>
      <c r="B33" s="15"/>
      <c r="C33" s="15"/>
      <c r="D33" s="15"/>
      <c r="E33" s="15"/>
      <c r="F33" s="15"/>
      <c r="G33" s="15"/>
      <c r="H33" s="4" t="s">
        <v>10</v>
      </c>
      <c r="I33" s="4" t="s">
        <v>10</v>
      </c>
      <c r="J33" s="15" t="s">
        <v>9</v>
      </c>
      <c r="K33" s="15"/>
      <c r="L33" s="15"/>
      <c r="M33" s="15"/>
      <c r="N33" s="15"/>
      <c r="O33" s="15"/>
      <c r="P33" s="15"/>
      <c r="Q33" s="14"/>
      <c r="R33" s="15" t="s">
        <v>9</v>
      </c>
      <c r="S33" s="15"/>
      <c r="T33" s="15"/>
      <c r="U33" s="15"/>
      <c r="V33" s="15"/>
      <c r="W33" s="15"/>
      <c r="X33" s="15"/>
      <c r="Y33" s="4" t="s">
        <v>0</v>
      </c>
      <c r="Z33" s="4" t="s">
        <v>1</v>
      </c>
      <c r="AA33" s="4" t="s">
        <v>2</v>
      </c>
      <c r="AB33" s="4" t="s">
        <v>3</v>
      </c>
      <c r="AC33" s="4" t="s">
        <v>4</v>
      </c>
      <c r="AD33" s="4" t="s">
        <v>5</v>
      </c>
      <c r="AE33" s="4" t="s">
        <v>6</v>
      </c>
      <c r="AF33" s="4" t="s">
        <v>7</v>
      </c>
      <c r="AG33" s="4" t="s">
        <v>8</v>
      </c>
      <c r="AJ33" s="28" t="s">
        <v>9</v>
      </c>
      <c r="AK33" s="28"/>
      <c r="AL33" s="28"/>
      <c r="AM33" s="28"/>
      <c r="AN33" s="28"/>
      <c r="AO33" s="28"/>
      <c r="AP33" s="28"/>
      <c r="AQ33" s="2" t="s">
        <v>0</v>
      </c>
      <c r="AR33" s="2" t="s">
        <v>1</v>
      </c>
      <c r="AS33" s="2" t="s">
        <v>2</v>
      </c>
      <c r="AT33" s="2" t="s">
        <v>3</v>
      </c>
      <c r="AU33" s="2" t="s">
        <v>4</v>
      </c>
      <c r="AV33" s="2" t="s">
        <v>5</v>
      </c>
      <c r="AW33" s="2" t="s">
        <v>6</v>
      </c>
      <c r="AX33" s="2" t="s">
        <v>7</v>
      </c>
      <c r="AY33" s="2" t="s">
        <v>8</v>
      </c>
      <c r="AZ33" s="1" t="s">
        <v>1</v>
      </c>
      <c r="BA33" s="1" t="s">
        <v>1</v>
      </c>
      <c r="BB33" s="1" t="s">
        <v>2</v>
      </c>
      <c r="BC33" s="1" t="s">
        <v>2</v>
      </c>
      <c r="BD33" s="1" t="s">
        <v>3</v>
      </c>
      <c r="BE33" s="1" t="s">
        <v>3</v>
      </c>
      <c r="BF33" s="1" t="s">
        <v>4</v>
      </c>
      <c r="BG33" s="1" t="s">
        <v>4</v>
      </c>
      <c r="BH33" s="1" t="s">
        <v>5</v>
      </c>
      <c r="BI33" s="1" t="s">
        <v>5</v>
      </c>
      <c r="BJ33" s="1" t="s">
        <v>6</v>
      </c>
      <c r="BK33" s="1" t="s">
        <v>6</v>
      </c>
      <c r="BL33" s="1" t="s">
        <v>7</v>
      </c>
      <c r="BM33" s="1" t="s">
        <v>7</v>
      </c>
      <c r="BO33" s="31">
        <f>IF(AQ34=1,1000000)</f>
        <v>1000000</v>
      </c>
      <c r="BP33" s="32"/>
      <c r="BQ33" s="32"/>
      <c r="BR33" s="33"/>
      <c r="BS33" s="31">
        <f>IF(AQ35=1,1000000)</f>
        <v>1000000</v>
      </c>
      <c r="BT33" s="32"/>
      <c r="BU33" s="32"/>
      <c r="BV33" s="33"/>
      <c r="BW33" s="31">
        <f>IF(AQ36=1,1000000)</f>
        <v>1000000</v>
      </c>
      <c r="BX33" s="32"/>
      <c r="BY33" s="32"/>
      <c r="BZ33" s="33"/>
      <c r="CA33" s="31">
        <f>IF(AQ37=1,1000000)</f>
        <v>1000000</v>
      </c>
      <c r="CB33" s="32"/>
      <c r="CC33" s="32"/>
      <c r="CD33" s="33"/>
      <c r="CF33" s="39" t="b">
        <f>IF(AQ34=3,500000)</f>
        <v>0</v>
      </c>
      <c r="CG33" s="40"/>
      <c r="CH33" s="40"/>
      <c r="CI33" s="41"/>
      <c r="CJ33" s="39" t="b">
        <f>IF(AQ35=3,500000)</f>
        <v>0</v>
      </c>
      <c r="CK33" s="40"/>
      <c r="CL33" s="40"/>
      <c r="CM33" s="41"/>
      <c r="CN33" s="39" t="b">
        <f>IF(AQ36=3,500000)</f>
        <v>0</v>
      </c>
      <c r="CO33" s="40"/>
      <c r="CP33" s="40"/>
      <c r="CQ33" s="41"/>
      <c r="CR33" s="39" t="b">
        <f>IF(AQ37=3,500000)</f>
        <v>0</v>
      </c>
      <c r="CS33" s="40"/>
      <c r="CT33" s="40"/>
      <c r="CU33" s="41"/>
      <c r="CW33" s="1">
        <f>VLOOKUP(CE41,CF40:CL43,3,0)</f>
        <v>0</v>
      </c>
      <c r="CX33" s="1">
        <f>VLOOKUP(CW33,CH40:CP43,6,0)</f>
        <v>1000000</v>
      </c>
      <c r="CY33" s="1">
        <f>RANK(CX33,CX32:CX35)</f>
        <v>1</v>
      </c>
    </row>
    <row r="34" spans="1:103" ht="15">
      <c r="A34" s="30">
        <f>AJ35</f>
        <v>0</v>
      </c>
      <c r="B34" s="30"/>
      <c r="C34" s="30"/>
      <c r="D34" s="30"/>
      <c r="E34" s="30"/>
      <c r="F34" s="30"/>
      <c r="G34" s="30"/>
      <c r="H34" s="6"/>
      <c r="I34" s="6"/>
      <c r="J34" s="30">
        <f>AJ36</f>
        <v>0</v>
      </c>
      <c r="K34" s="30"/>
      <c r="L34" s="30"/>
      <c r="M34" s="30"/>
      <c r="N34" s="30"/>
      <c r="O34" s="30"/>
      <c r="P34" s="30"/>
      <c r="Q34" s="14"/>
      <c r="R34" s="30">
        <f>VLOOKUP(CE40,CF40:CL43,3,0)</f>
        <v>0</v>
      </c>
      <c r="S34" s="30"/>
      <c r="T34" s="30"/>
      <c r="U34" s="30"/>
      <c r="V34" s="30"/>
      <c r="W34" s="30"/>
      <c r="X34" s="30"/>
      <c r="Y34" s="3">
        <v>1</v>
      </c>
      <c r="Z34" s="5" t="e">
        <f>VLOOKUP(R34,AJ34:AY37,9,0)</f>
        <v>#N/A</v>
      </c>
      <c r="AA34" s="1" t="e">
        <f>VLOOKUP(R34,AJ34:AY37,10,0)</f>
        <v>#N/A</v>
      </c>
      <c r="AB34" s="1" t="e">
        <f>VLOOKUP(R34,AJ34:AY37,11,0)</f>
        <v>#N/A</v>
      </c>
      <c r="AC34" s="1" t="e">
        <f>VLOOKUP(R34,AJ34:AY37,12,0)</f>
        <v>#N/A</v>
      </c>
      <c r="AD34" s="1" t="e">
        <f>VLOOKUP(R34,AJ34:AY37,13,0)</f>
        <v>#N/A</v>
      </c>
      <c r="AE34" s="1" t="e">
        <f>VLOOKUP(R34,AJ34:AY37,14,0)</f>
        <v>#N/A</v>
      </c>
      <c r="AF34" s="1" t="e">
        <f>VLOOKUP(R34,AJ34:AY37,15,0)</f>
        <v>#N/A</v>
      </c>
      <c r="AG34" s="1" t="e">
        <f>VLOOKUP(R34,AJ34:AY37,16,0)</f>
        <v>#N/A</v>
      </c>
      <c r="AJ34" s="28"/>
      <c r="AK34" s="28"/>
      <c r="AL34" s="28"/>
      <c r="AM34" s="28"/>
      <c r="AN34" s="28"/>
      <c r="AO34" s="28"/>
      <c r="AP34" s="28"/>
      <c r="AQ34" s="2">
        <f>RANK(AR34,AR34:AR37)</f>
        <v>1</v>
      </c>
      <c r="AR34" s="2">
        <f>SUMPRODUCT((A34:G45=AJ34)*(AZ34:AZ45))+SUMPRODUCT((J34:P45=AJ34)*(BA34:BA45))</f>
        <v>0</v>
      </c>
      <c r="AS34" s="2">
        <f>SUMPRODUCT((A34:G45=AJ34)*(BB34:BB45))+SUMPRODUCT((J34:P45=AJ34)*(BC34:BC45))</f>
        <v>0</v>
      </c>
      <c r="AT34" s="2">
        <f>SUMPRODUCT((A34:G45=AJ34)*(BD34:BD45))+SUMPRODUCT((J34:P45=AJ34)*(BE34:BE45))</f>
        <v>0</v>
      </c>
      <c r="AU34" s="2">
        <f>SUMPRODUCT((A34:G45=AJ34)*(BF34:BF45))+SUMPRODUCT((J34:P45=AJ34)*(BG34:BG45))</f>
        <v>0</v>
      </c>
      <c r="AV34" s="2">
        <f>SUMPRODUCT((A34:G45=AJ34)*(BH34:BH45))+SUMPRODUCT((J34:P45=AJ34)*(BI34:BI45))</f>
        <v>0</v>
      </c>
      <c r="AW34" s="2">
        <f>SUMPRODUCT((A34:G45=AJ34)*(BJ34:BJ45))+SUMPRODUCT((J34:P45=AJ34)*(BK34:BK45))</f>
        <v>0</v>
      </c>
      <c r="AX34" s="2">
        <f>SUMPRODUCT((A34:G45=AJ34)*(BL34:BL45))+SUMPRODUCT((J34:P45=AJ34)*(BM34:BM45))</f>
        <v>0</v>
      </c>
      <c r="AY34" s="2">
        <f>AW34-AX34</f>
        <v>0</v>
      </c>
      <c r="AZ34" s="1">
        <f>IF(H34="",0,IF(H34&gt;I34,3,IF(H34=I34,1,IF(H34&lt;I34,0))))</f>
        <v>0</v>
      </c>
      <c r="BA34" s="1">
        <f>IF(I34="",0,IF(I34&gt;H34,3,IF(I34=H34,1,IF(I34&lt;H34,0))))</f>
        <v>0</v>
      </c>
      <c r="BB34" s="1">
        <f>IF(H34="",0,1)</f>
        <v>0</v>
      </c>
      <c r="BC34" s="1">
        <f>IF(I34="",0,1)</f>
        <v>0</v>
      </c>
      <c r="BD34" s="1" t="b">
        <f>IF(H34&lt;&gt;"",IF(H34&gt;I34,1))</f>
        <v>0</v>
      </c>
      <c r="BE34" s="1" t="b">
        <f>IF(I34&lt;&gt;"",IF(I34&gt;H34,1))</f>
        <v>0</v>
      </c>
      <c r="BF34" s="1" t="b">
        <f>IF(H34&lt;&gt;"",IF(H34=I34,1))</f>
        <v>0</v>
      </c>
      <c r="BG34" s="1" t="b">
        <f>IF(I34&lt;&gt;"",IF(I34=H34,1))</f>
        <v>0</v>
      </c>
      <c r="BH34" s="1" t="b">
        <f>IF(H34&lt;&gt;"",IF(H34&lt;I34,1))</f>
        <v>0</v>
      </c>
      <c r="BI34" s="1" t="b">
        <f>IF(I34&lt;&gt;"",IF(I34&lt;H34,1))</f>
        <v>0</v>
      </c>
      <c r="BJ34" s="1">
        <f>H34</f>
        <v>0</v>
      </c>
      <c r="BK34" s="1">
        <f>I34</f>
        <v>0</v>
      </c>
      <c r="BL34" s="1">
        <f>I34</f>
        <v>0</v>
      </c>
      <c r="BM34" s="1">
        <f>H34</f>
        <v>0</v>
      </c>
      <c r="BO34" s="31">
        <f>IF(AQ34=1,IF(AQ35=1,SUM((AZ36+BA44)-(BA36+AZ44))*1000+((H36+I44)-(I36+H44))/10+(H36+I44)/100+(I44)/1000+(AY34)/10000+(AW34)/100000))</f>
        <v>0</v>
      </c>
      <c r="BP34" s="32"/>
      <c r="BQ34" s="32"/>
      <c r="BR34" s="33"/>
      <c r="BS34" s="31">
        <f>IF(AQ35=1,IF(AQ34=1,SUM((AZ44+BA36)-(AZ36+BA44))*1000+((H44+I36)-(H36+I44))/10+(I36+H44)/100+(I36)/1000+(AY35)/10000+(AW35)/100000))</f>
        <v>0</v>
      </c>
      <c r="BT34" s="32"/>
      <c r="BU34" s="32"/>
      <c r="BV34" s="33"/>
      <c r="BW34" s="31">
        <f>IF(AQ36=1,IF(AQ34=1,SUM((AZ38+BA40)-(BA38+AZ40))*1000+((H38+I40)-(I38+H40))/10+(H38+I40)/100+(I40)/1000+(AY36)/10000+(AW36)/100000))</f>
        <v>0</v>
      </c>
      <c r="BX34" s="32"/>
      <c r="BY34" s="32"/>
      <c r="BZ34" s="33"/>
      <c r="CA34" s="31">
        <f>IF(AQ37=1,IF(AQ34=1,SUM((AZ35+BA43)-(BA35+AZ43))*1000+((H35+I43)-(I35+H43))/10+(H35+I43)/100+(I43)/1000+(AY37)/10000+(AW37)/100000))</f>
        <v>0</v>
      </c>
      <c r="CB34" s="32"/>
      <c r="CC34" s="32"/>
      <c r="CD34" s="33"/>
      <c r="CF34" s="39" t="b">
        <f>IF(AQ34=3,IF(AQ35=3,SUM((AZ36+BA44)-(BA36+AZ44))*1000+((H36+I44)-(I36+H44))/10+(H36+I44)/100+(I44)/1000+(AY34)/10000+(AW34)/100000))</f>
        <v>0</v>
      </c>
      <c r="CG34" s="40"/>
      <c r="CH34" s="40"/>
      <c r="CI34" s="41"/>
      <c r="CJ34" s="39" t="b">
        <f>IF(AQ35=3,IF(AQ34=3,SUM((AZ44+BA36)-(AZ36+BA44))*1000+((H44+I36)-(H36+I44))/10+(I36+H44)/100+(I36)/1000+(AY35)/10000+(AW35)/100000))</f>
        <v>0</v>
      </c>
      <c r="CK34" s="40"/>
      <c r="CL34" s="40"/>
      <c r="CM34" s="41"/>
      <c r="CN34" s="39" t="b">
        <f>IF(AQ36=3,IF(AQ34=3,SUM((AZ38+BA40)-(BA38+AZ40))*1000+((H38+I40)-(I38+H40))/10+(H38+I40)/100+(I40)/1000+(AY36)/10000+(AW36)/100000))</f>
        <v>0</v>
      </c>
      <c r="CO34" s="40"/>
      <c r="CP34" s="40"/>
      <c r="CQ34" s="41"/>
      <c r="CR34" s="39" t="b">
        <f>IF(AQ37=3,IF(AQ34=3,SUM((AZ35+BA43)-(BA35+AZ43))*1000+((H35+I43)-(I35+H43))/10+(H35+I43)/100+(I43)/1000+(AY37)/10000+(AW37)/100000))</f>
        <v>0</v>
      </c>
      <c r="CS34" s="40"/>
      <c r="CT34" s="40"/>
      <c r="CU34" s="41"/>
      <c r="CW34" s="1">
        <f>VLOOKUP(CE42,CF40:CL43,3,0)</f>
        <v>0</v>
      </c>
      <c r="CX34" s="1">
        <f>VLOOKUP(CW34,CH40:CP43,6,0)</f>
        <v>1000000</v>
      </c>
      <c r="CY34" s="1">
        <f>RANK(CX34,CX32:CX35)</f>
        <v>1</v>
      </c>
    </row>
    <row r="35" spans="1:103" ht="15">
      <c r="A35" s="30">
        <f>AJ37</f>
        <v>0</v>
      </c>
      <c r="B35" s="30"/>
      <c r="C35" s="30"/>
      <c r="D35" s="30"/>
      <c r="E35" s="30"/>
      <c r="F35" s="30"/>
      <c r="G35" s="30"/>
      <c r="H35" s="6"/>
      <c r="I35" s="6"/>
      <c r="J35" s="30">
        <f>AJ34</f>
        <v>0</v>
      </c>
      <c r="K35" s="30"/>
      <c r="L35" s="30"/>
      <c r="M35" s="30"/>
      <c r="N35" s="30"/>
      <c r="O35" s="30"/>
      <c r="P35" s="30"/>
      <c r="Q35" s="14"/>
      <c r="R35" s="30">
        <f>VLOOKUP(CE41,CF40:CL43,3,0)</f>
        <v>0</v>
      </c>
      <c r="S35" s="30"/>
      <c r="T35" s="30"/>
      <c r="U35" s="30"/>
      <c r="V35" s="30"/>
      <c r="W35" s="30"/>
      <c r="X35" s="30"/>
      <c r="Y35" s="3">
        <f>IF(CX33=CX32,CY32,CY33)</f>
        <v>1</v>
      </c>
      <c r="Z35" s="5" t="e">
        <f>VLOOKUP(R35,AJ34:AY37,9,0)</f>
        <v>#N/A</v>
      </c>
      <c r="AA35" s="1" t="e">
        <f>VLOOKUP(R35,AJ34:AY37,10,0)</f>
        <v>#N/A</v>
      </c>
      <c r="AB35" s="1" t="e">
        <f>VLOOKUP(R35,AJ34:AY37,11,0)</f>
        <v>#N/A</v>
      </c>
      <c r="AC35" s="1" t="e">
        <f>VLOOKUP(R35,AJ34:AY37,12,0)</f>
        <v>#N/A</v>
      </c>
      <c r="AD35" s="1" t="e">
        <f>VLOOKUP(R35,AJ34:AY37,13,0)</f>
        <v>#N/A</v>
      </c>
      <c r="AE35" s="1" t="e">
        <f>VLOOKUP(R35,AJ34:AY37,14,0)</f>
        <v>#N/A</v>
      </c>
      <c r="AF35" s="1" t="e">
        <f>VLOOKUP(R35,AJ34:AY37,15,0)</f>
        <v>#N/A</v>
      </c>
      <c r="AG35" s="1" t="e">
        <f>VLOOKUP(R35,AJ34:AY37,16,0)</f>
        <v>#N/A</v>
      </c>
      <c r="AJ35" s="28"/>
      <c r="AK35" s="28"/>
      <c r="AL35" s="28"/>
      <c r="AM35" s="28"/>
      <c r="AN35" s="28"/>
      <c r="AO35" s="28"/>
      <c r="AP35" s="28"/>
      <c r="AQ35" s="2">
        <f>RANK(AR35,AR34:AR37)</f>
        <v>1</v>
      </c>
      <c r="AR35" s="2">
        <f>SUMPRODUCT((A34:G45=AJ35)*(AZ34:AZ45))+SUMPRODUCT((J34:P45=AJ35)*(BA34:BA45))</f>
        <v>0</v>
      </c>
      <c r="AS35" s="2">
        <f>SUMPRODUCT((A34:G45=AJ35)*(BB34:BB45))+SUMPRODUCT((J34:P45=AJ35)*(BC34:BC45))</f>
        <v>0</v>
      </c>
      <c r="AT35" s="2">
        <f>SUMPRODUCT((A34:G45=AJ35)*(BD34:BD45))+SUMPRODUCT((J34:P45=AJ35)*(BE34:BE45))</f>
        <v>0</v>
      </c>
      <c r="AU35" s="2">
        <f>SUMPRODUCT((A34:G45=AJ35)*(BF34:BF45))+SUMPRODUCT((J34:P45=AJ35)*(BG34:BG45))</f>
        <v>0</v>
      </c>
      <c r="AV35" s="2">
        <f>SUMPRODUCT((A34:G45=AJ35)*(BH34:BH45))+SUMPRODUCT((J34:P45=AJ35)*(BI34:BI45))</f>
        <v>0</v>
      </c>
      <c r="AW35" s="2">
        <f>SUMPRODUCT((A34:G45=AJ35)*(BJ34:BJ45))+SUMPRODUCT((J34:P45=AJ35)*(BK34:BK45))</f>
        <v>0</v>
      </c>
      <c r="AX35" s="2">
        <f>SUMPRODUCT((A34:G45=AJ35)*(BL34:BL45))+SUMPRODUCT((J34:P45=AJ35)*(BM34:BM45))</f>
        <v>0</v>
      </c>
      <c r="AY35" s="2">
        <f>AW35-AX35</f>
        <v>0</v>
      </c>
      <c r="AZ35" s="1">
        <f aca="true" t="shared" si="28" ref="AZ35:AZ45">IF(H35="",0,IF(H35&gt;I35,3,IF(H35=I35,1,IF(H35&lt;I35,0))))</f>
        <v>0</v>
      </c>
      <c r="BA35" s="1">
        <f aca="true" t="shared" si="29" ref="BA35:BA45">IF(I35="",0,IF(I35&gt;H35,3,IF(I35=H35,1,IF(I35&lt;H35,0))))</f>
        <v>0</v>
      </c>
      <c r="BB35" s="1">
        <f aca="true" t="shared" si="30" ref="BB35:BB45">IF(H35="",0,1)</f>
        <v>0</v>
      </c>
      <c r="BC35" s="1">
        <f aca="true" t="shared" si="31" ref="BC35:BC45">IF(I35="",0,1)</f>
        <v>0</v>
      </c>
      <c r="BD35" s="1" t="b">
        <f aca="true" t="shared" si="32" ref="BD35:BD45">IF(H35&lt;&gt;"",IF(H35&gt;I35,1))</f>
        <v>0</v>
      </c>
      <c r="BE35" s="1" t="b">
        <f aca="true" t="shared" si="33" ref="BE35:BE45">IF(I35&lt;&gt;"",IF(I35&gt;H35,1))</f>
        <v>0</v>
      </c>
      <c r="BF35" s="1" t="b">
        <f aca="true" t="shared" si="34" ref="BF35:BF45">IF(H35&lt;&gt;"",IF(H35=I35,1))</f>
        <v>0</v>
      </c>
      <c r="BG35" s="1" t="b">
        <f aca="true" t="shared" si="35" ref="BG35:BG45">IF(I35&lt;&gt;"",IF(I35=H35,1))</f>
        <v>0</v>
      </c>
      <c r="BH35" s="1" t="b">
        <f aca="true" t="shared" si="36" ref="BH35:BH45">IF(H35&lt;&gt;"",IF(H35&lt;I35,1))</f>
        <v>0</v>
      </c>
      <c r="BI35" s="1" t="b">
        <f aca="true" t="shared" si="37" ref="BI35:BI45">IF(I35&lt;&gt;"",IF(I35&lt;H35,1))</f>
        <v>0</v>
      </c>
      <c r="BJ35" s="1">
        <f aca="true" t="shared" si="38" ref="BJ35:BJ45">H35</f>
        <v>0</v>
      </c>
      <c r="BK35" s="1">
        <f aca="true" t="shared" si="39" ref="BK35:BK45">I35</f>
        <v>0</v>
      </c>
      <c r="BL35" s="1">
        <f aca="true" t="shared" si="40" ref="BL35:BL45">I35</f>
        <v>0</v>
      </c>
      <c r="BM35" s="1">
        <f aca="true" t="shared" si="41" ref="BM35:BM45">H35</f>
        <v>0</v>
      </c>
      <c r="BO35" s="31">
        <f>IF(AQ34=1,IF(AQ36=1,SUM((AZ40+BA38)-(AZ38+BA40))*1000+((H40+I38)-(H38+I40))*10+(I38+H40)/100+(I38)/1000+(AY34)/10000+(AW34)/100000))</f>
        <v>0</v>
      </c>
      <c r="BP35" s="32"/>
      <c r="BQ35" s="32"/>
      <c r="BR35" s="33"/>
      <c r="BS35" s="31">
        <f>IF(AQ35=1,IF(AQ36=1,SUM((AZ34+BA42)-(BA34+AZ42))*1000+((H34+I42)-(I34+H42))/10+(H34+I42)/100+(I42)/1000+(AY35)/10000+(AW35)/100000))</f>
        <v>0</v>
      </c>
      <c r="BT35" s="32"/>
      <c r="BU35" s="32"/>
      <c r="BV35" s="33"/>
      <c r="BW35" s="31">
        <f>IF(AQ36=1,IF(AQ35=1,SUM((AZ42+BA34)-(AZ34+BA42))*1000+((H42+I34)-(H34+I42))/10+(H42+I34)/100+(I34)/1000+(AY36)/10000+(AW36)/100000))</f>
        <v>0</v>
      </c>
      <c r="BX35" s="32"/>
      <c r="BY35" s="32"/>
      <c r="BZ35" s="33"/>
      <c r="CA35" s="31">
        <f>IF(AQ37=1,IF(AQ35=1,SUM((AZ41+BA39)-(AZ39+BA41))*1000+((H41+I39)-(H39+I41))/10+(H41+I39)/100+(I39)/1000+(AY37)/10000+(AW37)/100000))</f>
        <v>0</v>
      </c>
      <c r="CB35" s="32"/>
      <c r="CC35" s="32"/>
      <c r="CD35" s="33"/>
      <c r="CF35" s="39" t="b">
        <f>IF(AQ34=3,IF(AQ36=3,SUM((AZ40+BA38)-(AZ38+BA40))*1000+((H40+I38)-(H38+I40))*10+(I38+H40)/100+(I38)/1000+(AY34)/10000+(AW34)/100000))</f>
        <v>0</v>
      </c>
      <c r="CG35" s="40"/>
      <c r="CH35" s="40"/>
      <c r="CI35" s="41"/>
      <c r="CJ35" s="39" t="b">
        <f>IF(AQ35=3,IF(AQ36=3,SUM((AZ34+BA42)-(BA34+AZ42))*1000+((H34+I42)-(I34+H42))/10+(H34+I42)/100+(I42)/1000+(AY35)/10000+(AW35)/100000))</f>
        <v>0</v>
      </c>
      <c r="CK35" s="40"/>
      <c r="CL35" s="40"/>
      <c r="CM35" s="41"/>
      <c r="CN35" s="39" t="b">
        <f>IF(AQ36=3,IF(AQ35=3,SUM((AZ42+BA34)-(AZ34+BA42))*1000+((H42+I34)-(H34+I42))/10+(H42+I34)/100+(I34)/1000+(AY36)/10000+(AW36)/100000))</f>
        <v>0</v>
      </c>
      <c r="CO35" s="40"/>
      <c r="CP35" s="40"/>
      <c r="CQ35" s="41"/>
      <c r="CR35" s="39" t="b">
        <f>IF(AQ37=3,IF(AQ35=3,SUM((AZ41+BA39)-(AZ39+BA41))*1000+((H41+I39)-(H39+I41))/10+(H41+I39)/100+(I39)/1000+(AY37)/10000+(AW37)/100000))</f>
        <v>0</v>
      </c>
      <c r="CS35" s="40"/>
      <c r="CT35" s="40"/>
      <c r="CU35" s="41"/>
      <c r="CW35" s="1">
        <f>VLOOKUP(CE43,CF40:CL43,3,0)</f>
        <v>0</v>
      </c>
      <c r="CX35" s="1">
        <f>VLOOKUP(CW35,CH40:CP43,6,0)</f>
        <v>1000000</v>
      </c>
      <c r="CY35" s="1">
        <f>RANK(CX35,CX32:CX35)</f>
        <v>1</v>
      </c>
    </row>
    <row r="36" spans="1:99" ht="15">
      <c r="A36" s="30">
        <f>AJ34</f>
        <v>0</v>
      </c>
      <c r="B36" s="30"/>
      <c r="C36" s="30"/>
      <c r="D36" s="30"/>
      <c r="E36" s="30"/>
      <c r="F36" s="30"/>
      <c r="G36" s="30"/>
      <c r="H36" s="6"/>
      <c r="I36" s="6"/>
      <c r="J36" s="30">
        <f>AJ35</f>
        <v>0</v>
      </c>
      <c r="K36" s="30"/>
      <c r="L36" s="30"/>
      <c r="M36" s="30"/>
      <c r="N36" s="30"/>
      <c r="O36" s="30"/>
      <c r="P36" s="30"/>
      <c r="Q36" s="14"/>
      <c r="R36" s="30">
        <f>VLOOKUP(CE42,CF40:CL43,3,0)</f>
        <v>0</v>
      </c>
      <c r="S36" s="30"/>
      <c r="T36" s="30"/>
      <c r="U36" s="30"/>
      <c r="V36" s="30"/>
      <c r="W36" s="30"/>
      <c r="X36" s="30"/>
      <c r="Y36" s="3">
        <f>IF(CX34=CX33,CY33,CY34)</f>
        <v>1</v>
      </c>
      <c r="Z36" s="5" t="e">
        <f>VLOOKUP(R36,AJ34:AY37,9,0)</f>
        <v>#N/A</v>
      </c>
      <c r="AA36" s="1" t="e">
        <f>VLOOKUP(R36,AJ34:AY37,10,0)</f>
        <v>#N/A</v>
      </c>
      <c r="AB36" s="1" t="e">
        <f>VLOOKUP(R36,AJ34:AY37,11,0)</f>
        <v>#N/A</v>
      </c>
      <c r="AC36" s="1" t="e">
        <f>VLOOKUP(R36,AJ34:AY37,12,0)</f>
        <v>#N/A</v>
      </c>
      <c r="AD36" s="1" t="e">
        <f>VLOOKUP(R36,AJ34:AY37,13,0)</f>
        <v>#N/A</v>
      </c>
      <c r="AE36" s="1" t="e">
        <f>VLOOKUP(R36,AJ34:AY37,14,0)</f>
        <v>#N/A</v>
      </c>
      <c r="AF36" s="1" t="e">
        <f>VLOOKUP(R36,AJ34:AY37,15,0)</f>
        <v>#N/A</v>
      </c>
      <c r="AG36" s="1" t="e">
        <f>VLOOKUP(R36,AJ34:AY37,16,0)</f>
        <v>#N/A</v>
      </c>
      <c r="AJ36" s="28"/>
      <c r="AK36" s="28"/>
      <c r="AL36" s="28"/>
      <c r="AM36" s="28"/>
      <c r="AN36" s="28"/>
      <c r="AO36" s="28"/>
      <c r="AP36" s="28"/>
      <c r="AQ36" s="2">
        <f>RANK(AR36,AR34:AR37)</f>
        <v>1</v>
      </c>
      <c r="AR36" s="2">
        <f>SUMPRODUCT((A34:G45=AJ36)*(AZ34:AZ45))+SUMPRODUCT((J34:P45=AJ36)*(BA34:BA45))</f>
        <v>0</v>
      </c>
      <c r="AS36" s="2">
        <f>SUMPRODUCT((A34:G45=AJ36)*(BB34:BB45))+SUMPRODUCT((J34:P45=AJ36)*(BC34:BC45))</f>
        <v>0</v>
      </c>
      <c r="AT36" s="2">
        <f>SUMPRODUCT((A34:G45=AJ36)*(BD34:BD45))+SUMPRODUCT((J34:P45=AJ36)*(BE34:BE45))</f>
        <v>0</v>
      </c>
      <c r="AU36" s="2">
        <f>SUMPRODUCT((A34:G45=AJ36)*(BF34:BF45))+SUMPRODUCT((J34:P45=AJ36)*(BG34:BG45))</f>
        <v>0</v>
      </c>
      <c r="AV36" s="2">
        <f>SUMPRODUCT((A34:G45=AJ36)*(BH34:BH45))+SUMPRODUCT((J34:P45=AJ36)*(BI34:BI45))</f>
        <v>0</v>
      </c>
      <c r="AW36" s="2">
        <f>SUMPRODUCT((A34:G45=AJ36)*(BJ34:BJ45))+SUMPRODUCT((J34:P45=AJ36)*(BK34:BK45))</f>
        <v>0</v>
      </c>
      <c r="AX36" s="2">
        <f>SUMPRODUCT((A34:G45=AJ36)*(BL34:BL45))+SUMPRODUCT((J34:P45=AJ36)*(BM34:BM45))</f>
        <v>0</v>
      </c>
      <c r="AY36" s="2">
        <f>AW36-AX36</f>
        <v>0</v>
      </c>
      <c r="AZ36" s="1">
        <f t="shared" si="28"/>
        <v>0</v>
      </c>
      <c r="BA36" s="1">
        <f t="shared" si="29"/>
        <v>0</v>
      </c>
      <c r="BB36" s="1">
        <f t="shared" si="30"/>
        <v>0</v>
      </c>
      <c r="BC36" s="1">
        <f t="shared" si="31"/>
        <v>0</v>
      </c>
      <c r="BD36" s="1" t="b">
        <f t="shared" si="32"/>
        <v>0</v>
      </c>
      <c r="BE36" s="1" t="b">
        <f t="shared" si="33"/>
        <v>0</v>
      </c>
      <c r="BF36" s="1" t="b">
        <f t="shared" si="34"/>
        <v>0</v>
      </c>
      <c r="BG36" s="1" t="b">
        <f t="shared" si="35"/>
        <v>0</v>
      </c>
      <c r="BH36" s="1" t="b">
        <f t="shared" si="36"/>
        <v>0</v>
      </c>
      <c r="BI36" s="1" t="b">
        <f t="shared" si="37"/>
        <v>0</v>
      </c>
      <c r="BJ36" s="1">
        <f t="shared" si="38"/>
        <v>0</v>
      </c>
      <c r="BK36" s="1">
        <f t="shared" si="39"/>
        <v>0</v>
      </c>
      <c r="BL36" s="1">
        <f t="shared" si="40"/>
        <v>0</v>
      </c>
      <c r="BM36" s="1">
        <f t="shared" si="41"/>
        <v>0</v>
      </c>
      <c r="BO36" s="31">
        <f>IF(AQ34=1,IF(AQ37=1,SUM((AZ43+BA35)-(AZ35+BA43))*1000+((H43+I35)-(H35+I43))/10+(H43+I35)/100+(I35)/1000+(AY34)/10000+(AW34)/100000))</f>
        <v>0</v>
      </c>
      <c r="BP36" s="32"/>
      <c r="BQ36" s="32"/>
      <c r="BR36" s="33"/>
      <c r="BS36" s="31">
        <f>IF(AQ35=1,IF(AQ37=1,SUM((AZ39+BA41)-(BA39+AZ41))*1000+((H39+I41)-(I39+H41))/10+(H39+I41)/100+(I41)/1000+(AY35)/10000+(AW35)/100000))</f>
        <v>0</v>
      </c>
      <c r="BT36" s="32"/>
      <c r="BU36" s="32"/>
      <c r="BV36" s="33"/>
      <c r="BW36" s="31">
        <f>IF(AQ36=1,IF(AQ37=1,SUM((AZ37+BA45)-(BA37+AZ45))*1000+((H37+I45)-(I37+H45))/10+(H37+I45)/100+(I45)/1000+(AY36)/10000+(AW36)/100000))</f>
        <v>0</v>
      </c>
      <c r="BX36" s="32"/>
      <c r="BY36" s="32"/>
      <c r="BZ36" s="33"/>
      <c r="CA36" s="31">
        <f>IF(AQ37=1,IF(AQ36=1,SUM((AZ45+BA37)-(AZ37+BA45))*1000+((H45+I37)-(H37+I45))/10+(H45+I37)/100+(I37)/1000+(AY37)/10000+(AW37)/100000))</f>
        <v>0</v>
      </c>
      <c r="CB36" s="32"/>
      <c r="CC36" s="32"/>
      <c r="CD36" s="33"/>
      <c r="CF36" s="39" t="b">
        <f>IF(AQ34=3,IF(AQ37=3,SUM((AZ43+BA35)-(AZ35+BA43))*1000+((H43+I35)-(H35+I43))/10+(H43+I35)/100+(I35)/1000+(AY34)/10000+(AW34)/100000))</f>
        <v>0</v>
      </c>
      <c r="CG36" s="40"/>
      <c r="CH36" s="40"/>
      <c r="CI36" s="41"/>
      <c r="CJ36" s="39" t="b">
        <f>IF(AQ35=3,IF(AQ37=3,SUM((AZ39+BA41)-(BA39+AZ41))*1000+((H39+I41)-(I39+H41))/10+(H39+I41)/100+(I41)/1000+(AY35)/10000+(AW35)/100000))</f>
        <v>0</v>
      </c>
      <c r="CK36" s="40"/>
      <c r="CL36" s="40"/>
      <c r="CM36" s="41"/>
      <c r="CN36" s="39" t="b">
        <f>IF(AQ36=3,IF(AQ37=3,SUM((AZ37+BA45)-(BA37+AZ45))*1000+((H37+I45)-(I37+H45))/10+(H37+I45)/100+(I45)/1000+(AY36)/10000+(AW36)/100000))</f>
        <v>0</v>
      </c>
      <c r="CO36" s="40"/>
      <c r="CP36" s="40"/>
      <c r="CQ36" s="41"/>
      <c r="CR36" s="39" t="b">
        <f>IF(AQ37=3,IF(AQ36=3,SUM((AZ45+BA37)-(AZ37+BA45))*1000+((H45+I37)-(H37+I45))/10+(H45+I37)/100+(I37)/1000+(AY37)/10000+(AW37)/100000))</f>
        <v>0</v>
      </c>
      <c r="CS36" s="40"/>
      <c r="CT36" s="40"/>
      <c r="CU36" s="41"/>
    </row>
    <row r="37" spans="1:99" ht="15">
      <c r="A37" s="30">
        <f>AJ36</f>
        <v>0</v>
      </c>
      <c r="B37" s="30"/>
      <c r="C37" s="30"/>
      <c r="D37" s="30"/>
      <c r="E37" s="30"/>
      <c r="F37" s="30"/>
      <c r="G37" s="30"/>
      <c r="H37" s="6"/>
      <c r="I37" s="6"/>
      <c r="J37" s="30">
        <f>AJ37</f>
        <v>0</v>
      </c>
      <c r="K37" s="30"/>
      <c r="L37" s="30"/>
      <c r="M37" s="30"/>
      <c r="N37" s="30"/>
      <c r="O37" s="30"/>
      <c r="P37" s="30"/>
      <c r="Q37" s="14"/>
      <c r="R37" s="30">
        <f>VLOOKUP(CE43,CF40:CL43,3,0)</f>
        <v>0</v>
      </c>
      <c r="S37" s="30"/>
      <c r="T37" s="30"/>
      <c r="U37" s="30"/>
      <c r="V37" s="30"/>
      <c r="W37" s="30"/>
      <c r="X37" s="30"/>
      <c r="Y37" s="3">
        <f>IF(CX35=CX34,CY34,CY35)</f>
        <v>1</v>
      </c>
      <c r="Z37" s="5" t="e">
        <f>VLOOKUP(R37,AJ34:AY37,9,0)</f>
        <v>#N/A</v>
      </c>
      <c r="AA37" s="1" t="e">
        <f>VLOOKUP(R37,AJ34:AY37,10,0)</f>
        <v>#N/A</v>
      </c>
      <c r="AB37" s="1" t="e">
        <f>VLOOKUP(R37,AJ34:AY37,11,0)</f>
        <v>#N/A</v>
      </c>
      <c r="AC37" s="1" t="e">
        <f>VLOOKUP(R37,AJ34:AY37,12,0)</f>
        <v>#N/A</v>
      </c>
      <c r="AD37" s="1" t="e">
        <f>VLOOKUP(R37,AJ34:AY37,13,0)</f>
        <v>#N/A</v>
      </c>
      <c r="AE37" s="1" t="e">
        <f>VLOOKUP(R37,AJ34:AY37,14,0)</f>
        <v>#N/A</v>
      </c>
      <c r="AF37" s="1" t="e">
        <f>VLOOKUP(R37,AJ34:AY37,15,0)</f>
        <v>#N/A</v>
      </c>
      <c r="AG37" s="1" t="e">
        <f>VLOOKUP(R37,AJ34:AY37,16,0)</f>
        <v>#N/A</v>
      </c>
      <c r="AJ37" s="28"/>
      <c r="AK37" s="28"/>
      <c r="AL37" s="28"/>
      <c r="AM37" s="28"/>
      <c r="AN37" s="28"/>
      <c r="AO37" s="28"/>
      <c r="AP37" s="28"/>
      <c r="AQ37" s="2">
        <f>RANK(AR37,AR34:AR37)</f>
        <v>1</v>
      </c>
      <c r="AR37" s="2">
        <f>SUMPRODUCT((A34:G45=AJ37)*(AZ34:AZ45))+SUMPRODUCT((J34:P45=AJ37)*(BA34:BA45))</f>
        <v>0</v>
      </c>
      <c r="AS37" s="2">
        <f>SUMPRODUCT((A34:G45=AJ37)*(BB34:BB45))+SUMPRODUCT((J34:P45=AJ37)*(BC34:BC45))</f>
        <v>0</v>
      </c>
      <c r="AT37" s="2">
        <f>SUMPRODUCT((A34:G45=AJ37)*(BD34:BD45))+SUMPRODUCT((J34:P45=AJ37)*(BE34:BE45))</f>
        <v>0</v>
      </c>
      <c r="AU37" s="2">
        <f>SUMPRODUCT((A34:G45=AJ37)*(BF34:BF45))+SUMPRODUCT((J34:P45=AJ37)*(BG34:BG45))</f>
        <v>0</v>
      </c>
      <c r="AV37" s="2">
        <f>SUMPRODUCT((A34:G45=AJ37)*(BH34:BH45))+SUMPRODUCT((J34:P45=AJ37)*(BI34:BI45))</f>
        <v>0</v>
      </c>
      <c r="AW37" s="2">
        <f>SUMPRODUCT((A34:G45=AJ37)*(BJ34:BJ45))+SUMPRODUCT((J34:P45=AJ37)*(BK34:BK45))</f>
        <v>0</v>
      </c>
      <c r="AX37" s="2">
        <f>SUMPRODUCT((A34:G45=AJ37)*(BL34:BL45))+SUMPRODUCT((J34:P45=AJ37)*(BM34:BM45))</f>
        <v>0</v>
      </c>
      <c r="AY37" s="2">
        <f>AW37-AX37</f>
        <v>0</v>
      </c>
      <c r="AZ37" s="1">
        <f t="shared" si="28"/>
        <v>0</v>
      </c>
      <c r="BA37" s="1">
        <f t="shared" si="29"/>
        <v>0</v>
      </c>
      <c r="BB37" s="1">
        <f t="shared" si="30"/>
        <v>0</v>
      </c>
      <c r="BC37" s="1">
        <f t="shared" si="31"/>
        <v>0</v>
      </c>
      <c r="BD37" s="1" t="b">
        <f t="shared" si="32"/>
        <v>0</v>
      </c>
      <c r="BE37" s="1" t="b">
        <f t="shared" si="33"/>
        <v>0</v>
      </c>
      <c r="BF37" s="1" t="b">
        <f t="shared" si="34"/>
        <v>0</v>
      </c>
      <c r="BG37" s="1" t="b">
        <f t="shared" si="35"/>
        <v>0</v>
      </c>
      <c r="BH37" s="1" t="b">
        <f t="shared" si="36"/>
        <v>0</v>
      </c>
      <c r="BI37" s="1" t="b">
        <f t="shared" si="37"/>
        <v>0</v>
      </c>
      <c r="BJ37" s="1">
        <f t="shared" si="38"/>
        <v>0</v>
      </c>
      <c r="BK37" s="1">
        <f t="shared" si="39"/>
        <v>0</v>
      </c>
      <c r="BL37" s="1">
        <f t="shared" si="40"/>
        <v>0</v>
      </c>
      <c r="BM37" s="1">
        <f t="shared" si="41"/>
        <v>0</v>
      </c>
      <c r="BO37" s="34">
        <f>SUM(BO33:BR36)</f>
        <v>1000000</v>
      </c>
      <c r="BP37" s="34"/>
      <c r="BQ37" s="34"/>
      <c r="BR37" s="34"/>
      <c r="BS37" s="34">
        <f>SUM(BS33:BV36)</f>
        <v>1000000</v>
      </c>
      <c r="BT37" s="34"/>
      <c r="BU37" s="34"/>
      <c r="BV37" s="34"/>
      <c r="BW37" s="34">
        <f>SUM(BW33:BZ36)</f>
        <v>1000000</v>
      </c>
      <c r="BX37" s="34"/>
      <c r="BY37" s="34"/>
      <c r="BZ37" s="34"/>
      <c r="CA37" s="34">
        <f>SUM(CA33:CD36)</f>
        <v>1000000</v>
      </c>
      <c r="CB37" s="34"/>
      <c r="CC37" s="34"/>
      <c r="CD37" s="34"/>
      <c r="CF37" s="42">
        <f>SUM(CF33:CI36)</f>
        <v>0</v>
      </c>
      <c r="CG37" s="42"/>
      <c r="CH37" s="42"/>
      <c r="CI37" s="42"/>
      <c r="CJ37" s="42">
        <f>SUM(CJ33:CM36)</f>
        <v>0</v>
      </c>
      <c r="CK37" s="42"/>
      <c r="CL37" s="42"/>
      <c r="CM37" s="42"/>
      <c r="CN37" s="42">
        <f>SUM(CN33:CQ36)</f>
        <v>0</v>
      </c>
      <c r="CO37" s="42"/>
      <c r="CP37" s="42"/>
      <c r="CQ37" s="42"/>
      <c r="CR37" s="42">
        <f>SUM(CR33:CU36)</f>
        <v>0</v>
      </c>
      <c r="CS37" s="42"/>
      <c r="CT37" s="42"/>
      <c r="CU37" s="42"/>
    </row>
    <row r="38" spans="1:82" ht="15.75" thickBot="1">
      <c r="A38" s="30">
        <f>AJ36</f>
        <v>0</v>
      </c>
      <c r="B38" s="30"/>
      <c r="C38" s="30"/>
      <c r="D38" s="30"/>
      <c r="E38" s="30"/>
      <c r="F38" s="30"/>
      <c r="G38" s="30"/>
      <c r="H38" s="6"/>
      <c r="I38" s="6"/>
      <c r="J38" s="30">
        <f>AJ34</f>
        <v>0</v>
      </c>
      <c r="K38" s="30"/>
      <c r="L38" s="30"/>
      <c r="M38" s="30"/>
      <c r="N38" s="30"/>
      <c r="O38" s="30"/>
      <c r="P38" s="30"/>
      <c r="Q38" s="14"/>
      <c r="R38" s="14"/>
      <c r="S38" s="14"/>
      <c r="T38" s="14"/>
      <c r="U38" s="14"/>
      <c r="V38" s="14"/>
      <c r="W38" s="14"/>
      <c r="X38" s="14"/>
      <c r="AZ38" s="1">
        <f t="shared" si="28"/>
        <v>0</v>
      </c>
      <c r="BA38" s="1">
        <f t="shared" si="29"/>
        <v>0</v>
      </c>
      <c r="BB38" s="1">
        <f t="shared" si="30"/>
        <v>0</v>
      </c>
      <c r="BC38" s="1">
        <f t="shared" si="31"/>
        <v>0</v>
      </c>
      <c r="BD38" s="1" t="b">
        <f t="shared" si="32"/>
        <v>0</v>
      </c>
      <c r="BE38" s="1" t="b">
        <f t="shared" si="33"/>
        <v>0</v>
      </c>
      <c r="BF38" s="1" t="b">
        <f t="shared" si="34"/>
        <v>0</v>
      </c>
      <c r="BG38" s="1" t="b">
        <f t="shared" si="35"/>
        <v>0</v>
      </c>
      <c r="BH38" s="1" t="b">
        <f t="shared" si="36"/>
        <v>0</v>
      </c>
      <c r="BI38" s="1" t="b">
        <f t="shared" si="37"/>
        <v>0</v>
      </c>
      <c r="BJ38" s="1">
        <f t="shared" si="38"/>
        <v>0</v>
      </c>
      <c r="BK38" s="1">
        <f t="shared" si="39"/>
        <v>0</v>
      </c>
      <c r="BL38" s="1">
        <f t="shared" si="40"/>
        <v>0</v>
      </c>
      <c r="BM38" s="1">
        <f t="shared" si="41"/>
        <v>0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</row>
    <row r="39" spans="1:82" ht="15">
      <c r="A39" s="30">
        <f>AJ35</f>
        <v>0</v>
      </c>
      <c r="B39" s="30"/>
      <c r="C39" s="30"/>
      <c r="D39" s="30"/>
      <c r="E39" s="30"/>
      <c r="F39" s="30"/>
      <c r="G39" s="30"/>
      <c r="H39" s="6"/>
      <c r="I39" s="6"/>
      <c r="J39" s="30">
        <f>AJ37</f>
        <v>0</v>
      </c>
      <c r="K39" s="30"/>
      <c r="L39" s="30"/>
      <c r="M39" s="30"/>
      <c r="N39" s="30"/>
      <c r="O39" s="30"/>
      <c r="P39" s="30"/>
      <c r="Q39" s="14"/>
      <c r="R39" s="14"/>
      <c r="S39" s="14"/>
      <c r="T39" s="14"/>
      <c r="U39" s="14"/>
      <c r="V39" s="14"/>
      <c r="W39" s="14"/>
      <c r="X39" s="14"/>
      <c r="Y39" s="22">
        <v>1</v>
      </c>
      <c r="Z39" s="24"/>
      <c r="AA39" s="16">
        <f>IF(H34="","",R34)</f>
      </c>
      <c r="AB39" s="17"/>
      <c r="AC39" s="17"/>
      <c r="AD39" s="17"/>
      <c r="AE39" s="17"/>
      <c r="AF39" s="18"/>
      <c r="AZ39" s="1">
        <f t="shared" si="28"/>
        <v>0</v>
      </c>
      <c r="BA39" s="1">
        <f t="shared" si="29"/>
        <v>0</v>
      </c>
      <c r="BB39" s="1">
        <f t="shared" si="30"/>
        <v>0</v>
      </c>
      <c r="BC39" s="1">
        <f t="shared" si="31"/>
        <v>0</v>
      </c>
      <c r="BD39" s="1" t="b">
        <f t="shared" si="32"/>
        <v>0</v>
      </c>
      <c r="BE39" s="1" t="b">
        <f t="shared" si="33"/>
        <v>0</v>
      </c>
      <c r="BF39" s="1" t="b">
        <f t="shared" si="34"/>
        <v>0</v>
      </c>
      <c r="BG39" s="1" t="b">
        <f t="shared" si="35"/>
        <v>0</v>
      </c>
      <c r="BH39" s="1" t="b">
        <f t="shared" si="36"/>
        <v>0</v>
      </c>
      <c r="BI39" s="1" t="b">
        <f t="shared" si="37"/>
        <v>0</v>
      </c>
      <c r="BJ39" s="1">
        <f t="shared" si="38"/>
        <v>0</v>
      </c>
      <c r="BK39" s="1">
        <f t="shared" si="39"/>
        <v>0</v>
      </c>
      <c r="BL39" s="1">
        <f t="shared" si="40"/>
        <v>0</v>
      </c>
      <c r="BM39" s="1">
        <f t="shared" si="41"/>
        <v>0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98" ht="15.75" thickBot="1">
      <c r="A40" s="30">
        <f>AJ34</f>
        <v>0</v>
      </c>
      <c r="B40" s="30"/>
      <c r="C40" s="30"/>
      <c r="D40" s="30"/>
      <c r="E40" s="30"/>
      <c r="F40" s="30"/>
      <c r="G40" s="30"/>
      <c r="H40" s="6"/>
      <c r="I40" s="6"/>
      <c r="J40" s="30">
        <f>AJ36</f>
        <v>0</v>
      </c>
      <c r="K40" s="30"/>
      <c r="L40" s="30"/>
      <c r="M40" s="30"/>
      <c r="N40" s="30"/>
      <c r="O40" s="30"/>
      <c r="P40" s="30"/>
      <c r="Q40" s="14"/>
      <c r="R40" s="14"/>
      <c r="S40" s="14"/>
      <c r="T40" s="14"/>
      <c r="U40" s="14"/>
      <c r="V40" s="14"/>
      <c r="W40" s="14"/>
      <c r="X40" s="14"/>
      <c r="Y40" s="25"/>
      <c r="Z40" s="27"/>
      <c r="AA40" s="19"/>
      <c r="AB40" s="20"/>
      <c r="AC40" s="20"/>
      <c r="AD40" s="20"/>
      <c r="AE40" s="20"/>
      <c r="AF40" s="21"/>
      <c r="AZ40" s="1">
        <f t="shared" si="28"/>
        <v>0</v>
      </c>
      <c r="BA40" s="1">
        <f t="shared" si="29"/>
        <v>0</v>
      </c>
      <c r="BB40" s="1">
        <f t="shared" si="30"/>
        <v>0</v>
      </c>
      <c r="BC40" s="1">
        <f t="shared" si="31"/>
        <v>0</v>
      </c>
      <c r="BD40" s="1" t="b">
        <f t="shared" si="32"/>
        <v>0</v>
      </c>
      <c r="BE40" s="1" t="b">
        <f t="shared" si="33"/>
        <v>0</v>
      </c>
      <c r="BF40" s="1" t="b">
        <f t="shared" si="34"/>
        <v>0</v>
      </c>
      <c r="BG40" s="1" t="b">
        <f t="shared" si="35"/>
        <v>0</v>
      </c>
      <c r="BH40" s="1" t="b">
        <f t="shared" si="36"/>
        <v>0</v>
      </c>
      <c r="BI40" s="1" t="b">
        <f t="shared" si="37"/>
        <v>0</v>
      </c>
      <c r="BJ40" s="1">
        <f t="shared" si="38"/>
        <v>0</v>
      </c>
      <c r="BK40" s="1">
        <f t="shared" si="39"/>
        <v>0</v>
      </c>
      <c r="BL40" s="1">
        <f t="shared" si="40"/>
        <v>0</v>
      </c>
      <c r="BM40" s="1">
        <f t="shared" si="41"/>
        <v>0</v>
      </c>
      <c r="BO40" s="35">
        <f>BO32</f>
        <v>0</v>
      </c>
      <c r="BP40" s="35"/>
      <c r="BQ40" s="35"/>
      <c r="BR40" s="35"/>
      <c r="BS40" s="35">
        <f>BS32</f>
        <v>0</v>
      </c>
      <c r="BT40" s="35"/>
      <c r="BU40" s="35"/>
      <c r="BV40" s="35"/>
      <c r="BW40" s="35">
        <f>BW32</f>
        <v>0</v>
      </c>
      <c r="BX40" s="35"/>
      <c r="BY40" s="35"/>
      <c r="BZ40" s="35"/>
      <c r="CA40" s="35">
        <f>CA32</f>
        <v>0</v>
      </c>
      <c r="CB40" s="35"/>
      <c r="CC40" s="35"/>
      <c r="CD40" s="35"/>
      <c r="CE40" s="3">
        <v>1</v>
      </c>
      <c r="CF40" s="1">
        <f>RANK(CQ40,CQ40:CT43)</f>
        <v>1</v>
      </c>
      <c r="CG40" s="1">
        <f>RANK(CM40,CM40:CP43)</f>
        <v>1</v>
      </c>
      <c r="CH40" s="14">
        <f>CF32</f>
        <v>0</v>
      </c>
      <c r="CI40" s="14"/>
      <c r="CJ40" s="14"/>
      <c r="CK40" s="14"/>
      <c r="CL40" s="14"/>
      <c r="CM40" s="14">
        <f>SUM(BO37,BO45,CF37)</f>
        <v>1000000</v>
      </c>
      <c r="CN40" s="14"/>
      <c r="CO40" s="14"/>
      <c r="CP40" s="14"/>
      <c r="CQ40" s="14">
        <f>CM40+0.00000004</f>
        <v>1000000.00000004</v>
      </c>
      <c r="CR40" s="14"/>
      <c r="CS40" s="14"/>
      <c r="CT40" s="14"/>
    </row>
    <row r="41" spans="1:98" ht="15">
      <c r="A41" s="30">
        <f>AJ37</f>
        <v>0</v>
      </c>
      <c r="B41" s="30"/>
      <c r="C41" s="30"/>
      <c r="D41" s="30"/>
      <c r="E41" s="30"/>
      <c r="F41" s="30"/>
      <c r="G41" s="30"/>
      <c r="H41" s="6"/>
      <c r="I41" s="6"/>
      <c r="J41" s="30">
        <f>AJ35</f>
        <v>0</v>
      </c>
      <c r="K41" s="30"/>
      <c r="L41" s="30"/>
      <c r="M41" s="30"/>
      <c r="N41" s="30"/>
      <c r="O41" s="30"/>
      <c r="P41" s="30"/>
      <c r="Q41" s="14"/>
      <c r="R41" s="14"/>
      <c r="S41" s="14"/>
      <c r="T41" s="14"/>
      <c r="U41" s="14"/>
      <c r="V41" s="14"/>
      <c r="W41" s="14"/>
      <c r="X41" s="14"/>
      <c r="Y41" s="22" t="s">
        <v>11</v>
      </c>
      <c r="Z41" s="23"/>
      <c r="AA41" s="23"/>
      <c r="AB41" s="23"/>
      <c r="AC41" s="23"/>
      <c r="AD41" s="23"/>
      <c r="AE41" s="23"/>
      <c r="AF41" s="24"/>
      <c r="AZ41" s="1">
        <f t="shared" si="28"/>
        <v>0</v>
      </c>
      <c r="BA41" s="1">
        <f t="shared" si="29"/>
        <v>0</v>
      </c>
      <c r="BB41" s="1">
        <f t="shared" si="30"/>
        <v>0</v>
      </c>
      <c r="BC41" s="1">
        <f t="shared" si="31"/>
        <v>0</v>
      </c>
      <c r="BD41" s="1" t="b">
        <f t="shared" si="32"/>
        <v>0</v>
      </c>
      <c r="BE41" s="1" t="b">
        <f t="shared" si="33"/>
        <v>0</v>
      </c>
      <c r="BF41" s="1" t="b">
        <f t="shared" si="34"/>
        <v>0</v>
      </c>
      <c r="BG41" s="1" t="b">
        <f t="shared" si="35"/>
        <v>0</v>
      </c>
      <c r="BH41" s="1" t="b">
        <f t="shared" si="36"/>
        <v>0</v>
      </c>
      <c r="BI41" s="1" t="b">
        <f t="shared" si="37"/>
        <v>0</v>
      </c>
      <c r="BJ41" s="1">
        <f t="shared" si="38"/>
        <v>0</v>
      </c>
      <c r="BK41" s="1">
        <f t="shared" si="39"/>
        <v>0</v>
      </c>
      <c r="BL41" s="1">
        <f t="shared" si="40"/>
        <v>0</v>
      </c>
      <c r="BM41" s="1">
        <f t="shared" si="41"/>
        <v>0</v>
      </c>
      <c r="BO41" s="36" t="b">
        <f>IF(AQ34=2,800000)</f>
        <v>0</v>
      </c>
      <c r="BP41" s="9"/>
      <c r="BQ41" s="9"/>
      <c r="BR41" s="10"/>
      <c r="BS41" s="36" t="b">
        <f>IF(AQ35=2,800000)</f>
        <v>0</v>
      </c>
      <c r="BT41" s="9"/>
      <c r="BU41" s="9"/>
      <c r="BV41" s="10"/>
      <c r="BW41" s="36" t="b">
        <f>IF(AQ36=2,800000)</f>
        <v>0</v>
      </c>
      <c r="BX41" s="9"/>
      <c r="BY41" s="9"/>
      <c r="BZ41" s="10"/>
      <c r="CA41" s="36" t="b">
        <f>IF(AQ37=2,800000)</f>
        <v>0</v>
      </c>
      <c r="CB41" s="9"/>
      <c r="CC41" s="9"/>
      <c r="CD41" s="10"/>
      <c r="CE41" s="3">
        <v>2</v>
      </c>
      <c r="CF41" s="1">
        <f>RANK(CQ41,CQ40:CT43)</f>
        <v>2</v>
      </c>
      <c r="CG41" s="1">
        <f>RANK(CM41,CM40:CP43)</f>
        <v>1</v>
      </c>
      <c r="CH41" s="14">
        <f>CJ32</f>
        <v>0</v>
      </c>
      <c r="CI41" s="14"/>
      <c r="CJ41" s="14"/>
      <c r="CK41" s="14"/>
      <c r="CL41" s="14"/>
      <c r="CM41" s="14">
        <f>SUM(BS37,BS45,CJ37)</f>
        <v>1000000</v>
      </c>
      <c r="CN41" s="14"/>
      <c r="CO41" s="14"/>
      <c r="CP41" s="14"/>
      <c r="CQ41" s="14">
        <f>CM41+0.00000003</f>
        <v>1000000.00000003</v>
      </c>
      <c r="CR41" s="14"/>
      <c r="CS41" s="14"/>
      <c r="CT41" s="14"/>
    </row>
    <row r="42" spans="1:98" ht="15.75" thickBot="1">
      <c r="A42" s="30">
        <f>AJ36</f>
        <v>0</v>
      </c>
      <c r="B42" s="30"/>
      <c r="C42" s="30"/>
      <c r="D42" s="30"/>
      <c r="E42" s="30"/>
      <c r="F42" s="30"/>
      <c r="G42" s="30"/>
      <c r="H42" s="6"/>
      <c r="I42" s="6"/>
      <c r="J42" s="30">
        <f>AJ35</f>
        <v>0</v>
      </c>
      <c r="K42" s="30"/>
      <c r="L42" s="30"/>
      <c r="M42" s="30"/>
      <c r="N42" s="30"/>
      <c r="O42" s="30"/>
      <c r="P42" s="30"/>
      <c r="Q42" s="14"/>
      <c r="R42" s="14"/>
      <c r="S42" s="14"/>
      <c r="T42" s="14"/>
      <c r="U42" s="14"/>
      <c r="V42" s="14"/>
      <c r="W42" s="14"/>
      <c r="X42" s="14"/>
      <c r="Y42" s="25"/>
      <c r="Z42" s="26"/>
      <c r="AA42" s="26"/>
      <c r="AB42" s="26"/>
      <c r="AC42" s="26"/>
      <c r="AD42" s="26"/>
      <c r="AE42" s="26"/>
      <c r="AF42" s="27"/>
      <c r="AZ42" s="1">
        <f t="shared" si="28"/>
        <v>0</v>
      </c>
      <c r="BA42" s="1">
        <f t="shared" si="29"/>
        <v>0</v>
      </c>
      <c r="BB42" s="1">
        <f t="shared" si="30"/>
        <v>0</v>
      </c>
      <c r="BC42" s="1">
        <f t="shared" si="31"/>
        <v>0</v>
      </c>
      <c r="BD42" s="1" t="b">
        <f t="shared" si="32"/>
        <v>0</v>
      </c>
      <c r="BE42" s="1" t="b">
        <f t="shared" si="33"/>
        <v>0</v>
      </c>
      <c r="BF42" s="1" t="b">
        <f t="shared" si="34"/>
        <v>0</v>
      </c>
      <c r="BG42" s="1" t="b">
        <f t="shared" si="35"/>
        <v>0</v>
      </c>
      <c r="BH42" s="1" t="b">
        <f t="shared" si="36"/>
        <v>0</v>
      </c>
      <c r="BI42" s="1" t="b">
        <f t="shared" si="37"/>
        <v>0</v>
      </c>
      <c r="BJ42" s="1">
        <f t="shared" si="38"/>
        <v>0</v>
      </c>
      <c r="BK42" s="1">
        <f t="shared" si="39"/>
        <v>0</v>
      </c>
      <c r="BL42" s="1">
        <f t="shared" si="40"/>
        <v>0</v>
      </c>
      <c r="BM42" s="1">
        <f t="shared" si="41"/>
        <v>0</v>
      </c>
      <c r="BO42" s="36" t="b">
        <f>IF(AQ34=2,IF(AQ35=2,SUM((AZ36+BA44)-(BA36+AZ44))*1000+((H36+I44)-(I36+H44))/10+(H36+I44)/100+(I44)/1000+(AY34)/10000+(AW34)/100000))</f>
        <v>0</v>
      </c>
      <c r="BP42" s="9"/>
      <c r="BQ42" s="9"/>
      <c r="BR42" s="10"/>
      <c r="BS42" s="36" t="b">
        <f>IF(AQ35=2,IF(AQ34=2,SUM((AZ44+BA36)-(AZ36+BA44))*1000+((H44+I36)-(H36+I44))/10+(I36+H44)/100+(I36)/1000+(AY35)/10000+(AW35)/100000))</f>
        <v>0</v>
      </c>
      <c r="BT42" s="9"/>
      <c r="BU42" s="9"/>
      <c r="BV42" s="10"/>
      <c r="BW42" s="36" t="b">
        <f>IF(AQ36=2,IF(AQ34=2,SUM((AZ38+BA40)-(BA38+AZ40))*1000+((H38+I40)-(I38+H40))/10+(H38+I40)/100+(I40)/1000+(AY36)/10000+(AW36)/100000))</f>
        <v>0</v>
      </c>
      <c r="BX42" s="9"/>
      <c r="BY42" s="9"/>
      <c r="BZ42" s="10"/>
      <c r="CA42" s="36" t="b">
        <f>IF(AQ37=2,IF(AQ34=2,SUM((AZ35+BA43)-(BA35+AZ43))*1000+((H35+I43)-(I35+H43))/10+(H35+I43)/100+(I43)/1000+(AY37)/10000+(AW37)/100000))</f>
        <v>0</v>
      </c>
      <c r="CB42" s="9"/>
      <c r="CC42" s="9"/>
      <c r="CD42" s="10"/>
      <c r="CE42" s="3">
        <v>3</v>
      </c>
      <c r="CF42" s="1">
        <f>RANK(CQ42,CQ40:CT43)</f>
        <v>3</v>
      </c>
      <c r="CG42" s="1">
        <f>RANK(CM42,CM40:CP43)</f>
        <v>1</v>
      </c>
      <c r="CH42" s="14">
        <f>CN32</f>
        <v>0</v>
      </c>
      <c r="CI42" s="14"/>
      <c r="CJ42" s="14"/>
      <c r="CK42" s="14"/>
      <c r="CL42" s="14"/>
      <c r="CM42" s="14">
        <f>SUM(BW37,BW45,CN37)</f>
        <v>1000000</v>
      </c>
      <c r="CN42" s="14"/>
      <c r="CO42" s="14"/>
      <c r="CP42" s="14"/>
      <c r="CQ42" s="14">
        <f>CM42+0.00000002</f>
        <v>1000000.00000002</v>
      </c>
      <c r="CR42" s="14"/>
      <c r="CS42" s="14"/>
      <c r="CT42" s="14"/>
    </row>
    <row r="43" spans="1:98" ht="15">
      <c r="A43" s="30">
        <f>AJ34</f>
        <v>0</v>
      </c>
      <c r="B43" s="30"/>
      <c r="C43" s="30"/>
      <c r="D43" s="30"/>
      <c r="E43" s="30"/>
      <c r="F43" s="30"/>
      <c r="G43" s="30"/>
      <c r="H43" s="6"/>
      <c r="I43" s="6"/>
      <c r="J43" s="30">
        <f>AJ37</f>
        <v>0</v>
      </c>
      <c r="K43" s="30"/>
      <c r="L43" s="30"/>
      <c r="M43" s="30"/>
      <c r="N43" s="30"/>
      <c r="O43" s="30"/>
      <c r="P43" s="30"/>
      <c r="Q43" s="14"/>
      <c r="R43" s="14"/>
      <c r="S43" s="14"/>
      <c r="T43" s="14"/>
      <c r="U43" s="14"/>
      <c r="V43" s="14"/>
      <c r="W43" s="14"/>
      <c r="X43" s="14"/>
      <c r="Y43" s="22">
        <v>2</v>
      </c>
      <c r="Z43" s="24"/>
      <c r="AA43" s="16">
        <f>IF(H34="","",R35)</f>
      </c>
      <c r="AB43" s="17"/>
      <c r="AC43" s="17"/>
      <c r="AD43" s="17"/>
      <c r="AE43" s="17"/>
      <c r="AF43" s="18"/>
      <c r="AZ43" s="1">
        <f t="shared" si="28"/>
        <v>0</v>
      </c>
      <c r="BA43" s="1">
        <f t="shared" si="29"/>
        <v>0</v>
      </c>
      <c r="BB43" s="1">
        <f t="shared" si="30"/>
        <v>0</v>
      </c>
      <c r="BC43" s="1">
        <f t="shared" si="31"/>
        <v>0</v>
      </c>
      <c r="BD43" s="1" t="b">
        <f t="shared" si="32"/>
        <v>0</v>
      </c>
      <c r="BE43" s="1" t="b">
        <f t="shared" si="33"/>
        <v>0</v>
      </c>
      <c r="BF43" s="1" t="b">
        <f t="shared" si="34"/>
        <v>0</v>
      </c>
      <c r="BG43" s="1" t="b">
        <f t="shared" si="35"/>
        <v>0</v>
      </c>
      <c r="BH43" s="1" t="b">
        <f t="shared" si="36"/>
        <v>0</v>
      </c>
      <c r="BI43" s="1" t="b">
        <f t="shared" si="37"/>
        <v>0</v>
      </c>
      <c r="BJ43" s="1">
        <f t="shared" si="38"/>
        <v>0</v>
      </c>
      <c r="BK43" s="1">
        <f t="shared" si="39"/>
        <v>0</v>
      </c>
      <c r="BL43" s="1">
        <f t="shared" si="40"/>
        <v>0</v>
      </c>
      <c r="BM43" s="1">
        <f t="shared" si="41"/>
        <v>0</v>
      </c>
      <c r="BO43" s="36" t="b">
        <f>IF(AQ34=2,IF(AQ36=2,SUM((AZ40+BA38)-(AZ38+BA40))*1000+((H40+I38)-(H38+I40))*10+(I38+H40)/100+(I38)/1000+(AY34)/10000+(AW34)/100000))</f>
        <v>0</v>
      </c>
      <c r="BP43" s="9"/>
      <c r="BQ43" s="9"/>
      <c r="BR43" s="10"/>
      <c r="BS43" s="36" t="b">
        <f>IF(AQ35=2,IF(AQ36=2,SUM((AZ34+BA42)-(BA34+AZ42))*1000+((H34+I42)-(I34+H42))/10+(H34+I42)/100+(I42)/1000+(AY35)/10000+(AW35)/100000))</f>
        <v>0</v>
      </c>
      <c r="BT43" s="9"/>
      <c r="BU43" s="9"/>
      <c r="BV43" s="10"/>
      <c r="BW43" s="36" t="b">
        <f>IF(AQ36=2,IF(AQ35=2,SUM((AZ42+BA34)-(AZ34+BA42))*1000+((H42+I34)-(H34+I42))/10+(H42+I34)/100+(I34)/1000+(AY36)/10000+(AW36)/100000))</f>
        <v>0</v>
      </c>
      <c r="BX43" s="9"/>
      <c r="BY43" s="9"/>
      <c r="BZ43" s="10"/>
      <c r="CA43" s="36" t="b">
        <f>IF(AQ37=2,IF(AQ35=2,SUM((AZ41+BA39)-(AZ39+BA41))*1000+((H41+I39)-(H39+I41))/10+(H41+I39)/100+(I39)/1000+(AY37)/10000+(AW37)/100000))</f>
        <v>0</v>
      </c>
      <c r="CB43" s="9"/>
      <c r="CC43" s="9"/>
      <c r="CD43" s="10"/>
      <c r="CE43" s="3">
        <v>4</v>
      </c>
      <c r="CF43" s="1">
        <f>RANK(CQ43,CQ40:CT43)</f>
        <v>4</v>
      </c>
      <c r="CG43" s="1">
        <f>RANK(CM43,CM40:CP43)</f>
        <v>1</v>
      </c>
      <c r="CH43" s="14">
        <f>CR32</f>
        <v>0</v>
      </c>
      <c r="CI43" s="14"/>
      <c r="CJ43" s="14"/>
      <c r="CK43" s="14"/>
      <c r="CL43" s="14"/>
      <c r="CM43" s="14">
        <f>SUM(CA37,CA45,CR37)</f>
        <v>1000000</v>
      </c>
      <c r="CN43" s="14"/>
      <c r="CO43" s="14"/>
      <c r="CP43" s="14"/>
      <c r="CQ43" s="14">
        <f>CM43+0.0000000001</f>
        <v>1000000.0000000001</v>
      </c>
      <c r="CR43" s="14"/>
      <c r="CS43" s="14"/>
      <c r="CT43" s="14"/>
    </row>
    <row r="44" spans="1:82" ht="15.75" thickBot="1">
      <c r="A44" s="30">
        <f>AJ35</f>
        <v>0</v>
      </c>
      <c r="B44" s="30"/>
      <c r="C44" s="30"/>
      <c r="D44" s="30"/>
      <c r="E44" s="30"/>
      <c r="F44" s="30"/>
      <c r="G44" s="30"/>
      <c r="H44" s="6"/>
      <c r="I44" s="6"/>
      <c r="J44" s="30">
        <f>AJ34</f>
        <v>0</v>
      </c>
      <c r="K44" s="30"/>
      <c r="L44" s="30"/>
      <c r="M44" s="30"/>
      <c r="N44" s="30"/>
      <c r="O44" s="30"/>
      <c r="P44" s="30"/>
      <c r="Q44" s="14"/>
      <c r="R44" s="14"/>
      <c r="S44" s="14"/>
      <c r="T44" s="14"/>
      <c r="U44" s="14"/>
      <c r="V44" s="14"/>
      <c r="W44" s="14"/>
      <c r="X44" s="14"/>
      <c r="Y44" s="25"/>
      <c r="Z44" s="27"/>
      <c r="AA44" s="19"/>
      <c r="AB44" s="20"/>
      <c r="AC44" s="20"/>
      <c r="AD44" s="20"/>
      <c r="AE44" s="20"/>
      <c r="AF44" s="21"/>
      <c r="AZ44" s="1">
        <f t="shared" si="28"/>
        <v>0</v>
      </c>
      <c r="BA44" s="1">
        <f t="shared" si="29"/>
        <v>0</v>
      </c>
      <c r="BB44" s="1">
        <f t="shared" si="30"/>
        <v>0</v>
      </c>
      <c r="BC44" s="1">
        <f t="shared" si="31"/>
        <v>0</v>
      </c>
      <c r="BD44" s="1" t="b">
        <f t="shared" si="32"/>
        <v>0</v>
      </c>
      <c r="BE44" s="1" t="b">
        <f t="shared" si="33"/>
        <v>0</v>
      </c>
      <c r="BF44" s="1" t="b">
        <f t="shared" si="34"/>
        <v>0</v>
      </c>
      <c r="BG44" s="1" t="b">
        <f t="shared" si="35"/>
        <v>0</v>
      </c>
      <c r="BH44" s="1" t="b">
        <f t="shared" si="36"/>
        <v>0</v>
      </c>
      <c r="BI44" s="1" t="b">
        <f t="shared" si="37"/>
        <v>0</v>
      </c>
      <c r="BJ44" s="1">
        <f t="shared" si="38"/>
        <v>0</v>
      </c>
      <c r="BK44" s="1">
        <f t="shared" si="39"/>
        <v>0</v>
      </c>
      <c r="BL44" s="1">
        <f t="shared" si="40"/>
        <v>0</v>
      </c>
      <c r="BM44" s="1">
        <f t="shared" si="41"/>
        <v>0</v>
      </c>
      <c r="BO44" s="36" t="b">
        <f>IF(AQ34=2,IF(AQ37=2,SUM((AZ43+BA35)-(AZ35+BA43))*1000+((H43+I35)-(H35+I43))/10+(H43+I35)/100+(I35)/1000+(AY34)/10000+(AW34)/100000))</f>
        <v>0</v>
      </c>
      <c r="BP44" s="9"/>
      <c r="BQ44" s="9"/>
      <c r="BR44" s="10"/>
      <c r="BS44" s="36" t="b">
        <f>IF(AQ35=2,IF(AQ37=2,SUM((AZ39+BA41)-(BA39+AZ41))*1000+((H39+I41)-(I39+H41))/10+(H39+I41)/100+(I41)/1000+(AY35)/10000+(AW35)/100000))</f>
        <v>0</v>
      </c>
      <c r="BT44" s="9"/>
      <c r="BU44" s="9"/>
      <c r="BV44" s="10"/>
      <c r="BW44" s="36" t="b">
        <f>IF(AQ36=2,IF(AQ37=2,SUM((AZ37+BA45)-(BA37+AZ45))*1000+((H37+I45)-(I37+H45))/10+(H37+I45)/100+(I45)/1000+(AY36)/10000+(AW36)/100000))</f>
        <v>0</v>
      </c>
      <c r="BX44" s="9"/>
      <c r="BY44" s="9"/>
      <c r="BZ44" s="10"/>
      <c r="CA44" s="36" t="b">
        <f>IF(AQ37=2,IF(AQ36=2,SUM((AZ45+BA37)-(AZ37+BA45))*1000+((H45+I37)-(H37+I45))/10+(H45+I37)/100+(I37)/1000+(AY37)/10000+(AW37)/100000))</f>
        <v>0</v>
      </c>
      <c r="CB44" s="9"/>
      <c r="CC44" s="9"/>
      <c r="CD44" s="10"/>
    </row>
    <row r="45" spans="1:82" ht="15">
      <c r="A45" s="30">
        <f>AJ37</f>
        <v>0</v>
      </c>
      <c r="B45" s="30"/>
      <c r="C45" s="30"/>
      <c r="D45" s="30"/>
      <c r="E45" s="30"/>
      <c r="F45" s="30"/>
      <c r="G45" s="30"/>
      <c r="H45" s="6"/>
      <c r="I45" s="6"/>
      <c r="J45" s="30">
        <f>AJ36</f>
        <v>0</v>
      </c>
      <c r="K45" s="30"/>
      <c r="L45" s="30"/>
      <c r="M45" s="30"/>
      <c r="N45" s="30"/>
      <c r="O45" s="30"/>
      <c r="P45" s="30"/>
      <c r="Q45" s="14"/>
      <c r="R45" s="14"/>
      <c r="S45" s="14"/>
      <c r="T45" s="14"/>
      <c r="U45" s="14"/>
      <c r="V45" s="14"/>
      <c r="W45" s="14"/>
      <c r="X45" s="14"/>
      <c r="AZ45" s="1">
        <f t="shared" si="28"/>
        <v>0</v>
      </c>
      <c r="BA45" s="1">
        <f t="shared" si="29"/>
        <v>0</v>
      </c>
      <c r="BB45" s="1">
        <f t="shared" si="30"/>
        <v>0</v>
      </c>
      <c r="BC45" s="1">
        <f t="shared" si="31"/>
        <v>0</v>
      </c>
      <c r="BD45" s="1" t="b">
        <f t="shared" si="32"/>
        <v>0</v>
      </c>
      <c r="BE45" s="1" t="b">
        <f t="shared" si="33"/>
        <v>0</v>
      </c>
      <c r="BF45" s="1" t="b">
        <f t="shared" si="34"/>
        <v>0</v>
      </c>
      <c r="BG45" s="1" t="b">
        <f t="shared" si="35"/>
        <v>0</v>
      </c>
      <c r="BH45" s="1" t="b">
        <f t="shared" si="36"/>
        <v>0</v>
      </c>
      <c r="BI45" s="1" t="b">
        <f t="shared" si="37"/>
        <v>0</v>
      </c>
      <c r="BJ45" s="1">
        <f t="shared" si="38"/>
        <v>0</v>
      </c>
      <c r="BK45" s="1">
        <f t="shared" si="39"/>
        <v>0</v>
      </c>
      <c r="BL45" s="1">
        <f t="shared" si="40"/>
        <v>0</v>
      </c>
      <c r="BM45" s="1">
        <f t="shared" si="41"/>
        <v>0</v>
      </c>
      <c r="BO45" s="8">
        <f>SUM(BO41:BR44)</f>
        <v>0</v>
      </c>
      <c r="BP45" s="8"/>
      <c r="BQ45" s="8"/>
      <c r="BR45" s="8"/>
      <c r="BS45" s="8">
        <f>SUM(BS41:BV44)</f>
        <v>0</v>
      </c>
      <c r="BT45" s="8"/>
      <c r="BU45" s="8"/>
      <c r="BV45" s="8"/>
      <c r="BW45" s="8">
        <f>SUM(BW41:BZ44)</f>
        <v>0</v>
      </c>
      <c r="BX45" s="8"/>
      <c r="BY45" s="8"/>
      <c r="BZ45" s="8"/>
      <c r="CA45" s="8">
        <f>SUM(CA41:CD44)</f>
        <v>0</v>
      </c>
      <c r="CB45" s="8"/>
      <c r="CC45" s="8"/>
      <c r="CD45" s="8"/>
    </row>
    <row r="46" spans="1:51" ht="15" customHeight="1">
      <c r="A46" s="13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19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J46" s="29" t="s">
        <v>19</v>
      </c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</row>
    <row r="47" spans="1:103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BO47" s="37">
        <f>AJ49</f>
        <v>0</v>
      </c>
      <c r="BP47" s="37"/>
      <c r="BQ47" s="37"/>
      <c r="BR47" s="37"/>
      <c r="BS47" s="37">
        <f>AJ50</f>
        <v>0</v>
      </c>
      <c r="BT47" s="37"/>
      <c r="BU47" s="37"/>
      <c r="BV47" s="37"/>
      <c r="BW47" s="37">
        <f>AJ51</f>
        <v>0</v>
      </c>
      <c r="BX47" s="37"/>
      <c r="BY47" s="37"/>
      <c r="BZ47" s="37"/>
      <c r="CA47" s="37">
        <f>AJ52</f>
        <v>0</v>
      </c>
      <c r="CB47" s="37"/>
      <c r="CC47" s="37"/>
      <c r="CD47" s="37"/>
      <c r="CF47" s="38">
        <f>BO47</f>
        <v>0</v>
      </c>
      <c r="CG47" s="38"/>
      <c r="CH47" s="38"/>
      <c r="CI47" s="38"/>
      <c r="CJ47" s="38">
        <f>BS47</f>
        <v>0</v>
      </c>
      <c r="CK47" s="38"/>
      <c r="CL47" s="38"/>
      <c r="CM47" s="38"/>
      <c r="CN47" s="38">
        <f>BW47</f>
        <v>0</v>
      </c>
      <c r="CO47" s="38"/>
      <c r="CP47" s="38"/>
      <c r="CQ47" s="38"/>
      <c r="CR47" s="38">
        <f>CA47</f>
        <v>0</v>
      </c>
      <c r="CS47" s="38"/>
      <c r="CT47" s="38"/>
      <c r="CU47" s="38"/>
      <c r="CW47" s="1">
        <f>VLOOKUP(CE55,CF55:CL58,3,0)</f>
        <v>0</v>
      </c>
      <c r="CX47" s="1">
        <f>VLOOKUP(CW47,CH55:CP58,6,0)</f>
        <v>1000000</v>
      </c>
      <c r="CY47" s="1">
        <f>RANK(CX47,CX47:CX50)</f>
        <v>1</v>
      </c>
    </row>
    <row r="48" spans="1:103" ht="15">
      <c r="A48" s="15" t="s">
        <v>9</v>
      </c>
      <c r="B48" s="15"/>
      <c r="C48" s="15"/>
      <c r="D48" s="15"/>
      <c r="E48" s="15"/>
      <c r="F48" s="15"/>
      <c r="G48" s="15"/>
      <c r="H48" s="4" t="s">
        <v>10</v>
      </c>
      <c r="I48" s="4" t="s">
        <v>10</v>
      </c>
      <c r="J48" s="15" t="s">
        <v>9</v>
      </c>
      <c r="K48" s="15"/>
      <c r="L48" s="15"/>
      <c r="M48" s="15"/>
      <c r="N48" s="15"/>
      <c r="O48" s="15"/>
      <c r="P48" s="15"/>
      <c r="Q48" s="14"/>
      <c r="R48" s="15" t="s">
        <v>9</v>
      </c>
      <c r="S48" s="15"/>
      <c r="T48" s="15"/>
      <c r="U48" s="15"/>
      <c r="V48" s="15"/>
      <c r="W48" s="15"/>
      <c r="X48" s="15"/>
      <c r="Y48" s="4" t="s">
        <v>0</v>
      </c>
      <c r="Z48" s="4" t="s">
        <v>1</v>
      </c>
      <c r="AA48" s="4" t="s">
        <v>2</v>
      </c>
      <c r="AB48" s="4" t="s">
        <v>3</v>
      </c>
      <c r="AC48" s="4" t="s">
        <v>4</v>
      </c>
      <c r="AD48" s="4" t="s">
        <v>5</v>
      </c>
      <c r="AE48" s="4" t="s">
        <v>6</v>
      </c>
      <c r="AF48" s="4" t="s">
        <v>7</v>
      </c>
      <c r="AG48" s="4" t="s">
        <v>8</v>
      </c>
      <c r="AJ48" s="28" t="s">
        <v>9</v>
      </c>
      <c r="AK48" s="28"/>
      <c r="AL48" s="28"/>
      <c r="AM48" s="28"/>
      <c r="AN48" s="28"/>
      <c r="AO48" s="28"/>
      <c r="AP48" s="28"/>
      <c r="AQ48" s="2" t="s">
        <v>0</v>
      </c>
      <c r="AR48" s="2" t="s">
        <v>1</v>
      </c>
      <c r="AS48" s="2" t="s">
        <v>2</v>
      </c>
      <c r="AT48" s="2" t="s">
        <v>3</v>
      </c>
      <c r="AU48" s="2" t="s">
        <v>4</v>
      </c>
      <c r="AV48" s="2" t="s">
        <v>5</v>
      </c>
      <c r="AW48" s="2" t="s">
        <v>6</v>
      </c>
      <c r="AX48" s="2" t="s">
        <v>7</v>
      </c>
      <c r="AY48" s="2" t="s">
        <v>8</v>
      </c>
      <c r="AZ48" s="1" t="s">
        <v>1</v>
      </c>
      <c r="BA48" s="1" t="s">
        <v>1</v>
      </c>
      <c r="BB48" s="1" t="s">
        <v>2</v>
      </c>
      <c r="BC48" s="1" t="s">
        <v>2</v>
      </c>
      <c r="BD48" s="1" t="s">
        <v>3</v>
      </c>
      <c r="BE48" s="1" t="s">
        <v>3</v>
      </c>
      <c r="BF48" s="1" t="s">
        <v>4</v>
      </c>
      <c r="BG48" s="1" t="s">
        <v>4</v>
      </c>
      <c r="BH48" s="1" t="s">
        <v>5</v>
      </c>
      <c r="BI48" s="1" t="s">
        <v>5</v>
      </c>
      <c r="BJ48" s="1" t="s">
        <v>6</v>
      </c>
      <c r="BK48" s="1" t="s">
        <v>6</v>
      </c>
      <c r="BL48" s="1" t="s">
        <v>7</v>
      </c>
      <c r="BM48" s="1" t="s">
        <v>7</v>
      </c>
      <c r="BO48" s="31">
        <f>IF(AQ49=1,1000000)</f>
        <v>1000000</v>
      </c>
      <c r="BP48" s="32"/>
      <c r="BQ48" s="32"/>
      <c r="BR48" s="33"/>
      <c r="BS48" s="31">
        <f>IF(AQ50=1,1000000)</f>
        <v>1000000</v>
      </c>
      <c r="BT48" s="32"/>
      <c r="BU48" s="32"/>
      <c r="BV48" s="33"/>
      <c r="BW48" s="31">
        <f>IF(AQ51=1,1000000)</f>
        <v>1000000</v>
      </c>
      <c r="BX48" s="32"/>
      <c r="BY48" s="32"/>
      <c r="BZ48" s="33"/>
      <c r="CA48" s="31">
        <f>IF(AQ52=1,1000000)</f>
        <v>1000000</v>
      </c>
      <c r="CB48" s="32"/>
      <c r="CC48" s="32"/>
      <c r="CD48" s="33"/>
      <c r="CF48" s="39" t="b">
        <f>IF(AQ49=3,500000)</f>
        <v>0</v>
      </c>
      <c r="CG48" s="40"/>
      <c r="CH48" s="40"/>
      <c r="CI48" s="41"/>
      <c r="CJ48" s="39" t="b">
        <f>IF(AQ50=3,500000)</f>
        <v>0</v>
      </c>
      <c r="CK48" s="40"/>
      <c r="CL48" s="40"/>
      <c r="CM48" s="41"/>
      <c r="CN48" s="39" t="b">
        <f>IF(AQ51=3,500000)</f>
        <v>0</v>
      </c>
      <c r="CO48" s="40"/>
      <c r="CP48" s="40"/>
      <c r="CQ48" s="41"/>
      <c r="CR48" s="39" t="b">
        <f>IF(AQ52=3,500000)</f>
        <v>0</v>
      </c>
      <c r="CS48" s="40"/>
      <c r="CT48" s="40"/>
      <c r="CU48" s="41"/>
      <c r="CW48" s="1">
        <f>VLOOKUP(CE56,CF55:CL58,3,0)</f>
        <v>0</v>
      </c>
      <c r="CX48" s="1">
        <f>VLOOKUP(CW48,CH55:CP58,6,0)</f>
        <v>1000000</v>
      </c>
      <c r="CY48" s="1">
        <f>RANK(CX48,CX47:CX50)</f>
        <v>1</v>
      </c>
    </row>
    <row r="49" spans="1:103" ht="15">
      <c r="A49" s="30">
        <f>AJ50</f>
        <v>0</v>
      </c>
      <c r="B49" s="30"/>
      <c r="C49" s="30"/>
      <c r="D49" s="30"/>
      <c r="E49" s="30"/>
      <c r="F49" s="30"/>
      <c r="G49" s="30"/>
      <c r="H49" s="6"/>
      <c r="I49" s="6"/>
      <c r="J49" s="30">
        <f>AJ51</f>
        <v>0</v>
      </c>
      <c r="K49" s="30"/>
      <c r="L49" s="30"/>
      <c r="M49" s="30"/>
      <c r="N49" s="30"/>
      <c r="O49" s="30"/>
      <c r="P49" s="30"/>
      <c r="Q49" s="14"/>
      <c r="R49" s="30">
        <f>VLOOKUP(CE55,CF55:CL58,3,0)</f>
        <v>0</v>
      </c>
      <c r="S49" s="30"/>
      <c r="T49" s="30"/>
      <c r="U49" s="30"/>
      <c r="V49" s="30"/>
      <c r="W49" s="30"/>
      <c r="X49" s="30"/>
      <c r="Y49" s="3">
        <v>1</v>
      </c>
      <c r="Z49" s="5" t="e">
        <f>VLOOKUP(R49,AJ49:AY52,9,0)</f>
        <v>#N/A</v>
      </c>
      <c r="AA49" s="1" t="e">
        <f>VLOOKUP(R49,AJ49:AY52,10,0)</f>
        <v>#N/A</v>
      </c>
      <c r="AB49" s="1" t="e">
        <f>VLOOKUP(R49,AJ49:AY52,11,0)</f>
        <v>#N/A</v>
      </c>
      <c r="AC49" s="1" t="e">
        <f>VLOOKUP(R49,AJ49:AY52,12,0)</f>
        <v>#N/A</v>
      </c>
      <c r="AD49" s="1" t="e">
        <f>VLOOKUP(R49,AJ49:AY52,13,0)</f>
        <v>#N/A</v>
      </c>
      <c r="AE49" s="1" t="e">
        <f>VLOOKUP(R49,AJ49:AY52,14,0)</f>
        <v>#N/A</v>
      </c>
      <c r="AF49" s="1" t="e">
        <f>VLOOKUP(R49,AJ49:AY52,15,0)</f>
        <v>#N/A</v>
      </c>
      <c r="AG49" s="1" t="e">
        <f>VLOOKUP(R49,AJ49:AY52,16,0)</f>
        <v>#N/A</v>
      </c>
      <c r="AJ49" s="28"/>
      <c r="AK49" s="28"/>
      <c r="AL49" s="28"/>
      <c r="AM49" s="28"/>
      <c r="AN49" s="28"/>
      <c r="AO49" s="28"/>
      <c r="AP49" s="28"/>
      <c r="AQ49" s="2">
        <f>RANK(AR49,AR49:AR52)</f>
        <v>1</v>
      </c>
      <c r="AR49" s="2">
        <f>SUMPRODUCT((A49:G60=AJ49)*(AZ49:AZ60))+SUMPRODUCT((J49:P60=AJ49)*(BA49:BA60))</f>
        <v>0</v>
      </c>
      <c r="AS49" s="2">
        <f>SUMPRODUCT((A49:G60=AJ49)*(BB49:BB60))+SUMPRODUCT((J49:P60=AJ49)*(BC49:BC60))</f>
        <v>0</v>
      </c>
      <c r="AT49" s="2">
        <f>SUMPRODUCT((A49:G60=AJ49)*(BD49:BD60))+SUMPRODUCT((J49:P60=AJ49)*(BE49:BE60))</f>
        <v>0</v>
      </c>
      <c r="AU49" s="2">
        <f>SUMPRODUCT((A49:G60=AJ49)*(BF49:BF60))+SUMPRODUCT((J49:P60=AJ49)*(BG49:BG60))</f>
        <v>0</v>
      </c>
      <c r="AV49" s="2">
        <f>SUMPRODUCT((A49:G60=AJ49)*(BH49:BH60))+SUMPRODUCT((J49:P60=AJ49)*(BI49:BI60))</f>
        <v>0</v>
      </c>
      <c r="AW49" s="2">
        <f>SUMPRODUCT((A49:G60=AJ49)*(BJ49:BJ60))+SUMPRODUCT((J49:P60=AJ49)*(BK49:BK60))</f>
        <v>0</v>
      </c>
      <c r="AX49" s="2">
        <f>SUMPRODUCT((A49:G60=AJ49)*(BL49:BL60))+SUMPRODUCT((J49:P60=AJ49)*(BM49:BM60))</f>
        <v>0</v>
      </c>
      <c r="AY49" s="2">
        <f>AW49-AX49</f>
        <v>0</v>
      </c>
      <c r="AZ49" s="1">
        <f>IF(H49="",0,IF(H49&gt;I49,3,IF(H49=I49,1,IF(H49&lt;I49,0))))</f>
        <v>0</v>
      </c>
      <c r="BA49" s="1">
        <f>IF(I49="",0,IF(I49&gt;H49,3,IF(I49=H49,1,IF(I49&lt;H49,0))))</f>
        <v>0</v>
      </c>
      <c r="BB49" s="1">
        <f>IF(H49="",0,1)</f>
        <v>0</v>
      </c>
      <c r="BC49" s="1">
        <f>IF(I49="",0,1)</f>
        <v>0</v>
      </c>
      <c r="BD49" s="1" t="b">
        <f>IF(H49&lt;&gt;"",IF(H49&gt;I49,1))</f>
        <v>0</v>
      </c>
      <c r="BE49" s="1" t="b">
        <f>IF(I49&lt;&gt;"",IF(I49&gt;H49,1))</f>
        <v>0</v>
      </c>
      <c r="BF49" s="1" t="b">
        <f>IF(H49&lt;&gt;"",IF(H49=I49,1))</f>
        <v>0</v>
      </c>
      <c r="BG49" s="1" t="b">
        <f>IF(I49&lt;&gt;"",IF(I49=H49,1))</f>
        <v>0</v>
      </c>
      <c r="BH49" s="1" t="b">
        <f>IF(H49&lt;&gt;"",IF(H49&lt;I49,1))</f>
        <v>0</v>
      </c>
      <c r="BI49" s="1" t="b">
        <f>IF(I49&lt;&gt;"",IF(I49&lt;H49,1))</f>
        <v>0</v>
      </c>
      <c r="BJ49" s="1">
        <f>H49</f>
        <v>0</v>
      </c>
      <c r="BK49" s="1">
        <f>I49</f>
        <v>0</v>
      </c>
      <c r="BL49" s="1">
        <f>I49</f>
        <v>0</v>
      </c>
      <c r="BM49" s="1">
        <f>H49</f>
        <v>0</v>
      </c>
      <c r="BO49" s="31">
        <f>IF(AQ49=1,IF(AQ50=1,SUM((AZ51+BA59)-(BA51+AZ59))*1000+((H51+I59)-(I51+H59))/10+(H51+I59)/100+(I59)/1000+(AY49)/10000+(AW49)/100000))</f>
        <v>0</v>
      </c>
      <c r="BP49" s="32"/>
      <c r="BQ49" s="32"/>
      <c r="BR49" s="33"/>
      <c r="BS49" s="31">
        <f>IF(AQ50=1,IF(AQ49=1,SUM((AZ59+BA51)-(AZ51+BA59))*1000+((H59+I51)-(H51+I59))/10+(I51+H59)/100+(I51)/1000+(AY50)/10000+(AW50)/100000))</f>
        <v>0</v>
      </c>
      <c r="BT49" s="32"/>
      <c r="BU49" s="32"/>
      <c r="BV49" s="33"/>
      <c r="BW49" s="31">
        <f>IF(AQ51=1,IF(AQ49=1,SUM((AZ53+BA55)-(BA53+AZ55))*1000+((H53+I55)-(I53+H55))/10+(H53+I55)/100+(I55)/1000+(AY51)/10000+(AW51)/100000))</f>
        <v>0</v>
      </c>
      <c r="BX49" s="32"/>
      <c r="BY49" s="32"/>
      <c r="BZ49" s="33"/>
      <c r="CA49" s="31">
        <f>IF(AQ52=1,IF(AQ49=1,SUM((AZ50+BA58)-(BA50+AZ58))*1000+((H50+I58)-(I50+H58))/10+(H50+I58)/100+(I58)/1000+(AY52)/10000+(AW52)/100000))</f>
        <v>0</v>
      </c>
      <c r="CB49" s="32"/>
      <c r="CC49" s="32"/>
      <c r="CD49" s="33"/>
      <c r="CF49" s="39" t="b">
        <f>IF(AQ49=3,IF(AQ50=3,SUM((AZ51+BA59)-(BA51+AZ59))*1000+((H51+I59)-(I51+H59))/10+(H51+I59)/100+(I59)/1000+(AY49)/10000+(AW49)/100000))</f>
        <v>0</v>
      </c>
      <c r="CG49" s="40"/>
      <c r="CH49" s="40"/>
      <c r="CI49" s="41"/>
      <c r="CJ49" s="39" t="b">
        <f>IF(AQ50=3,IF(AQ49=3,SUM((AZ59+BA51)-(AZ51+BA59))*1000+((H59+I51)-(H51+I59))/10+(I51+H59)/100+(I51)/1000+(AY50)/10000+(AW50)/100000))</f>
        <v>0</v>
      </c>
      <c r="CK49" s="40"/>
      <c r="CL49" s="40"/>
      <c r="CM49" s="41"/>
      <c r="CN49" s="39" t="b">
        <f>IF(AQ51=3,IF(AQ49=3,SUM((AZ53+BA55)-(BA53+AZ55))*1000+((H53+I55)-(I53+H55))/10+(H53+I55)/100+(I55)/1000+(AY51)/10000+(AW51)/100000))</f>
        <v>0</v>
      </c>
      <c r="CO49" s="40"/>
      <c r="CP49" s="40"/>
      <c r="CQ49" s="41"/>
      <c r="CR49" s="39" t="b">
        <f>IF(AQ52=3,IF(AQ49=3,SUM((AZ50+BA58)-(BA50+AZ58))*1000+((H50+I58)-(I50+H58))/10+(H50+I58)/100+(I58)/1000+(AY52)/10000+(AW52)/100000))</f>
        <v>0</v>
      </c>
      <c r="CS49" s="40"/>
      <c r="CT49" s="40"/>
      <c r="CU49" s="41"/>
      <c r="CW49" s="1">
        <f>VLOOKUP(CE57,CF55:CL58,3,0)</f>
        <v>0</v>
      </c>
      <c r="CX49" s="1">
        <f>VLOOKUP(CW49,CH55:CP58,6,0)</f>
        <v>1000000</v>
      </c>
      <c r="CY49" s="1">
        <f>RANK(CX49,CX47:CX50)</f>
        <v>1</v>
      </c>
    </row>
    <row r="50" spans="1:103" ht="15">
      <c r="A50" s="30">
        <f>AJ52</f>
        <v>0</v>
      </c>
      <c r="B50" s="30"/>
      <c r="C50" s="30"/>
      <c r="D50" s="30"/>
      <c r="E50" s="30"/>
      <c r="F50" s="30"/>
      <c r="G50" s="30"/>
      <c r="H50" s="6"/>
      <c r="I50" s="6"/>
      <c r="J50" s="30">
        <f>AJ49</f>
        <v>0</v>
      </c>
      <c r="K50" s="30"/>
      <c r="L50" s="30"/>
      <c r="M50" s="30"/>
      <c r="N50" s="30"/>
      <c r="O50" s="30"/>
      <c r="P50" s="30"/>
      <c r="Q50" s="14"/>
      <c r="R50" s="30">
        <f>VLOOKUP(CE56,CF55:CL58,3,0)</f>
        <v>0</v>
      </c>
      <c r="S50" s="30"/>
      <c r="T50" s="30"/>
      <c r="U50" s="30"/>
      <c r="V50" s="30"/>
      <c r="W50" s="30"/>
      <c r="X50" s="30"/>
      <c r="Y50" s="3">
        <f>IF(CX48=CX47,CY47,CY48)</f>
        <v>1</v>
      </c>
      <c r="Z50" s="5" t="e">
        <f>VLOOKUP(R50,AJ49:AY52,9,0)</f>
        <v>#N/A</v>
      </c>
      <c r="AA50" s="1" t="e">
        <f>VLOOKUP(R50,AJ49:AY52,10,0)</f>
        <v>#N/A</v>
      </c>
      <c r="AB50" s="1" t="e">
        <f>VLOOKUP(R50,AJ49:AY52,11,0)</f>
        <v>#N/A</v>
      </c>
      <c r="AC50" s="1" t="e">
        <f>VLOOKUP(R50,AJ49:AY52,12,0)</f>
        <v>#N/A</v>
      </c>
      <c r="AD50" s="1" t="e">
        <f>VLOOKUP(R50,AJ49:AY52,13,0)</f>
        <v>#N/A</v>
      </c>
      <c r="AE50" s="1" t="e">
        <f>VLOOKUP(R50,AJ49:AY52,14,0)</f>
        <v>#N/A</v>
      </c>
      <c r="AF50" s="1" t="e">
        <f>VLOOKUP(R50,AJ49:AY52,15,0)</f>
        <v>#N/A</v>
      </c>
      <c r="AG50" s="1" t="e">
        <f>VLOOKUP(R50,AJ49:AY52,16,0)</f>
        <v>#N/A</v>
      </c>
      <c r="AJ50" s="28"/>
      <c r="AK50" s="28"/>
      <c r="AL50" s="28"/>
      <c r="AM50" s="28"/>
      <c r="AN50" s="28"/>
      <c r="AO50" s="28"/>
      <c r="AP50" s="28"/>
      <c r="AQ50" s="2">
        <f>RANK(AR50,AR49:AR52)</f>
        <v>1</v>
      </c>
      <c r="AR50" s="2">
        <f>SUMPRODUCT((A49:G60=AJ50)*(AZ49:AZ60))+SUMPRODUCT((J49:P60=AJ50)*(BA49:BA60))</f>
        <v>0</v>
      </c>
      <c r="AS50" s="2">
        <f>SUMPRODUCT((A49:G60=AJ50)*(BB49:BB60))+SUMPRODUCT((J49:P60=AJ50)*(BC49:BC60))</f>
        <v>0</v>
      </c>
      <c r="AT50" s="2">
        <f>SUMPRODUCT((A49:G60=AJ50)*(BD49:BD60))+SUMPRODUCT((J49:P60=AJ50)*(BE49:BE60))</f>
        <v>0</v>
      </c>
      <c r="AU50" s="2">
        <f>SUMPRODUCT((A49:G60=AJ50)*(BF49:BF60))+SUMPRODUCT((J49:P60=AJ50)*(BG49:BG60))</f>
        <v>0</v>
      </c>
      <c r="AV50" s="2">
        <f>SUMPRODUCT((A49:G60=AJ50)*(BH49:BH60))+SUMPRODUCT((J49:P60=AJ50)*(BI49:BI60))</f>
        <v>0</v>
      </c>
      <c r="AW50" s="2">
        <f>SUMPRODUCT((A49:G60=AJ50)*(BJ49:BJ60))+SUMPRODUCT((J49:P60=AJ50)*(BK49:BK60))</f>
        <v>0</v>
      </c>
      <c r="AX50" s="2">
        <f>SUMPRODUCT((A49:G60=AJ50)*(BL49:BL60))+SUMPRODUCT((J49:P60=AJ50)*(BM49:BM60))</f>
        <v>0</v>
      </c>
      <c r="AY50" s="2">
        <f>AW50-AX50</f>
        <v>0</v>
      </c>
      <c r="AZ50" s="1">
        <f aca="true" t="shared" si="42" ref="AZ50:AZ60">IF(H50="",0,IF(H50&gt;I50,3,IF(H50=I50,1,IF(H50&lt;I50,0))))</f>
        <v>0</v>
      </c>
      <c r="BA50" s="1">
        <f aca="true" t="shared" si="43" ref="BA50:BA60">IF(I50="",0,IF(I50&gt;H50,3,IF(I50=H50,1,IF(I50&lt;H50,0))))</f>
        <v>0</v>
      </c>
      <c r="BB50" s="1">
        <f aca="true" t="shared" si="44" ref="BB50:BB60">IF(H50="",0,1)</f>
        <v>0</v>
      </c>
      <c r="BC50" s="1">
        <f aca="true" t="shared" si="45" ref="BC50:BC60">IF(I50="",0,1)</f>
        <v>0</v>
      </c>
      <c r="BD50" s="1" t="b">
        <f aca="true" t="shared" si="46" ref="BD50:BD60">IF(H50&lt;&gt;"",IF(H50&gt;I50,1))</f>
        <v>0</v>
      </c>
      <c r="BE50" s="1" t="b">
        <f aca="true" t="shared" si="47" ref="BE50:BE60">IF(I50&lt;&gt;"",IF(I50&gt;H50,1))</f>
        <v>0</v>
      </c>
      <c r="BF50" s="1" t="b">
        <f aca="true" t="shared" si="48" ref="BF50:BF60">IF(H50&lt;&gt;"",IF(H50=I50,1))</f>
        <v>0</v>
      </c>
      <c r="BG50" s="1" t="b">
        <f aca="true" t="shared" si="49" ref="BG50:BG60">IF(I50&lt;&gt;"",IF(I50=H50,1))</f>
        <v>0</v>
      </c>
      <c r="BH50" s="1" t="b">
        <f aca="true" t="shared" si="50" ref="BH50:BH60">IF(H50&lt;&gt;"",IF(H50&lt;I50,1))</f>
        <v>0</v>
      </c>
      <c r="BI50" s="1" t="b">
        <f aca="true" t="shared" si="51" ref="BI50:BI60">IF(I50&lt;&gt;"",IF(I50&lt;H50,1))</f>
        <v>0</v>
      </c>
      <c r="BJ50" s="1">
        <f aca="true" t="shared" si="52" ref="BJ50:BJ60">H50</f>
        <v>0</v>
      </c>
      <c r="BK50" s="1">
        <f aca="true" t="shared" si="53" ref="BK50:BK60">I50</f>
        <v>0</v>
      </c>
      <c r="BL50" s="1">
        <f aca="true" t="shared" si="54" ref="BL50:BL60">I50</f>
        <v>0</v>
      </c>
      <c r="BM50" s="1">
        <f aca="true" t="shared" si="55" ref="BM50:BM60">H50</f>
        <v>0</v>
      </c>
      <c r="BO50" s="31">
        <f>IF(AQ49=1,IF(AQ51=1,SUM((AZ55+BA53)-(AZ53+BA55))*1000+((H55+I53)-(H53+I55))*10+(I53+H55)/100+(I53)/1000+(AY49)/10000+(AW49)/100000))</f>
        <v>0</v>
      </c>
      <c r="BP50" s="32"/>
      <c r="BQ50" s="32"/>
      <c r="BR50" s="33"/>
      <c r="BS50" s="31">
        <f>IF(AQ50=1,IF(AQ51=1,SUM((AZ49+BA57)-(BA49+AZ57))*1000+((H49+I57)-(I49+H57))/10+(H49+I57)/100+(I57)/1000+(AY50)/10000+(AW50)/100000))</f>
        <v>0</v>
      </c>
      <c r="BT50" s="32"/>
      <c r="BU50" s="32"/>
      <c r="BV50" s="33"/>
      <c r="BW50" s="31">
        <f>IF(AQ51=1,IF(AQ50=1,SUM((AZ57+BA49)-(AZ49+BA57))*1000+((H57+I49)-(H49+I57))/10+(H57+I49)/100+(I49)/1000+(AY51)/10000+(AW51)/100000))</f>
        <v>0</v>
      </c>
      <c r="BX50" s="32"/>
      <c r="BY50" s="32"/>
      <c r="BZ50" s="33"/>
      <c r="CA50" s="31">
        <f>IF(AQ52=1,IF(AQ50=1,SUM((AZ56+BA54)-(AZ54+BA56))*1000+((H56+I54)-(H54+I56))/10+(H56+I54)/100+(I54)/1000+(AY52)/10000+(AW52)/100000))</f>
        <v>0</v>
      </c>
      <c r="CB50" s="32"/>
      <c r="CC50" s="32"/>
      <c r="CD50" s="33"/>
      <c r="CF50" s="39" t="b">
        <f>IF(AQ49=3,IF(AQ51=3,SUM((AZ55+BA53)-(AZ53+BA55))*1000+((H55+I53)-(H53+I55))*10+(I53+H55)/100+(I53)/1000+(AY49)/10000+(AW49)/100000))</f>
        <v>0</v>
      </c>
      <c r="CG50" s="40"/>
      <c r="CH50" s="40"/>
      <c r="CI50" s="41"/>
      <c r="CJ50" s="39" t="b">
        <f>IF(AQ50=3,IF(AQ51=3,SUM((AZ49+BA57)-(BA49+AZ57))*1000+((H49+I57)-(I49+H57))/10+(H49+I57)/100+(I57)/1000+(AY50)/10000+(AW50)/100000))</f>
        <v>0</v>
      </c>
      <c r="CK50" s="40"/>
      <c r="CL50" s="40"/>
      <c r="CM50" s="41"/>
      <c r="CN50" s="39" t="b">
        <f>IF(AQ51=3,IF(AQ50=3,SUM((AZ57+BA49)-(AZ49+BA57))*1000+((H57+I49)-(H49+I57))/10+(H57+I49)/100+(I49)/1000+(AY51)/10000+(AW51)/100000))</f>
        <v>0</v>
      </c>
      <c r="CO50" s="40"/>
      <c r="CP50" s="40"/>
      <c r="CQ50" s="41"/>
      <c r="CR50" s="39" t="b">
        <f>IF(AQ52=3,IF(AQ50=3,SUM((AZ56+BA54)-(AZ54+BA56))*1000+((H56+I54)-(H54+I56))/10+(H56+I54)/100+(I54)/1000+(AY52)/10000+(AW52)/100000))</f>
        <v>0</v>
      </c>
      <c r="CS50" s="40"/>
      <c r="CT50" s="40"/>
      <c r="CU50" s="41"/>
      <c r="CW50" s="1">
        <f>VLOOKUP(CE58,CF55:CL58,3,0)</f>
        <v>0</v>
      </c>
      <c r="CX50" s="1">
        <f>VLOOKUP(CW50,CH55:CP58,6,0)</f>
        <v>1000000</v>
      </c>
      <c r="CY50" s="1">
        <f>RANK(CX50,CX47:CX50)</f>
        <v>1</v>
      </c>
    </row>
    <row r="51" spans="1:99" ht="15">
      <c r="A51" s="30">
        <f>AJ49</f>
        <v>0</v>
      </c>
      <c r="B51" s="30"/>
      <c r="C51" s="30"/>
      <c r="D51" s="30"/>
      <c r="E51" s="30"/>
      <c r="F51" s="30"/>
      <c r="G51" s="30"/>
      <c r="H51" s="6"/>
      <c r="I51" s="6"/>
      <c r="J51" s="30">
        <f>AJ50</f>
        <v>0</v>
      </c>
      <c r="K51" s="30"/>
      <c r="L51" s="30"/>
      <c r="M51" s="30"/>
      <c r="N51" s="30"/>
      <c r="O51" s="30"/>
      <c r="P51" s="30"/>
      <c r="Q51" s="14"/>
      <c r="R51" s="30">
        <f>VLOOKUP(CE57,CF55:CL58,3,0)</f>
        <v>0</v>
      </c>
      <c r="S51" s="30"/>
      <c r="T51" s="30"/>
      <c r="U51" s="30"/>
      <c r="V51" s="30"/>
      <c r="W51" s="30"/>
      <c r="X51" s="30"/>
      <c r="Y51" s="3">
        <f>IF(CX49=CX48,CY48,CY49)</f>
        <v>1</v>
      </c>
      <c r="Z51" s="5" t="e">
        <f>VLOOKUP(R51,AJ49:AY52,9,0)</f>
        <v>#N/A</v>
      </c>
      <c r="AA51" s="1" t="e">
        <f>VLOOKUP(R51,AJ49:AY52,10,0)</f>
        <v>#N/A</v>
      </c>
      <c r="AB51" s="1" t="e">
        <f>VLOOKUP(R51,AJ49:AY52,11,0)</f>
        <v>#N/A</v>
      </c>
      <c r="AC51" s="1" t="e">
        <f>VLOOKUP(R51,AJ49:AY52,12,0)</f>
        <v>#N/A</v>
      </c>
      <c r="AD51" s="1" t="e">
        <f>VLOOKUP(R51,AJ49:AY52,13,0)</f>
        <v>#N/A</v>
      </c>
      <c r="AE51" s="1" t="e">
        <f>VLOOKUP(R51,AJ49:AY52,14,0)</f>
        <v>#N/A</v>
      </c>
      <c r="AF51" s="1" t="e">
        <f>VLOOKUP(R51,AJ49:AY52,15,0)</f>
        <v>#N/A</v>
      </c>
      <c r="AG51" s="1" t="e">
        <f>VLOOKUP(R51,AJ49:AY52,16,0)</f>
        <v>#N/A</v>
      </c>
      <c r="AJ51" s="28"/>
      <c r="AK51" s="28"/>
      <c r="AL51" s="28"/>
      <c r="AM51" s="28"/>
      <c r="AN51" s="28"/>
      <c r="AO51" s="28"/>
      <c r="AP51" s="28"/>
      <c r="AQ51" s="2">
        <f>RANK(AR51,AR49:AR52)</f>
        <v>1</v>
      </c>
      <c r="AR51" s="2">
        <f>SUMPRODUCT((A49:G60=AJ51)*(AZ49:AZ60))+SUMPRODUCT((J49:P60=AJ51)*(BA49:BA60))</f>
        <v>0</v>
      </c>
      <c r="AS51" s="2">
        <f>SUMPRODUCT((A49:G60=AJ51)*(BB49:BB60))+SUMPRODUCT((J49:P60=AJ51)*(BC49:BC60))</f>
        <v>0</v>
      </c>
      <c r="AT51" s="2">
        <f>SUMPRODUCT((A49:G60=AJ51)*(BD49:BD60))+SUMPRODUCT((J49:P60=AJ51)*(BE49:BE60))</f>
        <v>0</v>
      </c>
      <c r="AU51" s="2">
        <f>SUMPRODUCT((A49:G60=AJ51)*(BF49:BF60))+SUMPRODUCT((J49:P60=AJ51)*(BG49:BG60))</f>
        <v>0</v>
      </c>
      <c r="AV51" s="2">
        <f>SUMPRODUCT((A49:G60=AJ51)*(BH49:BH60))+SUMPRODUCT((J49:P60=AJ51)*(BI49:BI60))</f>
        <v>0</v>
      </c>
      <c r="AW51" s="2">
        <f>SUMPRODUCT((A49:G60=AJ51)*(BJ49:BJ60))+SUMPRODUCT((J49:P60=AJ51)*(BK49:BK60))</f>
        <v>0</v>
      </c>
      <c r="AX51" s="2">
        <f>SUMPRODUCT((A49:G60=AJ51)*(BL49:BL60))+SUMPRODUCT((J49:P60=AJ51)*(BM49:BM60))</f>
        <v>0</v>
      </c>
      <c r="AY51" s="2">
        <f>AW51-AX51</f>
        <v>0</v>
      </c>
      <c r="AZ51" s="1">
        <f t="shared" si="42"/>
        <v>0</v>
      </c>
      <c r="BA51" s="1">
        <f t="shared" si="43"/>
        <v>0</v>
      </c>
      <c r="BB51" s="1">
        <f t="shared" si="44"/>
        <v>0</v>
      </c>
      <c r="BC51" s="1">
        <f t="shared" si="45"/>
        <v>0</v>
      </c>
      <c r="BD51" s="1" t="b">
        <f t="shared" si="46"/>
        <v>0</v>
      </c>
      <c r="BE51" s="1" t="b">
        <f t="shared" si="47"/>
        <v>0</v>
      </c>
      <c r="BF51" s="1" t="b">
        <f t="shared" si="48"/>
        <v>0</v>
      </c>
      <c r="BG51" s="1" t="b">
        <f t="shared" si="49"/>
        <v>0</v>
      </c>
      <c r="BH51" s="1" t="b">
        <f t="shared" si="50"/>
        <v>0</v>
      </c>
      <c r="BI51" s="1" t="b">
        <f t="shared" si="51"/>
        <v>0</v>
      </c>
      <c r="BJ51" s="1">
        <f t="shared" si="52"/>
        <v>0</v>
      </c>
      <c r="BK51" s="1">
        <f t="shared" si="53"/>
        <v>0</v>
      </c>
      <c r="BL51" s="1">
        <f t="shared" si="54"/>
        <v>0</v>
      </c>
      <c r="BM51" s="1">
        <f t="shared" si="55"/>
        <v>0</v>
      </c>
      <c r="BO51" s="31">
        <f>IF(AQ49=1,IF(AQ52=1,SUM((AZ58+BA50)-(AZ50+BA58))*1000+((H58+I50)-(H50+I58))/10+(H58+I50)/100+(I50)/1000+(AY49)/10000+(AW49)/100000))</f>
        <v>0</v>
      </c>
      <c r="BP51" s="32"/>
      <c r="BQ51" s="32"/>
      <c r="BR51" s="33"/>
      <c r="BS51" s="31">
        <f>IF(AQ50=1,IF(AQ52=1,SUM((AZ54+BA56)-(BA54+AZ56))*1000+((H54+I56)-(I54+H56))/10+(H54+I56)/100+(I56)/1000+(AY50)/10000+(AW50)/100000))</f>
        <v>0</v>
      </c>
      <c r="BT51" s="32"/>
      <c r="BU51" s="32"/>
      <c r="BV51" s="33"/>
      <c r="BW51" s="31">
        <f>IF(AQ51=1,IF(AQ52=1,SUM((AZ52+BA60)-(BA52+AZ60))*1000+((H52+I60)-(I52+H60))/10+(H52+I60)/100+(I60)/1000+(AY51)/10000+(AW51)/100000))</f>
        <v>0</v>
      </c>
      <c r="BX51" s="32"/>
      <c r="BY51" s="32"/>
      <c r="BZ51" s="33"/>
      <c r="CA51" s="31">
        <f>IF(AQ52=1,IF(AQ51=1,SUM((AZ60+BA52)-(AZ52+BA60))*1000+((H60+I52)-(H52+I60))/10+(H60+I52)/100+(I52)/1000+(AY52)/10000+(AW52)/100000))</f>
        <v>0</v>
      </c>
      <c r="CB51" s="32"/>
      <c r="CC51" s="32"/>
      <c r="CD51" s="33"/>
      <c r="CF51" s="39" t="b">
        <f>IF(AQ49=3,IF(AQ52=3,SUM((AZ58+BA50)-(AZ50+BA58))*1000+((H58+I50)-(H50+I58))/10+(H58+I50)/100+(I50)/1000+(AY49)/10000+(AW49)/100000))</f>
        <v>0</v>
      </c>
      <c r="CG51" s="40"/>
      <c r="CH51" s="40"/>
      <c r="CI51" s="41"/>
      <c r="CJ51" s="39" t="b">
        <f>IF(AQ50=3,IF(AQ52=3,SUM((AZ54+BA56)-(BA54+AZ56))*1000+((H54+I56)-(I54+H56))/10+(H54+I56)/100+(I56)/1000+(AY50)/10000+(AW50)/100000))</f>
        <v>0</v>
      </c>
      <c r="CK51" s="40"/>
      <c r="CL51" s="40"/>
      <c r="CM51" s="41"/>
      <c r="CN51" s="39" t="b">
        <f>IF(AQ51=3,IF(AQ52=3,SUM((AZ52+BA60)-(BA52+AZ60))*1000+((H52+I60)-(I52+H60))/10+(H52+I60)/100+(I60)/1000+(AY51)/10000+(AW51)/100000))</f>
        <v>0</v>
      </c>
      <c r="CO51" s="40"/>
      <c r="CP51" s="40"/>
      <c r="CQ51" s="41"/>
      <c r="CR51" s="39" t="b">
        <f>IF(AQ52=3,IF(AQ51=3,SUM((AZ60+BA52)-(AZ52+BA60))*1000+((H60+I52)-(H52+I60))/10+(H60+I52)/100+(I52)/1000+(AY52)/10000+(AW52)/100000))</f>
        <v>0</v>
      </c>
      <c r="CS51" s="40"/>
      <c r="CT51" s="40"/>
      <c r="CU51" s="41"/>
    </row>
    <row r="52" spans="1:99" ht="15">
      <c r="A52" s="30">
        <f>AJ51</f>
        <v>0</v>
      </c>
      <c r="B52" s="30"/>
      <c r="C52" s="30"/>
      <c r="D52" s="30"/>
      <c r="E52" s="30"/>
      <c r="F52" s="30"/>
      <c r="G52" s="30"/>
      <c r="H52" s="6"/>
      <c r="I52" s="6"/>
      <c r="J52" s="30">
        <f>AJ52</f>
        <v>0</v>
      </c>
      <c r="K52" s="30"/>
      <c r="L52" s="30"/>
      <c r="M52" s="30"/>
      <c r="N52" s="30"/>
      <c r="O52" s="30"/>
      <c r="P52" s="30"/>
      <c r="Q52" s="14"/>
      <c r="R52" s="30">
        <f>VLOOKUP(CE58,CF55:CL58,3,0)</f>
        <v>0</v>
      </c>
      <c r="S52" s="30"/>
      <c r="T52" s="30"/>
      <c r="U52" s="30"/>
      <c r="V52" s="30"/>
      <c r="W52" s="30"/>
      <c r="X52" s="30"/>
      <c r="Y52" s="3">
        <f>IF(CX50=CX49,CY49,CY50)</f>
        <v>1</v>
      </c>
      <c r="Z52" s="5" t="e">
        <f>VLOOKUP(R52,AJ49:AY52,9,0)</f>
        <v>#N/A</v>
      </c>
      <c r="AA52" s="1" t="e">
        <f>VLOOKUP(R52,AJ49:AY52,10,0)</f>
        <v>#N/A</v>
      </c>
      <c r="AB52" s="1" t="e">
        <f>VLOOKUP(R52,AJ49:AY52,11,0)</f>
        <v>#N/A</v>
      </c>
      <c r="AC52" s="1" t="e">
        <f>VLOOKUP(R52,AJ49:AY52,12,0)</f>
        <v>#N/A</v>
      </c>
      <c r="AD52" s="1" t="e">
        <f>VLOOKUP(R52,AJ49:AY52,13,0)</f>
        <v>#N/A</v>
      </c>
      <c r="AE52" s="1" t="e">
        <f>VLOOKUP(R52,AJ49:AY52,14,0)</f>
        <v>#N/A</v>
      </c>
      <c r="AF52" s="1" t="e">
        <f>VLOOKUP(R52,AJ49:AY52,15,0)</f>
        <v>#N/A</v>
      </c>
      <c r="AG52" s="1" t="e">
        <f>VLOOKUP(R52,AJ49:AY52,16,0)</f>
        <v>#N/A</v>
      </c>
      <c r="AJ52" s="28"/>
      <c r="AK52" s="28"/>
      <c r="AL52" s="28"/>
      <c r="AM52" s="28"/>
      <c r="AN52" s="28"/>
      <c r="AO52" s="28"/>
      <c r="AP52" s="28"/>
      <c r="AQ52" s="2">
        <f>RANK(AR52,AR49:AR52)</f>
        <v>1</v>
      </c>
      <c r="AR52" s="2">
        <f>SUMPRODUCT((A49:G60=AJ52)*(AZ49:AZ60))+SUMPRODUCT((J49:P60=AJ52)*(BA49:BA60))</f>
        <v>0</v>
      </c>
      <c r="AS52" s="2">
        <f>SUMPRODUCT((A49:G60=AJ52)*(BB49:BB60))+SUMPRODUCT((J49:P60=AJ52)*(BC49:BC60))</f>
        <v>0</v>
      </c>
      <c r="AT52" s="2">
        <f>SUMPRODUCT((A49:G60=AJ52)*(BD49:BD60))+SUMPRODUCT((J49:P60=AJ52)*(BE49:BE60))</f>
        <v>0</v>
      </c>
      <c r="AU52" s="2">
        <f>SUMPRODUCT((A49:G60=AJ52)*(BF49:BF60))+SUMPRODUCT((J49:P60=AJ52)*(BG49:BG60))</f>
        <v>0</v>
      </c>
      <c r="AV52" s="2">
        <f>SUMPRODUCT((A49:G60=AJ52)*(BH49:BH60))+SUMPRODUCT((J49:P60=AJ52)*(BI49:BI60))</f>
        <v>0</v>
      </c>
      <c r="AW52" s="2">
        <f>SUMPRODUCT((A49:G60=AJ52)*(BJ49:BJ60))+SUMPRODUCT((J49:P60=AJ52)*(BK49:BK60))</f>
        <v>0</v>
      </c>
      <c r="AX52" s="2">
        <f>SUMPRODUCT((A49:G60=AJ52)*(BL49:BL60))+SUMPRODUCT((J49:P60=AJ52)*(BM49:BM60))</f>
        <v>0</v>
      </c>
      <c r="AY52" s="2">
        <f>AW52-AX52</f>
        <v>0</v>
      </c>
      <c r="AZ52" s="1">
        <f t="shared" si="42"/>
        <v>0</v>
      </c>
      <c r="BA52" s="1">
        <f t="shared" si="43"/>
        <v>0</v>
      </c>
      <c r="BB52" s="1">
        <f t="shared" si="44"/>
        <v>0</v>
      </c>
      <c r="BC52" s="1">
        <f t="shared" si="45"/>
        <v>0</v>
      </c>
      <c r="BD52" s="1" t="b">
        <f t="shared" si="46"/>
        <v>0</v>
      </c>
      <c r="BE52" s="1" t="b">
        <f t="shared" si="47"/>
        <v>0</v>
      </c>
      <c r="BF52" s="1" t="b">
        <f t="shared" si="48"/>
        <v>0</v>
      </c>
      <c r="BG52" s="1" t="b">
        <f t="shared" si="49"/>
        <v>0</v>
      </c>
      <c r="BH52" s="1" t="b">
        <f t="shared" si="50"/>
        <v>0</v>
      </c>
      <c r="BI52" s="1" t="b">
        <f t="shared" si="51"/>
        <v>0</v>
      </c>
      <c r="BJ52" s="1">
        <f t="shared" si="52"/>
        <v>0</v>
      </c>
      <c r="BK52" s="1">
        <f t="shared" si="53"/>
        <v>0</v>
      </c>
      <c r="BL52" s="1">
        <f t="shared" si="54"/>
        <v>0</v>
      </c>
      <c r="BM52" s="1">
        <f t="shared" si="55"/>
        <v>0</v>
      </c>
      <c r="BO52" s="34">
        <f>SUM(BO48:BR51)</f>
        <v>1000000</v>
      </c>
      <c r="BP52" s="34"/>
      <c r="BQ52" s="34"/>
      <c r="BR52" s="34"/>
      <c r="BS52" s="34">
        <f>SUM(BS48:BV51)</f>
        <v>1000000</v>
      </c>
      <c r="BT52" s="34"/>
      <c r="BU52" s="34"/>
      <c r="BV52" s="34"/>
      <c r="BW52" s="34">
        <f>SUM(BW48:BZ51)</f>
        <v>1000000</v>
      </c>
      <c r="BX52" s="34"/>
      <c r="BY52" s="34"/>
      <c r="BZ52" s="34"/>
      <c r="CA52" s="34">
        <f>SUM(CA48:CD51)</f>
        <v>1000000</v>
      </c>
      <c r="CB52" s="34"/>
      <c r="CC52" s="34"/>
      <c r="CD52" s="34"/>
      <c r="CF52" s="42">
        <f>SUM(CF48:CI51)</f>
        <v>0</v>
      </c>
      <c r="CG52" s="42"/>
      <c r="CH52" s="42"/>
      <c r="CI52" s="42"/>
      <c r="CJ52" s="42">
        <f>SUM(CJ48:CM51)</f>
        <v>0</v>
      </c>
      <c r="CK52" s="42"/>
      <c r="CL52" s="42"/>
      <c r="CM52" s="42"/>
      <c r="CN52" s="42">
        <f>SUM(CN48:CQ51)</f>
        <v>0</v>
      </c>
      <c r="CO52" s="42"/>
      <c r="CP52" s="42"/>
      <c r="CQ52" s="42"/>
      <c r="CR52" s="42">
        <f>SUM(CR48:CU51)</f>
        <v>0</v>
      </c>
      <c r="CS52" s="42"/>
      <c r="CT52" s="42"/>
      <c r="CU52" s="42"/>
    </row>
    <row r="53" spans="1:82" ht="15.75" thickBot="1">
      <c r="A53" s="30">
        <f>AJ51</f>
        <v>0</v>
      </c>
      <c r="B53" s="30"/>
      <c r="C53" s="30"/>
      <c r="D53" s="30"/>
      <c r="E53" s="30"/>
      <c r="F53" s="30"/>
      <c r="G53" s="30"/>
      <c r="H53" s="6"/>
      <c r="I53" s="6"/>
      <c r="J53" s="30">
        <f>AJ49</f>
        <v>0</v>
      </c>
      <c r="K53" s="30"/>
      <c r="L53" s="30"/>
      <c r="M53" s="30"/>
      <c r="N53" s="30"/>
      <c r="O53" s="30"/>
      <c r="P53" s="30"/>
      <c r="Q53" s="14"/>
      <c r="R53" s="14"/>
      <c r="S53" s="14"/>
      <c r="T53" s="14"/>
      <c r="U53" s="14"/>
      <c r="V53" s="14"/>
      <c r="W53" s="14"/>
      <c r="X53" s="14"/>
      <c r="AZ53" s="1">
        <f t="shared" si="42"/>
        <v>0</v>
      </c>
      <c r="BA53" s="1">
        <f t="shared" si="43"/>
        <v>0</v>
      </c>
      <c r="BB53" s="1">
        <f t="shared" si="44"/>
        <v>0</v>
      </c>
      <c r="BC53" s="1">
        <f t="shared" si="45"/>
        <v>0</v>
      </c>
      <c r="BD53" s="1" t="b">
        <f t="shared" si="46"/>
        <v>0</v>
      </c>
      <c r="BE53" s="1" t="b">
        <f t="shared" si="47"/>
        <v>0</v>
      </c>
      <c r="BF53" s="1" t="b">
        <f t="shared" si="48"/>
        <v>0</v>
      </c>
      <c r="BG53" s="1" t="b">
        <f t="shared" si="49"/>
        <v>0</v>
      </c>
      <c r="BH53" s="1" t="b">
        <f t="shared" si="50"/>
        <v>0</v>
      </c>
      <c r="BI53" s="1" t="b">
        <f t="shared" si="51"/>
        <v>0</v>
      </c>
      <c r="BJ53" s="1">
        <f t="shared" si="52"/>
        <v>0</v>
      </c>
      <c r="BK53" s="1">
        <f t="shared" si="53"/>
        <v>0</v>
      </c>
      <c r="BL53" s="1">
        <f t="shared" si="54"/>
        <v>0</v>
      </c>
      <c r="BM53" s="1">
        <f t="shared" si="55"/>
        <v>0</v>
      </c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</row>
    <row r="54" spans="1:82" ht="15">
      <c r="A54" s="30">
        <f>AJ50</f>
        <v>0</v>
      </c>
      <c r="B54" s="30"/>
      <c r="C54" s="30"/>
      <c r="D54" s="30"/>
      <c r="E54" s="30"/>
      <c r="F54" s="30"/>
      <c r="G54" s="30"/>
      <c r="H54" s="6"/>
      <c r="I54" s="6"/>
      <c r="J54" s="30">
        <f>AJ52</f>
        <v>0</v>
      </c>
      <c r="K54" s="30"/>
      <c r="L54" s="30"/>
      <c r="M54" s="30"/>
      <c r="N54" s="30"/>
      <c r="O54" s="30"/>
      <c r="P54" s="30"/>
      <c r="Q54" s="14"/>
      <c r="R54" s="14"/>
      <c r="S54" s="14"/>
      <c r="T54" s="14"/>
      <c r="U54" s="14"/>
      <c r="V54" s="14"/>
      <c r="W54" s="14"/>
      <c r="X54" s="14"/>
      <c r="Y54" s="22">
        <v>1</v>
      </c>
      <c r="Z54" s="24"/>
      <c r="AA54" s="16">
        <f>IF(H49="","",R49)</f>
      </c>
      <c r="AB54" s="17"/>
      <c r="AC54" s="17"/>
      <c r="AD54" s="17"/>
      <c r="AE54" s="17"/>
      <c r="AF54" s="18"/>
      <c r="AZ54" s="1">
        <f t="shared" si="42"/>
        <v>0</v>
      </c>
      <c r="BA54" s="1">
        <f t="shared" si="43"/>
        <v>0</v>
      </c>
      <c r="BB54" s="1">
        <f t="shared" si="44"/>
        <v>0</v>
      </c>
      <c r="BC54" s="1">
        <f t="shared" si="45"/>
        <v>0</v>
      </c>
      <c r="BD54" s="1" t="b">
        <f t="shared" si="46"/>
        <v>0</v>
      </c>
      <c r="BE54" s="1" t="b">
        <f t="shared" si="47"/>
        <v>0</v>
      </c>
      <c r="BF54" s="1" t="b">
        <f t="shared" si="48"/>
        <v>0</v>
      </c>
      <c r="BG54" s="1" t="b">
        <f t="shared" si="49"/>
        <v>0</v>
      </c>
      <c r="BH54" s="1" t="b">
        <f t="shared" si="50"/>
        <v>0</v>
      </c>
      <c r="BI54" s="1" t="b">
        <f t="shared" si="51"/>
        <v>0</v>
      </c>
      <c r="BJ54" s="1">
        <f t="shared" si="52"/>
        <v>0</v>
      </c>
      <c r="BK54" s="1">
        <f t="shared" si="53"/>
        <v>0</v>
      </c>
      <c r="BL54" s="1">
        <f t="shared" si="54"/>
        <v>0</v>
      </c>
      <c r="BM54" s="1">
        <f t="shared" si="55"/>
        <v>0</v>
      </c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</row>
    <row r="55" spans="1:98" ht="15.75" thickBot="1">
      <c r="A55" s="30">
        <f>AJ49</f>
        <v>0</v>
      </c>
      <c r="B55" s="30"/>
      <c r="C55" s="30"/>
      <c r="D55" s="30"/>
      <c r="E55" s="30"/>
      <c r="F55" s="30"/>
      <c r="G55" s="30"/>
      <c r="H55" s="6"/>
      <c r="I55" s="6"/>
      <c r="J55" s="30">
        <f>AJ51</f>
        <v>0</v>
      </c>
      <c r="K55" s="30"/>
      <c r="L55" s="30"/>
      <c r="M55" s="30"/>
      <c r="N55" s="30"/>
      <c r="O55" s="30"/>
      <c r="P55" s="30"/>
      <c r="Q55" s="14"/>
      <c r="R55" s="14"/>
      <c r="S55" s="14"/>
      <c r="T55" s="14"/>
      <c r="U55" s="14"/>
      <c r="V55" s="14"/>
      <c r="W55" s="14"/>
      <c r="X55" s="14"/>
      <c r="Y55" s="25"/>
      <c r="Z55" s="27"/>
      <c r="AA55" s="19"/>
      <c r="AB55" s="20"/>
      <c r="AC55" s="20"/>
      <c r="AD55" s="20"/>
      <c r="AE55" s="20"/>
      <c r="AF55" s="21"/>
      <c r="AZ55" s="1">
        <f t="shared" si="42"/>
        <v>0</v>
      </c>
      <c r="BA55" s="1">
        <f t="shared" si="43"/>
        <v>0</v>
      </c>
      <c r="BB55" s="1">
        <f t="shared" si="44"/>
        <v>0</v>
      </c>
      <c r="BC55" s="1">
        <f t="shared" si="45"/>
        <v>0</v>
      </c>
      <c r="BD55" s="1" t="b">
        <f t="shared" si="46"/>
        <v>0</v>
      </c>
      <c r="BE55" s="1" t="b">
        <f t="shared" si="47"/>
        <v>0</v>
      </c>
      <c r="BF55" s="1" t="b">
        <f t="shared" si="48"/>
        <v>0</v>
      </c>
      <c r="BG55" s="1" t="b">
        <f t="shared" si="49"/>
        <v>0</v>
      </c>
      <c r="BH55" s="1" t="b">
        <f t="shared" si="50"/>
        <v>0</v>
      </c>
      <c r="BI55" s="1" t="b">
        <f t="shared" si="51"/>
        <v>0</v>
      </c>
      <c r="BJ55" s="1">
        <f t="shared" si="52"/>
        <v>0</v>
      </c>
      <c r="BK55" s="1">
        <f t="shared" si="53"/>
        <v>0</v>
      </c>
      <c r="BL55" s="1">
        <f t="shared" si="54"/>
        <v>0</v>
      </c>
      <c r="BM55" s="1">
        <f t="shared" si="55"/>
        <v>0</v>
      </c>
      <c r="BO55" s="35">
        <f>BO47</f>
        <v>0</v>
      </c>
      <c r="BP55" s="35"/>
      <c r="BQ55" s="35"/>
      <c r="BR55" s="35"/>
      <c r="BS55" s="35">
        <f>BS47</f>
        <v>0</v>
      </c>
      <c r="BT55" s="35"/>
      <c r="BU55" s="35"/>
      <c r="BV55" s="35"/>
      <c r="BW55" s="35">
        <f>BW47</f>
        <v>0</v>
      </c>
      <c r="BX55" s="35"/>
      <c r="BY55" s="35"/>
      <c r="BZ55" s="35"/>
      <c r="CA55" s="35">
        <f>CA47</f>
        <v>0</v>
      </c>
      <c r="CB55" s="35"/>
      <c r="CC55" s="35"/>
      <c r="CD55" s="35"/>
      <c r="CE55" s="3">
        <v>1</v>
      </c>
      <c r="CF55" s="1">
        <f>RANK(CQ55,CQ55:CT58)</f>
        <v>1</v>
      </c>
      <c r="CG55" s="1">
        <f>RANK(CM55,CM55:CP58)</f>
        <v>1</v>
      </c>
      <c r="CH55" s="14">
        <f>CF47</f>
        <v>0</v>
      </c>
      <c r="CI55" s="14"/>
      <c r="CJ55" s="14"/>
      <c r="CK55" s="14"/>
      <c r="CL55" s="14"/>
      <c r="CM55" s="14">
        <f>SUM(BO52,BO60,CF52)</f>
        <v>1000000</v>
      </c>
      <c r="CN55" s="14"/>
      <c r="CO55" s="14"/>
      <c r="CP55" s="14"/>
      <c r="CQ55" s="14">
        <f>CM55+0.00000004</f>
        <v>1000000.00000004</v>
      </c>
      <c r="CR55" s="14"/>
      <c r="CS55" s="14"/>
      <c r="CT55" s="14"/>
    </row>
    <row r="56" spans="1:98" ht="15">
      <c r="A56" s="30">
        <f>AJ52</f>
        <v>0</v>
      </c>
      <c r="B56" s="30"/>
      <c r="C56" s="30"/>
      <c r="D56" s="30"/>
      <c r="E56" s="30"/>
      <c r="F56" s="30"/>
      <c r="G56" s="30"/>
      <c r="H56" s="6"/>
      <c r="I56" s="6"/>
      <c r="J56" s="30">
        <f>AJ50</f>
        <v>0</v>
      </c>
      <c r="K56" s="30"/>
      <c r="L56" s="30"/>
      <c r="M56" s="30"/>
      <c r="N56" s="30"/>
      <c r="O56" s="30"/>
      <c r="P56" s="30"/>
      <c r="Q56" s="14"/>
      <c r="R56" s="14"/>
      <c r="S56" s="14"/>
      <c r="T56" s="14"/>
      <c r="U56" s="14"/>
      <c r="V56" s="14"/>
      <c r="W56" s="14"/>
      <c r="X56" s="14"/>
      <c r="Y56" s="22" t="s">
        <v>11</v>
      </c>
      <c r="Z56" s="23"/>
      <c r="AA56" s="23"/>
      <c r="AB56" s="23"/>
      <c r="AC56" s="23"/>
      <c r="AD56" s="23"/>
      <c r="AE56" s="23"/>
      <c r="AF56" s="24"/>
      <c r="AZ56" s="1">
        <f t="shared" si="42"/>
        <v>0</v>
      </c>
      <c r="BA56" s="1">
        <f t="shared" si="43"/>
        <v>0</v>
      </c>
      <c r="BB56" s="1">
        <f t="shared" si="44"/>
        <v>0</v>
      </c>
      <c r="BC56" s="1">
        <f t="shared" si="45"/>
        <v>0</v>
      </c>
      <c r="BD56" s="1" t="b">
        <f t="shared" si="46"/>
        <v>0</v>
      </c>
      <c r="BE56" s="1" t="b">
        <f t="shared" si="47"/>
        <v>0</v>
      </c>
      <c r="BF56" s="1" t="b">
        <f t="shared" si="48"/>
        <v>0</v>
      </c>
      <c r="BG56" s="1" t="b">
        <f t="shared" si="49"/>
        <v>0</v>
      </c>
      <c r="BH56" s="1" t="b">
        <f t="shared" si="50"/>
        <v>0</v>
      </c>
      <c r="BI56" s="1" t="b">
        <f t="shared" si="51"/>
        <v>0</v>
      </c>
      <c r="BJ56" s="1">
        <f t="shared" si="52"/>
        <v>0</v>
      </c>
      <c r="BK56" s="1">
        <f t="shared" si="53"/>
        <v>0</v>
      </c>
      <c r="BL56" s="1">
        <f t="shared" si="54"/>
        <v>0</v>
      </c>
      <c r="BM56" s="1">
        <f t="shared" si="55"/>
        <v>0</v>
      </c>
      <c r="BO56" s="36" t="b">
        <f>IF(AQ49=2,800000)</f>
        <v>0</v>
      </c>
      <c r="BP56" s="9"/>
      <c r="BQ56" s="9"/>
      <c r="BR56" s="10"/>
      <c r="BS56" s="36" t="b">
        <f>IF(AQ50=2,800000)</f>
        <v>0</v>
      </c>
      <c r="BT56" s="9"/>
      <c r="BU56" s="9"/>
      <c r="BV56" s="10"/>
      <c r="BW56" s="36" t="b">
        <f>IF(AQ51=2,800000)</f>
        <v>0</v>
      </c>
      <c r="BX56" s="9"/>
      <c r="BY56" s="9"/>
      <c r="BZ56" s="10"/>
      <c r="CA56" s="36" t="b">
        <f>IF(AQ52=2,800000)</f>
        <v>0</v>
      </c>
      <c r="CB56" s="9"/>
      <c r="CC56" s="9"/>
      <c r="CD56" s="10"/>
      <c r="CE56" s="3">
        <v>2</v>
      </c>
      <c r="CF56" s="1">
        <f>RANK(CQ56,CQ55:CT58)</f>
        <v>2</v>
      </c>
      <c r="CG56" s="1">
        <f>RANK(CM56,CM55:CP58)</f>
        <v>1</v>
      </c>
      <c r="CH56" s="14">
        <f>CJ47</f>
        <v>0</v>
      </c>
      <c r="CI56" s="14"/>
      <c r="CJ56" s="14"/>
      <c r="CK56" s="14"/>
      <c r="CL56" s="14"/>
      <c r="CM56" s="14">
        <f>SUM(BS52,BS60,CJ52)</f>
        <v>1000000</v>
      </c>
      <c r="CN56" s="14"/>
      <c r="CO56" s="14"/>
      <c r="CP56" s="14"/>
      <c r="CQ56" s="14">
        <f>CM56+0.00000003</f>
        <v>1000000.00000003</v>
      </c>
      <c r="CR56" s="14"/>
      <c r="CS56" s="14"/>
      <c r="CT56" s="14"/>
    </row>
    <row r="57" spans="1:98" ht="15.75" thickBot="1">
      <c r="A57" s="30">
        <f>AJ51</f>
        <v>0</v>
      </c>
      <c r="B57" s="30"/>
      <c r="C57" s="30"/>
      <c r="D57" s="30"/>
      <c r="E57" s="30"/>
      <c r="F57" s="30"/>
      <c r="G57" s="30"/>
      <c r="H57" s="6"/>
      <c r="I57" s="6"/>
      <c r="J57" s="30">
        <f>AJ50</f>
        <v>0</v>
      </c>
      <c r="K57" s="30"/>
      <c r="L57" s="30"/>
      <c r="M57" s="30"/>
      <c r="N57" s="30"/>
      <c r="O57" s="30"/>
      <c r="P57" s="30"/>
      <c r="Q57" s="14"/>
      <c r="R57" s="14"/>
      <c r="S57" s="14"/>
      <c r="T57" s="14"/>
      <c r="U57" s="14"/>
      <c r="V57" s="14"/>
      <c r="W57" s="14"/>
      <c r="X57" s="14"/>
      <c r="Y57" s="25"/>
      <c r="Z57" s="26"/>
      <c r="AA57" s="26"/>
      <c r="AB57" s="26"/>
      <c r="AC57" s="26"/>
      <c r="AD57" s="26"/>
      <c r="AE57" s="26"/>
      <c r="AF57" s="27"/>
      <c r="AZ57" s="1">
        <f t="shared" si="42"/>
        <v>0</v>
      </c>
      <c r="BA57" s="1">
        <f t="shared" si="43"/>
        <v>0</v>
      </c>
      <c r="BB57" s="1">
        <f t="shared" si="44"/>
        <v>0</v>
      </c>
      <c r="BC57" s="1">
        <f t="shared" si="45"/>
        <v>0</v>
      </c>
      <c r="BD57" s="1" t="b">
        <f t="shared" si="46"/>
        <v>0</v>
      </c>
      <c r="BE57" s="1" t="b">
        <f t="shared" si="47"/>
        <v>0</v>
      </c>
      <c r="BF57" s="1" t="b">
        <f t="shared" si="48"/>
        <v>0</v>
      </c>
      <c r="BG57" s="1" t="b">
        <f t="shared" si="49"/>
        <v>0</v>
      </c>
      <c r="BH57" s="1" t="b">
        <f t="shared" si="50"/>
        <v>0</v>
      </c>
      <c r="BI57" s="1" t="b">
        <f t="shared" si="51"/>
        <v>0</v>
      </c>
      <c r="BJ57" s="1">
        <f t="shared" si="52"/>
        <v>0</v>
      </c>
      <c r="BK57" s="1">
        <f t="shared" si="53"/>
        <v>0</v>
      </c>
      <c r="BL57" s="1">
        <f t="shared" si="54"/>
        <v>0</v>
      </c>
      <c r="BM57" s="1">
        <f t="shared" si="55"/>
        <v>0</v>
      </c>
      <c r="BO57" s="36" t="b">
        <f>IF(AQ49=2,IF(AQ50=2,SUM((AZ51+BA59)-(BA51+AZ59))*1000+((H51+I59)-(I51+H59))/10+(H51+I59)/100+(I59)/1000+(AY49)/10000+(AW49)/100000))</f>
        <v>0</v>
      </c>
      <c r="BP57" s="9"/>
      <c r="BQ57" s="9"/>
      <c r="BR57" s="10"/>
      <c r="BS57" s="36" t="b">
        <f>IF(AQ50=2,IF(AQ49=2,SUM((AZ59+BA51)-(AZ51+BA59))*1000+((H59+I51)-(H51+I59))/10+(I51+H59)/100+(I51)/1000+(AY50)/10000+(AW50)/100000))</f>
        <v>0</v>
      </c>
      <c r="BT57" s="9"/>
      <c r="BU57" s="9"/>
      <c r="BV57" s="10"/>
      <c r="BW57" s="36" t="b">
        <f>IF(AQ51=2,IF(AQ49=2,SUM((AZ53+BA55)-(BA53+AZ55))*1000+((H53+I55)-(I53+H55))/10+(H53+I55)/100+(I55)/1000+(AY51)/10000+(AW51)/100000))</f>
        <v>0</v>
      </c>
      <c r="BX57" s="9"/>
      <c r="BY57" s="9"/>
      <c r="BZ57" s="10"/>
      <c r="CA57" s="36" t="b">
        <f>IF(AQ52=2,IF(AQ49=2,SUM((AZ50+BA58)-(BA50+AZ58))*1000+((H50+I58)-(I50+H58))/10+(H50+I58)/100+(I58)/1000+(AY52)/10000+(AW52)/100000))</f>
        <v>0</v>
      </c>
      <c r="CB57" s="9"/>
      <c r="CC57" s="9"/>
      <c r="CD57" s="10"/>
      <c r="CE57" s="3">
        <v>3</v>
      </c>
      <c r="CF57" s="1">
        <f>RANK(CQ57,CQ55:CT58)</f>
        <v>3</v>
      </c>
      <c r="CG57" s="1">
        <f>RANK(CM57,CM55:CP58)</f>
        <v>1</v>
      </c>
      <c r="CH57" s="14">
        <f>CN47</f>
        <v>0</v>
      </c>
      <c r="CI57" s="14"/>
      <c r="CJ57" s="14"/>
      <c r="CK57" s="14"/>
      <c r="CL57" s="14"/>
      <c r="CM57" s="14">
        <f>SUM(BW52,BW60,CN52)</f>
        <v>1000000</v>
      </c>
      <c r="CN57" s="14"/>
      <c r="CO57" s="14"/>
      <c r="CP57" s="14"/>
      <c r="CQ57" s="14">
        <f>CM57+0.00000002</f>
        <v>1000000.00000002</v>
      </c>
      <c r="CR57" s="14"/>
      <c r="CS57" s="14"/>
      <c r="CT57" s="14"/>
    </row>
    <row r="58" spans="1:98" ht="15">
      <c r="A58" s="30">
        <f>AJ49</f>
        <v>0</v>
      </c>
      <c r="B58" s="30"/>
      <c r="C58" s="30"/>
      <c r="D58" s="30"/>
      <c r="E58" s="30"/>
      <c r="F58" s="30"/>
      <c r="G58" s="30"/>
      <c r="H58" s="6"/>
      <c r="I58" s="6"/>
      <c r="J58" s="30">
        <f>AJ52</f>
        <v>0</v>
      </c>
      <c r="K58" s="30"/>
      <c r="L58" s="30"/>
      <c r="M58" s="30"/>
      <c r="N58" s="30"/>
      <c r="O58" s="30"/>
      <c r="P58" s="30"/>
      <c r="Q58" s="14"/>
      <c r="R58" s="14"/>
      <c r="S58" s="14"/>
      <c r="T58" s="14"/>
      <c r="U58" s="14"/>
      <c r="V58" s="14"/>
      <c r="W58" s="14"/>
      <c r="X58" s="14"/>
      <c r="Y58" s="22">
        <v>2</v>
      </c>
      <c r="Z58" s="24"/>
      <c r="AA58" s="16">
        <f>IF(H49="","",R50)</f>
      </c>
      <c r="AB58" s="17"/>
      <c r="AC58" s="17"/>
      <c r="AD58" s="17"/>
      <c r="AE58" s="17"/>
      <c r="AF58" s="18"/>
      <c r="AZ58" s="1">
        <f t="shared" si="42"/>
        <v>0</v>
      </c>
      <c r="BA58" s="1">
        <f t="shared" si="43"/>
        <v>0</v>
      </c>
      <c r="BB58" s="1">
        <f t="shared" si="44"/>
        <v>0</v>
      </c>
      <c r="BC58" s="1">
        <f t="shared" si="45"/>
        <v>0</v>
      </c>
      <c r="BD58" s="1" t="b">
        <f t="shared" si="46"/>
        <v>0</v>
      </c>
      <c r="BE58" s="1" t="b">
        <f t="shared" si="47"/>
        <v>0</v>
      </c>
      <c r="BF58" s="1" t="b">
        <f t="shared" si="48"/>
        <v>0</v>
      </c>
      <c r="BG58" s="1" t="b">
        <f t="shared" si="49"/>
        <v>0</v>
      </c>
      <c r="BH58" s="1" t="b">
        <f t="shared" si="50"/>
        <v>0</v>
      </c>
      <c r="BI58" s="1" t="b">
        <f t="shared" si="51"/>
        <v>0</v>
      </c>
      <c r="BJ58" s="1">
        <f t="shared" si="52"/>
        <v>0</v>
      </c>
      <c r="BK58" s="1">
        <f t="shared" si="53"/>
        <v>0</v>
      </c>
      <c r="BL58" s="1">
        <f t="shared" si="54"/>
        <v>0</v>
      </c>
      <c r="BM58" s="1">
        <f t="shared" si="55"/>
        <v>0</v>
      </c>
      <c r="BO58" s="36" t="b">
        <f>IF(AQ49=2,IF(AQ51=2,SUM((AZ55+BA53)-(AZ53+BA55))*1000+((H55+I53)-(H53+I55))*10+(I53+H55)/100+(I53)/1000+(AY49)/10000+(AW49)/100000))</f>
        <v>0</v>
      </c>
      <c r="BP58" s="9"/>
      <c r="BQ58" s="9"/>
      <c r="BR58" s="10"/>
      <c r="BS58" s="36" t="b">
        <f>IF(AQ50=2,IF(AQ51=2,SUM((AZ49+BA57)-(BA49+AZ57))*1000+((H49+I57)-(I49+H57))/10+(H49+I57)/100+(I57)/1000+(AY50)/10000+(AW50)/100000))</f>
        <v>0</v>
      </c>
      <c r="BT58" s="9"/>
      <c r="BU58" s="9"/>
      <c r="BV58" s="10"/>
      <c r="BW58" s="36" t="b">
        <f>IF(AQ51=2,IF(AQ50=2,SUM((AZ57+BA49)-(AZ49+BA57))*1000+((H57+I49)-(H49+I57))/10+(H57+I49)/100+(I49)/1000+(AY51)/10000+(AW51)/100000))</f>
        <v>0</v>
      </c>
      <c r="BX58" s="9"/>
      <c r="BY58" s="9"/>
      <c r="BZ58" s="10"/>
      <c r="CA58" s="36" t="b">
        <f>IF(AQ52=2,IF(AQ50=2,SUM((AZ56+BA54)-(AZ54+BA56))*1000+((H56+I54)-(H54+I56))/10+(H56+I54)/100+(I54)/1000+(AY52)/10000+(AW52)/100000))</f>
        <v>0</v>
      </c>
      <c r="CB58" s="9"/>
      <c r="CC58" s="9"/>
      <c r="CD58" s="10"/>
      <c r="CE58" s="3">
        <v>4</v>
      </c>
      <c r="CF58" s="1">
        <f>RANK(CQ58,CQ55:CT58)</f>
        <v>4</v>
      </c>
      <c r="CG58" s="1">
        <f>RANK(CM58,CM55:CP58)</f>
        <v>1</v>
      </c>
      <c r="CH58" s="14">
        <f>CR47</f>
        <v>0</v>
      </c>
      <c r="CI58" s="14"/>
      <c r="CJ58" s="14"/>
      <c r="CK58" s="14"/>
      <c r="CL58" s="14"/>
      <c r="CM58" s="14">
        <f>SUM(CA52,CA60,CR52)</f>
        <v>1000000</v>
      </c>
      <c r="CN58" s="14"/>
      <c r="CO58" s="14"/>
      <c r="CP58" s="14"/>
      <c r="CQ58" s="14">
        <f>CM58+0.0000000001</f>
        <v>1000000.0000000001</v>
      </c>
      <c r="CR58" s="14"/>
      <c r="CS58" s="14"/>
      <c r="CT58" s="14"/>
    </row>
    <row r="59" spans="1:82" ht="15.75" thickBot="1">
      <c r="A59" s="30">
        <f>AJ50</f>
        <v>0</v>
      </c>
      <c r="B59" s="30"/>
      <c r="C59" s="30"/>
      <c r="D59" s="30"/>
      <c r="E59" s="30"/>
      <c r="F59" s="30"/>
      <c r="G59" s="30"/>
      <c r="H59" s="6"/>
      <c r="I59" s="6"/>
      <c r="J59" s="30">
        <f>AJ49</f>
        <v>0</v>
      </c>
      <c r="K59" s="30"/>
      <c r="L59" s="30"/>
      <c r="M59" s="30"/>
      <c r="N59" s="30"/>
      <c r="O59" s="30"/>
      <c r="P59" s="30"/>
      <c r="Q59" s="14"/>
      <c r="R59" s="14"/>
      <c r="S59" s="14"/>
      <c r="T59" s="14"/>
      <c r="U59" s="14"/>
      <c r="V59" s="14"/>
      <c r="W59" s="14"/>
      <c r="X59" s="14"/>
      <c r="Y59" s="25"/>
      <c r="Z59" s="27"/>
      <c r="AA59" s="19"/>
      <c r="AB59" s="20"/>
      <c r="AC59" s="20"/>
      <c r="AD59" s="20"/>
      <c r="AE59" s="20"/>
      <c r="AF59" s="21"/>
      <c r="AZ59" s="1">
        <f t="shared" si="42"/>
        <v>0</v>
      </c>
      <c r="BA59" s="1">
        <f t="shared" si="43"/>
        <v>0</v>
      </c>
      <c r="BB59" s="1">
        <f t="shared" si="44"/>
        <v>0</v>
      </c>
      <c r="BC59" s="1">
        <f t="shared" si="45"/>
        <v>0</v>
      </c>
      <c r="BD59" s="1" t="b">
        <f t="shared" si="46"/>
        <v>0</v>
      </c>
      <c r="BE59" s="1" t="b">
        <f t="shared" si="47"/>
        <v>0</v>
      </c>
      <c r="BF59" s="1" t="b">
        <f t="shared" si="48"/>
        <v>0</v>
      </c>
      <c r="BG59" s="1" t="b">
        <f t="shared" si="49"/>
        <v>0</v>
      </c>
      <c r="BH59" s="1" t="b">
        <f t="shared" si="50"/>
        <v>0</v>
      </c>
      <c r="BI59" s="1" t="b">
        <f t="shared" si="51"/>
        <v>0</v>
      </c>
      <c r="BJ59" s="1">
        <f t="shared" si="52"/>
        <v>0</v>
      </c>
      <c r="BK59" s="1">
        <f t="shared" si="53"/>
        <v>0</v>
      </c>
      <c r="BL59" s="1">
        <f t="shared" si="54"/>
        <v>0</v>
      </c>
      <c r="BM59" s="1">
        <f t="shared" si="55"/>
        <v>0</v>
      </c>
      <c r="BO59" s="36" t="b">
        <f>IF(AQ49=2,IF(AQ52=2,SUM((AZ58+BA50)-(AZ50+BA58))*1000+((H58+I50)-(H50+I58))/10+(H58+I50)/100+(I50)/1000+(AY49)/10000+(AW49)/100000))</f>
        <v>0</v>
      </c>
      <c r="BP59" s="9"/>
      <c r="BQ59" s="9"/>
      <c r="BR59" s="10"/>
      <c r="BS59" s="36" t="b">
        <f>IF(AQ50=2,IF(AQ52=2,SUM((AZ54+BA56)-(BA54+AZ56))*1000+((H54+I56)-(I54+H56))/10+(H54+I56)/100+(I56)/1000+(AY50)/10000+(AW50)/100000))</f>
        <v>0</v>
      </c>
      <c r="BT59" s="9"/>
      <c r="BU59" s="9"/>
      <c r="BV59" s="10"/>
      <c r="BW59" s="36" t="b">
        <f>IF(AQ51=2,IF(AQ52=2,SUM((AZ52+BA60)-(BA52+AZ60))*1000+((H52+I60)-(I52+H60))/10+(H52+I60)/100+(I60)/1000+(AY51)/10000+(AW51)/100000))</f>
        <v>0</v>
      </c>
      <c r="BX59" s="9"/>
      <c r="BY59" s="9"/>
      <c r="BZ59" s="10"/>
      <c r="CA59" s="36" t="b">
        <f>IF(AQ52=2,IF(AQ51=2,SUM((AZ60+BA52)-(AZ52+BA60))*1000+((H60+I52)-(H52+I60))/10+(H60+I52)/100+(I52)/1000+(AY52)/10000+(AW52)/100000))</f>
        <v>0</v>
      </c>
      <c r="CB59" s="9"/>
      <c r="CC59" s="9"/>
      <c r="CD59" s="10"/>
    </row>
    <row r="60" spans="1:82" ht="15">
      <c r="A60" s="30">
        <f>AJ52</f>
        <v>0</v>
      </c>
      <c r="B60" s="30"/>
      <c r="C60" s="30"/>
      <c r="D60" s="30"/>
      <c r="E60" s="30"/>
      <c r="F60" s="30"/>
      <c r="G60" s="30"/>
      <c r="H60" s="6"/>
      <c r="I60" s="6"/>
      <c r="J60" s="30">
        <f>AJ51</f>
        <v>0</v>
      </c>
      <c r="K60" s="30"/>
      <c r="L60" s="30"/>
      <c r="M60" s="30"/>
      <c r="N60" s="30"/>
      <c r="O60" s="30"/>
      <c r="P60" s="30"/>
      <c r="Q60" s="14"/>
      <c r="R60" s="14"/>
      <c r="S60" s="14"/>
      <c r="T60" s="14"/>
      <c r="U60" s="14"/>
      <c r="V60" s="14"/>
      <c r="W60" s="14"/>
      <c r="X60" s="14"/>
      <c r="AZ60" s="1">
        <f t="shared" si="42"/>
        <v>0</v>
      </c>
      <c r="BA60" s="1">
        <f t="shared" si="43"/>
        <v>0</v>
      </c>
      <c r="BB60" s="1">
        <f t="shared" si="44"/>
        <v>0</v>
      </c>
      <c r="BC60" s="1">
        <f t="shared" si="45"/>
        <v>0</v>
      </c>
      <c r="BD60" s="1" t="b">
        <f t="shared" si="46"/>
        <v>0</v>
      </c>
      <c r="BE60" s="1" t="b">
        <f t="shared" si="47"/>
        <v>0</v>
      </c>
      <c r="BF60" s="1" t="b">
        <f t="shared" si="48"/>
        <v>0</v>
      </c>
      <c r="BG60" s="1" t="b">
        <f t="shared" si="49"/>
        <v>0</v>
      </c>
      <c r="BH60" s="1" t="b">
        <f t="shared" si="50"/>
        <v>0</v>
      </c>
      <c r="BI60" s="1" t="b">
        <f t="shared" si="51"/>
        <v>0</v>
      </c>
      <c r="BJ60" s="1">
        <f t="shared" si="52"/>
        <v>0</v>
      </c>
      <c r="BK60" s="1">
        <f t="shared" si="53"/>
        <v>0</v>
      </c>
      <c r="BL60" s="1">
        <f t="shared" si="54"/>
        <v>0</v>
      </c>
      <c r="BM60" s="1">
        <f t="shared" si="55"/>
        <v>0</v>
      </c>
      <c r="BO60" s="8">
        <f>SUM(BO56:BR59)</f>
        <v>0</v>
      </c>
      <c r="BP60" s="8"/>
      <c r="BQ60" s="8"/>
      <c r="BR60" s="8"/>
      <c r="BS60" s="8">
        <f>SUM(BS56:BV59)</f>
        <v>0</v>
      </c>
      <c r="BT60" s="8"/>
      <c r="BU60" s="8"/>
      <c r="BV60" s="8"/>
      <c r="BW60" s="8">
        <f>SUM(BW56:BZ59)</f>
        <v>0</v>
      </c>
      <c r="BX60" s="8"/>
      <c r="BY60" s="8"/>
      <c r="BZ60" s="8"/>
      <c r="CA60" s="8">
        <f>SUM(CA56:CD59)</f>
        <v>0</v>
      </c>
      <c r="CB60" s="8"/>
      <c r="CC60" s="8"/>
      <c r="CD60" s="8"/>
    </row>
    <row r="61" spans="1:51" ht="15" customHeight="1">
      <c r="A61" s="13" t="s">
        <v>20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21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J61" s="29" t="s">
        <v>21</v>
      </c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103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O62" s="37">
        <f>AJ64</f>
        <v>0</v>
      </c>
      <c r="BP62" s="37"/>
      <c r="BQ62" s="37"/>
      <c r="BR62" s="37"/>
      <c r="BS62" s="37">
        <f>AJ65</f>
        <v>0</v>
      </c>
      <c r="BT62" s="37"/>
      <c r="BU62" s="37"/>
      <c r="BV62" s="37"/>
      <c r="BW62" s="37">
        <f>AJ66</f>
        <v>0</v>
      </c>
      <c r="BX62" s="37"/>
      <c r="BY62" s="37"/>
      <c r="BZ62" s="37"/>
      <c r="CA62" s="37">
        <f>AJ67</f>
        <v>0</v>
      </c>
      <c r="CB62" s="37"/>
      <c r="CC62" s="37"/>
      <c r="CD62" s="37"/>
      <c r="CF62" s="38">
        <f>BO62</f>
        <v>0</v>
      </c>
      <c r="CG62" s="38"/>
      <c r="CH62" s="38"/>
      <c r="CI62" s="38"/>
      <c r="CJ62" s="38">
        <f>BS62</f>
        <v>0</v>
      </c>
      <c r="CK62" s="38"/>
      <c r="CL62" s="38"/>
      <c r="CM62" s="38"/>
      <c r="CN62" s="38">
        <f>BW62</f>
        <v>0</v>
      </c>
      <c r="CO62" s="38"/>
      <c r="CP62" s="38"/>
      <c r="CQ62" s="38"/>
      <c r="CR62" s="38">
        <f>CA62</f>
        <v>0</v>
      </c>
      <c r="CS62" s="38"/>
      <c r="CT62" s="38"/>
      <c r="CU62" s="38"/>
      <c r="CW62" s="1">
        <f>VLOOKUP(CE70,CF70:CL73,3,0)</f>
        <v>0</v>
      </c>
      <c r="CX62" s="1">
        <f>VLOOKUP(CW62,CH70:CP73,6,0)</f>
        <v>1000000</v>
      </c>
      <c r="CY62" s="1">
        <f>RANK(CX62,CX62:CX65)</f>
        <v>1</v>
      </c>
    </row>
    <row r="63" spans="1:103" ht="15">
      <c r="A63" s="15" t="s">
        <v>9</v>
      </c>
      <c r="B63" s="15"/>
      <c r="C63" s="15"/>
      <c r="D63" s="15"/>
      <c r="E63" s="15"/>
      <c r="F63" s="15"/>
      <c r="G63" s="15"/>
      <c r="H63" s="4" t="s">
        <v>10</v>
      </c>
      <c r="I63" s="4" t="s">
        <v>10</v>
      </c>
      <c r="J63" s="15" t="s">
        <v>9</v>
      </c>
      <c r="K63" s="15"/>
      <c r="L63" s="15"/>
      <c r="M63" s="15"/>
      <c r="N63" s="15"/>
      <c r="O63" s="15"/>
      <c r="P63" s="15"/>
      <c r="Q63" s="14"/>
      <c r="R63" s="15" t="s">
        <v>9</v>
      </c>
      <c r="S63" s="15"/>
      <c r="T63" s="15"/>
      <c r="U63" s="15"/>
      <c r="V63" s="15"/>
      <c r="W63" s="15"/>
      <c r="X63" s="15"/>
      <c r="Y63" s="4" t="s">
        <v>0</v>
      </c>
      <c r="Z63" s="4" t="s">
        <v>1</v>
      </c>
      <c r="AA63" s="4" t="s">
        <v>2</v>
      </c>
      <c r="AB63" s="4" t="s">
        <v>3</v>
      </c>
      <c r="AC63" s="4" t="s">
        <v>4</v>
      </c>
      <c r="AD63" s="4" t="s">
        <v>5</v>
      </c>
      <c r="AE63" s="4" t="s">
        <v>6</v>
      </c>
      <c r="AF63" s="4" t="s">
        <v>7</v>
      </c>
      <c r="AG63" s="4" t="s">
        <v>8</v>
      </c>
      <c r="AJ63" s="28" t="s">
        <v>9</v>
      </c>
      <c r="AK63" s="28"/>
      <c r="AL63" s="28"/>
      <c r="AM63" s="28"/>
      <c r="AN63" s="28"/>
      <c r="AO63" s="28"/>
      <c r="AP63" s="28"/>
      <c r="AQ63" s="2" t="s">
        <v>0</v>
      </c>
      <c r="AR63" s="2" t="s">
        <v>1</v>
      </c>
      <c r="AS63" s="2" t="s">
        <v>2</v>
      </c>
      <c r="AT63" s="2" t="s">
        <v>3</v>
      </c>
      <c r="AU63" s="2" t="s">
        <v>4</v>
      </c>
      <c r="AV63" s="2" t="s">
        <v>5</v>
      </c>
      <c r="AW63" s="2" t="s">
        <v>6</v>
      </c>
      <c r="AX63" s="2" t="s">
        <v>7</v>
      </c>
      <c r="AY63" s="2" t="s">
        <v>8</v>
      </c>
      <c r="AZ63" s="1" t="s">
        <v>1</v>
      </c>
      <c r="BA63" s="1" t="s">
        <v>1</v>
      </c>
      <c r="BB63" s="1" t="s">
        <v>2</v>
      </c>
      <c r="BC63" s="1" t="s">
        <v>2</v>
      </c>
      <c r="BD63" s="1" t="s">
        <v>3</v>
      </c>
      <c r="BE63" s="1" t="s">
        <v>3</v>
      </c>
      <c r="BF63" s="1" t="s">
        <v>4</v>
      </c>
      <c r="BG63" s="1" t="s">
        <v>4</v>
      </c>
      <c r="BH63" s="1" t="s">
        <v>5</v>
      </c>
      <c r="BI63" s="1" t="s">
        <v>5</v>
      </c>
      <c r="BJ63" s="1" t="s">
        <v>6</v>
      </c>
      <c r="BK63" s="1" t="s">
        <v>6</v>
      </c>
      <c r="BL63" s="1" t="s">
        <v>7</v>
      </c>
      <c r="BM63" s="1" t="s">
        <v>7</v>
      </c>
      <c r="BO63" s="31">
        <f>IF(AQ64=1,1000000)</f>
        <v>1000000</v>
      </c>
      <c r="BP63" s="32"/>
      <c r="BQ63" s="32"/>
      <c r="BR63" s="33"/>
      <c r="BS63" s="31">
        <f>IF(AQ65=1,1000000)</f>
        <v>1000000</v>
      </c>
      <c r="BT63" s="32"/>
      <c r="BU63" s="32"/>
      <c r="BV63" s="33"/>
      <c r="BW63" s="31">
        <f>IF(AQ66=1,1000000)</f>
        <v>1000000</v>
      </c>
      <c r="BX63" s="32"/>
      <c r="BY63" s="32"/>
      <c r="BZ63" s="33"/>
      <c r="CA63" s="31">
        <f>IF(AQ67=1,1000000)</f>
        <v>1000000</v>
      </c>
      <c r="CB63" s="32"/>
      <c r="CC63" s="32"/>
      <c r="CD63" s="33"/>
      <c r="CF63" s="39" t="b">
        <f>IF(AQ64=3,500000)</f>
        <v>0</v>
      </c>
      <c r="CG63" s="40"/>
      <c r="CH63" s="40"/>
      <c r="CI63" s="41"/>
      <c r="CJ63" s="39" t="b">
        <f>IF(AQ65=3,500000)</f>
        <v>0</v>
      </c>
      <c r="CK63" s="40"/>
      <c r="CL63" s="40"/>
      <c r="CM63" s="41"/>
      <c r="CN63" s="39" t="b">
        <f>IF(AQ66=3,500000)</f>
        <v>0</v>
      </c>
      <c r="CO63" s="40"/>
      <c r="CP63" s="40"/>
      <c r="CQ63" s="41"/>
      <c r="CR63" s="39" t="b">
        <f>IF(AQ67=3,500000)</f>
        <v>0</v>
      </c>
      <c r="CS63" s="40"/>
      <c r="CT63" s="40"/>
      <c r="CU63" s="41"/>
      <c r="CW63" s="1">
        <f>VLOOKUP(CE71,CF70:CL73,3,0)</f>
        <v>0</v>
      </c>
      <c r="CX63" s="1">
        <f>VLOOKUP(CW63,CH70:CP73,6,0)</f>
        <v>1000000</v>
      </c>
      <c r="CY63" s="1">
        <f>RANK(CX63,CX62:CX65)</f>
        <v>1</v>
      </c>
    </row>
    <row r="64" spans="1:103" ht="15">
      <c r="A64" s="30">
        <f>AJ65</f>
        <v>0</v>
      </c>
      <c r="B64" s="30"/>
      <c r="C64" s="30"/>
      <c r="D64" s="30"/>
      <c r="E64" s="30"/>
      <c r="F64" s="30"/>
      <c r="G64" s="30"/>
      <c r="H64" s="6"/>
      <c r="I64" s="6"/>
      <c r="J64" s="30">
        <f>AJ66</f>
        <v>0</v>
      </c>
      <c r="K64" s="30"/>
      <c r="L64" s="30"/>
      <c r="M64" s="30"/>
      <c r="N64" s="30"/>
      <c r="O64" s="30"/>
      <c r="P64" s="30"/>
      <c r="Q64" s="14"/>
      <c r="R64" s="30">
        <f>VLOOKUP(CE70,CF70:CL73,3,0)</f>
        <v>0</v>
      </c>
      <c r="S64" s="30"/>
      <c r="T64" s="30"/>
      <c r="U64" s="30"/>
      <c r="V64" s="30"/>
      <c r="W64" s="30"/>
      <c r="X64" s="30"/>
      <c r="Y64" s="3">
        <v>1</v>
      </c>
      <c r="Z64" s="5" t="e">
        <f>VLOOKUP(R64,AJ64:AY67,9,0)</f>
        <v>#N/A</v>
      </c>
      <c r="AA64" s="1" t="e">
        <f>VLOOKUP(R64,AJ64:AY67,10,0)</f>
        <v>#N/A</v>
      </c>
      <c r="AB64" s="1" t="e">
        <f>VLOOKUP(R64,AJ64:AY67,11,0)</f>
        <v>#N/A</v>
      </c>
      <c r="AC64" s="1" t="e">
        <f>VLOOKUP(R64,AJ64:AY67,12,0)</f>
        <v>#N/A</v>
      </c>
      <c r="AD64" s="1" t="e">
        <f>VLOOKUP(R64,AJ64:AY67,13,0)</f>
        <v>#N/A</v>
      </c>
      <c r="AE64" s="1" t="e">
        <f>VLOOKUP(R64,AJ64:AY67,14,0)</f>
        <v>#N/A</v>
      </c>
      <c r="AF64" s="1" t="e">
        <f>VLOOKUP(R64,AJ64:AY67,15,0)</f>
        <v>#N/A</v>
      </c>
      <c r="AG64" s="1" t="e">
        <f>VLOOKUP(R64,AJ64:AY67,16,0)</f>
        <v>#N/A</v>
      </c>
      <c r="AJ64" s="28"/>
      <c r="AK64" s="28"/>
      <c r="AL64" s="28"/>
      <c r="AM64" s="28"/>
      <c r="AN64" s="28"/>
      <c r="AO64" s="28"/>
      <c r="AP64" s="28"/>
      <c r="AQ64" s="2">
        <f>RANK(AR64,AR64:AR67)</f>
        <v>1</v>
      </c>
      <c r="AR64" s="2">
        <f>SUMPRODUCT((A64:G75=AJ64)*(AZ64:AZ75))+SUMPRODUCT((J64:P75=AJ64)*(BA64:BA75))</f>
        <v>0</v>
      </c>
      <c r="AS64" s="2">
        <f>SUMPRODUCT((A64:G75=AJ64)*(BB64:BB75))+SUMPRODUCT((J64:P75=AJ64)*(BC64:BC75))</f>
        <v>0</v>
      </c>
      <c r="AT64" s="2">
        <f>SUMPRODUCT((A64:G75=AJ64)*(BD64:BD75))+SUMPRODUCT((J64:P75=AJ64)*(BE64:BE75))</f>
        <v>0</v>
      </c>
      <c r="AU64" s="2">
        <f>SUMPRODUCT((A64:G75=AJ64)*(BF64:BF75))+SUMPRODUCT((J64:P75=AJ64)*(BG64:BG75))</f>
        <v>0</v>
      </c>
      <c r="AV64" s="2">
        <f>SUMPRODUCT((A64:G75=AJ64)*(BH64:BH75))+SUMPRODUCT((J64:P75=AJ64)*(BI64:BI75))</f>
        <v>0</v>
      </c>
      <c r="AW64" s="2">
        <f>SUMPRODUCT((A64:G75=AJ64)*(BJ64:BJ75))+SUMPRODUCT((J64:P75=AJ64)*(BK64:BK75))</f>
        <v>0</v>
      </c>
      <c r="AX64" s="2">
        <f>SUMPRODUCT((A64:G75=AJ64)*(BL64:BL75))+SUMPRODUCT((J64:P75=AJ64)*(BM64:BM75))</f>
        <v>0</v>
      </c>
      <c r="AY64" s="2">
        <f>AW64-AX64</f>
        <v>0</v>
      </c>
      <c r="AZ64" s="1">
        <f>IF(H64="",0,IF(H64&gt;I64,3,IF(H64=I64,1,IF(H64&lt;I64,0))))</f>
        <v>0</v>
      </c>
      <c r="BA64" s="1">
        <f>IF(I64="",0,IF(I64&gt;H64,3,IF(I64=H64,1,IF(I64&lt;H64,0))))</f>
        <v>0</v>
      </c>
      <c r="BB64" s="1">
        <f>IF(H64="",0,1)</f>
        <v>0</v>
      </c>
      <c r="BC64" s="1">
        <f>IF(I64="",0,1)</f>
        <v>0</v>
      </c>
      <c r="BD64" s="1" t="b">
        <f>IF(H64&lt;&gt;"",IF(H64&gt;I64,1))</f>
        <v>0</v>
      </c>
      <c r="BE64" s="1" t="b">
        <f>IF(I64&lt;&gt;"",IF(I64&gt;H64,1))</f>
        <v>0</v>
      </c>
      <c r="BF64" s="1" t="b">
        <f>IF(H64&lt;&gt;"",IF(H64=I64,1))</f>
        <v>0</v>
      </c>
      <c r="BG64" s="1" t="b">
        <f>IF(I64&lt;&gt;"",IF(I64=H64,1))</f>
        <v>0</v>
      </c>
      <c r="BH64" s="1" t="b">
        <f>IF(H64&lt;&gt;"",IF(H64&lt;I64,1))</f>
        <v>0</v>
      </c>
      <c r="BI64" s="1" t="b">
        <f>IF(I64&lt;&gt;"",IF(I64&lt;H64,1))</f>
        <v>0</v>
      </c>
      <c r="BJ64" s="1">
        <f>H64</f>
        <v>0</v>
      </c>
      <c r="BK64" s="1">
        <f>I64</f>
        <v>0</v>
      </c>
      <c r="BL64" s="1">
        <f>I64</f>
        <v>0</v>
      </c>
      <c r="BM64" s="1">
        <f>H64</f>
        <v>0</v>
      </c>
      <c r="BO64" s="31">
        <f>IF(AQ64=1,IF(AQ65=1,SUM((AZ66+BA74)-(BA66+AZ74))*1000+((H66+I74)-(I66+H74))/10+(H66+I74)/100+(I74)/1000+(AY64)/10000+(AW64)/100000))</f>
        <v>0</v>
      </c>
      <c r="BP64" s="32"/>
      <c r="BQ64" s="32"/>
      <c r="BR64" s="33"/>
      <c r="BS64" s="31">
        <f>IF(AQ65=1,IF(AQ64=1,SUM((AZ74+BA66)-(AZ66+BA74))*1000+((H74+I66)-(H66+I74))/10+(I66+H74)/100+(I66)/1000+(AY65)/10000+(AW65)/100000))</f>
        <v>0</v>
      </c>
      <c r="BT64" s="32"/>
      <c r="BU64" s="32"/>
      <c r="BV64" s="33"/>
      <c r="BW64" s="31">
        <f>IF(AQ66=1,IF(AQ64=1,SUM((AZ68+BA70)-(BA68+AZ70))*1000+((H68+I70)-(I68+H70))/10+(H68+I70)/100+(I70)/1000+(AY66)/10000+(AW66)/100000))</f>
        <v>0</v>
      </c>
      <c r="BX64" s="32"/>
      <c r="BY64" s="32"/>
      <c r="BZ64" s="33"/>
      <c r="CA64" s="31">
        <f>IF(AQ67=1,IF(AQ64=1,SUM((AZ65+BA73)-(BA65+AZ73))*1000+((H65+I73)-(I65+H73))/10+(H65+I73)/100+(I73)/1000+(AY67)/10000+(AW67)/100000))</f>
        <v>0</v>
      </c>
      <c r="CB64" s="32"/>
      <c r="CC64" s="32"/>
      <c r="CD64" s="33"/>
      <c r="CF64" s="39" t="b">
        <f>IF(AQ64=3,IF(AQ65=3,SUM((AZ66+BA74)-(BA66+AZ74))*1000+((H66+I74)-(I66+H74))/10+(H66+I74)/100+(I74)/1000+(AY64)/10000+(AW64)/100000))</f>
        <v>0</v>
      </c>
      <c r="CG64" s="40"/>
      <c r="CH64" s="40"/>
      <c r="CI64" s="41"/>
      <c r="CJ64" s="39" t="b">
        <f>IF(AQ65=3,IF(AQ64=3,SUM((AZ74+BA66)-(AZ66+BA74))*1000+((H74+I66)-(H66+I74))/10+(I66+H74)/100+(I66)/1000+(AY65)/10000+(AW65)/100000))</f>
        <v>0</v>
      </c>
      <c r="CK64" s="40"/>
      <c r="CL64" s="40"/>
      <c r="CM64" s="41"/>
      <c r="CN64" s="39" t="b">
        <f>IF(AQ66=3,IF(AQ64=3,SUM((AZ68+BA70)-(BA68+AZ70))*1000+((H68+I70)-(I68+H70))/10+(H68+I70)/100+(I70)/1000+(AY66)/10000+(AW66)/100000))</f>
        <v>0</v>
      </c>
      <c r="CO64" s="40"/>
      <c r="CP64" s="40"/>
      <c r="CQ64" s="41"/>
      <c r="CR64" s="39" t="b">
        <f>IF(AQ67=3,IF(AQ64=3,SUM((AZ65+BA73)-(BA65+AZ73))*1000+((H65+I73)-(I65+H73))/10+(H65+I73)/100+(I73)/1000+(AY67)/10000+(AW67)/100000))</f>
        <v>0</v>
      </c>
      <c r="CS64" s="40"/>
      <c r="CT64" s="40"/>
      <c r="CU64" s="41"/>
      <c r="CW64" s="1">
        <f>VLOOKUP(CE72,CF70:CL73,3,0)</f>
        <v>0</v>
      </c>
      <c r="CX64" s="1">
        <f>VLOOKUP(CW64,CH70:CP73,6,0)</f>
        <v>1000000</v>
      </c>
      <c r="CY64" s="1">
        <f>RANK(CX64,CX62:CX65)</f>
        <v>1</v>
      </c>
    </row>
    <row r="65" spans="1:103" ht="15">
      <c r="A65" s="30">
        <f>AJ67</f>
        <v>0</v>
      </c>
      <c r="B65" s="30"/>
      <c r="C65" s="30"/>
      <c r="D65" s="30"/>
      <c r="E65" s="30"/>
      <c r="F65" s="30"/>
      <c r="G65" s="30"/>
      <c r="H65" s="6"/>
      <c r="I65" s="6"/>
      <c r="J65" s="30">
        <f>AJ64</f>
        <v>0</v>
      </c>
      <c r="K65" s="30"/>
      <c r="L65" s="30"/>
      <c r="M65" s="30"/>
      <c r="N65" s="30"/>
      <c r="O65" s="30"/>
      <c r="P65" s="30"/>
      <c r="Q65" s="14"/>
      <c r="R65" s="30">
        <f>VLOOKUP(CE71,CF70:CL73,3,0)</f>
        <v>0</v>
      </c>
      <c r="S65" s="30"/>
      <c r="T65" s="30"/>
      <c r="U65" s="30"/>
      <c r="V65" s="30"/>
      <c r="W65" s="30"/>
      <c r="X65" s="30"/>
      <c r="Y65" s="3">
        <f>IF(CX63=CX62,CY62,CY63)</f>
        <v>1</v>
      </c>
      <c r="Z65" s="5" t="e">
        <f>VLOOKUP(R65,AJ64:AY67,9,0)</f>
        <v>#N/A</v>
      </c>
      <c r="AA65" s="1" t="e">
        <f>VLOOKUP(R65,AJ64:AY67,10,0)</f>
        <v>#N/A</v>
      </c>
      <c r="AB65" s="1" t="e">
        <f>VLOOKUP(R65,AJ64:AY67,11,0)</f>
        <v>#N/A</v>
      </c>
      <c r="AC65" s="1" t="e">
        <f>VLOOKUP(R65,AJ64:AY67,12,0)</f>
        <v>#N/A</v>
      </c>
      <c r="AD65" s="1" t="e">
        <f>VLOOKUP(R65,AJ64:AY67,13,0)</f>
        <v>#N/A</v>
      </c>
      <c r="AE65" s="1" t="e">
        <f>VLOOKUP(R65,AJ64:AY67,14,0)</f>
        <v>#N/A</v>
      </c>
      <c r="AF65" s="1" t="e">
        <f>VLOOKUP(R65,AJ64:AY67,15,0)</f>
        <v>#N/A</v>
      </c>
      <c r="AG65" s="1" t="e">
        <f>VLOOKUP(R65,AJ64:AY67,16,0)</f>
        <v>#N/A</v>
      </c>
      <c r="AJ65" s="28"/>
      <c r="AK65" s="28"/>
      <c r="AL65" s="28"/>
      <c r="AM65" s="28"/>
      <c r="AN65" s="28"/>
      <c r="AO65" s="28"/>
      <c r="AP65" s="28"/>
      <c r="AQ65" s="2">
        <f>RANK(AR65,AR64:AR67)</f>
        <v>1</v>
      </c>
      <c r="AR65" s="2">
        <f>SUMPRODUCT((A64:G75=AJ65)*(AZ64:AZ75))+SUMPRODUCT((J64:P75=AJ65)*(BA64:BA75))</f>
        <v>0</v>
      </c>
      <c r="AS65" s="2">
        <f>SUMPRODUCT((A64:G75=AJ65)*(BB64:BB75))+SUMPRODUCT((J64:P75=AJ65)*(BC64:BC75))</f>
        <v>0</v>
      </c>
      <c r="AT65" s="2">
        <f>SUMPRODUCT((A64:G75=AJ65)*(BD64:BD75))+SUMPRODUCT((J64:P75=AJ65)*(BE64:BE75))</f>
        <v>0</v>
      </c>
      <c r="AU65" s="2">
        <f>SUMPRODUCT((A64:G75=AJ65)*(BF64:BF75))+SUMPRODUCT((J64:P75=AJ65)*(BG64:BG75))</f>
        <v>0</v>
      </c>
      <c r="AV65" s="2">
        <f>SUMPRODUCT((A64:G75=AJ65)*(BH64:BH75))+SUMPRODUCT((J64:P75=AJ65)*(BI64:BI75))</f>
        <v>0</v>
      </c>
      <c r="AW65" s="2">
        <f>SUMPRODUCT((A64:G75=AJ65)*(BJ64:BJ75))+SUMPRODUCT((J64:P75=AJ65)*(BK64:BK75))</f>
        <v>0</v>
      </c>
      <c r="AX65" s="2">
        <f>SUMPRODUCT((A64:G75=AJ65)*(BL64:BL75))+SUMPRODUCT((J64:P75=AJ65)*(BM64:BM75))</f>
        <v>0</v>
      </c>
      <c r="AY65" s="2">
        <f>AW65-AX65</f>
        <v>0</v>
      </c>
      <c r="AZ65" s="1">
        <f aca="true" t="shared" si="56" ref="AZ65:AZ75">IF(H65="",0,IF(H65&gt;I65,3,IF(H65=I65,1,IF(H65&lt;I65,0))))</f>
        <v>0</v>
      </c>
      <c r="BA65" s="1">
        <f aca="true" t="shared" si="57" ref="BA65:BA75">IF(I65="",0,IF(I65&gt;H65,3,IF(I65=H65,1,IF(I65&lt;H65,0))))</f>
        <v>0</v>
      </c>
      <c r="BB65" s="1">
        <f aca="true" t="shared" si="58" ref="BB65:BB75">IF(H65="",0,1)</f>
        <v>0</v>
      </c>
      <c r="BC65" s="1">
        <f aca="true" t="shared" si="59" ref="BC65:BC75">IF(I65="",0,1)</f>
        <v>0</v>
      </c>
      <c r="BD65" s="1" t="b">
        <f aca="true" t="shared" si="60" ref="BD65:BD75">IF(H65&lt;&gt;"",IF(H65&gt;I65,1))</f>
        <v>0</v>
      </c>
      <c r="BE65" s="1" t="b">
        <f aca="true" t="shared" si="61" ref="BE65:BE75">IF(I65&lt;&gt;"",IF(I65&gt;H65,1))</f>
        <v>0</v>
      </c>
      <c r="BF65" s="1" t="b">
        <f aca="true" t="shared" si="62" ref="BF65:BF75">IF(H65&lt;&gt;"",IF(H65=I65,1))</f>
        <v>0</v>
      </c>
      <c r="BG65" s="1" t="b">
        <f aca="true" t="shared" si="63" ref="BG65:BG75">IF(I65&lt;&gt;"",IF(I65=H65,1))</f>
        <v>0</v>
      </c>
      <c r="BH65" s="1" t="b">
        <f aca="true" t="shared" si="64" ref="BH65:BH75">IF(H65&lt;&gt;"",IF(H65&lt;I65,1))</f>
        <v>0</v>
      </c>
      <c r="BI65" s="1" t="b">
        <f aca="true" t="shared" si="65" ref="BI65:BI75">IF(I65&lt;&gt;"",IF(I65&lt;H65,1))</f>
        <v>0</v>
      </c>
      <c r="BJ65" s="1">
        <f aca="true" t="shared" si="66" ref="BJ65:BJ75">H65</f>
        <v>0</v>
      </c>
      <c r="BK65" s="1">
        <f aca="true" t="shared" si="67" ref="BK65:BK75">I65</f>
        <v>0</v>
      </c>
      <c r="BL65" s="1">
        <f aca="true" t="shared" si="68" ref="BL65:BL75">I65</f>
        <v>0</v>
      </c>
      <c r="BM65" s="1">
        <f aca="true" t="shared" si="69" ref="BM65:BM75">H65</f>
        <v>0</v>
      </c>
      <c r="BO65" s="31">
        <f>IF(AQ64=1,IF(AQ66=1,SUM((AZ70+BA68)-(AZ68+BA70))*1000+((H70+I68)-(H68+I70))*10+(I68+H70)/100+(I68)/1000+(AY64)/10000+(AW64)/100000))</f>
        <v>0</v>
      </c>
      <c r="BP65" s="32"/>
      <c r="BQ65" s="32"/>
      <c r="BR65" s="33"/>
      <c r="BS65" s="31">
        <f>IF(AQ65=1,IF(AQ66=1,SUM((AZ64+BA72)-(BA64+AZ72))*1000+((H64+I72)-(I64+H72))/10+(H64+I72)/100+(I72)/1000+(AY65)/10000+(AW65)/100000))</f>
        <v>0</v>
      </c>
      <c r="BT65" s="32"/>
      <c r="BU65" s="32"/>
      <c r="BV65" s="33"/>
      <c r="BW65" s="31">
        <f>IF(AQ66=1,IF(AQ65=1,SUM((AZ72+BA64)-(AZ64+BA72))*1000+((H72+I64)-(H64+I72))/10+(H72+I64)/100+(I64)/1000+(AY66)/10000+(AW66)/100000))</f>
        <v>0</v>
      </c>
      <c r="BX65" s="32"/>
      <c r="BY65" s="32"/>
      <c r="BZ65" s="33"/>
      <c r="CA65" s="31">
        <f>IF(AQ67=1,IF(AQ65=1,SUM((AZ71+BA69)-(AZ69+BA71))*1000+((H71+I69)-(H69+I71))/10+(H71+I69)/100+(I69)/1000+(AY67)/10000+(AW67)/100000))</f>
        <v>0</v>
      </c>
      <c r="CB65" s="32"/>
      <c r="CC65" s="32"/>
      <c r="CD65" s="33"/>
      <c r="CF65" s="39" t="b">
        <f>IF(AQ64=3,IF(AQ66=3,SUM((AZ70+BA68)-(AZ68+BA70))*1000+((H70+I68)-(H68+I70))*10+(I68+H70)/100+(I68)/1000+(AY64)/10000+(AW64)/100000))</f>
        <v>0</v>
      </c>
      <c r="CG65" s="40"/>
      <c r="CH65" s="40"/>
      <c r="CI65" s="41"/>
      <c r="CJ65" s="39" t="b">
        <f>IF(AQ65=3,IF(AQ66=3,SUM((AZ64+BA72)-(BA64+AZ72))*1000+((H64+I72)-(I64+H72))/10+(H64+I72)/100+(I72)/1000+(AY65)/10000+(AW65)/100000))</f>
        <v>0</v>
      </c>
      <c r="CK65" s="40"/>
      <c r="CL65" s="40"/>
      <c r="CM65" s="41"/>
      <c r="CN65" s="39" t="b">
        <f>IF(AQ66=3,IF(AQ65=3,SUM((AZ72+BA64)-(AZ64+BA72))*1000+((H72+I64)-(H64+I72))/10+(H72+I64)/100+(I64)/1000+(AY66)/10000+(AW66)/100000))</f>
        <v>0</v>
      </c>
      <c r="CO65" s="40"/>
      <c r="CP65" s="40"/>
      <c r="CQ65" s="41"/>
      <c r="CR65" s="39" t="b">
        <f>IF(AQ67=3,IF(AQ65=3,SUM((AZ71+BA69)-(AZ69+BA71))*1000+((H71+I69)-(H69+I71))/10+(H71+I69)/100+(I69)/1000+(AY67)/10000+(AW67)/100000))</f>
        <v>0</v>
      </c>
      <c r="CS65" s="40"/>
      <c r="CT65" s="40"/>
      <c r="CU65" s="41"/>
      <c r="CW65" s="1">
        <f>VLOOKUP(CE73,CF70:CL73,3,0)</f>
        <v>0</v>
      </c>
      <c r="CX65" s="1">
        <f>VLOOKUP(CW65,CH70:CP73,6,0)</f>
        <v>1000000</v>
      </c>
      <c r="CY65" s="1">
        <f>RANK(CX65,CX62:CX65)</f>
        <v>1</v>
      </c>
    </row>
    <row r="66" spans="1:99" ht="15">
      <c r="A66" s="30">
        <f>AJ64</f>
        <v>0</v>
      </c>
      <c r="B66" s="30"/>
      <c r="C66" s="30"/>
      <c r="D66" s="30"/>
      <c r="E66" s="30"/>
      <c r="F66" s="30"/>
      <c r="G66" s="30"/>
      <c r="H66" s="6"/>
      <c r="I66" s="6"/>
      <c r="J66" s="30">
        <f>AJ65</f>
        <v>0</v>
      </c>
      <c r="K66" s="30"/>
      <c r="L66" s="30"/>
      <c r="M66" s="30"/>
      <c r="N66" s="30"/>
      <c r="O66" s="30"/>
      <c r="P66" s="30"/>
      <c r="Q66" s="14"/>
      <c r="R66" s="30">
        <f>VLOOKUP(CE72,CF70:CL73,3,0)</f>
        <v>0</v>
      </c>
      <c r="S66" s="30"/>
      <c r="T66" s="30"/>
      <c r="U66" s="30"/>
      <c r="V66" s="30"/>
      <c r="W66" s="30"/>
      <c r="X66" s="30"/>
      <c r="Y66" s="3">
        <f>IF(CX64=CX63,CY63,CY64)</f>
        <v>1</v>
      </c>
      <c r="Z66" s="5" t="e">
        <f>VLOOKUP(R66,AJ64:AY67,9,0)</f>
        <v>#N/A</v>
      </c>
      <c r="AA66" s="1" t="e">
        <f>VLOOKUP(R66,AJ64:AY67,10,0)</f>
        <v>#N/A</v>
      </c>
      <c r="AB66" s="1" t="e">
        <f>VLOOKUP(R66,AJ64:AY67,11,0)</f>
        <v>#N/A</v>
      </c>
      <c r="AC66" s="1" t="e">
        <f>VLOOKUP(R66,AJ64:AY67,12,0)</f>
        <v>#N/A</v>
      </c>
      <c r="AD66" s="1" t="e">
        <f>VLOOKUP(R66,AJ64:AY67,13,0)</f>
        <v>#N/A</v>
      </c>
      <c r="AE66" s="1" t="e">
        <f>VLOOKUP(R66,AJ64:AY67,14,0)</f>
        <v>#N/A</v>
      </c>
      <c r="AF66" s="1" t="e">
        <f>VLOOKUP(R66,AJ64:AY67,15,0)</f>
        <v>#N/A</v>
      </c>
      <c r="AG66" s="1" t="e">
        <f>VLOOKUP(R66,AJ64:AY67,16,0)</f>
        <v>#N/A</v>
      </c>
      <c r="AJ66" s="28"/>
      <c r="AK66" s="28"/>
      <c r="AL66" s="28"/>
      <c r="AM66" s="28"/>
      <c r="AN66" s="28"/>
      <c r="AO66" s="28"/>
      <c r="AP66" s="28"/>
      <c r="AQ66" s="2">
        <f>RANK(AR66,AR64:AR67)</f>
        <v>1</v>
      </c>
      <c r="AR66" s="2">
        <f>SUMPRODUCT((A64:G75=AJ66)*(AZ64:AZ75))+SUMPRODUCT((J64:P75=AJ66)*(BA64:BA75))</f>
        <v>0</v>
      </c>
      <c r="AS66" s="2">
        <f>SUMPRODUCT((A64:G75=AJ66)*(BB64:BB75))+SUMPRODUCT((J64:P75=AJ66)*(BC64:BC75))</f>
        <v>0</v>
      </c>
      <c r="AT66" s="2">
        <f>SUMPRODUCT((A64:G75=AJ66)*(BD64:BD75))+SUMPRODUCT((J64:P75=AJ66)*(BE64:BE75))</f>
        <v>0</v>
      </c>
      <c r="AU66" s="2">
        <f>SUMPRODUCT((A64:G75=AJ66)*(BF64:BF75))+SUMPRODUCT((J64:P75=AJ66)*(BG64:BG75))</f>
        <v>0</v>
      </c>
      <c r="AV66" s="2">
        <f>SUMPRODUCT((A64:G75=AJ66)*(BH64:BH75))+SUMPRODUCT((J64:P75=AJ66)*(BI64:BI75))</f>
        <v>0</v>
      </c>
      <c r="AW66" s="2">
        <f>SUMPRODUCT((A64:G75=AJ66)*(BJ64:BJ75))+SUMPRODUCT((J64:P75=AJ66)*(BK64:BK75))</f>
        <v>0</v>
      </c>
      <c r="AX66" s="2">
        <f>SUMPRODUCT((A64:G75=AJ66)*(BL64:BL75))+SUMPRODUCT((J64:P75=AJ66)*(BM64:BM75))</f>
        <v>0</v>
      </c>
      <c r="AY66" s="2">
        <f>AW66-AX66</f>
        <v>0</v>
      </c>
      <c r="AZ66" s="1">
        <f t="shared" si="56"/>
        <v>0</v>
      </c>
      <c r="BA66" s="1">
        <f t="shared" si="57"/>
        <v>0</v>
      </c>
      <c r="BB66" s="1">
        <f t="shared" si="58"/>
        <v>0</v>
      </c>
      <c r="BC66" s="1">
        <f t="shared" si="59"/>
        <v>0</v>
      </c>
      <c r="BD66" s="1" t="b">
        <f t="shared" si="60"/>
        <v>0</v>
      </c>
      <c r="BE66" s="1" t="b">
        <f t="shared" si="61"/>
        <v>0</v>
      </c>
      <c r="BF66" s="1" t="b">
        <f t="shared" si="62"/>
        <v>0</v>
      </c>
      <c r="BG66" s="1" t="b">
        <f t="shared" si="63"/>
        <v>0</v>
      </c>
      <c r="BH66" s="1" t="b">
        <f t="shared" si="64"/>
        <v>0</v>
      </c>
      <c r="BI66" s="1" t="b">
        <f t="shared" si="65"/>
        <v>0</v>
      </c>
      <c r="BJ66" s="1">
        <f t="shared" si="66"/>
        <v>0</v>
      </c>
      <c r="BK66" s="1">
        <f t="shared" si="67"/>
        <v>0</v>
      </c>
      <c r="BL66" s="1">
        <f t="shared" si="68"/>
        <v>0</v>
      </c>
      <c r="BM66" s="1">
        <f t="shared" si="69"/>
        <v>0</v>
      </c>
      <c r="BO66" s="31">
        <f>IF(AQ64=1,IF(AQ67=1,SUM((AZ73+BA65)-(AZ65+BA73))*1000+((H73+I65)-(H65+I73))/10+(H73+I65)/100+(I65)/1000+(AY64)/10000+(AW64)/100000))</f>
        <v>0</v>
      </c>
      <c r="BP66" s="32"/>
      <c r="BQ66" s="32"/>
      <c r="BR66" s="33"/>
      <c r="BS66" s="31">
        <f>IF(AQ65=1,IF(AQ67=1,SUM((AZ69+BA71)-(BA69+AZ71))*1000+((H69+I71)-(I69+H71))/10+(H69+I71)/100+(I71)/1000+(AY65)/10000+(AW65)/100000))</f>
        <v>0</v>
      </c>
      <c r="BT66" s="32"/>
      <c r="BU66" s="32"/>
      <c r="BV66" s="33"/>
      <c r="BW66" s="31">
        <f>IF(AQ66=1,IF(AQ67=1,SUM((AZ67+BA75)-(BA67+AZ75))*1000+((H67+I75)-(I67+H75))/10+(H67+I75)/100+(I75)/1000+(AY66)/10000+(AW66)/100000))</f>
        <v>0</v>
      </c>
      <c r="BX66" s="32"/>
      <c r="BY66" s="32"/>
      <c r="BZ66" s="33"/>
      <c r="CA66" s="31">
        <f>IF(AQ67=1,IF(AQ66=1,SUM((AZ75+BA67)-(AZ67+BA75))*1000+((H75+I67)-(H67+I75))/10+(H75+I67)/100+(I67)/1000+(AY67)/10000+(AW67)/100000))</f>
        <v>0</v>
      </c>
      <c r="CB66" s="32"/>
      <c r="CC66" s="32"/>
      <c r="CD66" s="33"/>
      <c r="CF66" s="39" t="b">
        <f>IF(AQ64=3,IF(AQ67=3,SUM((AZ73+BA65)-(AZ65+BA73))*1000+((H73+I65)-(H65+I73))/10+(H73+I65)/100+(I65)/1000+(AY64)/10000+(AW64)/100000))</f>
        <v>0</v>
      </c>
      <c r="CG66" s="40"/>
      <c r="CH66" s="40"/>
      <c r="CI66" s="41"/>
      <c r="CJ66" s="39" t="b">
        <f>IF(AQ65=3,IF(AQ67=3,SUM((AZ69+BA71)-(BA69+AZ71))*1000+((H69+I71)-(I69+H71))/10+(H69+I71)/100+(I71)/1000+(AY65)/10000+(AW65)/100000))</f>
        <v>0</v>
      </c>
      <c r="CK66" s="40"/>
      <c r="CL66" s="40"/>
      <c r="CM66" s="41"/>
      <c r="CN66" s="39" t="b">
        <f>IF(AQ66=3,IF(AQ67=3,SUM((AZ67+BA75)-(BA67+AZ75))*1000+((H67+I75)-(I67+H75))/10+(H67+I75)/100+(I75)/1000+(AY66)/10000+(AW66)/100000))</f>
        <v>0</v>
      </c>
      <c r="CO66" s="40"/>
      <c r="CP66" s="40"/>
      <c r="CQ66" s="41"/>
      <c r="CR66" s="39" t="b">
        <f>IF(AQ67=3,IF(AQ66=3,SUM((AZ75+BA67)-(AZ67+BA75))*1000+((H75+I67)-(H67+I75))/10+(H75+I67)/100+(I67)/1000+(AY67)/10000+(AW67)/100000))</f>
        <v>0</v>
      </c>
      <c r="CS66" s="40"/>
      <c r="CT66" s="40"/>
      <c r="CU66" s="41"/>
    </row>
    <row r="67" spans="1:99" ht="15">
      <c r="A67" s="30">
        <f>AJ66</f>
        <v>0</v>
      </c>
      <c r="B67" s="30"/>
      <c r="C67" s="30"/>
      <c r="D67" s="30"/>
      <c r="E67" s="30"/>
      <c r="F67" s="30"/>
      <c r="G67" s="30"/>
      <c r="H67" s="6"/>
      <c r="I67" s="6"/>
      <c r="J67" s="30">
        <f>AJ67</f>
        <v>0</v>
      </c>
      <c r="K67" s="30"/>
      <c r="L67" s="30"/>
      <c r="M67" s="30"/>
      <c r="N67" s="30"/>
      <c r="O67" s="30"/>
      <c r="P67" s="30"/>
      <c r="Q67" s="14"/>
      <c r="R67" s="30">
        <f>VLOOKUP(CE73,CF70:CL73,3,0)</f>
        <v>0</v>
      </c>
      <c r="S67" s="30"/>
      <c r="T67" s="30"/>
      <c r="U67" s="30"/>
      <c r="V67" s="30"/>
      <c r="W67" s="30"/>
      <c r="X67" s="30"/>
      <c r="Y67" s="3">
        <f>IF(CX65=CX64,CY64,CY65)</f>
        <v>1</v>
      </c>
      <c r="Z67" s="5" t="e">
        <f>VLOOKUP(R67,AJ64:AY67,9,0)</f>
        <v>#N/A</v>
      </c>
      <c r="AA67" s="1" t="e">
        <f>VLOOKUP(R67,AJ64:AY67,10,0)</f>
        <v>#N/A</v>
      </c>
      <c r="AB67" s="1" t="e">
        <f>VLOOKUP(R67,AJ64:AY67,11,0)</f>
        <v>#N/A</v>
      </c>
      <c r="AC67" s="1" t="e">
        <f>VLOOKUP(R67,AJ64:AY67,12,0)</f>
        <v>#N/A</v>
      </c>
      <c r="AD67" s="1" t="e">
        <f>VLOOKUP(R67,AJ64:AY67,13,0)</f>
        <v>#N/A</v>
      </c>
      <c r="AE67" s="1" t="e">
        <f>VLOOKUP(R67,AJ64:AY67,14,0)</f>
        <v>#N/A</v>
      </c>
      <c r="AF67" s="1" t="e">
        <f>VLOOKUP(R67,AJ64:AY67,15,0)</f>
        <v>#N/A</v>
      </c>
      <c r="AG67" s="1" t="e">
        <f>VLOOKUP(R67,AJ64:AY67,16,0)</f>
        <v>#N/A</v>
      </c>
      <c r="AJ67" s="28"/>
      <c r="AK67" s="28"/>
      <c r="AL67" s="28"/>
      <c r="AM67" s="28"/>
      <c r="AN67" s="28"/>
      <c r="AO67" s="28"/>
      <c r="AP67" s="28"/>
      <c r="AQ67" s="2">
        <f>RANK(AR67,AR64:AR67)</f>
        <v>1</v>
      </c>
      <c r="AR67" s="2">
        <f>SUMPRODUCT((A64:G75=AJ67)*(AZ64:AZ75))+SUMPRODUCT((J64:P75=AJ67)*(BA64:BA75))</f>
        <v>0</v>
      </c>
      <c r="AS67" s="2">
        <f>SUMPRODUCT((A64:G75=AJ67)*(BB64:BB75))+SUMPRODUCT((J64:P75=AJ67)*(BC64:BC75))</f>
        <v>0</v>
      </c>
      <c r="AT67" s="2">
        <f>SUMPRODUCT((A64:G75=AJ67)*(BD64:BD75))+SUMPRODUCT((J64:P75=AJ67)*(BE64:BE75))</f>
        <v>0</v>
      </c>
      <c r="AU67" s="2">
        <f>SUMPRODUCT((A64:G75=AJ67)*(BF64:BF75))+SUMPRODUCT((J64:P75=AJ67)*(BG64:BG75))</f>
        <v>0</v>
      </c>
      <c r="AV67" s="2">
        <f>SUMPRODUCT((A64:G75=AJ67)*(BH64:BH75))+SUMPRODUCT((J64:P75=AJ67)*(BI64:BI75))</f>
        <v>0</v>
      </c>
      <c r="AW67" s="2">
        <f>SUMPRODUCT((A64:G75=AJ67)*(BJ64:BJ75))+SUMPRODUCT((J64:P75=AJ67)*(BK64:BK75))</f>
        <v>0</v>
      </c>
      <c r="AX67" s="2">
        <f>SUMPRODUCT((A64:G75=AJ67)*(BL64:BL75))+SUMPRODUCT((J64:P75=AJ67)*(BM64:BM75))</f>
        <v>0</v>
      </c>
      <c r="AY67" s="2">
        <f>AW67-AX67</f>
        <v>0</v>
      </c>
      <c r="AZ67" s="1">
        <f t="shared" si="56"/>
        <v>0</v>
      </c>
      <c r="BA67" s="1">
        <f t="shared" si="57"/>
        <v>0</v>
      </c>
      <c r="BB67" s="1">
        <f t="shared" si="58"/>
        <v>0</v>
      </c>
      <c r="BC67" s="1">
        <f t="shared" si="59"/>
        <v>0</v>
      </c>
      <c r="BD67" s="1" t="b">
        <f t="shared" si="60"/>
        <v>0</v>
      </c>
      <c r="BE67" s="1" t="b">
        <f t="shared" si="61"/>
        <v>0</v>
      </c>
      <c r="BF67" s="1" t="b">
        <f t="shared" si="62"/>
        <v>0</v>
      </c>
      <c r="BG67" s="1" t="b">
        <f t="shared" si="63"/>
        <v>0</v>
      </c>
      <c r="BH67" s="1" t="b">
        <f t="shared" si="64"/>
        <v>0</v>
      </c>
      <c r="BI67" s="1" t="b">
        <f t="shared" si="65"/>
        <v>0</v>
      </c>
      <c r="BJ67" s="1">
        <f t="shared" si="66"/>
        <v>0</v>
      </c>
      <c r="BK67" s="1">
        <f t="shared" si="67"/>
        <v>0</v>
      </c>
      <c r="BL67" s="1">
        <f t="shared" si="68"/>
        <v>0</v>
      </c>
      <c r="BM67" s="1">
        <f t="shared" si="69"/>
        <v>0</v>
      </c>
      <c r="BO67" s="34">
        <f>SUM(BO63:BR66)</f>
        <v>1000000</v>
      </c>
      <c r="BP67" s="34"/>
      <c r="BQ67" s="34"/>
      <c r="BR67" s="34"/>
      <c r="BS67" s="34">
        <f>SUM(BS63:BV66)</f>
        <v>1000000</v>
      </c>
      <c r="BT67" s="34"/>
      <c r="BU67" s="34"/>
      <c r="BV67" s="34"/>
      <c r="BW67" s="34">
        <f>SUM(BW63:BZ66)</f>
        <v>1000000</v>
      </c>
      <c r="BX67" s="34"/>
      <c r="BY67" s="34"/>
      <c r="BZ67" s="34"/>
      <c r="CA67" s="34">
        <f>SUM(CA63:CD66)</f>
        <v>1000000</v>
      </c>
      <c r="CB67" s="34"/>
      <c r="CC67" s="34"/>
      <c r="CD67" s="34"/>
      <c r="CF67" s="42">
        <f>SUM(CF63:CI66)</f>
        <v>0</v>
      </c>
      <c r="CG67" s="42"/>
      <c r="CH67" s="42"/>
      <c r="CI67" s="42"/>
      <c r="CJ67" s="42">
        <f>SUM(CJ63:CM66)</f>
        <v>0</v>
      </c>
      <c r="CK67" s="42"/>
      <c r="CL67" s="42"/>
      <c r="CM67" s="42"/>
      <c r="CN67" s="42">
        <f>SUM(CN63:CQ66)</f>
        <v>0</v>
      </c>
      <c r="CO67" s="42"/>
      <c r="CP67" s="42"/>
      <c r="CQ67" s="42"/>
      <c r="CR67" s="42">
        <f>SUM(CR63:CU66)</f>
        <v>0</v>
      </c>
      <c r="CS67" s="42"/>
      <c r="CT67" s="42"/>
      <c r="CU67" s="42"/>
    </row>
    <row r="68" spans="1:82" ht="15.75" thickBot="1">
      <c r="A68" s="30">
        <f>AJ66</f>
        <v>0</v>
      </c>
      <c r="B68" s="30"/>
      <c r="C68" s="30"/>
      <c r="D68" s="30"/>
      <c r="E68" s="30"/>
      <c r="F68" s="30"/>
      <c r="G68" s="30"/>
      <c r="H68" s="6"/>
      <c r="I68" s="6"/>
      <c r="J68" s="30">
        <f>AJ64</f>
        <v>0</v>
      </c>
      <c r="K68" s="30"/>
      <c r="L68" s="30"/>
      <c r="M68" s="30"/>
      <c r="N68" s="30"/>
      <c r="O68" s="30"/>
      <c r="P68" s="30"/>
      <c r="Q68" s="14"/>
      <c r="R68" s="14"/>
      <c r="S68" s="14"/>
      <c r="T68" s="14"/>
      <c r="U68" s="14"/>
      <c r="V68" s="14"/>
      <c r="W68" s="14"/>
      <c r="X68" s="14"/>
      <c r="AZ68" s="1">
        <f t="shared" si="56"/>
        <v>0</v>
      </c>
      <c r="BA68" s="1">
        <f t="shared" si="57"/>
        <v>0</v>
      </c>
      <c r="BB68" s="1">
        <f t="shared" si="58"/>
        <v>0</v>
      </c>
      <c r="BC68" s="1">
        <f t="shared" si="59"/>
        <v>0</v>
      </c>
      <c r="BD68" s="1" t="b">
        <f t="shared" si="60"/>
        <v>0</v>
      </c>
      <c r="BE68" s="1" t="b">
        <f t="shared" si="61"/>
        <v>0</v>
      </c>
      <c r="BF68" s="1" t="b">
        <f t="shared" si="62"/>
        <v>0</v>
      </c>
      <c r="BG68" s="1" t="b">
        <f t="shared" si="63"/>
        <v>0</v>
      </c>
      <c r="BH68" s="1" t="b">
        <f t="shared" si="64"/>
        <v>0</v>
      </c>
      <c r="BI68" s="1" t="b">
        <f t="shared" si="65"/>
        <v>0</v>
      </c>
      <c r="BJ68" s="1">
        <f t="shared" si="66"/>
        <v>0</v>
      </c>
      <c r="BK68" s="1">
        <f t="shared" si="67"/>
        <v>0</v>
      </c>
      <c r="BL68" s="1">
        <f t="shared" si="68"/>
        <v>0</v>
      </c>
      <c r="BM68" s="1">
        <f t="shared" si="69"/>
        <v>0</v>
      </c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</row>
    <row r="69" spans="1:82" ht="15">
      <c r="A69" s="30">
        <f>AJ65</f>
        <v>0</v>
      </c>
      <c r="B69" s="30"/>
      <c r="C69" s="30"/>
      <c r="D69" s="30"/>
      <c r="E69" s="30"/>
      <c r="F69" s="30"/>
      <c r="G69" s="30"/>
      <c r="H69" s="6"/>
      <c r="I69" s="6"/>
      <c r="J69" s="30">
        <f>AJ67</f>
        <v>0</v>
      </c>
      <c r="K69" s="30"/>
      <c r="L69" s="30"/>
      <c r="M69" s="30"/>
      <c r="N69" s="30"/>
      <c r="O69" s="30"/>
      <c r="P69" s="30"/>
      <c r="Q69" s="14"/>
      <c r="R69" s="14"/>
      <c r="S69" s="14"/>
      <c r="T69" s="14"/>
      <c r="U69" s="14"/>
      <c r="V69" s="14"/>
      <c r="W69" s="14"/>
      <c r="X69" s="14"/>
      <c r="Y69" s="22">
        <v>1</v>
      </c>
      <c r="Z69" s="24"/>
      <c r="AA69" s="16">
        <f>IF(H64="","",R64)</f>
      </c>
      <c r="AB69" s="17"/>
      <c r="AC69" s="17"/>
      <c r="AD69" s="17"/>
      <c r="AE69" s="17"/>
      <c r="AF69" s="18"/>
      <c r="AZ69" s="1">
        <f t="shared" si="56"/>
        <v>0</v>
      </c>
      <c r="BA69" s="1">
        <f t="shared" si="57"/>
        <v>0</v>
      </c>
      <c r="BB69" s="1">
        <f t="shared" si="58"/>
        <v>0</v>
      </c>
      <c r="BC69" s="1">
        <f t="shared" si="59"/>
        <v>0</v>
      </c>
      <c r="BD69" s="1" t="b">
        <f t="shared" si="60"/>
        <v>0</v>
      </c>
      <c r="BE69" s="1" t="b">
        <f t="shared" si="61"/>
        <v>0</v>
      </c>
      <c r="BF69" s="1" t="b">
        <f t="shared" si="62"/>
        <v>0</v>
      </c>
      <c r="BG69" s="1" t="b">
        <f t="shared" si="63"/>
        <v>0</v>
      </c>
      <c r="BH69" s="1" t="b">
        <f t="shared" si="64"/>
        <v>0</v>
      </c>
      <c r="BI69" s="1" t="b">
        <f t="shared" si="65"/>
        <v>0</v>
      </c>
      <c r="BJ69" s="1">
        <f t="shared" si="66"/>
        <v>0</v>
      </c>
      <c r="BK69" s="1">
        <f t="shared" si="67"/>
        <v>0</v>
      </c>
      <c r="BL69" s="1">
        <f t="shared" si="68"/>
        <v>0</v>
      </c>
      <c r="BM69" s="1">
        <f t="shared" si="69"/>
        <v>0</v>
      </c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</row>
    <row r="70" spans="1:98" ht="15.75" thickBot="1">
      <c r="A70" s="30">
        <f>AJ64</f>
        <v>0</v>
      </c>
      <c r="B70" s="30"/>
      <c r="C70" s="30"/>
      <c r="D70" s="30"/>
      <c r="E70" s="30"/>
      <c r="F70" s="30"/>
      <c r="G70" s="30"/>
      <c r="H70" s="6"/>
      <c r="I70" s="6"/>
      <c r="J70" s="30">
        <f>AJ66</f>
        <v>0</v>
      </c>
      <c r="K70" s="30"/>
      <c r="L70" s="30"/>
      <c r="M70" s="30"/>
      <c r="N70" s="30"/>
      <c r="O70" s="30"/>
      <c r="P70" s="30"/>
      <c r="Q70" s="14"/>
      <c r="R70" s="14"/>
      <c r="S70" s="14"/>
      <c r="T70" s="14"/>
      <c r="U70" s="14"/>
      <c r="V70" s="14"/>
      <c r="W70" s="14"/>
      <c r="X70" s="14"/>
      <c r="Y70" s="25"/>
      <c r="Z70" s="27"/>
      <c r="AA70" s="19"/>
      <c r="AB70" s="20"/>
      <c r="AC70" s="20"/>
      <c r="AD70" s="20"/>
      <c r="AE70" s="20"/>
      <c r="AF70" s="21"/>
      <c r="AZ70" s="1">
        <f t="shared" si="56"/>
        <v>0</v>
      </c>
      <c r="BA70" s="1">
        <f t="shared" si="57"/>
        <v>0</v>
      </c>
      <c r="BB70" s="1">
        <f t="shared" si="58"/>
        <v>0</v>
      </c>
      <c r="BC70" s="1">
        <f t="shared" si="59"/>
        <v>0</v>
      </c>
      <c r="BD70" s="1" t="b">
        <f t="shared" si="60"/>
        <v>0</v>
      </c>
      <c r="BE70" s="1" t="b">
        <f t="shared" si="61"/>
        <v>0</v>
      </c>
      <c r="BF70" s="1" t="b">
        <f t="shared" si="62"/>
        <v>0</v>
      </c>
      <c r="BG70" s="1" t="b">
        <f t="shared" si="63"/>
        <v>0</v>
      </c>
      <c r="BH70" s="1" t="b">
        <f t="shared" si="64"/>
        <v>0</v>
      </c>
      <c r="BI70" s="1" t="b">
        <f t="shared" si="65"/>
        <v>0</v>
      </c>
      <c r="BJ70" s="1">
        <f t="shared" si="66"/>
        <v>0</v>
      </c>
      <c r="BK70" s="1">
        <f t="shared" si="67"/>
        <v>0</v>
      </c>
      <c r="BL70" s="1">
        <f t="shared" si="68"/>
        <v>0</v>
      </c>
      <c r="BM70" s="1">
        <f t="shared" si="69"/>
        <v>0</v>
      </c>
      <c r="BO70" s="35">
        <f>BO62</f>
        <v>0</v>
      </c>
      <c r="BP70" s="35"/>
      <c r="BQ70" s="35"/>
      <c r="BR70" s="35"/>
      <c r="BS70" s="35">
        <f>BS62</f>
        <v>0</v>
      </c>
      <c r="BT70" s="35"/>
      <c r="BU70" s="35"/>
      <c r="BV70" s="35"/>
      <c r="BW70" s="35">
        <f>BW62</f>
        <v>0</v>
      </c>
      <c r="BX70" s="35"/>
      <c r="BY70" s="35"/>
      <c r="BZ70" s="35"/>
      <c r="CA70" s="35">
        <f>CA62</f>
        <v>0</v>
      </c>
      <c r="CB70" s="35"/>
      <c r="CC70" s="35"/>
      <c r="CD70" s="35"/>
      <c r="CE70" s="3">
        <v>1</v>
      </c>
      <c r="CF70" s="1">
        <f>RANK(CQ70,CQ70:CT73)</f>
        <v>1</v>
      </c>
      <c r="CG70" s="1">
        <f>RANK(CM70,CM70:CP73)</f>
        <v>1</v>
      </c>
      <c r="CH70" s="14">
        <f>CF62</f>
        <v>0</v>
      </c>
      <c r="CI70" s="14"/>
      <c r="CJ70" s="14"/>
      <c r="CK70" s="14"/>
      <c r="CL70" s="14"/>
      <c r="CM70" s="14">
        <f>SUM(BO67,BO75,CF67)</f>
        <v>1000000</v>
      </c>
      <c r="CN70" s="14"/>
      <c r="CO70" s="14"/>
      <c r="CP70" s="14"/>
      <c r="CQ70" s="14">
        <f>CM70+0.00000004</f>
        <v>1000000.00000004</v>
      </c>
      <c r="CR70" s="14"/>
      <c r="CS70" s="14"/>
      <c r="CT70" s="14"/>
    </row>
    <row r="71" spans="1:98" ht="15">
      <c r="A71" s="30">
        <f>AJ67</f>
        <v>0</v>
      </c>
      <c r="B71" s="30"/>
      <c r="C71" s="30"/>
      <c r="D71" s="30"/>
      <c r="E71" s="30"/>
      <c r="F71" s="30"/>
      <c r="G71" s="30"/>
      <c r="H71" s="6"/>
      <c r="I71" s="6"/>
      <c r="J71" s="30">
        <f>AJ65</f>
        <v>0</v>
      </c>
      <c r="K71" s="30"/>
      <c r="L71" s="30"/>
      <c r="M71" s="30"/>
      <c r="N71" s="30"/>
      <c r="O71" s="30"/>
      <c r="P71" s="30"/>
      <c r="Q71" s="14"/>
      <c r="R71" s="14"/>
      <c r="S71" s="14"/>
      <c r="T71" s="14"/>
      <c r="U71" s="14"/>
      <c r="V71" s="14"/>
      <c r="W71" s="14"/>
      <c r="X71" s="14"/>
      <c r="Y71" s="22" t="s">
        <v>11</v>
      </c>
      <c r="Z71" s="23"/>
      <c r="AA71" s="23"/>
      <c r="AB71" s="23"/>
      <c r="AC71" s="23"/>
      <c r="AD71" s="23"/>
      <c r="AE71" s="23"/>
      <c r="AF71" s="24"/>
      <c r="AZ71" s="1">
        <f t="shared" si="56"/>
        <v>0</v>
      </c>
      <c r="BA71" s="1">
        <f t="shared" si="57"/>
        <v>0</v>
      </c>
      <c r="BB71" s="1">
        <f t="shared" si="58"/>
        <v>0</v>
      </c>
      <c r="BC71" s="1">
        <f t="shared" si="59"/>
        <v>0</v>
      </c>
      <c r="BD71" s="1" t="b">
        <f t="shared" si="60"/>
        <v>0</v>
      </c>
      <c r="BE71" s="1" t="b">
        <f t="shared" si="61"/>
        <v>0</v>
      </c>
      <c r="BF71" s="1" t="b">
        <f t="shared" si="62"/>
        <v>0</v>
      </c>
      <c r="BG71" s="1" t="b">
        <f t="shared" si="63"/>
        <v>0</v>
      </c>
      <c r="BH71" s="1" t="b">
        <f t="shared" si="64"/>
        <v>0</v>
      </c>
      <c r="BI71" s="1" t="b">
        <f t="shared" si="65"/>
        <v>0</v>
      </c>
      <c r="BJ71" s="1">
        <f t="shared" si="66"/>
        <v>0</v>
      </c>
      <c r="BK71" s="1">
        <f t="shared" si="67"/>
        <v>0</v>
      </c>
      <c r="BL71" s="1">
        <f t="shared" si="68"/>
        <v>0</v>
      </c>
      <c r="BM71" s="1">
        <f t="shared" si="69"/>
        <v>0</v>
      </c>
      <c r="BO71" s="36" t="b">
        <f>IF(AQ64=2,800000)</f>
        <v>0</v>
      </c>
      <c r="BP71" s="9"/>
      <c r="BQ71" s="9"/>
      <c r="BR71" s="10"/>
      <c r="BS71" s="36" t="b">
        <f>IF(AQ65=2,800000)</f>
        <v>0</v>
      </c>
      <c r="BT71" s="9"/>
      <c r="BU71" s="9"/>
      <c r="BV71" s="10"/>
      <c r="BW71" s="36" t="b">
        <f>IF(AQ66=2,800000)</f>
        <v>0</v>
      </c>
      <c r="BX71" s="9"/>
      <c r="BY71" s="9"/>
      <c r="BZ71" s="10"/>
      <c r="CA71" s="36" t="b">
        <f>IF(AQ67=2,800000)</f>
        <v>0</v>
      </c>
      <c r="CB71" s="9"/>
      <c r="CC71" s="9"/>
      <c r="CD71" s="10"/>
      <c r="CE71" s="3">
        <v>2</v>
      </c>
      <c r="CF71" s="1">
        <f>RANK(CQ71,CQ70:CT73)</f>
        <v>2</v>
      </c>
      <c r="CG71" s="1">
        <f>RANK(CM71,CM70:CP73)</f>
        <v>1</v>
      </c>
      <c r="CH71" s="14">
        <f>CJ62</f>
        <v>0</v>
      </c>
      <c r="CI71" s="14"/>
      <c r="CJ71" s="14"/>
      <c r="CK71" s="14"/>
      <c r="CL71" s="14"/>
      <c r="CM71" s="14">
        <f>SUM(BS67,BS75,CJ67)</f>
        <v>1000000</v>
      </c>
      <c r="CN71" s="14"/>
      <c r="CO71" s="14"/>
      <c r="CP71" s="14"/>
      <c r="CQ71" s="14">
        <f>CM71+0.00000003</f>
        <v>1000000.00000003</v>
      </c>
      <c r="CR71" s="14"/>
      <c r="CS71" s="14"/>
      <c r="CT71" s="14"/>
    </row>
    <row r="72" spans="1:98" ht="15.75" thickBot="1">
      <c r="A72" s="30">
        <f>AJ66</f>
        <v>0</v>
      </c>
      <c r="B72" s="30"/>
      <c r="C72" s="30"/>
      <c r="D72" s="30"/>
      <c r="E72" s="30"/>
      <c r="F72" s="30"/>
      <c r="G72" s="30"/>
      <c r="H72" s="6"/>
      <c r="I72" s="6"/>
      <c r="J72" s="30">
        <f>AJ65</f>
        <v>0</v>
      </c>
      <c r="K72" s="30"/>
      <c r="L72" s="30"/>
      <c r="M72" s="30"/>
      <c r="N72" s="30"/>
      <c r="O72" s="30"/>
      <c r="P72" s="30"/>
      <c r="Q72" s="14"/>
      <c r="R72" s="14"/>
      <c r="S72" s="14"/>
      <c r="T72" s="14"/>
      <c r="U72" s="14"/>
      <c r="V72" s="14"/>
      <c r="W72" s="14"/>
      <c r="X72" s="14"/>
      <c r="Y72" s="25"/>
      <c r="Z72" s="26"/>
      <c r="AA72" s="26"/>
      <c r="AB72" s="26"/>
      <c r="AC72" s="26"/>
      <c r="AD72" s="26"/>
      <c r="AE72" s="26"/>
      <c r="AF72" s="27"/>
      <c r="AZ72" s="1">
        <f t="shared" si="56"/>
        <v>0</v>
      </c>
      <c r="BA72" s="1">
        <f t="shared" si="57"/>
        <v>0</v>
      </c>
      <c r="BB72" s="1">
        <f t="shared" si="58"/>
        <v>0</v>
      </c>
      <c r="BC72" s="1">
        <f t="shared" si="59"/>
        <v>0</v>
      </c>
      <c r="BD72" s="1" t="b">
        <f t="shared" si="60"/>
        <v>0</v>
      </c>
      <c r="BE72" s="1" t="b">
        <f t="shared" si="61"/>
        <v>0</v>
      </c>
      <c r="BF72" s="1" t="b">
        <f t="shared" si="62"/>
        <v>0</v>
      </c>
      <c r="BG72" s="1" t="b">
        <f t="shared" si="63"/>
        <v>0</v>
      </c>
      <c r="BH72" s="1" t="b">
        <f t="shared" si="64"/>
        <v>0</v>
      </c>
      <c r="BI72" s="1" t="b">
        <f t="shared" si="65"/>
        <v>0</v>
      </c>
      <c r="BJ72" s="1">
        <f t="shared" si="66"/>
        <v>0</v>
      </c>
      <c r="BK72" s="1">
        <f t="shared" si="67"/>
        <v>0</v>
      </c>
      <c r="BL72" s="1">
        <f t="shared" si="68"/>
        <v>0</v>
      </c>
      <c r="BM72" s="1">
        <f t="shared" si="69"/>
        <v>0</v>
      </c>
      <c r="BO72" s="36" t="b">
        <f>IF(AQ64=2,IF(AQ65=2,SUM((AZ66+BA74)-(BA66+AZ74))*1000+((H66+I74)-(I66+H74))/10+(H66+I74)/100+(I74)/1000+(AY64)/10000+(AW64)/100000))</f>
        <v>0</v>
      </c>
      <c r="BP72" s="9"/>
      <c r="BQ72" s="9"/>
      <c r="BR72" s="10"/>
      <c r="BS72" s="36" t="b">
        <f>IF(AQ65=2,IF(AQ64=2,SUM((AZ74+BA66)-(AZ66+BA74))*1000+((H74+I66)-(H66+I74))/10+(I66+H74)/100+(I66)/1000+(AY65)/10000+(AW65)/100000))</f>
        <v>0</v>
      </c>
      <c r="BT72" s="9"/>
      <c r="BU72" s="9"/>
      <c r="BV72" s="10"/>
      <c r="BW72" s="36" t="b">
        <f>IF(AQ66=2,IF(AQ64=2,SUM((AZ68+BA70)-(BA68+AZ70))*1000+((H68+I70)-(I68+H70))/10+(H68+I70)/100+(I70)/1000+(AY66)/10000+(AW66)/100000))</f>
        <v>0</v>
      </c>
      <c r="BX72" s="9"/>
      <c r="BY72" s="9"/>
      <c r="BZ72" s="10"/>
      <c r="CA72" s="36" t="b">
        <f>IF(AQ67=2,IF(AQ64=2,SUM((AZ65+BA73)-(BA65+AZ73))*1000+((H65+I73)-(I65+H73))/10+(H65+I73)/100+(I73)/1000+(AY67)/10000+(AW67)/100000))</f>
        <v>0</v>
      </c>
      <c r="CB72" s="9"/>
      <c r="CC72" s="9"/>
      <c r="CD72" s="10"/>
      <c r="CE72" s="3">
        <v>3</v>
      </c>
      <c r="CF72" s="1">
        <f>RANK(CQ72,CQ70:CT73)</f>
        <v>3</v>
      </c>
      <c r="CG72" s="1">
        <f>RANK(CM72,CM70:CP73)</f>
        <v>1</v>
      </c>
      <c r="CH72" s="14">
        <f>CN62</f>
        <v>0</v>
      </c>
      <c r="CI72" s="14"/>
      <c r="CJ72" s="14"/>
      <c r="CK72" s="14"/>
      <c r="CL72" s="14"/>
      <c r="CM72" s="14">
        <f>SUM(BW67,BW75,CN67)</f>
        <v>1000000</v>
      </c>
      <c r="CN72" s="14"/>
      <c r="CO72" s="14"/>
      <c r="CP72" s="14"/>
      <c r="CQ72" s="14">
        <f>CM72+0.00000002</f>
        <v>1000000.00000002</v>
      </c>
      <c r="CR72" s="14"/>
      <c r="CS72" s="14"/>
      <c r="CT72" s="14"/>
    </row>
    <row r="73" spans="1:98" ht="15">
      <c r="A73" s="30">
        <f>AJ64</f>
        <v>0</v>
      </c>
      <c r="B73" s="30"/>
      <c r="C73" s="30"/>
      <c r="D73" s="30"/>
      <c r="E73" s="30"/>
      <c r="F73" s="30"/>
      <c r="G73" s="30"/>
      <c r="H73" s="6"/>
      <c r="I73" s="6"/>
      <c r="J73" s="30">
        <f>AJ67</f>
        <v>0</v>
      </c>
      <c r="K73" s="30"/>
      <c r="L73" s="30"/>
      <c r="M73" s="30"/>
      <c r="N73" s="30"/>
      <c r="O73" s="30"/>
      <c r="P73" s="30"/>
      <c r="Q73" s="14"/>
      <c r="R73" s="14"/>
      <c r="S73" s="14"/>
      <c r="T73" s="14"/>
      <c r="U73" s="14"/>
      <c r="V73" s="14"/>
      <c r="W73" s="14"/>
      <c r="X73" s="14"/>
      <c r="Y73" s="22">
        <v>2</v>
      </c>
      <c r="Z73" s="24"/>
      <c r="AA73" s="16">
        <f>IF(H64="","",R65)</f>
      </c>
      <c r="AB73" s="17"/>
      <c r="AC73" s="17"/>
      <c r="AD73" s="17"/>
      <c r="AE73" s="17"/>
      <c r="AF73" s="18"/>
      <c r="AZ73" s="1">
        <f t="shared" si="56"/>
        <v>0</v>
      </c>
      <c r="BA73" s="1">
        <f t="shared" si="57"/>
        <v>0</v>
      </c>
      <c r="BB73" s="1">
        <f t="shared" si="58"/>
        <v>0</v>
      </c>
      <c r="BC73" s="1">
        <f t="shared" si="59"/>
        <v>0</v>
      </c>
      <c r="BD73" s="1" t="b">
        <f t="shared" si="60"/>
        <v>0</v>
      </c>
      <c r="BE73" s="1" t="b">
        <f t="shared" si="61"/>
        <v>0</v>
      </c>
      <c r="BF73" s="1" t="b">
        <f t="shared" si="62"/>
        <v>0</v>
      </c>
      <c r="BG73" s="1" t="b">
        <f t="shared" si="63"/>
        <v>0</v>
      </c>
      <c r="BH73" s="1" t="b">
        <f t="shared" si="64"/>
        <v>0</v>
      </c>
      <c r="BI73" s="1" t="b">
        <f t="shared" si="65"/>
        <v>0</v>
      </c>
      <c r="BJ73" s="1">
        <f t="shared" si="66"/>
        <v>0</v>
      </c>
      <c r="BK73" s="1">
        <f t="shared" si="67"/>
        <v>0</v>
      </c>
      <c r="BL73" s="1">
        <f t="shared" si="68"/>
        <v>0</v>
      </c>
      <c r="BM73" s="1">
        <f t="shared" si="69"/>
        <v>0</v>
      </c>
      <c r="BO73" s="36" t="b">
        <f>IF(AQ64=2,IF(AQ66=2,SUM((AZ70+BA68)-(AZ68+BA70))*1000+((H70+I68)-(H68+I70))*10+(I68+H70)/100+(I68)/1000+(AY64)/10000+(AW64)/100000))</f>
        <v>0</v>
      </c>
      <c r="BP73" s="9"/>
      <c r="BQ73" s="9"/>
      <c r="BR73" s="10"/>
      <c r="BS73" s="36" t="b">
        <f>IF(AQ65=2,IF(AQ66=2,SUM((AZ64+BA72)-(BA64+AZ72))*1000+((H64+I72)-(I64+H72))/10+(H64+I72)/100+(I72)/1000+(AY65)/10000+(AW65)/100000))</f>
        <v>0</v>
      </c>
      <c r="BT73" s="9"/>
      <c r="BU73" s="9"/>
      <c r="BV73" s="10"/>
      <c r="BW73" s="36" t="b">
        <f>IF(AQ66=2,IF(AQ65=2,SUM((AZ72+BA64)-(AZ64+BA72))*1000+((H72+I64)-(H64+I72))/10+(H72+I64)/100+(I64)/1000+(AY66)/10000+(AW66)/100000))</f>
        <v>0</v>
      </c>
      <c r="BX73" s="9"/>
      <c r="BY73" s="9"/>
      <c r="BZ73" s="10"/>
      <c r="CA73" s="36" t="b">
        <f>IF(AQ67=2,IF(AQ65=2,SUM((AZ71+BA69)-(AZ69+BA71))*1000+((H71+I69)-(H69+I71))/10+(H71+I69)/100+(I69)/1000+(AY67)/10000+(AW67)/100000))</f>
        <v>0</v>
      </c>
      <c r="CB73" s="9"/>
      <c r="CC73" s="9"/>
      <c r="CD73" s="10"/>
      <c r="CE73" s="3">
        <v>4</v>
      </c>
      <c r="CF73" s="1">
        <f>RANK(CQ73,CQ70:CT73)</f>
        <v>4</v>
      </c>
      <c r="CG73" s="1">
        <f>RANK(CM73,CM70:CP73)</f>
        <v>1</v>
      </c>
      <c r="CH73" s="14">
        <f>CR62</f>
        <v>0</v>
      </c>
      <c r="CI73" s="14"/>
      <c r="CJ73" s="14"/>
      <c r="CK73" s="14"/>
      <c r="CL73" s="14"/>
      <c r="CM73" s="14">
        <f>SUM(CA67,CA75,CR67)</f>
        <v>1000000</v>
      </c>
      <c r="CN73" s="14"/>
      <c r="CO73" s="14"/>
      <c r="CP73" s="14"/>
      <c r="CQ73" s="14">
        <f>CM73+0.0000000001</f>
        <v>1000000.0000000001</v>
      </c>
      <c r="CR73" s="14"/>
      <c r="CS73" s="14"/>
      <c r="CT73" s="14"/>
    </row>
    <row r="74" spans="1:82" ht="15.75" thickBot="1">
      <c r="A74" s="30">
        <f>AJ65</f>
        <v>0</v>
      </c>
      <c r="B74" s="30"/>
      <c r="C74" s="30"/>
      <c r="D74" s="30"/>
      <c r="E74" s="30"/>
      <c r="F74" s="30"/>
      <c r="G74" s="30"/>
      <c r="H74" s="6"/>
      <c r="I74" s="6"/>
      <c r="J74" s="30">
        <f>AJ64</f>
        <v>0</v>
      </c>
      <c r="K74" s="30"/>
      <c r="L74" s="30"/>
      <c r="M74" s="30"/>
      <c r="N74" s="30"/>
      <c r="O74" s="30"/>
      <c r="P74" s="30"/>
      <c r="Q74" s="14"/>
      <c r="R74" s="14"/>
      <c r="S74" s="14"/>
      <c r="T74" s="14"/>
      <c r="U74" s="14"/>
      <c r="V74" s="14"/>
      <c r="W74" s="14"/>
      <c r="X74" s="14"/>
      <c r="Y74" s="25"/>
      <c r="Z74" s="27"/>
      <c r="AA74" s="19"/>
      <c r="AB74" s="20"/>
      <c r="AC74" s="20"/>
      <c r="AD74" s="20"/>
      <c r="AE74" s="20"/>
      <c r="AF74" s="21"/>
      <c r="AZ74" s="1">
        <f t="shared" si="56"/>
        <v>0</v>
      </c>
      <c r="BA74" s="1">
        <f t="shared" si="57"/>
        <v>0</v>
      </c>
      <c r="BB74" s="1">
        <f t="shared" si="58"/>
        <v>0</v>
      </c>
      <c r="BC74" s="1">
        <f t="shared" si="59"/>
        <v>0</v>
      </c>
      <c r="BD74" s="1" t="b">
        <f t="shared" si="60"/>
        <v>0</v>
      </c>
      <c r="BE74" s="1" t="b">
        <f t="shared" si="61"/>
        <v>0</v>
      </c>
      <c r="BF74" s="1" t="b">
        <f t="shared" si="62"/>
        <v>0</v>
      </c>
      <c r="BG74" s="1" t="b">
        <f t="shared" si="63"/>
        <v>0</v>
      </c>
      <c r="BH74" s="1" t="b">
        <f t="shared" si="64"/>
        <v>0</v>
      </c>
      <c r="BI74" s="1" t="b">
        <f t="shared" si="65"/>
        <v>0</v>
      </c>
      <c r="BJ74" s="1">
        <f t="shared" si="66"/>
        <v>0</v>
      </c>
      <c r="BK74" s="1">
        <f t="shared" si="67"/>
        <v>0</v>
      </c>
      <c r="BL74" s="1">
        <f t="shared" si="68"/>
        <v>0</v>
      </c>
      <c r="BM74" s="1">
        <f t="shared" si="69"/>
        <v>0</v>
      </c>
      <c r="BO74" s="36" t="b">
        <f>IF(AQ64=2,IF(AQ67=2,SUM((AZ73+BA65)-(AZ65+BA73))*1000+((H73+I65)-(H65+I73))/10+(H73+I65)/100+(I65)/1000+(AY64)/10000+(AW64)/100000))</f>
        <v>0</v>
      </c>
      <c r="BP74" s="9"/>
      <c r="BQ74" s="9"/>
      <c r="BR74" s="10"/>
      <c r="BS74" s="36" t="b">
        <f>IF(AQ65=2,IF(AQ67=2,SUM((AZ69+BA71)-(BA69+AZ71))*1000+((H69+I71)-(I69+H71))/10+(H69+I71)/100+(I71)/1000+(AY65)/10000+(AW65)/100000))</f>
        <v>0</v>
      </c>
      <c r="BT74" s="9"/>
      <c r="BU74" s="9"/>
      <c r="BV74" s="10"/>
      <c r="BW74" s="36" t="b">
        <f>IF(AQ66=2,IF(AQ67=2,SUM((AZ67+BA75)-(BA67+AZ75))*1000+((H67+I75)-(I67+H75))/10+(H67+I75)/100+(I75)/1000+(AY66)/10000+(AW66)/100000))</f>
        <v>0</v>
      </c>
      <c r="BX74" s="9"/>
      <c r="BY74" s="9"/>
      <c r="BZ74" s="10"/>
      <c r="CA74" s="36" t="b">
        <f>IF(AQ67=2,IF(AQ66=2,SUM((AZ75+BA67)-(AZ67+BA75))*1000+((H75+I67)-(H67+I75))/10+(H75+I67)/100+(I67)/1000+(AY67)/10000+(AW67)/100000))</f>
        <v>0</v>
      </c>
      <c r="CB74" s="9"/>
      <c r="CC74" s="9"/>
      <c r="CD74" s="10"/>
    </row>
    <row r="75" spans="1:82" ht="15">
      <c r="A75" s="30">
        <f>AJ67</f>
        <v>0</v>
      </c>
      <c r="B75" s="30"/>
      <c r="C75" s="30"/>
      <c r="D75" s="30"/>
      <c r="E75" s="30"/>
      <c r="F75" s="30"/>
      <c r="G75" s="30"/>
      <c r="H75" s="6"/>
      <c r="I75" s="6"/>
      <c r="J75" s="30">
        <f>AJ66</f>
        <v>0</v>
      </c>
      <c r="K75" s="30"/>
      <c r="L75" s="30"/>
      <c r="M75" s="30"/>
      <c r="N75" s="30"/>
      <c r="O75" s="30"/>
      <c r="P75" s="30"/>
      <c r="Q75" s="14"/>
      <c r="R75" s="14"/>
      <c r="S75" s="14"/>
      <c r="T75" s="14"/>
      <c r="U75" s="14"/>
      <c r="V75" s="14"/>
      <c r="W75" s="14"/>
      <c r="X75" s="14"/>
      <c r="AZ75" s="1">
        <f t="shared" si="56"/>
        <v>0</v>
      </c>
      <c r="BA75" s="1">
        <f t="shared" si="57"/>
        <v>0</v>
      </c>
      <c r="BB75" s="1">
        <f t="shared" si="58"/>
        <v>0</v>
      </c>
      <c r="BC75" s="1">
        <f t="shared" si="59"/>
        <v>0</v>
      </c>
      <c r="BD75" s="1" t="b">
        <f t="shared" si="60"/>
        <v>0</v>
      </c>
      <c r="BE75" s="1" t="b">
        <f t="shared" si="61"/>
        <v>0</v>
      </c>
      <c r="BF75" s="1" t="b">
        <f t="shared" si="62"/>
        <v>0</v>
      </c>
      <c r="BG75" s="1" t="b">
        <f t="shared" si="63"/>
        <v>0</v>
      </c>
      <c r="BH75" s="1" t="b">
        <f t="shared" si="64"/>
        <v>0</v>
      </c>
      <c r="BI75" s="1" t="b">
        <f t="shared" si="65"/>
        <v>0</v>
      </c>
      <c r="BJ75" s="1">
        <f t="shared" si="66"/>
        <v>0</v>
      </c>
      <c r="BK75" s="1">
        <f t="shared" si="67"/>
        <v>0</v>
      </c>
      <c r="BL75" s="1">
        <f t="shared" si="68"/>
        <v>0</v>
      </c>
      <c r="BM75" s="1">
        <f t="shared" si="69"/>
        <v>0</v>
      </c>
      <c r="BO75" s="8">
        <f>SUM(BO71:BR74)</f>
        <v>0</v>
      </c>
      <c r="BP75" s="8"/>
      <c r="BQ75" s="8"/>
      <c r="BR75" s="8"/>
      <c r="BS75" s="8">
        <f>SUM(BS71:BV74)</f>
        <v>0</v>
      </c>
      <c r="BT75" s="8"/>
      <c r="BU75" s="8"/>
      <c r="BV75" s="8"/>
      <c r="BW75" s="8">
        <f>SUM(BW71:BZ74)</f>
        <v>0</v>
      </c>
      <c r="BX75" s="8"/>
      <c r="BY75" s="8"/>
      <c r="BZ75" s="8"/>
      <c r="CA75" s="8">
        <f>SUM(CA71:CD74)</f>
        <v>0</v>
      </c>
      <c r="CB75" s="8"/>
      <c r="CC75" s="8"/>
      <c r="CD75" s="8"/>
    </row>
    <row r="76" spans="1:51" ht="15" customHeight="1">
      <c r="A76" s="13" t="s">
        <v>22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23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J76" s="29" t="s">
        <v>23</v>
      </c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</row>
    <row r="77" spans="1:103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BO77" s="37">
        <f>AJ79</f>
        <v>0</v>
      </c>
      <c r="BP77" s="37"/>
      <c r="BQ77" s="37"/>
      <c r="BR77" s="37"/>
      <c r="BS77" s="37">
        <f>AJ80</f>
        <v>0</v>
      </c>
      <c r="BT77" s="37"/>
      <c r="BU77" s="37"/>
      <c r="BV77" s="37"/>
      <c r="BW77" s="37">
        <f>AJ81</f>
        <v>0</v>
      </c>
      <c r="BX77" s="37"/>
      <c r="BY77" s="37"/>
      <c r="BZ77" s="37"/>
      <c r="CA77" s="37">
        <f>AJ82</f>
        <v>0</v>
      </c>
      <c r="CB77" s="37"/>
      <c r="CC77" s="37"/>
      <c r="CD77" s="37"/>
      <c r="CF77" s="38">
        <f>BO77</f>
        <v>0</v>
      </c>
      <c r="CG77" s="38"/>
      <c r="CH77" s="38"/>
      <c r="CI77" s="38"/>
      <c r="CJ77" s="38">
        <f>BS77</f>
        <v>0</v>
      </c>
      <c r="CK77" s="38"/>
      <c r="CL77" s="38"/>
      <c r="CM77" s="38"/>
      <c r="CN77" s="38">
        <f>BW77</f>
        <v>0</v>
      </c>
      <c r="CO77" s="38"/>
      <c r="CP77" s="38"/>
      <c r="CQ77" s="38"/>
      <c r="CR77" s="38">
        <f>CA77</f>
        <v>0</v>
      </c>
      <c r="CS77" s="38"/>
      <c r="CT77" s="38"/>
      <c r="CU77" s="38"/>
      <c r="CW77" s="1">
        <f>VLOOKUP(CE85,CF85:CL88,3,0)</f>
        <v>0</v>
      </c>
      <c r="CX77" s="1">
        <f>VLOOKUP(CW77,CH85:CP88,6,0)</f>
        <v>1000000</v>
      </c>
      <c r="CY77" s="1">
        <f>RANK(CX77,CX77:CX80)</f>
        <v>1</v>
      </c>
    </row>
    <row r="78" spans="1:103" ht="15">
      <c r="A78" s="15" t="s">
        <v>9</v>
      </c>
      <c r="B78" s="15"/>
      <c r="C78" s="15"/>
      <c r="D78" s="15"/>
      <c r="E78" s="15"/>
      <c r="F78" s="15"/>
      <c r="G78" s="15"/>
      <c r="H78" s="4" t="s">
        <v>10</v>
      </c>
      <c r="I78" s="4" t="s">
        <v>10</v>
      </c>
      <c r="J78" s="15" t="s">
        <v>9</v>
      </c>
      <c r="K78" s="15"/>
      <c r="L78" s="15"/>
      <c r="M78" s="15"/>
      <c r="N78" s="15"/>
      <c r="O78" s="15"/>
      <c r="P78" s="15"/>
      <c r="Q78" s="14"/>
      <c r="R78" s="15" t="s">
        <v>9</v>
      </c>
      <c r="S78" s="15"/>
      <c r="T78" s="15"/>
      <c r="U78" s="15"/>
      <c r="V78" s="15"/>
      <c r="W78" s="15"/>
      <c r="X78" s="15"/>
      <c r="Y78" s="4" t="s">
        <v>0</v>
      </c>
      <c r="Z78" s="4" t="s">
        <v>1</v>
      </c>
      <c r="AA78" s="4" t="s">
        <v>2</v>
      </c>
      <c r="AB78" s="4" t="s">
        <v>3</v>
      </c>
      <c r="AC78" s="4" t="s">
        <v>4</v>
      </c>
      <c r="AD78" s="4" t="s">
        <v>5</v>
      </c>
      <c r="AE78" s="4" t="s">
        <v>6</v>
      </c>
      <c r="AF78" s="4" t="s">
        <v>7</v>
      </c>
      <c r="AG78" s="4" t="s">
        <v>8</v>
      </c>
      <c r="AJ78" s="28" t="s">
        <v>9</v>
      </c>
      <c r="AK78" s="28"/>
      <c r="AL78" s="28"/>
      <c r="AM78" s="28"/>
      <c r="AN78" s="28"/>
      <c r="AO78" s="28"/>
      <c r="AP78" s="28"/>
      <c r="AQ78" s="2" t="s">
        <v>0</v>
      </c>
      <c r="AR78" s="2" t="s">
        <v>1</v>
      </c>
      <c r="AS78" s="2" t="s">
        <v>2</v>
      </c>
      <c r="AT78" s="2" t="s">
        <v>3</v>
      </c>
      <c r="AU78" s="2" t="s">
        <v>4</v>
      </c>
      <c r="AV78" s="2" t="s">
        <v>5</v>
      </c>
      <c r="AW78" s="2" t="s">
        <v>6</v>
      </c>
      <c r="AX78" s="2" t="s">
        <v>7</v>
      </c>
      <c r="AY78" s="2" t="s">
        <v>8</v>
      </c>
      <c r="AZ78" s="1" t="s">
        <v>1</v>
      </c>
      <c r="BA78" s="1" t="s">
        <v>1</v>
      </c>
      <c r="BB78" s="1" t="s">
        <v>2</v>
      </c>
      <c r="BC78" s="1" t="s">
        <v>2</v>
      </c>
      <c r="BD78" s="1" t="s">
        <v>3</v>
      </c>
      <c r="BE78" s="1" t="s">
        <v>3</v>
      </c>
      <c r="BF78" s="1" t="s">
        <v>4</v>
      </c>
      <c r="BG78" s="1" t="s">
        <v>4</v>
      </c>
      <c r="BH78" s="1" t="s">
        <v>5</v>
      </c>
      <c r="BI78" s="1" t="s">
        <v>5</v>
      </c>
      <c r="BJ78" s="1" t="s">
        <v>6</v>
      </c>
      <c r="BK78" s="1" t="s">
        <v>6</v>
      </c>
      <c r="BL78" s="1" t="s">
        <v>7</v>
      </c>
      <c r="BM78" s="1" t="s">
        <v>7</v>
      </c>
      <c r="BO78" s="31">
        <f>IF(AQ79=1,1000000)</f>
        <v>1000000</v>
      </c>
      <c r="BP78" s="32"/>
      <c r="BQ78" s="32"/>
      <c r="BR78" s="33"/>
      <c r="BS78" s="31">
        <f>IF(AQ80=1,1000000)</f>
        <v>1000000</v>
      </c>
      <c r="BT78" s="32"/>
      <c r="BU78" s="32"/>
      <c r="BV78" s="33"/>
      <c r="BW78" s="31">
        <f>IF(AQ81=1,1000000)</f>
        <v>1000000</v>
      </c>
      <c r="BX78" s="32"/>
      <c r="BY78" s="32"/>
      <c r="BZ78" s="33"/>
      <c r="CA78" s="31">
        <f>IF(AQ82=1,1000000)</f>
        <v>1000000</v>
      </c>
      <c r="CB78" s="32"/>
      <c r="CC78" s="32"/>
      <c r="CD78" s="33"/>
      <c r="CF78" s="39" t="b">
        <f>IF(AQ79=3,500000)</f>
        <v>0</v>
      </c>
      <c r="CG78" s="40"/>
      <c r="CH78" s="40"/>
      <c r="CI78" s="41"/>
      <c r="CJ78" s="39" t="b">
        <f>IF(AQ80=3,500000)</f>
        <v>0</v>
      </c>
      <c r="CK78" s="40"/>
      <c r="CL78" s="40"/>
      <c r="CM78" s="41"/>
      <c r="CN78" s="39" t="b">
        <f>IF(AQ81=3,500000)</f>
        <v>0</v>
      </c>
      <c r="CO78" s="40"/>
      <c r="CP78" s="40"/>
      <c r="CQ78" s="41"/>
      <c r="CR78" s="39" t="b">
        <f>IF(AQ82=3,500000)</f>
        <v>0</v>
      </c>
      <c r="CS78" s="40"/>
      <c r="CT78" s="40"/>
      <c r="CU78" s="41"/>
      <c r="CW78" s="1">
        <f>VLOOKUP(CE86,CF85:CL88,3,0)</f>
        <v>0</v>
      </c>
      <c r="CX78" s="1">
        <f>VLOOKUP(CW78,CH85:CP88,6,0)</f>
        <v>1000000</v>
      </c>
      <c r="CY78" s="1">
        <f>RANK(CX78,CX77:CX80)</f>
        <v>1</v>
      </c>
    </row>
    <row r="79" spans="1:103" ht="15">
      <c r="A79" s="30">
        <f>AJ80</f>
        <v>0</v>
      </c>
      <c r="B79" s="30"/>
      <c r="C79" s="30"/>
      <c r="D79" s="30"/>
      <c r="E79" s="30"/>
      <c r="F79" s="30"/>
      <c r="G79" s="30"/>
      <c r="H79" s="6"/>
      <c r="I79" s="6"/>
      <c r="J79" s="30">
        <f>AJ81</f>
        <v>0</v>
      </c>
      <c r="K79" s="30"/>
      <c r="L79" s="30"/>
      <c r="M79" s="30"/>
      <c r="N79" s="30"/>
      <c r="O79" s="30"/>
      <c r="P79" s="30"/>
      <c r="Q79" s="14"/>
      <c r="R79" s="30">
        <f>VLOOKUP(CE85,CF85:CL88,3,0)</f>
        <v>0</v>
      </c>
      <c r="S79" s="30"/>
      <c r="T79" s="30"/>
      <c r="U79" s="30"/>
      <c r="V79" s="30"/>
      <c r="W79" s="30"/>
      <c r="X79" s="30"/>
      <c r="Y79" s="3">
        <v>1</v>
      </c>
      <c r="Z79" s="5" t="e">
        <f>VLOOKUP(R79,AJ79:AY82,9,0)</f>
        <v>#N/A</v>
      </c>
      <c r="AA79" s="1" t="e">
        <f>VLOOKUP(R79,AJ79:AY82,10,0)</f>
        <v>#N/A</v>
      </c>
      <c r="AB79" s="1" t="e">
        <f>VLOOKUP(R79,AJ79:AY82,11,0)</f>
        <v>#N/A</v>
      </c>
      <c r="AC79" s="1" t="e">
        <f>VLOOKUP(R79,AJ79:AY82,12,0)</f>
        <v>#N/A</v>
      </c>
      <c r="AD79" s="1" t="e">
        <f>VLOOKUP(R79,AJ79:AY82,13,0)</f>
        <v>#N/A</v>
      </c>
      <c r="AE79" s="1" t="e">
        <f>VLOOKUP(R79,AJ79:AY82,14,0)</f>
        <v>#N/A</v>
      </c>
      <c r="AF79" s="1" t="e">
        <f>VLOOKUP(R79,AJ79:AY82,15,0)</f>
        <v>#N/A</v>
      </c>
      <c r="AG79" s="1" t="e">
        <f>VLOOKUP(R79,AJ79:AY82,16,0)</f>
        <v>#N/A</v>
      </c>
      <c r="AJ79" s="28"/>
      <c r="AK79" s="28"/>
      <c r="AL79" s="28"/>
      <c r="AM79" s="28"/>
      <c r="AN79" s="28"/>
      <c r="AO79" s="28"/>
      <c r="AP79" s="28"/>
      <c r="AQ79" s="2">
        <f>RANK(AR79,AR79:AR82)</f>
        <v>1</v>
      </c>
      <c r="AR79" s="2">
        <f>SUMPRODUCT((A79:G90=AJ79)*(AZ79:AZ90))+SUMPRODUCT((J79:P90=AJ79)*(BA79:BA90))</f>
        <v>0</v>
      </c>
      <c r="AS79" s="2">
        <f>SUMPRODUCT((A79:G90=AJ79)*(BB79:BB90))+SUMPRODUCT((J79:P90=AJ79)*(BC79:BC90))</f>
        <v>0</v>
      </c>
      <c r="AT79" s="2">
        <f>SUMPRODUCT((A79:G90=AJ79)*(BD79:BD90))+SUMPRODUCT((J79:P90=AJ79)*(BE79:BE90))</f>
        <v>0</v>
      </c>
      <c r="AU79" s="2">
        <f>SUMPRODUCT((A79:G90=AJ79)*(BF79:BF90))+SUMPRODUCT((J79:P90=AJ79)*(BG79:BG90))</f>
        <v>0</v>
      </c>
      <c r="AV79" s="2">
        <f>SUMPRODUCT((A79:G90=AJ79)*(BH79:BH90))+SUMPRODUCT((J79:P90=AJ79)*(BI79:BI90))</f>
        <v>0</v>
      </c>
      <c r="AW79" s="2">
        <f>SUMPRODUCT((A79:G90=AJ79)*(BJ79:BJ90))+SUMPRODUCT((J79:P90=AJ79)*(BK79:BK90))</f>
        <v>0</v>
      </c>
      <c r="AX79" s="2">
        <f>SUMPRODUCT((A79:G90=AJ79)*(BL79:BL90))+SUMPRODUCT((J79:P90=AJ79)*(BM79:BM90))</f>
        <v>0</v>
      </c>
      <c r="AY79" s="2">
        <f>AW79-AX79</f>
        <v>0</v>
      </c>
      <c r="AZ79" s="1">
        <f>IF(H79="",0,IF(H79&gt;I79,3,IF(H79=I79,1,IF(H79&lt;I79,0))))</f>
        <v>0</v>
      </c>
      <c r="BA79" s="1">
        <f>IF(I79="",0,IF(I79&gt;H79,3,IF(I79=H79,1,IF(I79&lt;H79,0))))</f>
        <v>0</v>
      </c>
      <c r="BB79" s="1">
        <f>IF(H79="",0,1)</f>
        <v>0</v>
      </c>
      <c r="BC79" s="1">
        <f>IF(I79="",0,1)</f>
        <v>0</v>
      </c>
      <c r="BD79" s="1" t="b">
        <f>IF(H79&lt;&gt;"",IF(H79&gt;I79,1))</f>
        <v>0</v>
      </c>
      <c r="BE79" s="1" t="b">
        <f>IF(I79&lt;&gt;"",IF(I79&gt;H79,1))</f>
        <v>0</v>
      </c>
      <c r="BF79" s="1" t="b">
        <f>IF(H79&lt;&gt;"",IF(H79=I79,1))</f>
        <v>0</v>
      </c>
      <c r="BG79" s="1" t="b">
        <f>IF(I79&lt;&gt;"",IF(I79=H79,1))</f>
        <v>0</v>
      </c>
      <c r="BH79" s="1" t="b">
        <f>IF(H79&lt;&gt;"",IF(H79&lt;I79,1))</f>
        <v>0</v>
      </c>
      <c r="BI79" s="1" t="b">
        <f>IF(I79&lt;&gt;"",IF(I79&lt;H79,1))</f>
        <v>0</v>
      </c>
      <c r="BJ79" s="1">
        <f>H79</f>
        <v>0</v>
      </c>
      <c r="BK79" s="1">
        <f>I79</f>
        <v>0</v>
      </c>
      <c r="BL79" s="1">
        <f>I79</f>
        <v>0</v>
      </c>
      <c r="BM79" s="1">
        <f>H79</f>
        <v>0</v>
      </c>
      <c r="BO79" s="31">
        <f>IF(AQ79=1,IF(AQ80=1,SUM((AZ81+BA89)-(BA81+AZ89))*1000+((H81+I89)-(I81+H89))/10+(H81+I89)/100+(I89)/1000+(AY79)/10000+(AW79)/100000))</f>
        <v>0</v>
      </c>
      <c r="BP79" s="32"/>
      <c r="BQ79" s="32"/>
      <c r="BR79" s="33"/>
      <c r="BS79" s="31">
        <f>IF(AQ80=1,IF(AQ79=1,SUM((AZ89+BA81)-(AZ81+BA89))*1000+((H89+I81)-(H81+I89))/10+(I81+H89)/100+(I81)/1000+(AY80)/10000+(AW80)/100000))</f>
        <v>0</v>
      </c>
      <c r="BT79" s="32"/>
      <c r="BU79" s="32"/>
      <c r="BV79" s="33"/>
      <c r="BW79" s="31">
        <f>IF(AQ81=1,IF(AQ79=1,SUM((AZ83+BA85)-(BA83+AZ85))*1000+((H83+I85)-(I83+H85))/10+(H83+I85)/100+(I85)/1000+(AY81)/10000+(AW81)/100000))</f>
        <v>0</v>
      </c>
      <c r="BX79" s="32"/>
      <c r="BY79" s="32"/>
      <c r="BZ79" s="33"/>
      <c r="CA79" s="31">
        <f>IF(AQ82=1,IF(AQ79=1,SUM((AZ80+BA88)-(BA80+AZ88))*1000+((H80+I88)-(I80+H88))/10+(H80+I88)/100+(I88)/1000+(AY82)/10000+(AW82)/100000))</f>
        <v>0</v>
      </c>
      <c r="CB79" s="32"/>
      <c r="CC79" s="32"/>
      <c r="CD79" s="33"/>
      <c r="CF79" s="39" t="b">
        <f>IF(AQ79=3,IF(AQ80=3,SUM((AZ81+BA89)-(BA81+AZ89))*1000+((H81+I89)-(I81+H89))/10+(H81+I89)/100+(I89)/1000+(AY79)/10000+(AW79)/100000))</f>
        <v>0</v>
      </c>
      <c r="CG79" s="40"/>
      <c r="CH79" s="40"/>
      <c r="CI79" s="41"/>
      <c r="CJ79" s="39" t="b">
        <f>IF(AQ80=3,IF(AQ79=3,SUM((AZ89+BA81)-(AZ81+BA89))*1000+((H89+I81)-(H81+I89))/10+(I81+H89)/100+(I81)/1000+(AY80)/10000+(AW80)/100000))</f>
        <v>0</v>
      </c>
      <c r="CK79" s="40"/>
      <c r="CL79" s="40"/>
      <c r="CM79" s="41"/>
      <c r="CN79" s="39" t="b">
        <f>IF(AQ81=3,IF(AQ79=3,SUM((AZ83+BA85)-(BA83+AZ85))*1000+((H83+I85)-(I83+H85))/10+(H83+I85)/100+(I85)/1000+(AY81)/10000+(AW81)/100000))</f>
        <v>0</v>
      </c>
      <c r="CO79" s="40"/>
      <c r="CP79" s="40"/>
      <c r="CQ79" s="41"/>
      <c r="CR79" s="39" t="b">
        <f>IF(AQ82=3,IF(AQ79=3,SUM((AZ80+BA88)-(BA80+AZ88))*1000+((H80+I88)-(I80+H88))/10+(H80+I88)/100+(I88)/1000+(AY82)/10000+(AW82)/100000))</f>
        <v>0</v>
      </c>
      <c r="CS79" s="40"/>
      <c r="CT79" s="40"/>
      <c r="CU79" s="41"/>
      <c r="CW79" s="1">
        <f>VLOOKUP(CE87,CF85:CL88,3,0)</f>
        <v>0</v>
      </c>
      <c r="CX79" s="1">
        <f>VLOOKUP(CW79,CH85:CP88,6,0)</f>
        <v>1000000</v>
      </c>
      <c r="CY79" s="1">
        <f>RANK(CX79,CX77:CX80)</f>
        <v>1</v>
      </c>
    </row>
    <row r="80" spans="1:103" ht="15">
      <c r="A80" s="30">
        <f>AJ82</f>
        <v>0</v>
      </c>
      <c r="B80" s="30"/>
      <c r="C80" s="30"/>
      <c r="D80" s="30"/>
      <c r="E80" s="30"/>
      <c r="F80" s="30"/>
      <c r="G80" s="30"/>
      <c r="H80" s="6"/>
      <c r="I80" s="6"/>
      <c r="J80" s="30">
        <f>AJ79</f>
        <v>0</v>
      </c>
      <c r="K80" s="30"/>
      <c r="L80" s="30"/>
      <c r="M80" s="30"/>
      <c r="N80" s="30"/>
      <c r="O80" s="30"/>
      <c r="P80" s="30"/>
      <c r="Q80" s="14"/>
      <c r="R80" s="30">
        <f>VLOOKUP(CE86,CF85:CL88,3,0)</f>
        <v>0</v>
      </c>
      <c r="S80" s="30"/>
      <c r="T80" s="30"/>
      <c r="U80" s="30"/>
      <c r="V80" s="30"/>
      <c r="W80" s="30"/>
      <c r="X80" s="30"/>
      <c r="Y80" s="3">
        <f>IF(CX78=CX77,CY77,CY78)</f>
        <v>1</v>
      </c>
      <c r="Z80" s="5" t="e">
        <f>VLOOKUP(R80,AJ79:AY82,9,0)</f>
        <v>#N/A</v>
      </c>
      <c r="AA80" s="1" t="e">
        <f>VLOOKUP(R80,AJ79:AY82,10,0)</f>
        <v>#N/A</v>
      </c>
      <c r="AB80" s="1" t="e">
        <f>VLOOKUP(R80,AJ79:AY82,11,0)</f>
        <v>#N/A</v>
      </c>
      <c r="AC80" s="1" t="e">
        <f>VLOOKUP(R80,AJ79:AY82,12,0)</f>
        <v>#N/A</v>
      </c>
      <c r="AD80" s="1" t="e">
        <f>VLOOKUP(R80,AJ79:AY82,13,0)</f>
        <v>#N/A</v>
      </c>
      <c r="AE80" s="1" t="e">
        <f>VLOOKUP(R80,AJ79:AY82,14,0)</f>
        <v>#N/A</v>
      </c>
      <c r="AF80" s="1" t="e">
        <f>VLOOKUP(R80,AJ79:AY82,15,0)</f>
        <v>#N/A</v>
      </c>
      <c r="AG80" s="1" t="e">
        <f>VLOOKUP(R80,AJ79:AY82,16,0)</f>
        <v>#N/A</v>
      </c>
      <c r="AJ80" s="28"/>
      <c r="AK80" s="28"/>
      <c r="AL80" s="28"/>
      <c r="AM80" s="28"/>
      <c r="AN80" s="28"/>
      <c r="AO80" s="28"/>
      <c r="AP80" s="28"/>
      <c r="AQ80" s="2">
        <f>RANK(AR80,AR79:AR82)</f>
        <v>1</v>
      </c>
      <c r="AR80" s="2">
        <f>SUMPRODUCT((A79:G90=AJ80)*(AZ79:AZ90))+SUMPRODUCT((J79:P90=AJ80)*(BA79:BA90))</f>
        <v>0</v>
      </c>
      <c r="AS80" s="2">
        <f>SUMPRODUCT((A79:G90=AJ80)*(BB79:BB90))+SUMPRODUCT((J79:P90=AJ80)*(BC79:BC90))</f>
        <v>0</v>
      </c>
      <c r="AT80" s="2">
        <f>SUMPRODUCT((A79:G90=AJ80)*(BD79:BD90))+SUMPRODUCT((J79:P90=AJ80)*(BE79:BE90))</f>
        <v>0</v>
      </c>
      <c r="AU80" s="2">
        <f>SUMPRODUCT((A79:G90=AJ80)*(BF79:BF90))+SUMPRODUCT((J79:P90=AJ80)*(BG79:BG90))</f>
        <v>0</v>
      </c>
      <c r="AV80" s="2">
        <f>SUMPRODUCT((A79:G90=AJ80)*(BH79:BH90))+SUMPRODUCT((J79:P90=AJ80)*(BI79:BI90))</f>
        <v>0</v>
      </c>
      <c r="AW80" s="2">
        <f>SUMPRODUCT((A79:G90=AJ80)*(BJ79:BJ90))+SUMPRODUCT((J79:P90=AJ80)*(BK79:BK90))</f>
        <v>0</v>
      </c>
      <c r="AX80" s="2">
        <f>SUMPRODUCT((A79:G90=AJ80)*(BL79:BL90))+SUMPRODUCT((J79:P90=AJ80)*(BM79:BM90))</f>
        <v>0</v>
      </c>
      <c r="AY80" s="2">
        <f>AW80-AX80</f>
        <v>0</v>
      </c>
      <c r="AZ80" s="1">
        <f aca="true" t="shared" si="70" ref="AZ80:AZ90">IF(H80="",0,IF(H80&gt;I80,3,IF(H80=I80,1,IF(H80&lt;I80,0))))</f>
        <v>0</v>
      </c>
      <c r="BA80" s="1">
        <f aca="true" t="shared" si="71" ref="BA80:BA90">IF(I80="",0,IF(I80&gt;H80,3,IF(I80=H80,1,IF(I80&lt;H80,0))))</f>
        <v>0</v>
      </c>
      <c r="BB80" s="1">
        <f aca="true" t="shared" si="72" ref="BB80:BB90">IF(H80="",0,1)</f>
        <v>0</v>
      </c>
      <c r="BC80" s="1">
        <f aca="true" t="shared" si="73" ref="BC80:BC90">IF(I80="",0,1)</f>
        <v>0</v>
      </c>
      <c r="BD80" s="1" t="b">
        <f aca="true" t="shared" si="74" ref="BD80:BD90">IF(H80&lt;&gt;"",IF(H80&gt;I80,1))</f>
        <v>0</v>
      </c>
      <c r="BE80" s="1" t="b">
        <f aca="true" t="shared" si="75" ref="BE80:BE90">IF(I80&lt;&gt;"",IF(I80&gt;H80,1))</f>
        <v>0</v>
      </c>
      <c r="BF80" s="1" t="b">
        <f aca="true" t="shared" si="76" ref="BF80:BF90">IF(H80&lt;&gt;"",IF(H80=I80,1))</f>
        <v>0</v>
      </c>
      <c r="BG80" s="1" t="b">
        <f aca="true" t="shared" si="77" ref="BG80:BG90">IF(I80&lt;&gt;"",IF(I80=H80,1))</f>
        <v>0</v>
      </c>
      <c r="BH80" s="1" t="b">
        <f aca="true" t="shared" si="78" ref="BH80:BH90">IF(H80&lt;&gt;"",IF(H80&lt;I80,1))</f>
        <v>0</v>
      </c>
      <c r="BI80" s="1" t="b">
        <f aca="true" t="shared" si="79" ref="BI80:BI90">IF(I80&lt;&gt;"",IF(I80&lt;H80,1))</f>
        <v>0</v>
      </c>
      <c r="BJ80" s="1">
        <f aca="true" t="shared" si="80" ref="BJ80:BJ90">H80</f>
        <v>0</v>
      </c>
      <c r="BK80" s="1">
        <f aca="true" t="shared" si="81" ref="BK80:BK90">I80</f>
        <v>0</v>
      </c>
      <c r="BL80" s="1">
        <f aca="true" t="shared" si="82" ref="BL80:BL90">I80</f>
        <v>0</v>
      </c>
      <c r="BM80" s="1">
        <f aca="true" t="shared" si="83" ref="BM80:BM90">H80</f>
        <v>0</v>
      </c>
      <c r="BO80" s="31">
        <f>IF(AQ79=1,IF(AQ81=1,SUM((AZ85+BA83)-(AZ83+BA85))*1000+((H85+I83)-(H83+I85))*10+(I83+H85)/100+(I83)/1000+(AY79)/10000+(AW79)/100000))</f>
        <v>0</v>
      </c>
      <c r="BP80" s="32"/>
      <c r="BQ80" s="32"/>
      <c r="BR80" s="33"/>
      <c r="BS80" s="31">
        <f>IF(AQ80=1,IF(AQ81=1,SUM((AZ79+BA87)-(BA79+AZ87))*1000+((H79+I87)-(I79+H87))/10+(H79+I87)/100+(I87)/1000+(AY80)/10000+(AW80)/100000))</f>
        <v>0</v>
      </c>
      <c r="BT80" s="32"/>
      <c r="BU80" s="32"/>
      <c r="BV80" s="33"/>
      <c r="BW80" s="31">
        <f>IF(AQ81=1,IF(AQ80=1,SUM((AZ87+BA79)-(AZ79+BA87))*1000+((H87+I79)-(H79+I87))/10+(H87+I79)/100+(I79)/1000+(AY81)/10000+(AW81)/100000))</f>
        <v>0</v>
      </c>
      <c r="BX80" s="32"/>
      <c r="BY80" s="32"/>
      <c r="BZ80" s="33"/>
      <c r="CA80" s="31">
        <f>IF(AQ82=1,IF(AQ80=1,SUM((AZ86+BA84)-(AZ84+BA86))*1000+((H86+I84)-(H84+I86))/10+(H86+I84)/100+(I84)/1000+(AY82)/10000+(AW82)/100000))</f>
        <v>0</v>
      </c>
      <c r="CB80" s="32"/>
      <c r="CC80" s="32"/>
      <c r="CD80" s="33"/>
      <c r="CF80" s="39" t="b">
        <f>IF(AQ79=3,IF(AQ81=3,SUM((AZ85+BA83)-(AZ83+BA85))*1000+((H85+I83)-(H83+I85))*10+(I83+H85)/100+(I83)/1000+(AY79)/10000+(AW79)/100000))</f>
        <v>0</v>
      </c>
      <c r="CG80" s="40"/>
      <c r="CH80" s="40"/>
      <c r="CI80" s="41"/>
      <c r="CJ80" s="39" t="b">
        <f>IF(AQ80=3,IF(AQ81=3,SUM((AZ79+BA87)-(BA79+AZ87))*1000+((H79+I87)-(I79+H87))/10+(H79+I87)/100+(I87)/1000+(AY80)/10000+(AW80)/100000))</f>
        <v>0</v>
      </c>
      <c r="CK80" s="40"/>
      <c r="CL80" s="40"/>
      <c r="CM80" s="41"/>
      <c r="CN80" s="39" t="b">
        <f>IF(AQ81=3,IF(AQ80=3,SUM((AZ87+BA79)-(AZ79+BA87))*1000+((H87+I79)-(H79+I87))/10+(H87+I79)/100+(I79)/1000+(AY81)/10000+(AW81)/100000))</f>
        <v>0</v>
      </c>
      <c r="CO80" s="40"/>
      <c r="CP80" s="40"/>
      <c r="CQ80" s="41"/>
      <c r="CR80" s="39" t="b">
        <f>IF(AQ82=3,IF(AQ80=3,SUM((AZ86+BA84)-(AZ84+BA86))*1000+((H86+I84)-(H84+I86))/10+(H86+I84)/100+(I84)/1000+(AY82)/10000+(AW82)/100000))</f>
        <v>0</v>
      </c>
      <c r="CS80" s="40"/>
      <c r="CT80" s="40"/>
      <c r="CU80" s="41"/>
      <c r="CW80" s="1">
        <f>VLOOKUP(CE88,CF85:CL88,3,0)</f>
        <v>0</v>
      </c>
      <c r="CX80" s="1">
        <f>VLOOKUP(CW80,CH85:CP88,6,0)</f>
        <v>1000000</v>
      </c>
      <c r="CY80" s="1">
        <f>RANK(CX80,CX77:CX80)</f>
        <v>1</v>
      </c>
    </row>
    <row r="81" spans="1:99" ht="15">
      <c r="A81" s="30">
        <f>AJ79</f>
        <v>0</v>
      </c>
      <c r="B81" s="30"/>
      <c r="C81" s="30"/>
      <c r="D81" s="30"/>
      <c r="E81" s="30"/>
      <c r="F81" s="30"/>
      <c r="G81" s="30"/>
      <c r="H81" s="6"/>
      <c r="I81" s="6"/>
      <c r="J81" s="30">
        <f>AJ80</f>
        <v>0</v>
      </c>
      <c r="K81" s="30"/>
      <c r="L81" s="30"/>
      <c r="M81" s="30"/>
      <c r="N81" s="30"/>
      <c r="O81" s="30"/>
      <c r="P81" s="30"/>
      <c r="Q81" s="14"/>
      <c r="R81" s="30">
        <f>VLOOKUP(CE87,CF85:CL88,3,0)</f>
        <v>0</v>
      </c>
      <c r="S81" s="30"/>
      <c r="T81" s="30"/>
      <c r="U81" s="30"/>
      <c r="V81" s="30"/>
      <c r="W81" s="30"/>
      <c r="X81" s="30"/>
      <c r="Y81" s="3">
        <f>IF(CX79=CX78,CY78,CY79)</f>
        <v>1</v>
      </c>
      <c r="Z81" s="5" t="e">
        <f>VLOOKUP(R81,AJ79:AY82,9,0)</f>
        <v>#N/A</v>
      </c>
      <c r="AA81" s="1" t="e">
        <f>VLOOKUP(R81,AJ79:AY82,10,0)</f>
        <v>#N/A</v>
      </c>
      <c r="AB81" s="1" t="e">
        <f>VLOOKUP(R81,AJ79:AY82,11,0)</f>
        <v>#N/A</v>
      </c>
      <c r="AC81" s="1" t="e">
        <f>VLOOKUP(R81,AJ79:AY82,12,0)</f>
        <v>#N/A</v>
      </c>
      <c r="AD81" s="1" t="e">
        <f>VLOOKUP(R81,AJ79:AY82,13,0)</f>
        <v>#N/A</v>
      </c>
      <c r="AE81" s="1" t="e">
        <f>VLOOKUP(R81,AJ79:AY82,14,0)</f>
        <v>#N/A</v>
      </c>
      <c r="AF81" s="1" t="e">
        <f>VLOOKUP(R81,AJ79:AY82,15,0)</f>
        <v>#N/A</v>
      </c>
      <c r="AG81" s="1" t="e">
        <f>VLOOKUP(R81,AJ79:AY82,16,0)</f>
        <v>#N/A</v>
      </c>
      <c r="AJ81" s="28"/>
      <c r="AK81" s="28"/>
      <c r="AL81" s="28"/>
      <c r="AM81" s="28"/>
      <c r="AN81" s="28"/>
      <c r="AO81" s="28"/>
      <c r="AP81" s="28"/>
      <c r="AQ81" s="2">
        <f>RANK(AR81,AR79:AR82)</f>
        <v>1</v>
      </c>
      <c r="AR81" s="2">
        <f>SUMPRODUCT((A79:G90=AJ81)*(AZ79:AZ90))+SUMPRODUCT((J79:P90=AJ81)*(BA79:BA90))</f>
        <v>0</v>
      </c>
      <c r="AS81" s="2">
        <f>SUMPRODUCT((A79:G90=AJ81)*(BB79:BB90))+SUMPRODUCT((J79:P90=AJ81)*(BC79:BC90))</f>
        <v>0</v>
      </c>
      <c r="AT81" s="2">
        <f>SUMPRODUCT((A79:G90=AJ81)*(BD79:BD90))+SUMPRODUCT((J79:P90=AJ81)*(BE79:BE90))</f>
        <v>0</v>
      </c>
      <c r="AU81" s="2">
        <f>SUMPRODUCT((A79:G90=AJ81)*(BF79:BF90))+SUMPRODUCT((J79:P90=AJ81)*(BG79:BG90))</f>
        <v>0</v>
      </c>
      <c r="AV81" s="2">
        <f>SUMPRODUCT((A79:G90=AJ81)*(BH79:BH90))+SUMPRODUCT((J79:P90=AJ81)*(BI79:BI90))</f>
        <v>0</v>
      </c>
      <c r="AW81" s="2">
        <f>SUMPRODUCT((A79:G90=AJ81)*(BJ79:BJ90))+SUMPRODUCT((J79:P90=AJ81)*(BK79:BK90))</f>
        <v>0</v>
      </c>
      <c r="AX81" s="2">
        <f>SUMPRODUCT((A79:G90=AJ81)*(BL79:BL90))+SUMPRODUCT((J79:P90=AJ81)*(BM79:BM90))</f>
        <v>0</v>
      </c>
      <c r="AY81" s="2">
        <f>AW81-AX81</f>
        <v>0</v>
      </c>
      <c r="AZ81" s="1">
        <f t="shared" si="70"/>
        <v>0</v>
      </c>
      <c r="BA81" s="1">
        <f t="shared" si="71"/>
        <v>0</v>
      </c>
      <c r="BB81" s="1">
        <f t="shared" si="72"/>
        <v>0</v>
      </c>
      <c r="BC81" s="1">
        <f t="shared" si="73"/>
        <v>0</v>
      </c>
      <c r="BD81" s="1" t="b">
        <f t="shared" si="74"/>
        <v>0</v>
      </c>
      <c r="BE81" s="1" t="b">
        <f t="shared" si="75"/>
        <v>0</v>
      </c>
      <c r="BF81" s="1" t="b">
        <f t="shared" si="76"/>
        <v>0</v>
      </c>
      <c r="BG81" s="1" t="b">
        <f t="shared" si="77"/>
        <v>0</v>
      </c>
      <c r="BH81" s="1" t="b">
        <f t="shared" si="78"/>
        <v>0</v>
      </c>
      <c r="BI81" s="1" t="b">
        <f t="shared" si="79"/>
        <v>0</v>
      </c>
      <c r="BJ81" s="1">
        <f t="shared" si="80"/>
        <v>0</v>
      </c>
      <c r="BK81" s="1">
        <f t="shared" si="81"/>
        <v>0</v>
      </c>
      <c r="BL81" s="1">
        <f t="shared" si="82"/>
        <v>0</v>
      </c>
      <c r="BM81" s="1">
        <f t="shared" si="83"/>
        <v>0</v>
      </c>
      <c r="BO81" s="31">
        <f>IF(AQ79=1,IF(AQ82=1,SUM((AZ88+BA80)-(AZ80+BA88))*1000+((H88+I80)-(H80+I88))/10+(H88+I80)/100+(I80)/1000+(AY79)/10000+(AW79)/100000))</f>
        <v>0</v>
      </c>
      <c r="BP81" s="32"/>
      <c r="BQ81" s="32"/>
      <c r="BR81" s="33"/>
      <c r="BS81" s="31">
        <f>IF(AQ80=1,IF(AQ82=1,SUM((AZ84+BA86)-(BA84+AZ86))*1000+((H84+I86)-(I84+H86))/10+(H84+I86)/100+(I86)/1000+(AY80)/10000+(AW80)/100000))</f>
        <v>0</v>
      </c>
      <c r="BT81" s="32"/>
      <c r="BU81" s="32"/>
      <c r="BV81" s="33"/>
      <c r="BW81" s="31">
        <f>IF(AQ81=1,IF(AQ82=1,SUM((AZ82+BA90)-(BA82+AZ90))*1000+((H82+I90)-(I82+H90))/10+(H82+I90)/100+(I90)/1000+(AY81)/10000+(AW81)/100000))</f>
        <v>0</v>
      </c>
      <c r="BX81" s="32"/>
      <c r="BY81" s="32"/>
      <c r="BZ81" s="33"/>
      <c r="CA81" s="31">
        <f>IF(AQ82=1,IF(AQ81=1,SUM((AZ90+BA82)-(AZ82+BA90))*1000+((H90+I82)-(H82+I90))/10+(H90+I82)/100+(I82)/1000+(AY82)/10000+(AW82)/100000))</f>
        <v>0</v>
      </c>
      <c r="CB81" s="32"/>
      <c r="CC81" s="32"/>
      <c r="CD81" s="33"/>
      <c r="CF81" s="39" t="b">
        <f>IF(AQ79=3,IF(AQ82=3,SUM((AZ88+BA80)-(AZ80+BA88))*1000+((H88+I80)-(H80+I88))/10+(H88+I80)/100+(I80)/1000+(AY79)/10000+(AW79)/100000))</f>
        <v>0</v>
      </c>
      <c r="CG81" s="40"/>
      <c r="CH81" s="40"/>
      <c r="CI81" s="41"/>
      <c r="CJ81" s="39" t="b">
        <f>IF(AQ80=3,IF(AQ82=3,SUM((AZ84+BA86)-(BA84+AZ86))*1000+((H84+I86)-(I84+H86))/10+(H84+I86)/100+(I86)/1000+(AY80)/10000+(AW80)/100000))</f>
        <v>0</v>
      </c>
      <c r="CK81" s="40"/>
      <c r="CL81" s="40"/>
      <c r="CM81" s="41"/>
      <c r="CN81" s="39" t="b">
        <f>IF(AQ81=3,IF(AQ82=3,SUM((AZ82+BA90)-(BA82+AZ90))*1000+((H82+I90)-(I82+H90))/10+(H82+I90)/100+(I90)/1000+(AY81)/10000+(AW81)/100000))</f>
        <v>0</v>
      </c>
      <c r="CO81" s="40"/>
      <c r="CP81" s="40"/>
      <c r="CQ81" s="41"/>
      <c r="CR81" s="39" t="b">
        <f>IF(AQ82=3,IF(AQ81=3,SUM((AZ90+BA82)-(AZ82+BA90))*1000+((H90+I82)-(H82+I90))/10+(H90+I82)/100+(I82)/1000+(AY82)/10000+(AW82)/100000))</f>
        <v>0</v>
      </c>
      <c r="CS81" s="40"/>
      <c r="CT81" s="40"/>
      <c r="CU81" s="41"/>
    </row>
    <row r="82" spans="1:99" ht="15">
      <c r="A82" s="30">
        <f>AJ81</f>
        <v>0</v>
      </c>
      <c r="B82" s="30"/>
      <c r="C82" s="30"/>
      <c r="D82" s="30"/>
      <c r="E82" s="30"/>
      <c r="F82" s="30"/>
      <c r="G82" s="30"/>
      <c r="H82" s="6"/>
      <c r="I82" s="6"/>
      <c r="J82" s="30">
        <f>AJ82</f>
        <v>0</v>
      </c>
      <c r="K82" s="30"/>
      <c r="L82" s="30"/>
      <c r="M82" s="30"/>
      <c r="N82" s="30"/>
      <c r="O82" s="30"/>
      <c r="P82" s="30"/>
      <c r="Q82" s="14"/>
      <c r="R82" s="30">
        <f>VLOOKUP(CE88,CF85:CL88,3,0)</f>
        <v>0</v>
      </c>
      <c r="S82" s="30"/>
      <c r="T82" s="30"/>
      <c r="U82" s="30"/>
      <c r="V82" s="30"/>
      <c r="W82" s="30"/>
      <c r="X82" s="30"/>
      <c r="Y82" s="3">
        <f>IF(CX80=CX79,CY79,CY80)</f>
        <v>1</v>
      </c>
      <c r="Z82" s="5" t="e">
        <f>VLOOKUP(R82,AJ79:AY82,9,0)</f>
        <v>#N/A</v>
      </c>
      <c r="AA82" s="1" t="e">
        <f>VLOOKUP(R82,AJ79:AY82,10,0)</f>
        <v>#N/A</v>
      </c>
      <c r="AB82" s="1" t="e">
        <f>VLOOKUP(R82,AJ79:AY82,11,0)</f>
        <v>#N/A</v>
      </c>
      <c r="AC82" s="1" t="e">
        <f>VLOOKUP(R82,AJ79:AY82,12,0)</f>
        <v>#N/A</v>
      </c>
      <c r="AD82" s="1" t="e">
        <f>VLOOKUP(R82,AJ79:AY82,13,0)</f>
        <v>#N/A</v>
      </c>
      <c r="AE82" s="1" t="e">
        <f>VLOOKUP(R82,AJ79:AY82,14,0)</f>
        <v>#N/A</v>
      </c>
      <c r="AF82" s="1" t="e">
        <f>VLOOKUP(R82,AJ79:AY82,15,0)</f>
        <v>#N/A</v>
      </c>
      <c r="AG82" s="1" t="e">
        <f>VLOOKUP(R82,AJ79:AY82,16,0)</f>
        <v>#N/A</v>
      </c>
      <c r="AJ82" s="28"/>
      <c r="AK82" s="28"/>
      <c r="AL82" s="28"/>
      <c r="AM82" s="28"/>
      <c r="AN82" s="28"/>
      <c r="AO82" s="28"/>
      <c r="AP82" s="28"/>
      <c r="AQ82" s="2">
        <f>RANK(AR82,AR79:AR82)</f>
        <v>1</v>
      </c>
      <c r="AR82" s="2">
        <f>SUMPRODUCT((A79:G90=AJ82)*(AZ79:AZ90))+SUMPRODUCT((J79:P90=AJ82)*(BA79:BA90))</f>
        <v>0</v>
      </c>
      <c r="AS82" s="2">
        <f>SUMPRODUCT((A79:G90=AJ82)*(BB79:BB90))+SUMPRODUCT((J79:P90=AJ82)*(BC79:BC90))</f>
        <v>0</v>
      </c>
      <c r="AT82" s="2">
        <f>SUMPRODUCT((A79:G90=AJ82)*(BD79:BD90))+SUMPRODUCT((J79:P90=AJ82)*(BE79:BE90))</f>
        <v>0</v>
      </c>
      <c r="AU82" s="2">
        <f>SUMPRODUCT((A79:G90=AJ82)*(BF79:BF90))+SUMPRODUCT((J79:P90=AJ82)*(BG79:BG90))</f>
        <v>0</v>
      </c>
      <c r="AV82" s="2">
        <f>SUMPRODUCT((A79:G90=AJ82)*(BH79:BH90))+SUMPRODUCT((J79:P90=AJ82)*(BI79:BI90))</f>
        <v>0</v>
      </c>
      <c r="AW82" s="2">
        <f>SUMPRODUCT((A79:G90=AJ82)*(BJ79:BJ90))+SUMPRODUCT((J79:P90=AJ82)*(BK79:BK90))</f>
        <v>0</v>
      </c>
      <c r="AX82" s="2">
        <f>SUMPRODUCT((A79:G90=AJ82)*(BL79:BL90))+SUMPRODUCT((J79:P90=AJ82)*(BM79:BM90))</f>
        <v>0</v>
      </c>
      <c r="AY82" s="2">
        <f>AW82-AX82</f>
        <v>0</v>
      </c>
      <c r="AZ82" s="1">
        <f t="shared" si="70"/>
        <v>0</v>
      </c>
      <c r="BA82" s="1">
        <f t="shared" si="71"/>
        <v>0</v>
      </c>
      <c r="BB82" s="1">
        <f t="shared" si="72"/>
        <v>0</v>
      </c>
      <c r="BC82" s="1">
        <f t="shared" si="73"/>
        <v>0</v>
      </c>
      <c r="BD82" s="1" t="b">
        <f t="shared" si="74"/>
        <v>0</v>
      </c>
      <c r="BE82" s="1" t="b">
        <f t="shared" si="75"/>
        <v>0</v>
      </c>
      <c r="BF82" s="1" t="b">
        <f t="shared" si="76"/>
        <v>0</v>
      </c>
      <c r="BG82" s="1" t="b">
        <f t="shared" si="77"/>
        <v>0</v>
      </c>
      <c r="BH82" s="1" t="b">
        <f t="shared" si="78"/>
        <v>0</v>
      </c>
      <c r="BI82" s="1" t="b">
        <f t="shared" si="79"/>
        <v>0</v>
      </c>
      <c r="BJ82" s="1">
        <f t="shared" si="80"/>
        <v>0</v>
      </c>
      <c r="BK82" s="1">
        <f t="shared" si="81"/>
        <v>0</v>
      </c>
      <c r="BL82" s="1">
        <f t="shared" si="82"/>
        <v>0</v>
      </c>
      <c r="BM82" s="1">
        <f t="shared" si="83"/>
        <v>0</v>
      </c>
      <c r="BO82" s="34">
        <f>SUM(BO78:BR81)</f>
        <v>1000000</v>
      </c>
      <c r="BP82" s="34"/>
      <c r="BQ82" s="34"/>
      <c r="BR82" s="34"/>
      <c r="BS82" s="34">
        <f>SUM(BS78:BV81)</f>
        <v>1000000</v>
      </c>
      <c r="BT82" s="34"/>
      <c r="BU82" s="34"/>
      <c r="BV82" s="34"/>
      <c r="BW82" s="34">
        <f>SUM(BW78:BZ81)</f>
        <v>1000000</v>
      </c>
      <c r="BX82" s="34"/>
      <c r="BY82" s="34"/>
      <c r="BZ82" s="34"/>
      <c r="CA82" s="34">
        <f>SUM(CA78:CD81)</f>
        <v>1000000</v>
      </c>
      <c r="CB82" s="34"/>
      <c r="CC82" s="34"/>
      <c r="CD82" s="34"/>
      <c r="CF82" s="42">
        <f>SUM(CF78:CI81)</f>
        <v>0</v>
      </c>
      <c r="CG82" s="42"/>
      <c r="CH82" s="42"/>
      <c r="CI82" s="42"/>
      <c r="CJ82" s="42">
        <f>SUM(CJ78:CM81)</f>
        <v>0</v>
      </c>
      <c r="CK82" s="42"/>
      <c r="CL82" s="42"/>
      <c r="CM82" s="42"/>
      <c r="CN82" s="42">
        <f>SUM(CN78:CQ81)</f>
        <v>0</v>
      </c>
      <c r="CO82" s="42"/>
      <c r="CP82" s="42"/>
      <c r="CQ82" s="42"/>
      <c r="CR82" s="42">
        <f>SUM(CR78:CU81)</f>
        <v>0</v>
      </c>
      <c r="CS82" s="42"/>
      <c r="CT82" s="42"/>
      <c r="CU82" s="42"/>
    </row>
    <row r="83" spans="1:82" ht="15.75" thickBot="1">
      <c r="A83" s="30">
        <f>AJ81</f>
        <v>0</v>
      </c>
      <c r="B83" s="30"/>
      <c r="C83" s="30"/>
      <c r="D83" s="30"/>
      <c r="E83" s="30"/>
      <c r="F83" s="30"/>
      <c r="G83" s="30"/>
      <c r="H83" s="6"/>
      <c r="I83" s="6"/>
      <c r="J83" s="30">
        <f>AJ79</f>
        <v>0</v>
      </c>
      <c r="K83" s="30"/>
      <c r="L83" s="30"/>
      <c r="M83" s="30"/>
      <c r="N83" s="30"/>
      <c r="O83" s="30"/>
      <c r="P83" s="30"/>
      <c r="Q83" s="14"/>
      <c r="R83" s="14"/>
      <c r="S83" s="14"/>
      <c r="T83" s="14"/>
      <c r="U83" s="14"/>
      <c r="V83" s="14"/>
      <c r="W83" s="14"/>
      <c r="X83" s="14"/>
      <c r="AZ83" s="1">
        <f t="shared" si="70"/>
        <v>0</v>
      </c>
      <c r="BA83" s="1">
        <f t="shared" si="71"/>
        <v>0</v>
      </c>
      <c r="BB83" s="1">
        <f t="shared" si="72"/>
        <v>0</v>
      </c>
      <c r="BC83" s="1">
        <f t="shared" si="73"/>
        <v>0</v>
      </c>
      <c r="BD83" s="1" t="b">
        <f t="shared" si="74"/>
        <v>0</v>
      </c>
      <c r="BE83" s="1" t="b">
        <f t="shared" si="75"/>
        <v>0</v>
      </c>
      <c r="BF83" s="1" t="b">
        <f t="shared" si="76"/>
        <v>0</v>
      </c>
      <c r="BG83" s="1" t="b">
        <f t="shared" si="77"/>
        <v>0</v>
      </c>
      <c r="BH83" s="1" t="b">
        <f t="shared" si="78"/>
        <v>0</v>
      </c>
      <c r="BI83" s="1" t="b">
        <f t="shared" si="79"/>
        <v>0</v>
      </c>
      <c r="BJ83" s="1">
        <f t="shared" si="80"/>
        <v>0</v>
      </c>
      <c r="BK83" s="1">
        <f t="shared" si="81"/>
        <v>0</v>
      </c>
      <c r="BL83" s="1">
        <f t="shared" si="82"/>
        <v>0</v>
      </c>
      <c r="BM83" s="1">
        <f t="shared" si="83"/>
        <v>0</v>
      </c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</row>
    <row r="84" spans="1:82" ht="15">
      <c r="A84" s="30">
        <f>AJ80</f>
        <v>0</v>
      </c>
      <c r="B84" s="30"/>
      <c r="C84" s="30"/>
      <c r="D84" s="30"/>
      <c r="E84" s="30"/>
      <c r="F84" s="30"/>
      <c r="G84" s="30"/>
      <c r="H84" s="6"/>
      <c r="I84" s="6"/>
      <c r="J84" s="30">
        <f>AJ82</f>
        <v>0</v>
      </c>
      <c r="K84" s="30"/>
      <c r="L84" s="30"/>
      <c r="M84" s="30"/>
      <c r="N84" s="30"/>
      <c r="O84" s="30"/>
      <c r="P84" s="30"/>
      <c r="Q84" s="14"/>
      <c r="R84" s="14"/>
      <c r="S84" s="14"/>
      <c r="T84" s="14"/>
      <c r="U84" s="14"/>
      <c r="V84" s="14"/>
      <c r="W84" s="14"/>
      <c r="X84" s="14"/>
      <c r="Y84" s="22">
        <v>1</v>
      </c>
      <c r="Z84" s="24"/>
      <c r="AA84" s="16">
        <f>IF(H79="","",R79)</f>
      </c>
      <c r="AB84" s="17"/>
      <c r="AC84" s="17"/>
      <c r="AD84" s="17"/>
      <c r="AE84" s="17"/>
      <c r="AF84" s="18"/>
      <c r="AZ84" s="1">
        <f t="shared" si="70"/>
        <v>0</v>
      </c>
      <c r="BA84" s="1">
        <f t="shared" si="71"/>
        <v>0</v>
      </c>
      <c r="BB84" s="1">
        <f t="shared" si="72"/>
        <v>0</v>
      </c>
      <c r="BC84" s="1">
        <f t="shared" si="73"/>
        <v>0</v>
      </c>
      <c r="BD84" s="1" t="b">
        <f t="shared" si="74"/>
        <v>0</v>
      </c>
      <c r="BE84" s="1" t="b">
        <f t="shared" si="75"/>
        <v>0</v>
      </c>
      <c r="BF84" s="1" t="b">
        <f t="shared" si="76"/>
        <v>0</v>
      </c>
      <c r="BG84" s="1" t="b">
        <f t="shared" si="77"/>
        <v>0</v>
      </c>
      <c r="BH84" s="1" t="b">
        <f t="shared" si="78"/>
        <v>0</v>
      </c>
      <c r="BI84" s="1" t="b">
        <f t="shared" si="79"/>
        <v>0</v>
      </c>
      <c r="BJ84" s="1">
        <f t="shared" si="80"/>
        <v>0</v>
      </c>
      <c r="BK84" s="1">
        <f t="shared" si="81"/>
        <v>0</v>
      </c>
      <c r="BL84" s="1">
        <f t="shared" si="82"/>
        <v>0</v>
      </c>
      <c r="BM84" s="1">
        <f t="shared" si="83"/>
        <v>0</v>
      </c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</row>
    <row r="85" spans="1:98" ht="15.75" thickBot="1">
      <c r="A85" s="30">
        <f>AJ79</f>
        <v>0</v>
      </c>
      <c r="B85" s="30"/>
      <c r="C85" s="30"/>
      <c r="D85" s="30"/>
      <c r="E85" s="30"/>
      <c r="F85" s="30"/>
      <c r="G85" s="30"/>
      <c r="H85" s="6"/>
      <c r="I85" s="6"/>
      <c r="J85" s="30">
        <f>AJ81</f>
        <v>0</v>
      </c>
      <c r="K85" s="30"/>
      <c r="L85" s="30"/>
      <c r="M85" s="30"/>
      <c r="N85" s="30"/>
      <c r="O85" s="30"/>
      <c r="P85" s="30"/>
      <c r="Q85" s="14"/>
      <c r="R85" s="14"/>
      <c r="S85" s="14"/>
      <c r="T85" s="14"/>
      <c r="U85" s="14"/>
      <c r="V85" s="14"/>
      <c r="W85" s="14"/>
      <c r="X85" s="14"/>
      <c r="Y85" s="25"/>
      <c r="Z85" s="27"/>
      <c r="AA85" s="19"/>
      <c r="AB85" s="20"/>
      <c r="AC85" s="20"/>
      <c r="AD85" s="20"/>
      <c r="AE85" s="20"/>
      <c r="AF85" s="21"/>
      <c r="AZ85" s="1">
        <f t="shared" si="70"/>
        <v>0</v>
      </c>
      <c r="BA85" s="1">
        <f t="shared" si="71"/>
        <v>0</v>
      </c>
      <c r="BB85" s="1">
        <f t="shared" si="72"/>
        <v>0</v>
      </c>
      <c r="BC85" s="1">
        <f t="shared" si="73"/>
        <v>0</v>
      </c>
      <c r="BD85" s="1" t="b">
        <f t="shared" si="74"/>
        <v>0</v>
      </c>
      <c r="BE85" s="1" t="b">
        <f t="shared" si="75"/>
        <v>0</v>
      </c>
      <c r="BF85" s="1" t="b">
        <f t="shared" si="76"/>
        <v>0</v>
      </c>
      <c r="BG85" s="1" t="b">
        <f t="shared" si="77"/>
        <v>0</v>
      </c>
      <c r="BH85" s="1" t="b">
        <f t="shared" si="78"/>
        <v>0</v>
      </c>
      <c r="BI85" s="1" t="b">
        <f t="shared" si="79"/>
        <v>0</v>
      </c>
      <c r="BJ85" s="1">
        <f t="shared" si="80"/>
        <v>0</v>
      </c>
      <c r="BK85" s="1">
        <f t="shared" si="81"/>
        <v>0</v>
      </c>
      <c r="BL85" s="1">
        <f t="shared" si="82"/>
        <v>0</v>
      </c>
      <c r="BM85" s="1">
        <f t="shared" si="83"/>
        <v>0</v>
      </c>
      <c r="BO85" s="35">
        <f>BO77</f>
        <v>0</v>
      </c>
      <c r="BP85" s="35"/>
      <c r="BQ85" s="35"/>
      <c r="BR85" s="35"/>
      <c r="BS85" s="35">
        <f>BS77</f>
        <v>0</v>
      </c>
      <c r="BT85" s="35"/>
      <c r="BU85" s="35"/>
      <c r="BV85" s="35"/>
      <c r="BW85" s="35">
        <f>BW77</f>
        <v>0</v>
      </c>
      <c r="BX85" s="35"/>
      <c r="BY85" s="35"/>
      <c r="BZ85" s="35"/>
      <c r="CA85" s="35">
        <f>CA77</f>
        <v>0</v>
      </c>
      <c r="CB85" s="35"/>
      <c r="CC85" s="35"/>
      <c r="CD85" s="35"/>
      <c r="CE85" s="3">
        <v>1</v>
      </c>
      <c r="CF85" s="1">
        <f>RANK(CQ85,CQ85:CT88)</f>
        <v>1</v>
      </c>
      <c r="CG85" s="1">
        <f>RANK(CM85,CM85:CP88)</f>
        <v>1</v>
      </c>
      <c r="CH85" s="14">
        <f>CF77</f>
        <v>0</v>
      </c>
      <c r="CI85" s="14"/>
      <c r="CJ85" s="14"/>
      <c r="CK85" s="14"/>
      <c r="CL85" s="14"/>
      <c r="CM85" s="14">
        <f>SUM(BO82,BO90,CF82)</f>
        <v>1000000</v>
      </c>
      <c r="CN85" s="14"/>
      <c r="CO85" s="14"/>
      <c r="CP85" s="14"/>
      <c r="CQ85" s="14">
        <f>CM85+0.00000004</f>
        <v>1000000.00000004</v>
      </c>
      <c r="CR85" s="14"/>
      <c r="CS85" s="14"/>
      <c r="CT85" s="14"/>
    </row>
    <row r="86" spans="1:98" ht="15">
      <c r="A86" s="30">
        <f>AJ82</f>
        <v>0</v>
      </c>
      <c r="B86" s="30"/>
      <c r="C86" s="30"/>
      <c r="D86" s="30"/>
      <c r="E86" s="30"/>
      <c r="F86" s="30"/>
      <c r="G86" s="30"/>
      <c r="H86" s="6"/>
      <c r="I86" s="6"/>
      <c r="J86" s="30">
        <f>AJ80</f>
        <v>0</v>
      </c>
      <c r="K86" s="30"/>
      <c r="L86" s="30"/>
      <c r="M86" s="30"/>
      <c r="N86" s="30"/>
      <c r="O86" s="30"/>
      <c r="P86" s="30"/>
      <c r="Q86" s="14"/>
      <c r="R86" s="14"/>
      <c r="S86" s="14"/>
      <c r="T86" s="14"/>
      <c r="U86" s="14"/>
      <c r="V86" s="14"/>
      <c r="W86" s="14"/>
      <c r="X86" s="14"/>
      <c r="Y86" s="22" t="s">
        <v>11</v>
      </c>
      <c r="Z86" s="23"/>
      <c r="AA86" s="23"/>
      <c r="AB86" s="23"/>
      <c r="AC86" s="23"/>
      <c r="AD86" s="23"/>
      <c r="AE86" s="23"/>
      <c r="AF86" s="24"/>
      <c r="AZ86" s="1">
        <f t="shared" si="70"/>
        <v>0</v>
      </c>
      <c r="BA86" s="1">
        <f t="shared" si="71"/>
        <v>0</v>
      </c>
      <c r="BB86" s="1">
        <f t="shared" si="72"/>
        <v>0</v>
      </c>
      <c r="BC86" s="1">
        <f t="shared" si="73"/>
        <v>0</v>
      </c>
      <c r="BD86" s="1" t="b">
        <f t="shared" si="74"/>
        <v>0</v>
      </c>
      <c r="BE86" s="1" t="b">
        <f t="shared" si="75"/>
        <v>0</v>
      </c>
      <c r="BF86" s="1" t="b">
        <f t="shared" si="76"/>
        <v>0</v>
      </c>
      <c r="BG86" s="1" t="b">
        <f t="shared" si="77"/>
        <v>0</v>
      </c>
      <c r="BH86" s="1" t="b">
        <f t="shared" si="78"/>
        <v>0</v>
      </c>
      <c r="BI86" s="1" t="b">
        <f t="shared" si="79"/>
        <v>0</v>
      </c>
      <c r="BJ86" s="1">
        <f t="shared" si="80"/>
        <v>0</v>
      </c>
      <c r="BK86" s="1">
        <f t="shared" si="81"/>
        <v>0</v>
      </c>
      <c r="BL86" s="1">
        <f t="shared" si="82"/>
        <v>0</v>
      </c>
      <c r="BM86" s="1">
        <f t="shared" si="83"/>
        <v>0</v>
      </c>
      <c r="BO86" s="36" t="b">
        <f>IF(AQ79=2,800000)</f>
        <v>0</v>
      </c>
      <c r="BP86" s="9"/>
      <c r="BQ86" s="9"/>
      <c r="BR86" s="10"/>
      <c r="BS86" s="36" t="b">
        <f>IF(AQ80=2,800000)</f>
        <v>0</v>
      </c>
      <c r="BT86" s="9"/>
      <c r="BU86" s="9"/>
      <c r="BV86" s="10"/>
      <c r="BW86" s="36" t="b">
        <f>IF(AQ81=2,800000)</f>
        <v>0</v>
      </c>
      <c r="BX86" s="9"/>
      <c r="BY86" s="9"/>
      <c r="BZ86" s="10"/>
      <c r="CA86" s="36" t="b">
        <f>IF(AQ82=2,800000)</f>
        <v>0</v>
      </c>
      <c r="CB86" s="9"/>
      <c r="CC86" s="9"/>
      <c r="CD86" s="10"/>
      <c r="CE86" s="3">
        <v>2</v>
      </c>
      <c r="CF86" s="1">
        <f>RANK(CQ86,CQ85:CT88)</f>
        <v>2</v>
      </c>
      <c r="CG86" s="1">
        <f>RANK(CM86,CM85:CP88)</f>
        <v>1</v>
      </c>
      <c r="CH86" s="14">
        <f>CJ77</f>
        <v>0</v>
      </c>
      <c r="CI86" s="14"/>
      <c r="CJ86" s="14"/>
      <c r="CK86" s="14"/>
      <c r="CL86" s="14"/>
      <c r="CM86" s="14">
        <f>SUM(BS82,BS90,CJ82)</f>
        <v>1000000</v>
      </c>
      <c r="CN86" s="14"/>
      <c r="CO86" s="14"/>
      <c r="CP86" s="14"/>
      <c r="CQ86" s="14">
        <f>CM86+0.00000003</f>
        <v>1000000.00000003</v>
      </c>
      <c r="CR86" s="14"/>
      <c r="CS86" s="14"/>
      <c r="CT86" s="14"/>
    </row>
    <row r="87" spans="1:98" ht="15.75" thickBot="1">
      <c r="A87" s="30">
        <f>AJ81</f>
        <v>0</v>
      </c>
      <c r="B87" s="30"/>
      <c r="C87" s="30"/>
      <c r="D87" s="30"/>
      <c r="E87" s="30"/>
      <c r="F87" s="30"/>
      <c r="G87" s="30"/>
      <c r="H87" s="6"/>
      <c r="I87" s="6"/>
      <c r="J87" s="30">
        <f>AJ80</f>
        <v>0</v>
      </c>
      <c r="K87" s="30"/>
      <c r="L87" s="30"/>
      <c r="M87" s="30"/>
      <c r="N87" s="30"/>
      <c r="O87" s="30"/>
      <c r="P87" s="30"/>
      <c r="Q87" s="14"/>
      <c r="R87" s="14"/>
      <c r="S87" s="14"/>
      <c r="T87" s="14"/>
      <c r="U87" s="14"/>
      <c r="V87" s="14"/>
      <c r="W87" s="14"/>
      <c r="X87" s="14"/>
      <c r="Y87" s="25"/>
      <c r="Z87" s="26"/>
      <c r="AA87" s="26"/>
      <c r="AB87" s="26"/>
      <c r="AC87" s="26"/>
      <c r="AD87" s="26"/>
      <c r="AE87" s="26"/>
      <c r="AF87" s="27"/>
      <c r="AZ87" s="1">
        <f t="shared" si="70"/>
        <v>0</v>
      </c>
      <c r="BA87" s="1">
        <f t="shared" si="71"/>
        <v>0</v>
      </c>
      <c r="BB87" s="1">
        <f t="shared" si="72"/>
        <v>0</v>
      </c>
      <c r="BC87" s="1">
        <f t="shared" si="73"/>
        <v>0</v>
      </c>
      <c r="BD87" s="1" t="b">
        <f t="shared" si="74"/>
        <v>0</v>
      </c>
      <c r="BE87" s="1" t="b">
        <f t="shared" si="75"/>
        <v>0</v>
      </c>
      <c r="BF87" s="1" t="b">
        <f t="shared" si="76"/>
        <v>0</v>
      </c>
      <c r="BG87" s="1" t="b">
        <f t="shared" si="77"/>
        <v>0</v>
      </c>
      <c r="BH87" s="1" t="b">
        <f t="shared" si="78"/>
        <v>0</v>
      </c>
      <c r="BI87" s="1" t="b">
        <f t="shared" si="79"/>
        <v>0</v>
      </c>
      <c r="BJ87" s="1">
        <f t="shared" si="80"/>
        <v>0</v>
      </c>
      <c r="BK87" s="1">
        <f t="shared" si="81"/>
        <v>0</v>
      </c>
      <c r="BL87" s="1">
        <f t="shared" si="82"/>
        <v>0</v>
      </c>
      <c r="BM87" s="1">
        <f t="shared" si="83"/>
        <v>0</v>
      </c>
      <c r="BO87" s="36" t="b">
        <f>IF(AQ79=2,IF(AQ80=2,SUM((AZ81+BA89)-(BA81+AZ89))*1000+((H81+I89)-(I81+H89))/10+(H81+I89)/100+(I89)/1000+(AY79)/10000+(AW79)/100000))</f>
        <v>0</v>
      </c>
      <c r="BP87" s="9"/>
      <c r="BQ87" s="9"/>
      <c r="BR87" s="10"/>
      <c r="BS87" s="36" t="b">
        <f>IF(AQ80=2,IF(AQ79=2,SUM((AZ89+BA81)-(AZ81+BA89))*1000+((H89+I81)-(H81+I89))/10+(I81+H89)/100+(I81)/1000+(AY80)/10000+(AW80)/100000))</f>
        <v>0</v>
      </c>
      <c r="BT87" s="9"/>
      <c r="BU87" s="9"/>
      <c r="BV87" s="10"/>
      <c r="BW87" s="36" t="b">
        <f>IF(AQ81=2,IF(AQ79=2,SUM((AZ83+BA85)-(BA83+AZ85))*1000+((H83+I85)-(I83+H85))/10+(H83+I85)/100+(I85)/1000+(AY81)/10000+(AW81)/100000))</f>
        <v>0</v>
      </c>
      <c r="BX87" s="9"/>
      <c r="BY87" s="9"/>
      <c r="BZ87" s="10"/>
      <c r="CA87" s="36" t="b">
        <f>IF(AQ82=2,IF(AQ79=2,SUM((AZ80+BA88)-(BA80+AZ88))*1000+((H80+I88)-(I80+H88))/10+(H80+I88)/100+(I88)/1000+(AY82)/10000+(AW82)/100000))</f>
        <v>0</v>
      </c>
      <c r="CB87" s="9"/>
      <c r="CC87" s="9"/>
      <c r="CD87" s="10"/>
      <c r="CE87" s="3">
        <v>3</v>
      </c>
      <c r="CF87" s="1">
        <f>RANK(CQ87,CQ85:CT88)</f>
        <v>3</v>
      </c>
      <c r="CG87" s="1">
        <f>RANK(CM87,CM85:CP88)</f>
        <v>1</v>
      </c>
      <c r="CH87" s="14">
        <f>CN77</f>
        <v>0</v>
      </c>
      <c r="CI87" s="14"/>
      <c r="CJ87" s="14"/>
      <c r="CK87" s="14"/>
      <c r="CL87" s="14"/>
      <c r="CM87" s="14">
        <f>SUM(BW82,BW90,CN82)</f>
        <v>1000000</v>
      </c>
      <c r="CN87" s="14"/>
      <c r="CO87" s="14"/>
      <c r="CP87" s="14"/>
      <c r="CQ87" s="14">
        <f>CM87+0.00000002</f>
        <v>1000000.00000002</v>
      </c>
      <c r="CR87" s="14"/>
      <c r="CS87" s="14"/>
      <c r="CT87" s="14"/>
    </row>
    <row r="88" spans="1:98" ht="15">
      <c r="A88" s="30">
        <f>AJ79</f>
        <v>0</v>
      </c>
      <c r="B88" s="30"/>
      <c r="C88" s="30"/>
      <c r="D88" s="30"/>
      <c r="E88" s="30"/>
      <c r="F88" s="30"/>
      <c r="G88" s="30"/>
      <c r="H88" s="6"/>
      <c r="I88" s="6"/>
      <c r="J88" s="30">
        <f>AJ82</f>
        <v>0</v>
      </c>
      <c r="K88" s="30"/>
      <c r="L88" s="30"/>
      <c r="M88" s="30"/>
      <c r="N88" s="30"/>
      <c r="O88" s="30"/>
      <c r="P88" s="30"/>
      <c r="Q88" s="14"/>
      <c r="R88" s="14"/>
      <c r="S88" s="14"/>
      <c r="T88" s="14"/>
      <c r="U88" s="14"/>
      <c r="V88" s="14"/>
      <c r="W88" s="14"/>
      <c r="X88" s="14"/>
      <c r="Y88" s="22">
        <v>2</v>
      </c>
      <c r="Z88" s="24"/>
      <c r="AA88" s="16">
        <f>IF(H79="","",R80)</f>
      </c>
      <c r="AB88" s="17"/>
      <c r="AC88" s="17"/>
      <c r="AD88" s="17"/>
      <c r="AE88" s="17"/>
      <c r="AF88" s="18"/>
      <c r="AZ88" s="1">
        <f t="shared" si="70"/>
        <v>0</v>
      </c>
      <c r="BA88" s="1">
        <f t="shared" si="71"/>
        <v>0</v>
      </c>
      <c r="BB88" s="1">
        <f t="shared" si="72"/>
        <v>0</v>
      </c>
      <c r="BC88" s="1">
        <f t="shared" si="73"/>
        <v>0</v>
      </c>
      <c r="BD88" s="1" t="b">
        <f t="shared" si="74"/>
        <v>0</v>
      </c>
      <c r="BE88" s="1" t="b">
        <f t="shared" si="75"/>
        <v>0</v>
      </c>
      <c r="BF88" s="1" t="b">
        <f t="shared" si="76"/>
        <v>0</v>
      </c>
      <c r="BG88" s="1" t="b">
        <f t="shared" si="77"/>
        <v>0</v>
      </c>
      <c r="BH88" s="1" t="b">
        <f t="shared" si="78"/>
        <v>0</v>
      </c>
      <c r="BI88" s="1" t="b">
        <f t="shared" si="79"/>
        <v>0</v>
      </c>
      <c r="BJ88" s="1">
        <f t="shared" si="80"/>
        <v>0</v>
      </c>
      <c r="BK88" s="1">
        <f t="shared" si="81"/>
        <v>0</v>
      </c>
      <c r="BL88" s="1">
        <f t="shared" si="82"/>
        <v>0</v>
      </c>
      <c r="BM88" s="1">
        <f t="shared" si="83"/>
        <v>0</v>
      </c>
      <c r="BO88" s="36" t="b">
        <f>IF(AQ79=2,IF(AQ81=2,SUM((AZ85+BA83)-(AZ83+BA85))*1000+((H85+I83)-(H83+I85))*10+(I83+H85)/100+(I83)/1000+(AY79)/10000+(AW79)/100000))</f>
        <v>0</v>
      </c>
      <c r="BP88" s="9"/>
      <c r="BQ88" s="9"/>
      <c r="BR88" s="10"/>
      <c r="BS88" s="36" t="b">
        <f>IF(AQ80=2,IF(AQ81=2,SUM((AZ79+BA87)-(BA79+AZ87))*1000+((H79+I87)-(I79+H87))/10+(H79+I87)/100+(I87)/1000+(AY80)/10000+(AW80)/100000))</f>
        <v>0</v>
      </c>
      <c r="BT88" s="9"/>
      <c r="BU88" s="9"/>
      <c r="BV88" s="10"/>
      <c r="BW88" s="36" t="b">
        <f>IF(AQ81=2,IF(AQ80=2,SUM((AZ87+BA79)-(AZ79+BA87))*1000+((H87+I79)-(H79+I87))/10+(H87+I79)/100+(I79)/1000+(AY81)/10000+(AW81)/100000))</f>
        <v>0</v>
      </c>
      <c r="BX88" s="9"/>
      <c r="BY88" s="9"/>
      <c r="BZ88" s="10"/>
      <c r="CA88" s="36" t="b">
        <f>IF(AQ82=2,IF(AQ80=2,SUM((AZ86+BA84)-(AZ84+BA86))*1000+((H86+I84)-(H84+I86))/10+(H86+I84)/100+(I84)/1000+(AY82)/10000+(AW82)/100000))</f>
        <v>0</v>
      </c>
      <c r="CB88" s="9"/>
      <c r="CC88" s="9"/>
      <c r="CD88" s="10"/>
      <c r="CE88" s="3">
        <v>4</v>
      </c>
      <c r="CF88" s="1">
        <f>RANK(CQ88,CQ85:CT88)</f>
        <v>4</v>
      </c>
      <c r="CG88" s="1">
        <f>RANK(CM88,CM85:CP88)</f>
        <v>1</v>
      </c>
      <c r="CH88" s="14">
        <f>CR77</f>
        <v>0</v>
      </c>
      <c r="CI88" s="14"/>
      <c r="CJ88" s="14"/>
      <c r="CK88" s="14"/>
      <c r="CL88" s="14"/>
      <c r="CM88" s="14">
        <f>SUM(CA82,CA90,CR82)</f>
        <v>1000000</v>
      </c>
      <c r="CN88" s="14"/>
      <c r="CO88" s="14"/>
      <c r="CP88" s="14"/>
      <c r="CQ88" s="14">
        <f>CM88+0.0000000001</f>
        <v>1000000.0000000001</v>
      </c>
      <c r="CR88" s="14"/>
      <c r="CS88" s="14"/>
      <c r="CT88" s="14"/>
    </row>
    <row r="89" spans="1:82" ht="15.75" thickBot="1">
      <c r="A89" s="30">
        <f>AJ80</f>
        <v>0</v>
      </c>
      <c r="B89" s="30"/>
      <c r="C89" s="30"/>
      <c r="D89" s="30"/>
      <c r="E89" s="30"/>
      <c r="F89" s="30"/>
      <c r="G89" s="30"/>
      <c r="H89" s="6"/>
      <c r="I89" s="6"/>
      <c r="J89" s="30">
        <f>AJ79</f>
        <v>0</v>
      </c>
      <c r="K89" s="30"/>
      <c r="L89" s="30"/>
      <c r="M89" s="30"/>
      <c r="N89" s="30"/>
      <c r="O89" s="30"/>
      <c r="P89" s="30"/>
      <c r="Q89" s="14"/>
      <c r="R89" s="14"/>
      <c r="S89" s="14"/>
      <c r="T89" s="14"/>
      <c r="U89" s="14"/>
      <c r="V89" s="14"/>
      <c r="W89" s="14"/>
      <c r="X89" s="14"/>
      <c r="Y89" s="25"/>
      <c r="Z89" s="27"/>
      <c r="AA89" s="19"/>
      <c r="AB89" s="20"/>
      <c r="AC89" s="20"/>
      <c r="AD89" s="20"/>
      <c r="AE89" s="20"/>
      <c r="AF89" s="21"/>
      <c r="AZ89" s="1">
        <f t="shared" si="70"/>
        <v>0</v>
      </c>
      <c r="BA89" s="1">
        <f t="shared" si="71"/>
        <v>0</v>
      </c>
      <c r="BB89" s="1">
        <f t="shared" si="72"/>
        <v>0</v>
      </c>
      <c r="BC89" s="1">
        <f t="shared" si="73"/>
        <v>0</v>
      </c>
      <c r="BD89" s="1" t="b">
        <f t="shared" si="74"/>
        <v>0</v>
      </c>
      <c r="BE89" s="1" t="b">
        <f t="shared" si="75"/>
        <v>0</v>
      </c>
      <c r="BF89" s="1" t="b">
        <f t="shared" si="76"/>
        <v>0</v>
      </c>
      <c r="BG89" s="1" t="b">
        <f t="shared" si="77"/>
        <v>0</v>
      </c>
      <c r="BH89" s="1" t="b">
        <f t="shared" si="78"/>
        <v>0</v>
      </c>
      <c r="BI89" s="1" t="b">
        <f t="shared" si="79"/>
        <v>0</v>
      </c>
      <c r="BJ89" s="1">
        <f t="shared" si="80"/>
        <v>0</v>
      </c>
      <c r="BK89" s="1">
        <f t="shared" si="81"/>
        <v>0</v>
      </c>
      <c r="BL89" s="1">
        <f t="shared" si="82"/>
        <v>0</v>
      </c>
      <c r="BM89" s="1">
        <f t="shared" si="83"/>
        <v>0</v>
      </c>
      <c r="BO89" s="36" t="b">
        <f>IF(AQ79=2,IF(AQ82=2,SUM((AZ88+BA80)-(AZ80+BA88))*1000+((H88+I80)-(H80+I88))/10+(H88+I80)/100+(I80)/1000+(AY79)/10000+(AW79)/100000))</f>
        <v>0</v>
      </c>
      <c r="BP89" s="9"/>
      <c r="BQ89" s="9"/>
      <c r="BR89" s="10"/>
      <c r="BS89" s="36" t="b">
        <f>IF(AQ80=2,IF(AQ82=2,SUM((AZ84+BA86)-(BA84+AZ86))*1000+((H84+I86)-(I84+H86))/10+(H84+I86)/100+(I86)/1000+(AY80)/10000+(AW80)/100000))</f>
        <v>0</v>
      </c>
      <c r="BT89" s="9"/>
      <c r="BU89" s="9"/>
      <c r="BV89" s="10"/>
      <c r="BW89" s="36" t="b">
        <f>IF(AQ81=2,IF(AQ82=2,SUM((AZ82+BA90)-(BA82+AZ90))*1000+((H82+I90)-(I82+H90))/10+(H82+I90)/100+(I90)/1000+(AY81)/10000+(AW81)/100000))</f>
        <v>0</v>
      </c>
      <c r="BX89" s="9"/>
      <c r="BY89" s="9"/>
      <c r="BZ89" s="10"/>
      <c r="CA89" s="36" t="b">
        <f>IF(AQ82=2,IF(AQ81=2,SUM((AZ90+BA82)-(AZ82+BA90))*1000+((H90+I82)-(H82+I90))/10+(H90+I82)/100+(I82)/1000+(AY82)/10000+(AW82)/100000))</f>
        <v>0</v>
      </c>
      <c r="CB89" s="9"/>
      <c r="CC89" s="9"/>
      <c r="CD89" s="10"/>
    </row>
    <row r="90" spans="1:82" ht="15">
      <c r="A90" s="30">
        <f>AJ82</f>
        <v>0</v>
      </c>
      <c r="B90" s="30"/>
      <c r="C90" s="30"/>
      <c r="D90" s="30"/>
      <c r="E90" s="30"/>
      <c r="F90" s="30"/>
      <c r="G90" s="30"/>
      <c r="H90" s="6"/>
      <c r="I90" s="6"/>
      <c r="J90" s="30">
        <f>AJ81</f>
        <v>0</v>
      </c>
      <c r="K90" s="30"/>
      <c r="L90" s="30"/>
      <c r="M90" s="30"/>
      <c r="N90" s="30"/>
      <c r="O90" s="30"/>
      <c r="P90" s="30"/>
      <c r="Q90" s="14"/>
      <c r="R90" s="14"/>
      <c r="S90" s="14"/>
      <c r="T90" s="14"/>
      <c r="U90" s="14"/>
      <c r="V90" s="14"/>
      <c r="W90" s="14"/>
      <c r="X90" s="14"/>
      <c r="AZ90" s="1">
        <f t="shared" si="70"/>
        <v>0</v>
      </c>
      <c r="BA90" s="1">
        <f t="shared" si="71"/>
        <v>0</v>
      </c>
      <c r="BB90" s="1">
        <f t="shared" si="72"/>
        <v>0</v>
      </c>
      <c r="BC90" s="1">
        <f t="shared" si="73"/>
        <v>0</v>
      </c>
      <c r="BD90" s="1" t="b">
        <f t="shared" si="74"/>
        <v>0</v>
      </c>
      <c r="BE90" s="1" t="b">
        <f t="shared" si="75"/>
        <v>0</v>
      </c>
      <c r="BF90" s="1" t="b">
        <f t="shared" si="76"/>
        <v>0</v>
      </c>
      <c r="BG90" s="1" t="b">
        <f t="shared" si="77"/>
        <v>0</v>
      </c>
      <c r="BH90" s="1" t="b">
        <f t="shared" si="78"/>
        <v>0</v>
      </c>
      <c r="BI90" s="1" t="b">
        <f t="shared" si="79"/>
        <v>0</v>
      </c>
      <c r="BJ90" s="1">
        <f t="shared" si="80"/>
        <v>0</v>
      </c>
      <c r="BK90" s="1">
        <f t="shared" si="81"/>
        <v>0</v>
      </c>
      <c r="BL90" s="1">
        <f t="shared" si="82"/>
        <v>0</v>
      </c>
      <c r="BM90" s="1">
        <f t="shared" si="83"/>
        <v>0</v>
      </c>
      <c r="BO90" s="8">
        <f>SUM(BO86:BR89)</f>
        <v>0</v>
      </c>
      <c r="BP90" s="8"/>
      <c r="BQ90" s="8"/>
      <c r="BR90" s="8"/>
      <c r="BS90" s="8">
        <f>SUM(BS86:BV89)</f>
        <v>0</v>
      </c>
      <c r="BT90" s="8"/>
      <c r="BU90" s="8"/>
      <c r="BV90" s="8"/>
      <c r="BW90" s="8">
        <f>SUM(BW86:BZ89)</f>
        <v>0</v>
      </c>
      <c r="BX90" s="8"/>
      <c r="BY90" s="8"/>
      <c r="BZ90" s="8"/>
      <c r="CA90" s="8">
        <f>SUM(CA86:CD89)</f>
        <v>0</v>
      </c>
      <c r="CB90" s="8"/>
      <c r="CC90" s="8"/>
      <c r="CD90" s="8"/>
    </row>
    <row r="91" spans="1:51" ht="15" customHeight="1">
      <c r="A91" s="13" t="s">
        <v>24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25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J91" s="29" t="s">
        <v>25</v>
      </c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</row>
    <row r="92" spans="1:103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BO92" s="37">
        <f>AJ94</f>
        <v>0</v>
      </c>
      <c r="BP92" s="37"/>
      <c r="BQ92" s="37"/>
      <c r="BR92" s="37"/>
      <c r="BS92" s="37">
        <f>AJ95</f>
        <v>0</v>
      </c>
      <c r="BT92" s="37"/>
      <c r="BU92" s="37"/>
      <c r="BV92" s="37"/>
      <c r="BW92" s="37">
        <f>AJ96</f>
        <v>0</v>
      </c>
      <c r="BX92" s="37"/>
      <c r="BY92" s="37"/>
      <c r="BZ92" s="37"/>
      <c r="CA92" s="37">
        <f>AJ97</f>
        <v>0</v>
      </c>
      <c r="CB92" s="37"/>
      <c r="CC92" s="37"/>
      <c r="CD92" s="37"/>
      <c r="CF92" s="38">
        <f>BO92</f>
        <v>0</v>
      </c>
      <c r="CG92" s="38"/>
      <c r="CH92" s="38"/>
      <c r="CI92" s="38"/>
      <c r="CJ92" s="38">
        <f>BS92</f>
        <v>0</v>
      </c>
      <c r="CK92" s="38"/>
      <c r="CL92" s="38"/>
      <c r="CM92" s="38"/>
      <c r="CN92" s="38">
        <f>BW92</f>
        <v>0</v>
      </c>
      <c r="CO92" s="38"/>
      <c r="CP92" s="38"/>
      <c r="CQ92" s="38"/>
      <c r="CR92" s="38">
        <f>CA92</f>
        <v>0</v>
      </c>
      <c r="CS92" s="38"/>
      <c r="CT92" s="38"/>
      <c r="CU92" s="38"/>
      <c r="CW92" s="1">
        <f>VLOOKUP(CE100,CF100:CL103,3,0)</f>
        <v>0</v>
      </c>
      <c r="CX92" s="1">
        <f>VLOOKUP(CW92,CH100:CP103,6,0)</f>
        <v>1000000</v>
      </c>
      <c r="CY92" s="1">
        <f>RANK(CX92,CX92:CX95)</f>
        <v>1</v>
      </c>
    </row>
    <row r="93" spans="1:103" ht="15">
      <c r="A93" s="15" t="s">
        <v>9</v>
      </c>
      <c r="B93" s="15"/>
      <c r="C93" s="15"/>
      <c r="D93" s="15"/>
      <c r="E93" s="15"/>
      <c r="F93" s="15"/>
      <c r="G93" s="15"/>
      <c r="H93" s="4" t="s">
        <v>10</v>
      </c>
      <c r="I93" s="4" t="s">
        <v>10</v>
      </c>
      <c r="J93" s="15" t="s">
        <v>9</v>
      </c>
      <c r="K93" s="15"/>
      <c r="L93" s="15"/>
      <c r="M93" s="15"/>
      <c r="N93" s="15"/>
      <c r="O93" s="15"/>
      <c r="P93" s="15"/>
      <c r="Q93" s="14"/>
      <c r="R93" s="15" t="s">
        <v>9</v>
      </c>
      <c r="S93" s="15"/>
      <c r="T93" s="15"/>
      <c r="U93" s="15"/>
      <c r="V93" s="15"/>
      <c r="W93" s="15"/>
      <c r="X93" s="15"/>
      <c r="Y93" s="4" t="s">
        <v>0</v>
      </c>
      <c r="Z93" s="4" t="s">
        <v>1</v>
      </c>
      <c r="AA93" s="4" t="s">
        <v>2</v>
      </c>
      <c r="AB93" s="4" t="s">
        <v>3</v>
      </c>
      <c r="AC93" s="4" t="s">
        <v>4</v>
      </c>
      <c r="AD93" s="4" t="s">
        <v>5</v>
      </c>
      <c r="AE93" s="4" t="s">
        <v>6</v>
      </c>
      <c r="AF93" s="4" t="s">
        <v>7</v>
      </c>
      <c r="AG93" s="4" t="s">
        <v>8</v>
      </c>
      <c r="AJ93" s="28" t="s">
        <v>9</v>
      </c>
      <c r="AK93" s="28"/>
      <c r="AL93" s="28"/>
      <c r="AM93" s="28"/>
      <c r="AN93" s="28"/>
      <c r="AO93" s="28"/>
      <c r="AP93" s="28"/>
      <c r="AQ93" s="2" t="s">
        <v>0</v>
      </c>
      <c r="AR93" s="2" t="s">
        <v>1</v>
      </c>
      <c r="AS93" s="2" t="s">
        <v>2</v>
      </c>
      <c r="AT93" s="2" t="s">
        <v>3</v>
      </c>
      <c r="AU93" s="2" t="s">
        <v>4</v>
      </c>
      <c r="AV93" s="2" t="s">
        <v>5</v>
      </c>
      <c r="AW93" s="2" t="s">
        <v>6</v>
      </c>
      <c r="AX93" s="2" t="s">
        <v>7</v>
      </c>
      <c r="AY93" s="2" t="s">
        <v>8</v>
      </c>
      <c r="AZ93" s="1" t="s">
        <v>1</v>
      </c>
      <c r="BA93" s="1" t="s">
        <v>1</v>
      </c>
      <c r="BB93" s="1" t="s">
        <v>2</v>
      </c>
      <c r="BC93" s="1" t="s">
        <v>2</v>
      </c>
      <c r="BD93" s="1" t="s">
        <v>3</v>
      </c>
      <c r="BE93" s="1" t="s">
        <v>3</v>
      </c>
      <c r="BF93" s="1" t="s">
        <v>4</v>
      </c>
      <c r="BG93" s="1" t="s">
        <v>4</v>
      </c>
      <c r="BH93" s="1" t="s">
        <v>5</v>
      </c>
      <c r="BI93" s="1" t="s">
        <v>5</v>
      </c>
      <c r="BJ93" s="1" t="s">
        <v>6</v>
      </c>
      <c r="BK93" s="1" t="s">
        <v>6</v>
      </c>
      <c r="BL93" s="1" t="s">
        <v>7</v>
      </c>
      <c r="BM93" s="1" t="s">
        <v>7</v>
      </c>
      <c r="BO93" s="31">
        <f>IF(AQ94=1,1000000)</f>
        <v>1000000</v>
      </c>
      <c r="BP93" s="32"/>
      <c r="BQ93" s="32"/>
      <c r="BR93" s="33"/>
      <c r="BS93" s="31">
        <f>IF(AQ95=1,1000000)</f>
        <v>1000000</v>
      </c>
      <c r="BT93" s="32"/>
      <c r="BU93" s="32"/>
      <c r="BV93" s="33"/>
      <c r="BW93" s="31">
        <f>IF(AQ96=1,1000000)</f>
        <v>1000000</v>
      </c>
      <c r="BX93" s="32"/>
      <c r="BY93" s="32"/>
      <c r="BZ93" s="33"/>
      <c r="CA93" s="31">
        <f>IF(AQ97=1,1000000)</f>
        <v>1000000</v>
      </c>
      <c r="CB93" s="32"/>
      <c r="CC93" s="32"/>
      <c r="CD93" s="33"/>
      <c r="CF93" s="39" t="b">
        <f>IF(AQ94=3,500000)</f>
        <v>0</v>
      </c>
      <c r="CG93" s="40"/>
      <c r="CH93" s="40"/>
      <c r="CI93" s="41"/>
      <c r="CJ93" s="39" t="b">
        <f>IF(AQ95=3,500000)</f>
        <v>0</v>
      </c>
      <c r="CK93" s="40"/>
      <c r="CL93" s="40"/>
      <c r="CM93" s="41"/>
      <c r="CN93" s="39" t="b">
        <f>IF(AQ96=3,500000)</f>
        <v>0</v>
      </c>
      <c r="CO93" s="40"/>
      <c r="CP93" s="40"/>
      <c r="CQ93" s="41"/>
      <c r="CR93" s="39" t="b">
        <f>IF(AQ97=3,500000)</f>
        <v>0</v>
      </c>
      <c r="CS93" s="40"/>
      <c r="CT93" s="40"/>
      <c r="CU93" s="41"/>
      <c r="CW93" s="1">
        <f>VLOOKUP(CE101,CF100:CL103,3,0)</f>
        <v>0</v>
      </c>
      <c r="CX93" s="1">
        <f>VLOOKUP(CW93,CH100:CP103,6,0)</f>
        <v>1000000</v>
      </c>
      <c r="CY93" s="1">
        <f>RANK(CX93,CX92:CX95)</f>
        <v>1</v>
      </c>
    </row>
    <row r="94" spans="1:103" ht="15">
      <c r="A94" s="30">
        <f>AJ95</f>
        <v>0</v>
      </c>
      <c r="B94" s="30"/>
      <c r="C94" s="30"/>
      <c r="D94" s="30"/>
      <c r="E94" s="30"/>
      <c r="F94" s="30"/>
      <c r="G94" s="30"/>
      <c r="H94" s="6"/>
      <c r="I94" s="6"/>
      <c r="J94" s="30">
        <f>AJ96</f>
        <v>0</v>
      </c>
      <c r="K94" s="30"/>
      <c r="L94" s="30"/>
      <c r="M94" s="30"/>
      <c r="N94" s="30"/>
      <c r="O94" s="30"/>
      <c r="P94" s="30"/>
      <c r="Q94" s="14"/>
      <c r="R94" s="30">
        <f>VLOOKUP(CE100,CF100:CL103,3,0)</f>
        <v>0</v>
      </c>
      <c r="S94" s="30"/>
      <c r="T94" s="30"/>
      <c r="U94" s="30"/>
      <c r="V94" s="30"/>
      <c r="W94" s="30"/>
      <c r="X94" s="30"/>
      <c r="Y94" s="3">
        <v>1</v>
      </c>
      <c r="Z94" s="5" t="e">
        <f>VLOOKUP(R94,AJ94:AY97,9,0)</f>
        <v>#N/A</v>
      </c>
      <c r="AA94" s="1" t="e">
        <f>VLOOKUP(R94,AJ94:AY97,10,0)</f>
        <v>#N/A</v>
      </c>
      <c r="AB94" s="1" t="e">
        <f>VLOOKUP(R94,AJ94:AY97,11,0)</f>
        <v>#N/A</v>
      </c>
      <c r="AC94" s="1" t="e">
        <f>VLOOKUP(R94,AJ94:AY97,12,0)</f>
        <v>#N/A</v>
      </c>
      <c r="AD94" s="1" t="e">
        <f>VLOOKUP(R94,AJ94:AY97,13,0)</f>
        <v>#N/A</v>
      </c>
      <c r="AE94" s="1" t="e">
        <f>VLOOKUP(R94,AJ94:AY97,14,0)</f>
        <v>#N/A</v>
      </c>
      <c r="AF94" s="1" t="e">
        <f>VLOOKUP(R94,AJ94:AY97,15,0)</f>
        <v>#N/A</v>
      </c>
      <c r="AG94" s="1" t="e">
        <f>VLOOKUP(R94,AJ94:AY97,16,0)</f>
        <v>#N/A</v>
      </c>
      <c r="AJ94" s="28"/>
      <c r="AK94" s="28"/>
      <c r="AL94" s="28"/>
      <c r="AM94" s="28"/>
      <c r="AN94" s="28"/>
      <c r="AO94" s="28"/>
      <c r="AP94" s="28"/>
      <c r="AQ94" s="2">
        <f>RANK(AR94,AR94:AR97)</f>
        <v>1</v>
      </c>
      <c r="AR94" s="2">
        <f>SUMPRODUCT((A94:G105=AJ94)*(AZ94:AZ105))+SUMPRODUCT((J94:P105=AJ94)*(BA94:BA105))</f>
        <v>0</v>
      </c>
      <c r="AS94" s="2">
        <f>SUMPRODUCT((A94:G105=AJ94)*(BB94:BB105))+SUMPRODUCT((J94:P105=AJ94)*(BC94:BC105))</f>
        <v>0</v>
      </c>
      <c r="AT94" s="2">
        <f>SUMPRODUCT((A94:G105=AJ94)*(BD94:BD105))+SUMPRODUCT((J94:P105=AJ94)*(BE94:BE105))</f>
        <v>0</v>
      </c>
      <c r="AU94" s="2">
        <f>SUMPRODUCT((A94:G105=AJ94)*(BF94:BF105))+SUMPRODUCT((J94:P105=AJ94)*(BG94:BG105))</f>
        <v>0</v>
      </c>
      <c r="AV94" s="2">
        <f>SUMPRODUCT((A94:G105=AJ94)*(BH94:BH105))+SUMPRODUCT((J94:P105=AJ94)*(BI94:BI105))</f>
        <v>0</v>
      </c>
      <c r="AW94" s="2">
        <f>SUMPRODUCT((A94:G105=AJ94)*(BJ94:BJ105))+SUMPRODUCT((J94:P105=AJ94)*(BK94:BK105))</f>
        <v>0</v>
      </c>
      <c r="AX94" s="2">
        <f>SUMPRODUCT((A94:G105=AJ94)*(BL94:BL105))+SUMPRODUCT((J94:P105=AJ94)*(BM94:BM105))</f>
        <v>0</v>
      </c>
      <c r="AY94" s="2">
        <f>AW94-AX94</f>
        <v>0</v>
      </c>
      <c r="AZ94" s="1">
        <f>IF(H94="",0,IF(H94&gt;I94,3,IF(H94=I94,1,IF(H94&lt;I94,0))))</f>
        <v>0</v>
      </c>
      <c r="BA94" s="1">
        <f>IF(I94="",0,IF(I94&gt;H94,3,IF(I94=H94,1,IF(I94&lt;H94,0))))</f>
        <v>0</v>
      </c>
      <c r="BB94" s="1">
        <f>IF(H94="",0,1)</f>
        <v>0</v>
      </c>
      <c r="BC94" s="1">
        <f>IF(I94="",0,1)</f>
        <v>0</v>
      </c>
      <c r="BD94" s="1" t="b">
        <f>IF(H94&lt;&gt;"",IF(H94&gt;I94,1))</f>
        <v>0</v>
      </c>
      <c r="BE94" s="1" t="b">
        <f>IF(I94&lt;&gt;"",IF(I94&gt;H94,1))</f>
        <v>0</v>
      </c>
      <c r="BF94" s="1" t="b">
        <f>IF(H94&lt;&gt;"",IF(H94=I94,1))</f>
        <v>0</v>
      </c>
      <c r="BG94" s="1" t="b">
        <f>IF(I94&lt;&gt;"",IF(I94=H94,1))</f>
        <v>0</v>
      </c>
      <c r="BH94" s="1" t="b">
        <f>IF(H94&lt;&gt;"",IF(H94&lt;I94,1))</f>
        <v>0</v>
      </c>
      <c r="BI94" s="1" t="b">
        <f>IF(I94&lt;&gt;"",IF(I94&lt;H94,1))</f>
        <v>0</v>
      </c>
      <c r="BJ94" s="1">
        <f>H94</f>
        <v>0</v>
      </c>
      <c r="BK94" s="1">
        <f>I94</f>
        <v>0</v>
      </c>
      <c r="BL94" s="1">
        <f>I94</f>
        <v>0</v>
      </c>
      <c r="BM94" s="1">
        <f>H94</f>
        <v>0</v>
      </c>
      <c r="BO94" s="31">
        <f>IF(AQ94=1,IF(AQ95=1,SUM((AZ96+BA104)-(BA96+AZ104))*1000+((H96+I104)-(I96+H104))/10+(H96+I104)/100+(I104)/1000+(AY94)/10000+(AW94)/100000))</f>
        <v>0</v>
      </c>
      <c r="BP94" s="32"/>
      <c r="BQ94" s="32"/>
      <c r="BR94" s="33"/>
      <c r="BS94" s="31">
        <f>IF(AQ95=1,IF(AQ94=1,SUM((AZ104+BA96)-(AZ96+BA104))*1000+((H104+I96)-(H96+I104))/10+(I96+H104)/100+(I96)/1000+(AY95)/10000+(AW95)/100000))</f>
        <v>0</v>
      </c>
      <c r="BT94" s="32"/>
      <c r="BU94" s="32"/>
      <c r="BV94" s="33"/>
      <c r="BW94" s="31">
        <f>IF(AQ96=1,IF(AQ94=1,SUM((AZ98+BA100)-(BA98+AZ100))*1000+((H98+I100)-(I98+H100))/10+(H98+I100)/100+(I100)/1000+(AY96)/10000+(AW96)/100000))</f>
        <v>0</v>
      </c>
      <c r="BX94" s="32"/>
      <c r="BY94" s="32"/>
      <c r="BZ94" s="33"/>
      <c r="CA94" s="31">
        <f>IF(AQ97=1,IF(AQ94=1,SUM((AZ95+BA103)-(BA95+AZ103))*1000+((H95+I103)-(I95+H103))/10+(H95+I103)/100+(I103)/1000+(AY97)/10000+(AW97)/100000))</f>
        <v>0</v>
      </c>
      <c r="CB94" s="32"/>
      <c r="CC94" s="32"/>
      <c r="CD94" s="33"/>
      <c r="CF94" s="39" t="b">
        <f>IF(AQ94=3,IF(AQ95=3,SUM((AZ96+BA104)-(BA96+AZ104))*1000+((H96+I104)-(I96+H104))/10+(H96+I104)/100+(I104)/1000+(AY94)/10000+(AW94)/100000))</f>
        <v>0</v>
      </c>
      <c r="CG94" s="40"/>
      <c r="CH94" s="40"/>
      <c r="CI94" s="41"/>
      <c r="CJ94" s="39" t="b">
        <f>IF(AQ95=3,IF(AQ94=3,SUM((AZ104+BA96)-(AZ96+BA104))*1000+((H104+I96)-(H96+I104))/10+(I96+H104)/100+(I96)/1000+(AY95)/10000+(AW95)/100000))</f>
        <v>0</v>
      </c>
      <c r="CK94" s="40"/>
      <c r="CL94" s="40"/>
      <c r="CM94" s="41"/>
      <c r="CN94" s="39" t="b">
        <f>IF(AQ96=3,IF(AQ94=3,SUM((AZ98+BA100)-(BA98+AZ100))*1000+((H98+I100)-(I98+H100))/10+(H98+I100)/100+(I100)/1000+(AY96)/10000+(AW96)/100000))</f>
        <v>0</v>
      </c>
      <c r="CO94" s="40"/>
      <c r="CP94" s="40"/>
      <c r="CQ94" s="41"/>
      <c r="CR94" s="39" t="b">
        <f>IF(AQ97=3,IF(AQ94=3,SUM((AZ95+BA103)-(BA95+AZ103))*1000+((H95+I103)-(I95+H103))/10+(H95+I103)/100+(I103)/1000+(AY97)/10000+(AW97)/100000))</f>
        <v>0</v>
      </c>
      <c r="CS94" s="40"/>
      <c r="CT94" s="40"/>
      <c r="CU94" s="41"/>
      <c r="CW94" s="1">
        <f>VLOOKUP(CE102,CF100:CL103,3,0)</f>
        <v>0</v>
      </c>
      <c r="CX94" s="1">
        <f>VLOOKUP(CW94,CH100:CP103,6,0)</f>
        <v>1000000</v>
      </c>
      <c r="CY94" s="1">
        <f>RANK(CX94,CX92:CX95)</f>
        <v>1</v>
      </c>
    </row>
    <row r="95" spans="1:103" ht="15">
      <c r="A95" s="30">
        <f>AJ97</f>
        <v>0</v>
      </c>
      <c r="B95" s="30"/>
      <c r="C95" s="30"/>
      <c r="D95" s="30"/>
      <c r="E95" s="30"/>
      <c r="F95" s="30"/>
      <c r="G95" s="30"/>
      <c r="H95" s="6"/>
      <c r="I95" s="6"/>
      <c r="J95" s="30">
        <f>AJ94</f>
        <v>0</v>
      </c>
      <c r="K95" s="30"/>
      <c r="L95" s="30"/>
      <c r="M95" s="30"/>
      <c r="N95" s="30"/>
      <c r="O95" s="30"/>
      <c r="P95" s="30"/>
      <c r="Q95" s="14"/>
      <c r="R95" s="30">
        <f>VLOOKUP(CE101,CF100:CL103,3,0)</f>
        <v>0</v>
      </c>
      <c r="S95" s="30"/>
      <c r="T95" s="30"/>
      <c r="U95" s="30"/>
      <c r="V95" s="30"/>
      <c r="W95" s="30"/>
      <c r="X95" s="30"/>
      <c r="Y95" s="3">
        <f>IF(CX93=CX92,CY92,CY93)</f>
        <v>1</v>
      </c>
      <c r="Z95" s="5" t="e">
        <f>VLOOKUP(R95,AJ94:AY97,9,0)</f>
        <v>#N/A</v>
      </c>
      <c r="AA95" s="1" t="e">
        <f>VLOOKUP(R95,AJ94:AY97,10,0)</f>
        <v>#N/A</v>
      </c>
      <c r="AB95" s="1" t="e">
        <f>VLOOKUP(R95,AJ94:AY97,11,0)</f>
        <v>#N/A</v>
      </c>
      <c r="AC95" s="1" t="e">
        <f>VLOOKUP(R95,AJ94:AY97,12,0)</f>
        <v>#N/A</v>
      </c>
      <c r="AD95" s="1" t="e">
        <f>VLOOKUP(R95,AJ94:AY97,13,0)</f>
        <v>#N/A</v>
      </c>
      <c r="AE95" s="1" t="e">
        <f>VLOOKUP(R95,AJ94:AY97,14,0)</f>
        <v>#N/A</v>
      </c>
      <c r="AF95" s="1" t="e">
        <f>VLOOKUP(R95,AJ94:AY97,15,0)</f>
        <v>#N/A</v>
      </c>
      <c r="AG95" s="1" t="e">
        <f>VLOOKUP(R95,AJ94:AY97,16,0)</f>
        <v>#N/A</v>
      </c>
      <c r="AJ95" s="28"/>
      <c r="AK95" s="28"/>
      <c r="AL95" s="28"/>
      <c r="AM95" s="28"/>
      <c r="AN95" s="28"/>
      <c r="AO95" s="28"/>
      <c r="AP95" s="28"/>
      <c r="AQ95" s="2">
        <f>RANK(AR95,AR94:AR97)</f>
        <v>1</v>
      </c>
      <c r="AR95" s="2">
        <f>SUMPRODUCT((A94:G105=AJ95)*(AZ94:AZ105))+SUMPRODUCT((J94:P105=AJ95)*(BA94:BA105))</f>
        <v>0</v>
      </c>
      <c r="AS95" s="2">
        <f>SUMPRODUCT((A94:G105=AJ95)*(BB94:BB105))+SUMPRODUCT((J94:P105=AJ95)*(BC94:BC105))</f>
        <v>0</v>
      </c>
      <c r="AT95" s="2">
        <f>SUMPRODUCT((A94:G105=AJ95)*(BD94:BD105))+SUMPRODUCT((J94:P105=AJ95)*(BE94:BE105))</f>
        <v>0</v>
      </c>
      <c r="AU95" s="2">
        <f>SUMPRODUCT((A94:G105=AJ95)*(BF94:BF105))+SUMPRODUCT((J94:P105=AJ95)*(BG94:BG105))</f>
        <v>0</v>
      </c>
      <c r="AV95" s="2">
        <f>SUMPRODUCT((A94:G105=AJ95)*(BH94:BH105))+SUMPRODUCT((J94:P105=AJ95)*(BI94:BI105))</f>
        <v>0</v>
      </c>
      <c r="AW95" s="2">
        <f>SUMPRODUCT((A94:G105=AJ95)*(BJ94:BJ105))+SUMPRODUCT((J94:P105=AJ95)*(BK94:BK105))</f>
        <v>0</v>
      </c>
      <c r="AX95" s="2">
        <f>SUMPRODUCT((A94:G105=AJ95)*(BL94:BL105))+SUMPRODUCT((J94:P105=AJ95)*(BM94:BM105))</f>
        <v>0</v>
      </c>
      <c r="AY95" s="2">
        <f>AW95-AX95</f>
        <v>0</v>
      </c>
      <c r="AZ95" s="1">
        <f aca="true" t="shared" si="84" ref="AZ95:AZ105">IF(H95="",0,IF(H95&gt;I95,3,IF(H95=I95,1,IF(H95&lt;I95,0))))</f>
        <v>0</v>
      </c>
      <c r="BA95" s="1">
        <f aca="true" t="shared" si="85" ref="BA95:BA105">IF(I95="",0,IF(I95&gt;H95,3,IF(I95=H95,1,IF(I95&lt;H95,0))))</f>
        <v>0</v>
      </c>
      <c r="BB95" s="1">
        <f aca="true" t="shared" si="86" ref="BB95:BB105">IF(H95="",0,1)</f>
        <v>0</v>
      </c>
      <c r="BC95" s="1">
        <f aca="true" t="shared" si="87" ref="BC95:BC105">IF(I95="",0,1)</f>
        <v>0</v>
      </c>
      <c r="BD95" s="1" t="b">
        <f aca="true" t="shared" si="88" ref="BD95:BD105">IF(H95&lt;&gt;"",IF(H95&gt;I95,1))</f>
        <v>0</v>
      </c>
      <c r="BE95" s="1" t="b">
        <f aca="true" t="shared" si="89" ref="BE95:BE105">IF(I95&lt;&gt;"",IF(I95&gt;H95,1))</f>
        <v>0</v>
      </c>
      <c r="BF95" s="1" t="b">
        <f aca="true" t="shared" si="90" ref="BF95:BF105">IF(H95&lt;&gt;"",IF(H95=I95,1))</f>
        <v>0</v>
      </c>
      <c r="BG95" s="1" t="b">
        <f aca="true" t="shared" si="91" ref="BG95:BG105">IF(I95&lt;&gt;"",IF(I95=H95,1))</f>
        <v>0</v>
      </c>
      <c r="BH95" s="1" t="b">
        <f aca="true" t="shared" si="92" ref="BH95:BH105">IF(H95&lt;&gt;"",IF(H95&lt;I95,1))</f>
        <v>0</v>
      </c>
      <c r="BI95" s="1" t="b">
        <f aca="true" t="shared" si="93" ref="BI95:BI105">IF(I95&lt;&gt;"",IF(I95&lt;H95,1))</f>
        <v>0</v>
      </c>
      <c r="BJ95" s="1">
        <f aca="true" t="shared" si="94" ref="BJ95:BJ105">H95</f>
        <v>0</v>
      </c>
      <c r="BK95" s="1">
        <f aca="true" t="shared" si="95" ref="BK95:BK105">I95</f>
        <v>0</v>
      </c>
      <c r="BL95" s="1">
        <f aca="true" t="shared" si="96" ref="BL95:BL105">I95</f>
        <v>0</v>
      </c>
      <c r="BM95" s="1">
        <f aca="true" t="shared" si="97" ref="BM95:BM105">H95</f>
        <v>0</v>
      </c>
      <c r="BO95" s="31">
        <f>IF(AQ94=1,IF(AQ96=1,SUM((AZ100+BA98)-(AZ98+BA100))*1000+((H100+I98)-(H98+I100))*10+(I98+H100)/100+(I98)/1000+(AY94)/10000+(AW94)/100000))</f>
        <v>0</v>
      </c>
      <c r="BP95" s="32"/>
      <c r="BQ95" s="32"/>
      <c r="BR95" s="33"/>
      <c r="BS95" s="31">
        <f>IF(AQ95=1,IF(AQ96=1,SUM((AZ94+BA102)-(BA94+AZ102))*1000+((H94+I102)-(I94+H102))/10+(H94+I102)/100+(I102)/1000+(AY95)/10000+(AW95)/100000))</f>
        <v>0</v>
      </c>
      <c r="BT95" s="32"/>
      <c r="BU95" s="32"/>
      <c r="BV95" s="33"/>
      <c r="BW95" s="31">
        <f>IF(AQ96=1,IF(AQ95=1,SUM((AZ102+BA94)-(AZ94+BA102))*1000+((H102+I94)-(H94+I102))/10+(H102+I94)/100+(I94)/1000+(AY96)/10000+(AW96)/100000))</f>
        <v>0</v>
      </c>
      <c r="BX95" s="32"/>
      <c r="BY95" s="32"/>
      <c r="BZ95" s="33"/>
      <c r="CA95" s="31">
        <f>IF(AQ97=1,IF(AQ95=1,SUM((AZ101+BA99)-(AZ99+BA101))*1000+((H101+I99)-(H99+I101))/10+(H101+I99)/100+(I99)/1000+(AY97)/10000+(AW97)/100000))</f>
        <v>0</v>
      </c>
      <c r="CB95" s="32"/>
      <c r="CC95" s="32"/>
      <c r="CD95" s="33"/>
      <c r="CF95" s="39" t="b">
        <f>IF(AQ94=3,IF(AQ96=3,SUM((AZ100+BA98)-(AZ98+BA100))*1000+((H100+I98)-(H98+I100))*10+(I98+H100)/100+(I98)/1000+(AY94)/10000+(AW94)/100000))</f>
        <v>0</v>
      </c>
      <c r="CG95" s="40"/>
      <c r="CH95" s="40"/>
      <c r="CI95" s="41"/>
      <c r="CJ95" s="39" t="b">
        <f>IF(AQ95=3,IF(AQ96=3,SUM((AZ94+BA102)-(BA94+AZ102))*1000+((H94+I102)-(I94+H102))/10+(H94+I102)/100+(I102)/1000+(AY95)/10000+(AW95)/100000))</f>
        <v>0</v>
      </c>
      <c r="CK95" s="40"/>
      <c r="CL95" s="40"/>
      <c r="CM95" s="41"/>
      <c r="CN95" s="39" t="b">
        <f>IF(AQ96=3,IF(AQ95=3,SUM((AZ102+BA94)-(AZ94+BA102))*1000+((H102+I94)-(H94+I102))/10+(H102+I94)/100+(I94)/1000+(AY96)/10000+(AW96)/100000))</f>
        <v>0</v>
      </c>
      <c r="CO95" s="40"/>
      <c r="CP95" s="40"/>
      <c r="CQ95" s="41"/>
      <c r="CR95" s="39" t="b">
        <f>IF(AQ97=3,IF(AQ95=3,SUM((AZ101+BA99)-(AZ99+BA101))*1000+((H101+I99)-(H99+I101))/10+(H101+I99)/100+(I99)/1000+(AY97)/10000+(AW97)/100000))</f>
        <v>0</v>
      </c>
      <c r="CS95" s="40"/>
      <c r="CT95" s="40"/>
      <c r="CU95" s="41"/>
      <c r="CW95" s="1">
        <f>VLOOKUP(CE103,CF100:CL103,3,0)</f>
        <v>0</v>
      </c>
      <c r="CX95" s="1">
        <f>VLOOKUP(CW95,CH100:CP103,6,0)</f>
        <v>1000000</v>
      </c>
      <c r="CY95" s="1">
        <f>RANK(CX95,CX92:CX95)</f>
        <v>1</v>
      </c>
    </row>
    <row r="96" spans="1:99" ht="15">
      <c r="A96" s="30">
        <f>AJ94</f>
        <v>0</v>
      </c>
      <c r="B96" s="30"/>
      <c r="C96" s="30"/>
      <c r="D96" s="30"/>
      <c r="E96" s="30"/>
      <c r="F96" s="30"/>
      <c r="G96" s="30"/>
      <c r="H96" s="6"/>
      <c r="I96" s="6"/>
      <c r="J96" s="30">
        <f>AJ95</f>
        <v>0</v>
      </c>
      <c r="K96" s="30"/>
      <c r="L96" s="30"/>
      <c r="M96" s="30"/>
      <c r="N96" s="30"/>
      <c r="O96" s="30"/>
      <c r="P96" s="30"/>
      <c r="Q96" s="14"/>
      <c r="R96" s="30">
        <f>VLOOKUP(CE102,CF100:CL103,3,0)</f>
        <v>0</v>
      </c>
      <c r="S96" s="30"/>
      <c r="T96" s="30"/>
      <c r="U96" s="30"/>
      <c r="V96" s="30"/>
      <c r="W96" s="30"/>
      <c r="X96" s="30"/>
      <c r="Y96" s="3">
        <f>IF(CX94=CX93,CY93,CY94)</f>
        <v>1</v>
      </c>
      <c r="Z96" s="5" t="e">
        <f>VLOOKUP(R96,AJ94:AY97,9,0)</f>
        <v>#N/A</v>
      </c>
      <c r="AA96" s="1" t="e">
        <f>VLOOKUP(R96,AJ94:AY97,10,0)</f>
        <v>#N/A</v>
      </c>
      <c r="AB96" s="1" t="e">
        <f>VLOOKUP(R96,AJ94:AY97,11,0)</f>
        <v>#N/A</v>
      </c>
      <c r="AC96" s="1" t="e">
        <f>VLOOKUP(R96,AJ94:AY97,12,0)</f>
        <v>#N/A</v>
      </c>
      <c r="AD96" s="1" t="e">
        <f>VLOOKUP(R96,AJ94:AY97,13,0)</f>
        <v>#N/A</v>
      </c>
      <c r="AE96" s="1" t="e">
        <f>VLOOKUP(R96,AJ94:AY97,14,0)</f>
        <v>#N/A</v>
      </c>
      <c r="AF96" s="1" t="e">
        <f>VLOOKUP(R96,AJ94:AY97,15,0)</f>
        <v>#N/A</v>
      </c>
      <c r="AG96" s="1" t="e">
        <f>VLOOKUP(R96,AJ94:AY97,16,0)</f>
        <v>#N/A</v>
      </c>
      <c r="AJ96" s="28"/>
      <c r="AK96" s="28"/>
      <c r="AL96" s="28"/>
      <c r="AM96" s="28"/>
      <c r="AN96" s="28"/>
      <c r="AO96" s="28"/>
      <c r="AP96" s="28"/>
      <c r="AQ96" s="2">
        <f>RANK(AR96,AR94:AR97)</f>
        <v>1</v>
      </c>
      <c r="AR96" s="2">
        <f>SUMPRODUCT((A94:G105=AJ96)*(AZ94:AZ105))+SUMPRODUCT((J94:P105=AJ96)*(BA94:BA105))</f>
        <v>0</v>
      </c>
      <c r="AS96" s="2">
        <f>SUMPRODUCT((A94:G105=AJ96)*(BB94:BB105))+SUMPRODUCT((J94:P105=AJ96)*(BC94:BC105))</f>
        <v>0</v>
      </c>
      <c r="AT96" s="2">
        <f>SUMPRODUCT((A94:G105=AJ96)*(BD94:BD105))+SUMPRODUCT((J94:P105=AJ96)*(BE94:BE105))</f>
        <v>0</v>
      </c>
      <c r="AU96" s="2">
        <f>SUMPRODUCT((A94:G105=AJ96)*(BF94:BF105))+SUMPRODUCT((J94:P105=AJ96)*(BG94:BG105))</f>
        <v>0</v>
      </c>
      <c r="AV96" s="2">
        <f>SUMPRODUCT((A94:G105=AJ96)*(BH94:BH105))+SUMPRODUCT((J94:P105=AJ96)*(BI94:BI105))</f>
        <v>0</v>
      </c>
      <c r="AW96" s="2">
        <f>SUMPRODUCT((A94:G105=AJ96)*(BJ94:BJ105))+SUMPRODUCT((J94:P105=AJ96)*(BK94:BK105))</f>
        <v>0</v>
      </c>
      <c r="AX96" s="2">
        <f>SUMPRODUCT((A94:G105=AJ96)*(BL94:BL105))+SUMPRODUCT((J94:P105=AJ96)*(BM94:BM105))</f>
        <v>0</v>
      </c>
      <c r="AY96" s="2">
        <f>AW96-AX96</f>
        <v>0</v>
      </c>
      <c r="AZ96" s="1">
        <f t="shared" si="84"/>
        <v>0</v>
      </c>
      <c r="BA96" s="1">
        <f t="shared" si="85"/>
        <v>0</v>
      </c>
      <c r="BB96" s="1">
        <f t="shared" si="86"/>
        <v>0</v>
      </c>
      <c r="BC96" s="1">
        <f t="shared" si="87"/>
        <v>0</v>
      </c>
      <c r="BD96" s="1" t="b">
        <f t="shared" si="88"/>
        <v>0</v>
      </c>
      <c r="BE96" s="1" t="b">
        <f t="shared" si="89"/>
        <v>0</v>
      </c>
      <c r="BF96" s="1" t="b">
        <f t="shared" si="90"/>
        <v>0</v>
      </c>
      <c r="BG96" s="1" t="b">
        <f t="shared" si="91"/>
        <v>0</v>
      </c>
      <c r="BH96" s="1" t="b">
        <f t="shared" si="92"/>
        <v>0</v>
      </c>
      <c r="BI96" s="1" t="b">
        <f t="shared" si="93"/>
        <v>0</v>
      </c>
      <c r="BJ96" s="1">
        <f t="shared" si="94"/>
        <v>0</v>
      </c>
      <c r="BK96" s="1">
        <f t="shared" si="95"/>
        <v>0</v>
      </c>
      <c r="BL96" s="1">
        <f t="shared" si="96"/>
        <v>0</v>
      </c>
      <c r="BM96" s="1">
        <f t="shared" si="97"/>
        <v>0</v>
      </c>
      <c r="BO96" s="31">
        <f>IF(AQ94=1,IF(AQ97=1,SUM((AZ103+BA95)-(AZ95+BA103))*1000+((H103+I95)-(H95+I103))/10+(H103+I95)/100+(I95)/1000+(AY94)/10000+(AW94)/100000))</f>
        <v>0</v>
      </c>
      <c r="BP96" s="32"/>
      <c r="BQ96" s="32"/>
      <c r="BR96" s="33"/>
      <c r="BS96" s="31">
        <f>IF(AQ95=1,IF(AQ97=1,SUM((AZ99+BA101)-(BA99+AZ101))*1000+((H99+I101)-(I99+H101))/10+(H99+I101)/100+(I101)/1000+(AY95)/10000+(AW95)/100000))</f>
        <v>0</v>
      </c>
      <c r="BT96" s="32"/>
      <c r="BU96" s="32"/>
      <c r="BV96" s="33"/>
      <c r="BW96" s="31">
        <f>IF(AQ96=1,IF(AQ97=1,SUM((AZ97+BA105)-(BA97+AZ105))*1000+((H97+I105)-(I97+H105))/10+(H97+I105)/100+(I105)/1000+(AY96)/10000+(AW96)/100000))</f>
        <v>0</v>
      </c>
      <c r="BX96" s="32"/>
      <c r="BY96" s="32"/>
      <c r="BZ96" s="33"/>
      <c r="CA96" s="31">
        <f>IF(AQ97=1,IF(AQ96=1,SUM((AZ105+BA97)-(AZ97+BA105))*1000+((H105+I97)-(H97+I105))/10+(H105+I97)/100+(I97)/1000+(AY97)/10000+(AW97)/100000))</f>
        <v>0</v>
      </c>
      <c r="CB96" s="32"/>
      <c r="CC96" s="32"/>
      <c r="CD96" s="33"/>
      <c r="CF96" s="39" t="b">
        <f>IF(AQ94=3,IF(AQ97=3,SUM((AZ103+BA95)-(AZ95+BA103))*1000+((H103+I95)-(H95+I103))/10+(H103+I95)/100+(I95)/1000+(AY94)/10000+(AW94)/100000))</f>
        <v>0</v>
      </c>
      <c r="CG96" s="40"/>
      <c r="CH96" s="40"/>
      <c r="CI96" s="41"/>
      <c r="CJ96" s="39" t="b">
        <f>IF(AQ95=3,IF(AQ97=3,SUM((AZ99+BA101)-(BA99+AZ101))*1000+((H99+I101)-(I99+H101))/10+(H99+I101)/100+(I101)/1000+(AY95)/10000+(AW95)/100000))</f>
        <v>0</v>
      </c>
      <c r="CK96" s="40"/>
      <c r="CL96" s="40"/>
      <c r="CM96" s="41"/>
      <c r="CN96" s="39" t="b">
        <f>IF(AQ96=3,IF(AQ97=3,SUM((AZ97+BA105)-(BA97+AZ105))*1000+((H97+I105)-(I97+H105))/10+(H97+I105)/100+(I105)/1000+(AY96)/10000+(AW96)/100000))</f>
        <v>0</v>
      </c>
      <c r="CO96" s="40"/>
      <c r="CP96" s="40"/>
      <c r="CQ96" s="41"/>
      <c r="CR96" s="39" t="b">
        <f>IF(AQ97=3,IF(AQ96=3,SUM((AZ105+BA97)-(AZ97+BA105))*1000+((H105+I97)-(H97+I105))/10+(H105+I97)/100+(I97)/1000+(AY97)/10000+(AW97)/100000))</f>
        <v>0</v>
      </c>
      <c r="CS96" s="40"/>
      <c r="CT96" s="40"/>
      <c r="CU96" s="41"/>
    </row>
    <row r="97" spans="1:99" ht="15">
      <c r="A97" s="30">
        <f>AJ96</f>
        <v>0</v>
      </c>
      <c r="B97" s="30"/>
      <c r="C97" s="30"/>
      <c r="D97" s="30"/>
      <c r="E97" s="30"/>
      <c r="F97" s="30"/>
      <c r="G97" s="30"/>
      <c r="H97" s="6"/>
      <c r="I97" s="6"/>
      <c r="J97" s="30">
        <f>AJ97</f>
        <v>0</v>
      </c>
      <c r="K97" s="30"/>
      <c r="L97" s="30"/>
      <c r="M97" s="30"/>
      <c r="N97" s="30"/>
      <c r="O97" s="30"/>
      <c r="P97" s="30"/>
      <c r="Q97" s="14"/>
      <c r="R97" s="30">
        <f>VLOOKUP(CE103,CF100:CL103,3,0)</f>
        <v>0</v>
      </c>
      <c r="S97" s="30"/>
      <c r="T97" s="30"/>
      <c r="U97" s="30"/>
      <c r="V97" s="30"/>
      <c r="W97" s="30"/>
      <c r="X97" s="30"/>
      <c r="Y97" s="3">
        <f>IF(CX95=CX94,CY94,CY95)</f>
        <v>1</v>
      </c>
      <c r="Z97" s="5" t="e">
        <f>VLOOKUP(R97,AJ94:AY97,9,0)</f>
        <v>#N/A</v>
      </c>
      <c r="AA97" s="1" t="e">
        <f>VLOOKUP(R97,AJ94:AY97,10,0)</f>
        <v>#N/A</v>
      </c>
      <c r="AB97" s="1" t="e">
        <f>VLOOKUP(R97,AJ94:AY97,11,0)</f>
        <v>#N/A</v>
      </c>
      <c r="AC97" s="1" t="e">
        <f>VLOOKUP(R97,AJ94:AY97,12,0)</f>
        <v>#N/A</v>
      </c>
      <c r="AD97" s="1" t="e">
        <f>VLOOKUP(R97,AJ94:AY97,13,0)</f>
        <v>#N/A</v>
      </c>
      <c r="AE97" s="1" t="e">
        <f>VLOOKUP(R97,AJ94:AY97,14,0)</f>
        <v>#N/A</v>
      </c>
      <c r="AF97" s="1" t="e">
        <f>VLOOKUP(R97,AJ94:AY97,15,0)</f>
        <v>#N/A</v>
      </c>
      <c r="AG97" s="1" t="e">
        <f>VLOOKUP(R97,AJ94:AY97,16,0)</f>
        <v>#N/A</v>
      </c>
      <c r="AJ97" s="28"/>
      <c r="AK97" s="28"/>
      <c r="AL97" s="28"/>
      <c r="AM97" s="28"/>
      <c r="AN97" s="28"/>
      <c r="AO97" s="28"/>
      <c r="AP97" s="28"/>
      <c r="AQ97" s="2">
        <f>RANK(AR97,AR94:AR97)</f>
        <v>1</v>
      </c>
      <c r="AR97" s="2">
        <f>SUMPRODUCT((A94:G105=AJ97)*(AZ94:AZ105))+SUMPRODUCT((J94:P105=AJ97)*(BA94:BA105))</f>
        <v>0</v>
      </c>
      <c r="AS97" s="2">
        <f>SUMPRODUCT((A94:G105=AJ97)*(BB94:BB105))+SUMPRODUCT((J94:P105=AJ97)*(BC94:BC105))</f>
        <v>0</v>
      </c>
      <c r="AT97" s="2">
        <f>SUMPRODUCT((A94:G105=AJ97)*(BD94:BD105))+SUMPRODUCT((J94:P105=AJ97)*(BE94:BE105))</f>
        <v>0</v>
      </c>
      <c r="AU97" s="2">
        <f>SUMPRODUCT((A94:G105=AJ97)*(BF94:BF105))+SUMPRODUCT((J94:P105=AJ97)*(BG94:BG105))</f>
        <v>0</v>
      </c>
      <c r="AV97" s="2">
        <f>SUMPRODUCT((A94:G105=AJ97)*(BH94:BH105))+SUMPRODUCT((J94:P105=AJ97)*(BI94:BI105))</f>
        <v>0</v>
      </c>
      <c r="AW97" s="2">
        <f>SUMPRODUCT((A94:G105=AJ97)*(BJ94:BJ105))+SUMPRODUCT((J94:P105=AJ97)*(BK94:BK105))</f>
        <v>0</v>
      </c>
      <c r="AX97" s="2">
        <f>SUMPRODUCT((A94:G105=AJ97)*(BL94:BL105))+SUMPRODUCT((J94:P105=AJ97)*(BM94:BM105))</f>
        <v>0</v>
      </c>
      <c r="AY97" s="2">
        <f>AW97-AX97</f>
        <v>0</v>
      </c>
      <c r="AZ97" s="1">
        <f t="shared" si="84"/>
        <v>0</v>
      </c>
      <c r="BA97" s="1">
        <f t="shared" si="85"/>
        <v>0</v>
      </c>
      <c r="BB97" s="1">
        <f t="shared" si="86"/>
        <v>0</v>
      </c>
      <c r="BC97" s="1">
        <f t="shared" si="87"/>
        <v>0</v>
      </c>
      <c r="BD97" s="1" t="b">
        <f t="shared" si="88"/>
        <v>0</v>
      </c>
      <c r="BE97" s="1" t="b">
        <f t="shared" si="89"/>
        <v>0</v>
      </c>
      <c r="BF97" s="1" t="b">
        <f t="shared" si="90"/>
        <v>0</v>
      </c>
      <c r="BG97" s="1" t="b">
        <f t="shared" si="91"/>
        <v>0</v>
      </c>
      <c r="BH97" s="1" t="b">
        <f t="shared" si="92"/>
        <v>0</v>
      </c>
      <c r="BI97" s="1" t="b">
        <f t="shared" si="93"/>
        <v>0</v>
      </c>
      <c r="BJ97" s="1">
        <f t="shared" si="94"/>
        <v>0</v>
      </c>
      <c r="BK97" s="1">
        <f t="shared" si="95"/>
        <v>0</v>
      </c>
      <c r="BL97" s="1">
        <f t="shared" si="96"/>
        <v>0</v>
      </c>
      <c r="BM97" s="1">
        <f t="shared" si="97"/>
        <v>0</v>
      </c>
      <c r="BO97" s="34">
        <f>SUM(BO93:BR96)</f>
        <v>1000000</v>
      </c>
      <c r="BP97" s="34"/>
      <c r="BQ97" s="34"/>
      <c r="BR97" s="34"/>
      <c r="BS97" s="34">
        <f>SUM(BS93:BV96)</f>
        <v>1000000</v>
      </c>
      <c r="BT97" s="34"/>
      <c r="BU97" s="34"/>
      <c r="BV97" s="34"/>
      <c r="BW97" s="34">
        <f>SUM(BW93:BZ96)</f>
        <v>1000000</v>
      </c>
      <c r="BX97" s="34"/>
      <c r="BY97" s="34"/>
      <c r="BZ97" s="34"/>
      <c r="CA97" s="34">
        <f>SUM(CA93:CD96)</f>
        <v>1000000</v>
      </c>
      <c r="CB97" s="34"/>
      <c r="CC97" s="34"/>
      <c r="CD97" s="34"/>
      <c r="CF97" s="42">
        <f>SUM(CF93:CI96)</f>
        <v>0</v>
      </c>
      <c r="CG97" s="42"/>
      <c r="CH97" s="42"/>
      <c r="CI97" s="42"/>
      <c r="CJ97" s="42">
        <f>SUM(CJ93:CM96)</f>
        <v>0</v>
      </c>
      <c r="CK97" s="42"/>
      <c r="CL97" s="42"/>
      <c r="CM97" s="42"/>
      <c r="CN97" s="42">
        <f>SUM(CN93:CQ96)</f>
        <v>0</v>
      </c>
      <c r="CO97" s="42"/>
      <c r="CP97" s="42"/>
      <c r="CQ97" s="42"/>
      <c r="CR97" s="42">
        <f>SUM(CR93:CU96)</f>
        <v>0</v>
      </c>
      <c r="CS97" s="42"/>
      <c r="CT97" s="42"/>
      <c r="CU97" s="42"/>
    </row>
    <row r="98" spans="1:82" ht="15.75" thickBot="1">
      <c r="A98" s="30">
        <f>AJ96</f>
        <v>0</v>
      </c>
      <c r="B98" s="30"/>
      <c r="C98" s="30"/>
      <c r="D98" s="30"/>
      <c r="E98" s="30"/>
      <c r="F98" s="30"/>
      <c r="G98" s="30"/>
      <c r="H98" s="6"/>
      <c r="I98" s="6"/>
      <c r="J98" s="30">
        <f>AJ94</f>
        <v>0</v>
      </c>
      <c r="K98" s="30"/>
      <c r="L98" s="30"/>
      <c r="M98" s="30"/>
      <c r="N98" s="30"/>
      <c r="O98" s="30"/>
      <c r="P98" s="30"/>
      <c r="Q98" s="14"/>
      <c r="R98" s="14"/>
      <c r="S98" s="14"/>
      <c r="T98" s="14"/>
      <c r="U98" s="14"/>
      <c r="V98" s="14"/>
      <c r="W98" s="14"/>
      <c r="X98" s="14"/>
      <c r="AZ98" s="1">
        <f t="shared" si="84"/>
        <v>0</v>
      </c>
      <c r="BA98" s="1">
        <f t="shared" si="85"/>
        <v>0</v>
      </c>
      <c r="BB98" s="1">
        <f t="shared" si="86"/>
        <v>0</v>
      </c>
      <c r="BC98" s="1">
        <f t="shared" si="87"/>
        <v>0</v>
      </c>
      <c r="BD98" s="1" t="b">
        <f t="shared" si="88"/>
        <v>0</v>
      </c>
      <c r="BE98" s="1" t="b">
        <f t="shared" si="89"/>
        <v>0</v>
      </c>
      <c r="BF98" s="1" t="b">
        <f t="shared" si="90"/>
        <v>0</v>
      </c>
      <c r="BG98" s="1" t="b">
        <f t="shared" si="91"/>
        <v>0</v>
      </c>
      <c r="BH98" s="1" t="b">
        <f t="shared" si="92"/>
        <v>0</v>
      </c>
      <c r="BI98" s="1" t="b">
        <f t="shared" si="93"/>
        <v>0</v>
      </c>
      <c r="BJ98" s="1">
        <f t="shared" si="94"/>
        <v>0</v>
      </c>
      <c r="BK98" s="1">
        <f t="shared" si="95"/>
        <v>0</v>
      </c>
      <c r="BL98" s="1">
        <f t="shared" si="96"/>
        <v>0</v>
      </c>
      <c r="BM98" s="1">
        <f t="shared" si="97"/>
        <v>0</v>
      </c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</row>
    <row r="99" spans="1:82" ht="15">
      <c r="A99" s="30">
        <f>AJ95</f>
        <v>0</v>
      </c>
      <c r="B99" s="30"/>
      <c r="C99" s="30"/>
      <c r="D99" s="30"/>
      <c r="E99" s="30"/>
      <c r="F99" s="30"/>
      <c r="G99" s="30"/>
      <c r="H99" s="6"/>
      <c r="I99" s="6"/>
      <c r="J99" s="30">
        <f>AJ97</f>
        <v>0</v>
      </c>
      <c r="K99" s="30"/>
      <c r="L99" s="30"/>
      <c r="M99" s="30"/>
      <c r="N99" s="30"/>
      <c r="O99" s="30"/>
      <c r="P99" s="30"/>
      <c r="Q99" s="14"/>
      <c r="R99" s="14"/>
      <c r="S99" s="14"/>
      <c r="T99" s="14"/>
      <c r="U99" s="14"/>
      <c r="V99" s="14"/>
      <c r="W99" s="14"/>
      <c r="X99" s="14"/>
      <c r="Y99" s="22">
        <v>1</v>
      </c>
      <c r="Z99" s="24"/>
      <c r="AA99" s="16">
        <f>IF(H94="","",R94)</f>
      </c>
      <c r="AB99" s="17"/>
      <c r="AC99" s="17"/>
      <c r="AD99" s="17"/>
      <c r="AE99" s="17"/>
      <c r="AF99" s="18"/>
      <c r="AZ99" s="1">
        <f t="shared" si="84"/>
        <v>0</v>
      </c>
      <c r="BA99" s="1">
        <f t="shared" si="85"/>
        <v>0</v>
      </c>
      <c r="BB99" s="1">
        <f t="shared" si="86"/>
        <v>0</v>
      </c>
      <c r="BC99" s="1">
        <f t="shared" si="87"/>
        <v>0</v>
      </c>
      <c r="BD99" s="1" t="b">
        <f t="shared" si="88"/>
        <v>0</v>
      </c>
      <c r="BE99" s="1" t="b">
        <f t="shared" si="89"/>
        <v>0</v>
      </c>
      <c r="BF99" s="1" t="b">
        <f t="shared" si="90"/>
        <v>0</v>
      </c>
      <c r="BG99" s="1" t="b">
        <f t="shared" si="91"/>
        <v>0</v>
      </c>
      <c r="BH99" s="1" t="b">
        <f t="shared" si="92"/>
        <v>0</v>
      </c>
      <c r="BI99" s="1" t="b">
        <f t="shared" si="93"/>
        <v>0</v>
      </c>
      <c r="BJ99" s="1">
        <f t="shared" si="94"/>
        <v>0</v>
      </c>
      <c r="BK99" s="1">
        <f t="shared" si="95"/>
        <v>0</v>
      </c>
      <c r="BL99" s="1">
        <f t="shared" si="96"/>
        <v>0</v>
      </c>
      <c r="BM99" s="1">
        <f t="shared" si="97"/>
        <v>0</v>
      </c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</row>
    <row r="100" spans="1:98" ht="15.75" thickBot="1">
      <c r="A100" s="30">
        <f>AJ94</f>
        <v>0</v>
      </c>
      <c r="B100" s="30"/>
      <c r="C100" s="30"/>
      <c r="D100" s="30"/>
      <c r="E100" s="30"/>
      <c r="F100" s="30"/>
      <c r="G100" s="30"/>
      <c r="H100" s="6"/>
      <c r="I100" s="6"/>
      <c r="J100" s="30">
        <f>AJ96</f>
        <v>0</v>
      </c>
      <c r="K100" s="30"/>
      <c r="L100" s="30"/>
      <c r="M100" s="30"/>
      <c r="N100" s="30"/>
      <c r="O100" s="30"/>
      <c r="P100" s="30"/>
      <c r="Q100" s="14"/>
      <c r="R100" s="14"/>
      <c r="S100" s="14"/>
      <c r="T100" s="14"/>
      <c r="U100" s="14"/>
      <c r="V100" s="14"/>
      <c r="W100" s="14"/>
      <c r="X100" s="14"/>
      <c r="Y100" s="25"/>
      <c r="Z100" s="27"/>
      <c r="AA100" s="19"/>
      <c r="AB100" s="20"/>
      <c r="AC100" s="20"/>
      <c r="AD100" s="20"/>
      <c r="AE100" s="20"/>
      <c r="AF100" s="21"/>
      <c r="AZ100" s="1">
        <f t="shared" si="84"/>
        <v>0</v>
      </c>
      <c r="BA100" s="1">
        <f t="shared" si="85"/>
        <v>0</v>
      </c>
      <c r="BB100" s="1">
        <f t="shared" si="86"/>
        <v>0</v>
      </c>
      <c r="BC100" s="1">
        <f t="shared" si="87"/>
        <v>0</v>
      </c>
      <c r="BD100" s="1" t="b">
        <f t="shared" si="88"/>
        <v>0</v>
      </c>
      <c r="BE100" s="1" t="b">
        <f t="shared" si="89"/>
        <v>0</v>
      </c>
      <c r="BF100" s="1" t="b">
        <f t="shared" si="90"/>
        <v>0</v>
      </c>
      <c r="BG100" s="1" t="b">
        <f t="shared" si="91"/>
        <v>0</v>
      </c>
      <c r="BH100" s="1" t="b">
        <f t="shared" si="92"/>
        <v>0</v>
      </c>
      <c r="BI100" s="1" t="b">
        <f t="shared" si="93"/>
        <v>0</v>
      </c>
      <c r="BJ100" s="1">
        <f t="shared" si="94"/>
        <v>0</v>
      </c>
      <c r="BK100" s="1">
        <f t="shared" si="95"/>
        <v>0</v>
      </c>
      <c r="BL100" s="1">
        <f t="shared" si="96"/>
        <v>0</v>
      </c>
      <c r="BM100" s="1">
        <f t="shared" si="97"/>
        <v>0</v>
      </c>
      <c r="BO100" s="35">
        <f>BO92</f>
        <v>0</v>
      </c>
      <c r="BP100" s="35"/>
      <c r="BQ100" s="35"/>
      <c r="BR100" s="35"/>
      <c r="BS100" s="35">
        <f>BS92</f>
        <v>0</v>
      </c>
      <c r="BT100" s="35"/>
      <c r="BU100" s="35"/>
      <c r="BV100" s="35"/>
      <c r="BW100" s="35">
        <f>BW92</f>
        <v>0</v>
      </c>
      <c r="BX100" s="35"/>
      <c r="BY100" s="35"/>
      <c r="BZ100" s="35"/>
      <c r="CA100" s="35">
        <f>CA92</f>
        <v>0</v>
      </c>
      <c r="CB100" s="35"/>
      <c r="CC100" s="35"/>
      <c r="CD100" s="35"/>
      <c r="CE100" s="3">
        <v>1</v>
      </c>
      <c r="CF100" s="1">
        <f>RANK(CQ100,CQ100:CT103)</f>
        <v>1</v>
      </c>
      <c r="CG100" s="1">
        <f>RANK(CM100,CM100:CP103)</f>
        <v>1</v>
      </c>
      <c r="CH100" s="14">
        <f>CF92</f>
        <v>0</v>
      </c>
      <c r="CI100" s="14"/>
      <c r="CJ100" s="14"/>
      <c r="CK100" s="14"/>
      <c r="CL100" s="14"/>
      <c r="CM100" s="14">
        <f>SUM(BO97,BO105,CF97)</f>
        <v>1000000</v>
      </c>
      <c r="CN100" s="14"/>
      <c r="CO100" s="14"/>
      <c r="CP100" s="14"/>
      <c r="CQ100" s="14">
        <f>CM100+0.00000004</f>
        <v>1000000.00000004</v>
      </c>
      <c r="CR100" s="14"/>
      <c r="CS100" s="14"/>
      <c r="CT100" s="14"/>
    </row>
    <row r="101" spans="1:98" ht="15">
      <c r="A101" s="30">
        <f>AJ97</f>
        <v>0</v>
      </c>
      <c r="B101" s="30"/>
      <c r="C101" s="30"/>
      <c r="D101" s="30"/>
      <c r="E101" s="30"/>
      <c r="F101" s="30"/>
      <c r="G101" s="30"/>
      <c r="H101" s="6"/>
      <c r="I101" s="6"/>
      <c r="J101" s="30">
        <f>AJ95</f>
        <v>0</v>
      </c>
      <c r="K101" s="30"/>
      <c r="L101" s="30"/>
      <c r="M101" s="30"/>
      <c r="N101" s="30"/>
      <c r="O101" s="30"/>
      <c r="P101" s="30"/>
      <c r="Q101" s="14"/>
      <c r="R101" s="14"/>
      <c r="S101" s="14"/>
      <c r="T101" s="14"/>
      <c r="U101" s="14"/>
      <c r="V101" s="14"/>
      <c r="W101" s="14"/>
      <c r="X101" s="14"/>
      <c r="Y101" s="22" t="s">
        <v>11</v>
      </c>
      <c r="Z101" s="23"/>
      <c r="AA101" s="23"/>
      <c r="AB101" s="23"/>
      <c r="AC101" s="23"/>
      <c r="AD101" s="23"/>
      <c r="AE101" s="23"/>
      <c r="AF101" s="24"/>
      <c r="AZ101" s="1">
        <f t="shared" si="84"/>
        <v>0</v>
      </c>
      <c r="BA101" s="1">
        <f t="shared" si="85"/>
        <v>0</v>
      </c>
      <c r="BB101" s="1">
        <f t="shared" si="86"/>
        <v>0</v>
      </c>
      <c r="BC101" s="1">
        <f t="shared" si="87"/>
        <v>0</v>
      </c>
      <c r="BD101" s="1" t="b">
        <f t="shared" si="88"/>
        <v>0</v>
      </c>
      <c r="BE101" s="1" t="b">
        <f t="shared" si="89"/>
        <v>0</v>
      </c>
      <c r="BF101" s="1" t="b">
        <f t="shared" si="90"/>
        <v>0</v>
      </c>
      <c r="BG101" s="1" t="b">
        <f t="shared" si="91"/>
        <v>0</v>
      </c>
      <c r="BH101" s="1" t="b">
        <f t="shared" si="92"/>
        <v>0</v>
      </c>
      <c r="BI101" s="1" t="b">
        <f t="shared" si="93"/>
        <v>0</v>
      </c>
      <c r="BJ101" s="1">
        <f t="shared" si="94"/>
        <v>0</v>
      </c>
      <c r="BK101" s="1">
        <f t="shared" si="95"/>
        <v>0</v>
      </c>
      <c r="BL101" s="1">
        <f t="shared" si="96"/>
        <v>0</v>
      </c>
      <c r="BM101" s="1">
        <f t="shared" si="97"/>
        <v>0</v>
      </c>
      <c r="BO101" s="36" t="b">
        <f>IF(AQ94=2,800000)</f>
        <v>0</v>
      </c>
      <c r="BP101" s="9"/>
      <c r="BQ101" s="9"/>
      <c r="BR101" s="10"/>
      <c r="BS101" s="36" t="b">
        <f>IF(AQ95=2,800000)</f>
        <v>0</v>
      </c>
      <c r="BT101" s="9"/>
      <c r="BU101" s="9"/>
      <c r="BV101" s="10"/>
      <c r="BW101" s="36" t="b">
        <f>IF(AQ96=2,800000)</f>
        <v>0</v>
      </c>
      <c r="BX101" s="9"/>
      <c r="BY101" s="9"/>
      <c r="BZ101" s="10"/>
      <c r="CA101" s="36" t="b">
        <f>IF(AQ97=2,800000)</f>
        <v>0</v>
      </c>
      <c r="CB101" s="9"/>
      <c r="CC101" s="9"/>
      <c r="CD101" s="10"/>
      <c r="CE101" s="3">
        <v>2</v>
      </c>
      <c r="CF101" s="1">
        <f>RANK(CQ101,CQ100:CT103)</f>
        <v>2</v>
      </c>
      <c r="CG101" s="1">
        <f>RANK(CM101,CM100:CP103)</f>
        <v>1</v>
      </c>
      <c r="CH101" s="14">
        <f>CJ92</f>
        <v>0</v>
      </c>
      <c r="CI101" s="14"/>
      <c r="CJ101" s="14"/>
      <c r="CK101" s="14"/>
      <c r="CL101" s="14"/>
      <c r="CM101" s="14">
        <f>SUM(BS97,BS105,CJ97)</f>
        <v>1000000</v>
      </c>
      <c r="CN101" s="14"/>
      <c r="CO101" s="14"/>
      <c r="CP101" s="14"/>
      <c r="CQ101" s="14">
        <f>CM101+0.00000003</f>
        <v>1000000.00000003</v>
      </c>
      <c r="CR101" s="14"/>
      <c r="CS101" s="14"/>
      <c r="CT101" s="14"/>
    </row>
    <row r="102" spans="1:98" ht="15.75" thickBot="1">
      <c r="A102" s="30">
        <f>AJ96</f>
        <v>0</v>
      </c>
      <c r="B102" s="30"/>
      <c r="C102" s="30"/>
      <c r="D102" s="30"/>
      <c r="E102" s="30"/>
      <c r="F102" s="30"/>
      <c r="G102" s="30"/>
      <c r="H102" s="6"/>
      <c r="I102" s="6"/>
      <c r="J102" s="30">
        <f>AJ95</f>
        <v>0</v>
      </c>
      <c r="K102" s="30"/>
      <c r="L102" s="30"/>
      <c r="M102" s="30"/>
      <c r="N102" s="30"/>
      <c r="O102" s="30"/>
      <c r="P102" s="30"/>
      <c r="Q102" s="14"/>
      <c r="R102" s="14"/>
      <c r="S102" s="14"/>
      <c r="T102" s="14"/>
      <c r="U102" s="14"/>
      <c r="V102" s="14"/>
      <c r="W102" s="14"/>
      <c r="X102" s="14"/>
      <c r="Y102" s="25"/>
      <c r="Z102" s="26"/>
      <c r="AA102" s="26"/>
      <c r="AB102" s="26"/>
      <c r="AC102" s="26"/>
      <c r="AD102" s="26"/>
      <c r="AE102" s="26"/>
      <c r="AF102" s="27"/>
      <c r="AZ102" s="1">
        <f t="shared" si="84"/>
        <v>0</v>
      </c>
      <c r="BA102" s="1">
        <f t="shared" si="85"/>
        <v>0</v>
      </c>
      <c r="BB102" s="1">
        <f t="shared" si="86"/>
        <v>0</v>
      </c>
      <c r="BC102" s="1">
        <f t="shared" si="87"/>
        <v>0</v>
      </c>
      <c r="BD102" s="1" t="b">
        <f t="shared" si="88"/>
        <v>0</v>
      </c>
      <c r="BE102" s="1" t="b">
        <f t="shared" si="89"/>
        <v>0</v>
      </c>
      <c r="BF102" s="1" t="b">
        <f t="shared" si="90"/>
        <v>0</v>
      </c>
      <c r="BG102" s="1" t="b">
        <f t="shared" si="91"/>
        <v>0</v>
      </c>
      <c r="BH102" s="1" t="b">
        <f t="shared" si="92"/>
        <v>0</v>
      </c>
      <c r="BI102" s="1" t="b">
        <f t="shared" si="93"/>
        <v>0</v>
      </c>
      <c r="BJ102" s="1">
        <f t="shared" si="94"/>
        <v>0</v>
      </c>
      <c r="BK102" s="1">
        <f t="shared" si="95"/>
        <v>0</v>
      </c>
      <c r="BL102" s="1">
        <f t="shared" si="96"/>
        <v>0</v>
      </c>
      <c r="BM102" s="1">
        <f t="shared" si="97"/>
        <v>0</v>
      </c>
      <c r="BO102" s="36" t="b">
        <f>IF(AQ94=2,IF(AQ95=2,SUM((AZ96+BA104)-(BA96+AZ104))*1000+((H96+I104)-(I96+H104))/10+(H96+I104)/100+(I104)/1000+(AY94)/10000+(AW94)/100000))</f>
        <v>0</v>
      </c>
      <c r="BP102" s="9"/>
      <c r="BQ102" s="9"/>
      <c r="BR102" s="10"/>
      <c r="BS102" s="36" t="b">
        <f>IF(AQ95=2,IF(AQ94=2,SUM((AZ104+BA96)-(AZ96+BA104))*1000+((H104+I96)-(H96+I104))/10+(I96+H104)/100+(I96)/1000+(AY95)/10000+(AW95)/100000))</f>
        <v>0</v>
      </c>
      <c r="BT102" s="9"/>
      <c r="BU102" s="9"/>
      <c r="BV102" s="10"/>
      <c r="BW102" s="36" t="b">
        <f>IF(AQ96=2,IF(AQ94=2,SUM((AZ98+BA100)-(BA98+AZ100))*1000+((H98+I100)-(I98+H100))/10+(H98+I100)/100+(I100)/1000+(AY96)/10000+(AW96)/100000))</f>
        <v>0</v>
      </c>
      <c r="BX102" s="9"/>
      <c r="BY102" s="9"/>
      <c r="BZ102" s="10"/>
      <c r="CA102" s="36" t="b">
        <f>IF(AQ97=2,IF(AQ94=2,SUM((AZ95+BA103)-(BA95+AZ103))*1000+((H95+I103)-(I95+H103))/10+(H95+I103)/100+(I103)/1000+(AY97)/10000+(AW97)/100000))</f>
        <v>0</v>
      </c>
      <c r="CB102" s="9"/>
      <c r="CC102" s="9"/>
      <c r="CD102" s="10"/>
      <c r="CE102" s="3">
        <v>3</v>
      </c>
      <c r="CF102" s="1">
        <f>RANK(CQ102,CQ100:CT103)</f>
        <v>3</v>
      </c>
      <c r="CG102" s="1">
        <f>RANK(CM102,CM100:CP103)</f>
        <v>1</v>
      </c>
      <c r="CH102" s="14">
        <f>CN92</f>
        <v>0</v>
      </c>
      <c r="CI102" s="14"/>
      <c r="CJ102" s="14"/>
      <c r="CK102" s="14"/>
      <c r="CL102" s="14"/>
      <c r="CM102" s="14">
        <f>SUM(BW97,BW105,CN97)</f>
        <v>1000000</v>
      </c>
      <c r="CN102" s="14"/>
      <c r="CO102" s="14"/>
      <c r="CP102" s="14"/>
      <c r="CQ102" s="14">
        <f>CM102+0.00000002</f>
        <v>1000000.00000002</v>
      </c>
      <c r="CR102" s="14"/>
      <c r="CS102" s="14"/>
      <c r="CT102" s="14"/>
    </row>
    <row r="103" spans="1:98" ht="15">
      <c r="A103" s="30">
        <f>AJ94</f>
        <v>0</v>
      </c>
      <c r="B103" s="30"/>
      <c r="C103" s="30"/>
      <c r="D103" s="30"/>
      <c r="E103" s="30"/>
      <c r="F103" s="30"/>
      <c r="G103" s="30"/>
      <c r="H103" s="6"/>
      <c r="I103" s="6"/>
      <c r="J103" s="30">
        <f>AJ97</f>
        <v>0</v>
      </c>
      <c r="K103" s="30"/>
      <c r="L103" s="30"/>
      <c r="M103" s="30"/>
      <c r="N103" s="30"/>
      <c r="O103" s="30"/>
      <c r="P103" s="30"/>
      <c r="Q103" s="14"/>
      <c r="R103" s="14"/>
      <c r="S103" s="14"/>
      <c r="T103" s="14"/>
      <c r="U103" s="14"/>
      <c r="V103" s="14"/>
      <c r="W103" s="14"/>
      <c r="X103" s="14"/>
      <c r="Y103" s="22">
        <v>2</v>
      </c>
      <c r="Z103" s="24"/>
      <c r="AA103" s="16">
        <f>IF(H94="","",R95)</f>
      </c>
      <c r="AB103" s="17"/>
      <c r="AC103" s="17"/>
      <c r="AD103" s="17"/>
      <c r="AE103" s="17"/>
      <c r="AF103" s="18"/>
      <c r="AZ103" s="1">
        <f t="shared" si="84"/>
        <v>0</v>
      </c>
      <c r="BA103" s="1">
        <f t="shared" si="85"/>
        <v>0</v>
      </c>
      <c r="BB103" s="1">
        <f t="shared" si="86"/>
        <v>0</v>
      </c>
      <c r="BC103" s="1">
        <f t="shared" si="87"/>
        <v>0</v>
      </c>
      <c r="BD103" s="1" t="b">
        <f t="shared" si="88"/>
        <v>0</v>
      </c>
      <c r="BE103" s="1" t="b">
        <f t="shared" si="89"/>
        <v>0</v>
      </c>
      <c r="BF103" s="1" t="b">
        <f t="shared" si="90"/>
        <v>0</v>
      </c>
      <c r="BG103" s="1" t="b">
        <f t="shared" si="91"/>
        <v>0</v>
      </c>
      <c r="BH103" s="1" t="b">
        <f t="shared" si="92"/>
        <v>0</v>
      </c>
      <c r="BI103" s="1" t="b">
        <f t="shared" si="93"/>
        <v>0</v>
      </c>
      <c r="BJ103" s="1">
        <f t="shared" si="94"/>
        <v>0</v>
      </c>
      <c r="BK103" s="1">
        <f t="shared" si="95"/>
        <v>0</v>
      </c>
      <c r="BL103" s="1">
        <f t="shared" si="96"/>
        <v>0</v>
      </c>
      <c r="BM103" s="1">
        <f t="shared" si="97"/>
        <v>0</v>
      </c>
      <c r="BO103" s="36" t="b">
        <f>IF(AQ94=2,IF(AQ96=2,SUM((AZ100+BA98)-(AZ98+BA100))*1000+((H100+I98)-(H98+I100))*10+(I98+H100)/100+(I98)/1000+(AY94)/10000+(AW94)/100000))</f>
        <v>0</v>
      </c>
      <c r="BP103" s="9"/>
      <c r="BQ103" s="9"/>
      <c r="BR103" s="10"/>
      <c r="BS103" s="36" t="b">
        <f>IF(AQ95=2,IF(AQ96=2,SUM((AZ94+BA102)-(BA94+AZ102))*1000+((H94+I102)-(I94+H102))/10+(H94+I102)/100+(I102)/1000+(AY95)/10000+(AW95)/100000))</f>
        <v>0</v>
      </c>
      <c r="BT103" s="9"/>
      <c r="BU103" s="9"/>
      <c r="BV103" s="10"/>
      <c r="BW103" s="36" t="b">
        <f>IF(AQ96=2,IF(AQ95=2,SUM((AZ102+BA94)-(AZ94+BA102))*1000+((H102+I94)-(H94+I102))/10+(H102+I94)/100+(I94)/1000+(AY96)/10000+(AW96)/100000))</f>
        <v>0</v>
      </c>
      <c r="BX103" s="9"/>
      <c r="BY103" s="9"/>
      <c r="BZ103" s="10"/>
      <c r="CA103" s="36" t="b">
        <f>IF(AQ97=2,IF(AQ95=2,SUM((AZ101+BA99)-(AZ99+BA101))*1000+((H101+I99)-(H99+I101))/10+(H101+I99)/100+(I99)/1000+(AY97)/10000+(AW97)/100000))</f>
        <v>0</v>
      </c>
      <c r="CB103" s="9"/>
      <c r="CC103" s="9"/>
      <c r="CD103" s="10"/>
      <c r="CE103" s="3">
        <v>4</v>
      </c>
      <c r="CF103" s="1">
        <f>RANK(CQ103,CQ100:CT103)</f>
        <v>4</v>
      </c>
      <c r="CG103" s="1">
        <f>RANK(CM103,CM100:CP103)</f>
        <v>1</v>
      </c>
      <c r="CH103" s="14">
        <f>CR92</f>
        <v>0</v>
      </c>
      <c r="CI103" s="14"/>
      <c r="CJ103" s="14"/>
      <c r="CK103" s="14"/>
      <c r="CL103" s="14"/>
      <c r="CM103" s="14">
        <f>SUM(CA97,CA105,CR97)</f>
        <v>1000000</v>
      </c>
      <c r="CN103" s="14"/>
      <c r="CO103" s="14"/>
      <c r="CP103" s="14"/>
      <c r="CQ103" s="14">
        <f>CM103+0.0000000001</f>
        <v>1000000.0000000001</v>
      </c>
      <c r="CR103" s="14"/>
      <c r="CS103" s="14"/>
      <c r="CT103" s="14"/>
    </row>
    <row r="104" spans="1:82" ht="15.75" thickBot="1">
      <c r="A104" s="30">
        <f>AJ95</f>
        <v>0</v>
      </c>
      <c r="B104" s="30"/>
      <c r="C104" s="30"/>
      <c r="D104" s="30"/>
      <c r="E104" s="30"/>
      <c r="F104" s="30"/>
      <c r="G104" s="30"/>
      <c r="H104" s="6"/>
      <c r="I104" s="6"/>
      <c r="J104" s="30">
        <f>AJ94</f>
        <v>0</v>
      </c>
      <c r="K104" s="30"/>
      <c r="L104" s="30"/>
      <c r="M104" s="30"/>
      <c r="N104" s="30"/>
      <c r="O104" s="30"/>
      <c r="P104" s="30"/>
      <c r="Q104" s="14"/>
      <c r="R104" s="14"/>
      <c r="S104" s="14"/>
      <c r="T104" s="14"/>
      <c r="U104" s="14"/>
      <c r="V104" s="14"/>
      <c r="W104" s="14"/>
      <c r="X104" s="14"/>
      <c r="Y104" s="25"/>
      <c r="Z104" s="27"/>
      <c r="AA104" s="19"/>
      <c r="AB104" s="20"/>
      <c r="AC104" s="20"/>
      <c r="AD104" s="20"/>
      <c r="AE104" s="20"/>
      <c r="AF104" s="21"/>
      <c r="AZ104" s="1">
        <f t="shared" si="84"/>
        <v>0</v>
      </c>
      <c r="BA104" s="1">
        <f t="shared" si="85"/>
        <v>0</v>
      </c>
      <c r="BB104" s="1">
        <f t="shared" si="86"/>
        <v>0</v>
      </c>
      <c r="BC104" s="1">
        <f t="shared" si="87"/>
        <v>0</v>
      </c>
      <c r="BD104" s="1" t="b">
        <f t="shared" si="88"/>
        <v>0</v>
      </c>
      <c r="BE104" s="1" t="b">
        <f t="shared" si="89"/>
        <v>0</v>
      </c>
      <c r="BF104" s="1" t="b">
        <f t="shared" si="90"/>
        <v>0</v>
      </c>
      <c r="BG104" s="1" t="b">
        <f t="shared" si="91"/>
        <v>0</v>
      </c>
      <c r="BH104" s="1" t="b">
        <f t="shared" si="92"/>
        <v>0</v>
      </c>
      <c r="BI104" s="1" t="b">
        <f t="shared" si="93"/>
        <v>0</v>
      </c>
      <c r="BJ104" s="1">
        <f t="shared" si="94"/>
        <v>0</v>
      </c>
      <c r="BK104" s="1">
        <f t="shared" si="95"/>
        <v>0</v>
      </c>
      <c r="BL104" s="1">
        <f t="shared" si="96"/>
        <v>0</v>
      </c>
      <c r="BM104" s="1">
        <f t="shared" si="97"/>
        <v>0</v>
      </c>
      <c r="BO104" s="36" t="b">
        <f>IF(AQ94=2,IF(AQ97=2,SUM((AZ103+BA95)-(AZ95+BA103))*1000+((H103+I95)-(H95+I103))/10+(H103+I95)/100+(I95)/1000+(AY94)/10000+(AW94)/100000))</f>
        <v>0</v>
      </c>
      <c r="BP104" s="9"/>
      <c r="BQ104" s="9"/>
      <c r="BR104" s="10"/>
      <c r="BS104" s="36" t="b">
        <f>IF(AQ95=2,IF(AQ97=2,SUM((AZ99+BA101)-(BA99+AZ101))*1000+((H99+I101)-(I99+H101))/10+(H99+I101)/100+(I101)/1000+(AY95)/10000+(AW95)/100000))</f>
        <v>0</v>
      </c>
      <c r="BT104" s="9"/>
      <c r="BU104" s="9"/>
      <c r="BV104" s="10"/>
      <c r="BW104" s="36" t="b">
        <f>IF(AQ96=2,IF(AQ97=2,SUM((AZ97+BA105)-(BA97+AZ105))*1000+((H97+I105)-(I97+H105))/10+(H97+I105)/100+(I105)/1000+(AY96)/10000+(AW96)/100000))</f>
        <v>0</v>
      </c>
      <c r="BX104" s="9"/>
      <c r="BY104" s="9"/>
      <c r="BZ104" s="10"/>
      <c r="CA104" s="36" t="b">
        <f>IF(AQ97=2,IF(AQ96=2,SUM((AZ105+BA97)-(AZ97+BA105))*1000+((H105+I97)-(H97+I105))/10+(H105+I97)/100+(I97)/1000+(AY97)/10000+(AW97)/100000))</f>
        <v>0</v>
      </c>
      <c r="CB104" s="9"/>
      <c r="CC104" s="9"/>
      <c r="CD104" s="10"/>
    </row>
    <row r="105" spans="1:82" ht="15">
      <c r="A105" s="30">
        <f>AJ97</f>
        <v>0</v>
      </c>
      <c r="B105" s="30"/>
      <c r="C105" s="30"/>
      <c r="D105" s="30"/>
      <c r="E105" s="30"/>
      <c r="F105" s="30"/>
      <c r="G105" s="30"/>
      <c r="H105" s="6"/>
      <c r="I105" s="6"/>
      <c r="J105" s="30">
        <f>AJ96</f>
        <v>0</v>
      </c>
      <c r="K105" s="30"/>
      <c r="L105" s="30"/>
      <c r="M105" s="30"/>
      <c r="N105" s="30"/>
      <c r="O105" s="30"/>
      <c r="P105" s="30"/>
      <c r="Q105" s="14"/>
      <c r="R105" s="14"/>
      <c r="S105" s="14"/>
      <c r="T105" s="14"/>
      <c r="U105" s="14"/>
      <c r="V105" s="14"/>
      <c r="W105" s="14"/>
      <c r="X105" s="14"/>
      <c r="AZ105" s="1">
        <f t="shared" si="84"/>
        <v>0</v>
      </c>
      <c r="BA105" s="1">
        <f t="shared" si="85"/>
        <v>0</v>
      </c>
      <c r="BB105" s="1">
        <f t="shared" si="86"/>
        <v>0</v>
      </c>
      <c r="BC105" s="1">
        <f t="shared" si="87"/>
        <v>0</v>
      </c>
      <c r="BD105" s="1" t="b">
        <f t="shared" si="88"/>
        <v>0</v>
      </c>
      <c r="BE105" s="1" t="b">
        <f t="shared" si="89"/>
        <v>0</v>
      </c>
      <c r="BF105" s="1" t="b">
        <f t="shared" si="90"/>
        <v>0</v>
      </c>
      <c r="BG105" s="1" t="b">
        <f t="shared" si="91"/>
        <v>0</v>
      </c>
      <c r="BH105" s="1" t="b">
        <f t="shared" si="92"/>
        <v>0</v>
      </c>
      <c r="BI105" s="1" t="b">
        <f t="shared" si="93"/>
        <v>0</v>
      </c>
      <c r="BJ105" s="1">
        <f t="shared" si="94"/>
        <v>0</v>
      </c>
      <c r="BK105" s="1">
        <f t="shared" si="95"/>
        <v>0</v>
      </c>
      <c r="BL105" s="1">
        <f t="shared" si="96"/>
        <v>0</v>
      </c>
      <c r="BM105" s="1">
        <f t="shared" si="97"/>
        <v>0</v>
      </c>
      <c r="BO105" s="8">
        <f>SUM(BO101:BR104)</f>
        <v>0</v>
      </c>
      <c r="BP105" s="8"/>
      <c r="BQ105" s="8"/>
      <c r="BR105" s="8"/>
      <c r="BS105" s="8">
        <f>SUM(BS101:BV104)</f>
        <v>0</v>
      </c>
      <c r="BT105" s="8"/>
      <c r="BU105" s="8"/>
      <c r="BV105" s="8"/>
      <c r="BW105" s="8">
        <f>SUM(BW101:BZ104)</f>
        <v>0</v>
      </c>
      <c r="BX105" s="8"/>
      <c r="BY105" s="8"/>
      <c r="BZ105" s="8"/>
      <c r="CA105" s="8">
        <f>SUM(CA101:CD104)</f>
        <v>0</v>
      </c>
      <c r="CB105" s="8"/>
      <c r="CC105" s="8"/>
      <c r="CD105" s="8"/>
    </row>
    <row r="106" spans="1:51" ht="15" customHeight="1">
      <c r="A106" s="13" t="s">
        <v>26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 t="s">
        <v>27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J106" s="29" t="s">
        <v>27</v>
      </c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</row>
    <row r="107" spans="1:103" ht="1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BO107" s="37">
        <f>AJ109</f>
        <v>0</v>
      </c>
      <c r="BP107" s="37"/>
      <c r="BQ107" s="37"/>
      <c r="BR107" s="37"/>
      <c r="BS107" s="37">
        <f>AJ110</f>
        <v>0</v>
      </c>
      <c r="BT107" s="37"/>
      <c r="BU107" s="37"/>
      <c r="BV107" s="37"/>
      <c r="BW107" s="37">
        <f>AJ111</f>
        <v>0</v>
      </c>
      <c r="BX107" s="37"/>
      <c r="BY107" s="37"/>
      <c r="BZ107" s="37"/>
      <c r="CA107" s="37">
        <f>AJ112</f>
        <v>0</v>
      </c>
      <c r="CB107" s="37"/>
      <c r="CC107" s="37"/>
      <c r="CD107" s="37"/>
      <c r="CF107" s="38">
        <f>BO107</f>
        <v>0</v>
      </c>
      <c r="CG107" s="38"/>
      <c r="CH107" s="38"/>
      <c r="CI107" s="38"/>
      <c r="CJ107" s="38">
        <f>BS107</f>
        <v>0</v>
      </c>
      <c r="CK107" s="38"/>
      <c r="CL107" s="38"/>
      <c r="CM107" s="38"/>
      <c r="CN107" s="38">
        <f>BW107</f>
        <v>0</v>
      </c>
      <c r="CO107" s="38"/>
      <c r="CP107" s="38"/>
      <c r="CQ107" s="38"/>
      <c r="CR107" s="38">
        <f>CA107</f>
        <v>0</v>
      </c>
      <c r="CS107" s="38"/>
      <c r="CT107" s="38"/>
      <c r="CU107" s="38"/>
      <c r="CW107" s="1">
        <f>VLOOKUP(CE115,CF115:CL118,3,0)</f>
        <v>0</v>
      </c>
      <c r="CX107" s="1">
        <f>VLOOKUP(CW107,CH115:CP118,6,0)</f>
        <v>1000000</v>
      </c>
      <c r="CY107" s="1">
        <f>RANK(CX107,CX107:CX110)</f>
        <v>1</v>
      </c>
    </row>
    <row r="108" spans="1:103" ht="15">
      <c r="A108" s="15" t="s">
        <v>9</v>
      </c>
      <c r="B108" s="15"/>
      <c r="C108" s="15"/>
      <c r="D108" s="15"/>
      <c r="E108" s="15"/>
      <c r="F108" s="15"/>
      <c r="G108" s="15"/>
      <c r="H108" s="4" t="s">
        <v>10</v>
      </c>
      <c r="I108" s="4" t="s">
        <v>10</v>
      </c>
      <c r="J108" s="15" t="s">
        <v>9</v>
      </c>
      <c r="K108" s="15"/>
      <c r="L108" s="15"/>
      <c r="M108" s="15"/>
      <c r="N108" s="15"/>
      <c r="O108" s="15"/>
      <c r="P108" s="15"/>
      <c r="Q108" s="14"/>
      <c r="R108" s="15" t="s">
        <v>9</v>
      </c>
      <c r="S108" s="15"/>
      <c r="T108" s="15"/>
      <c r="U108" s="15"/>
      <c r="V108" s="15"/>
      <c r="W108" s="15"/>
      <c r="X108" s="15"/>
      <c r="Y108" s="4" t="s">
        <v>0</v>
      </c>
      <c r="Z108" s="4" t="s">
        <v>1</v>
      </c>
      <c r="AA108" s="4" t="s">
        <v>2</v>
      </c>
      <c r="AB108" s="4" t="s">
        <v>3</v>
      </c>
      <c r="AC108" s="4" t="s">
        <v>4</v>
      </c>
      <c r="AD108" s="4" t="s">
        <v>5</v>
      </c>
      <c r="AE108" s="4" t="s">
        <v>6</v>
      </c>
      <c r="AF108" s="4" t="s">
        <v>7</v>
      </c>
      <c r="AG108" s="4" t="s">
        <v>8</v>
      </c>
      <c r="AJ108" s="28" t="s">
        <v>9</v>
      </c>
      <c r="AK108" s="28"/>
      <c r="AL108" s="28"/>
      <c r="AM108" s="28"/>
      <c r="AN108" s="28"/>
      <c r="AO108" s="28"/>
      <c r="AP108" s="28"/>
      <c r="AQ108" s="2" t="s">
        <v>0</v>
      </c>
      <c r="AR108" s="2" t="s">
        <v>1</v>
      </c>
      <c r="AS108" s="2" t="s">
        <v>2</v>
      </c>
      <c r="AT108" s="2" t="s">
        <v>3</v>
      </c>
      <c r="AU108" s="2" t="s">
        <v>4</v>
      </c>
      <c r="AV108" s="2" t="s">
        <v>5</v>
      </c>
      <c r="AW108" s="2" t="s">
        <v>6</v>
      </c>
      <c r="AX108" s="2" t="s">
        <v>7</v>
      </c>
      <c r="AY108" s="2" t="s">
        <v>8</v>
      </c>
      <c r="AZ108" s="1" t="s">
        <v>1</v>
      </c>
      <c r="BA108" s="1" t="s">
        <v>1</v>
      </c>
      <c r="BB108" s="1" t="s">
        <v>2</v>
      </c>
      <c r="BC108" s="1" t="s">
        <v>2</v>
      </c>
      <c r="BD108" s="1" t="s">
        <v>3</v>
      </c>
      <c r="BE108" s="1" t="s">
        <v>3</v>
      </c>
      <c r="BF108" s="1" t="s">
        <v>4</v>
      </c>
      <c r="BG108" s="1" t="s">
        <v>4</v>
      </c>
      <c r="BH108" s="1" t="s">
        <v>5</v>
      </c>
      <c r="BI108" s="1" t="s">
        <v>5</v>
      </c>
      <c r="BJ108" s="1" t="s">
        <v>6</v>
      </c>
      <c r="BK108" s="1" t="s">
        <v>6</v>
      </c>
      <c r="BL108" s="1" t="s">
        <v>7</v>
      </c>
      <c r="BM108" s="1" t="s">
        <v>7</v>
      </c>
      <c r="BO108" s="31">
        <f>IF(AQ109=1,1000000)</f>
        <v>1000000</v>
      </c>
      <c r="BP108" s="32"/>
      <c r="BQ108" s="32"/>
      <c r="BR108" s="33"/>
      <c r="BS108" s="31">
        <f>IF(AQ110=1,1000000)</f>
        <v>1000000</v>
      </c>
      <c r="BT108" s="32"/>
      <c r="BU108" s="32"/>
      <c r="BV108" s="33"/>
      <c r="BW108" s="31">
        <f>IF(AQ111=1,1000000)</f>
        <v>1000000</v>
      </c>
      <c r="BX108" s="32"/>
      <c r="BY108" s="32"/>
      <c r="BZ108" s="33"/>
      <c r="CA108" s="31">
        <f>IF(AQ112=1,1000000)</f>
        <v>1000000</v>
      </c>
      <c r="CB108" s="32"/>
      <c r="CC108" s="32"/>
      <c r="CD108" s="33"/>
      <c r="CF108" s="39" t="b">
        <f>IF(AQ109=3,500000)</f>
        <v>0</v>
      </c>
      <c r="CG108" s="40"/>
      <c r="CH108" s="40"/>
      <c r="CI108" s="41"/>
      <c r="CJ108" s="39" t="b">
        <f>IF(AQ110=3,500000)</f>
        <v>0</v>
      </c>
      <c r="CK108" s="40"/>
      <c r="CL108" s="40"/>
      <c r="CM108" s="41"/>
      <c r="CN108" s="39" t="b">
        <f>IF(AQ111=3,500000)</f>
        <v>0</v>
      </c>
      <c r="CO108" s="40"/>
      <c r="CP108" s="40"/>
      <c r="CQ108" s="41"/>
      <c r="CR108" s="39" t="b">
        <f>IF(AQ112=3,500000)</f>
        <v>0</v>
      </c>
      <c r="CS108" s="40"/>
      <c r="CT108" s="40"/>
      <c r="CU108" s="41"/>
      <c r="CW108" s="1">
        <f>VLOOKUP(CE116,CF115:CL118,3,0)</f>
        <v>0</v>
      </c>
      <c r="CX108" s="1">
        <f>VLOOKUP(CW108,CH115:CP118,6,0)</f>
        <v>1000000</v>
      </c>
      <c r="CY108" s="1">
        <f>RANK(CX108,CX107:CX110)</f>
        <v>1</v>
      </c>
    </row>
    <row r="109" spans="1:103" ht="15">
      <c r="A109" s="30">
        <f>AJ110</f>
        <v>0</v>
      </c>
      <c r="B109" s="30"/>
      <c r="C109" s="30"/>
      <c r="D109" s="30"/>
      <c r="E109" s="30"/>
      <c r="F109" s="30"/>
      <c r="G109" s="30"/>
      <c r="H109" s="6"/>
      <c r="I109" s="6"/>
      <c r="J109" s="30">
        <f>AJ111</f>
        <v>0</v>
      </c>
      <c r="K109" s="30"/>
      <c r="L109" s="30"/>
      <c r="M109" s="30"/>
      <c r="N109" s="30"/>
      <c r="O109" s="30"/>
      <c r="P109" s="30"/>
      <c r="Q109" s="14"/>
      <c r="R109" s="30">
        <f>VLOOKUP(CE115,CF115:CL118,3,0)</f>
        <v>0</v>
      </c>
      <c r="S109" s="30"/>
      <c r="T109" s="30"/>
      <c r="U109" s="30"/>
      <c r="V109" s="30"/>
      <c r="W109" s="30"/>
      <c r="X109" s="30"/>
      <c r="Y109" s="3">
        <v>1</v>
      </c>
      <c r="Z109" s="5" t="e">
        <f>VLOOKUP(R109,AJ109:AY112,9,0)</f>
        <v>#N/A</v>
      </c>
      <c r="AA109" s="1" t="e">
        <f>VLOOKUP(R109,AJ109:AY112,10,0)</f>
        <v>#N/A</v>
      </c>
      <c r="AB109" s="1" t="e">
        <f>VLOOKUP(R109,AJ109:AY112,11,0)</f>
        <v>#N/A</v>
      </c>
      <c r="AC109" s="1" t="e">
        <f>VLOOKUP(R109,AJ109:AY112,12,0)</f>
        <v>#N/A</v>
      </c>
      <c r="AD109" s="1" t="e">
        <f>VLOOKUP(R109,AJ109:AY112,13,0)</f>
        <v>#N/A</v>
      </c>
      <c r="AE109" s="1" t="e">
        <f>VLOOKUP(R109,AJ109:AY112,14,0)</f>
        <v>#N/A</v>
      </c>
      <c r="AF109" s="1" t="e">
        <f>VLOOKUP(R109,AJ109:AY112,15,0)</f>
        <v>#N/A</v>
      </c>
      <c r="AG109" s="1" t="e">
        <f>VLOOKUP(R109,AJ109:AY112,16,0)</f>
        <v>#N/A</v>
      </c>
      <c r="AJ109" s="28"/>
      <c r="AK109" s="28"/>
      <c r="AL109" s="28"/>
      <c r="AM109" s="28"/>
      <c r="AN109" s="28"/>
      <c r="AO109" s="28"/>
      <c r="AP109" s="28"/>
      <c r="AQ109" s="2">
        <f>RANK(AR109,AR109:AR112)</f>
        <v>1</v>
      </c>
      <c r="AR109" s="2">
        <f>SUMPRODUCT((A109:G120=AJ109)*(AZ109:AZ120))+SUMPRODUCT((J109:P120=AJ109)*(BA109:BA120))</f>
        <v>0</v>
      </c>
      <c r="AS109" s="2">
        <f>SUMPRODUCT((A109:G120=AJ109)*(BB109:BB120))+SUMPRODUCT((J109:P120=AJ109)*(BC109:BC120))</f>
        <v>0</v>
      </c>
      <c r="AT109" s="2">
        <f>SUMPRODUCT((A109:G120=AJ109)*(BD109:BD120))+SUMPRODUCT((J109:P120=AJ109)*(BE109:BE120))</f>
        <v>0</v>
      </c>
      <c r="AU109" s="2">
        <f>SUMPRODUCT((A109:G120=AJ109)*(BF109:BF120))+SUMPRODUCT((J109:P120=AJ109)*(BG109:BG120))</f>
        <v>0</v>
      </c>
      <c r="AV109" s="2">
        <f>SUMPRODUCT((A109:G120=AJ109)*(BH109:BH120))+SUMPRODUCT((J109:P120=AJ109)*(BI109:BI120))</f>
        <v>0</v>
      </c>
      <c r="AW109" s="2">
        <f>SUMPRODUCT((A109:G120=AJ109)*(BJ109:BJ120))+SUMPRODUCT((J109:P120=AJ109)*(BK109:BK120))</f>
        <v>0</v>
      </c>
      <c r="AX109" s="2">
        <f>SUMPRODUCT((A109:G120=AJ109)*(BL109:BL120))+SUMPRODUCT((J109:P120=AJ109)*(BM109:BM120))</f>
        <v>0</v>
      </c>
      <c r="AY109" s="2">
        <f>AW109-AX109</f>
        <v>0</v>
      </c>
      <c r="AZ109" s="1">
        <f>IF(H109="",0,IF(H109&gt;I109,3,IF(H109=I109,1,IF(H109&lt;I109,0))))</f>
        <v>0</v>
      </c>
      <c r="BA109" s="1">
        <f>IF(I109="",0,IF(I109&gt;H109,3,IF(I109=H109,1,IF(I109&lt;H109,0))))</f>
        <v>0</v>
      </c>
      <c r="BB109" s="1">
        <f>IF(H109="",0,1)</f>
        <v>0</v>
      </c>
      <c r="BC109" s="1">
        <f>IF(I109="",0,1)</f>
        <v>0</v>
      </c>
      <c r="BD109" s="1" t="b">
        <f>IF(H109&lt;&gt;"",IF(H109&gt;I109,1))</f>
        <v>0</v>
      </c>
      <c r="BE109" s="1" t="b">
        <f>IF(I109&lt;&gt;"",IF(I109&gt;H109,1))</f>
        <v>0</v>
      </c>
      <c r="BF109" s="1" t="b">
        <f>IF(H109&lt;&gt;"",IF(H109=I109,1))</f>
        <v>0</v>
      </c>
      <c r="BG109" s="1" t="b">
        <f>IF(I109&lt;&gt;"",IF(I109=H109,1))</f>
        <v>0</v>
      </c>
      <c r="BH109" s="1" t="b">
        <f>IF(H109&lt;&gt;"",IF(H109&lt;I109,1))</f>
        <v>0</v>
      </c>
      <c r="BI109" s="1" t="b">
        <f>IF(I109&lt;&gt;"",IF(I109&lt;H109,1))</f>
        <v>0</v>
      </c>
      <c r="BJ109" s="1">
        <f>H109</f>
        <v>0</v>
      </c>
      <c r="BK109" s="1">
        <f>I109</f>
        <v>0</v>
      </c>
      <c r="BL109" s="1">
        <f>I109</f>
        <v>0</v>
      </c>
      <c r="BM109" s="1">
        <f>H109</f>
        <v>0</v>
      </c>
      <c r="BO109" s="31">
        <f>IF(AQ109=1,IF(AQ110=1,SUM((AZ111+BA119)-(BA111+AZ119))*1000+((H111+I119)-(I111+H119))/10+(H111+I119)/100+(I119)/1000+(AY109)/10000+(AW109)/100000))</f>
        <v>0</v>
      </c>
      <c r="BP109" s="32"/>
      <c r="BQ109" s="32"/>
      <c r="BR109" s="33"/>
      <c r="BS109" s="31">
        <f>IF(AQ110=1,IF(AQ109=1,SUM((AZ119+BA111)-(AZ111+BA119))*1000+((H119+I111)-(H111+I119))/10+(I111+H119)/100+(I111)/1000+(AY110)/10000+(AW110)/100000))</f>
        <v>0</v>
      </c>
      <c r="BT109" s="32"/>
      <c r="BU109" s="32"/>
      <c r="BV109" s="33"/>
      <c r="BW109" s="31">
        <f>IF(AQ111=1,IF(AQ109=1,SUM((AZ113+BA115)-(BA113+AZ115))*1000+((H113+I115)-(I113+H115))/10+(H113+I115)/100+(I115)/1000+(AY111)/10000+(AW111)/100000))</f>
        <v>0</v>
      </c>
      <c r="BX109" s="32"/>
      <c r="BY109" s="32"/>
      <c r="BZ109" s="33"/>
      <c r="CA109" s="31">
        <f>IF(AQ112=1,IF(AQ109=1,SUM((AZ110+BA118)-(BA110+AZ118))*1000+((H110+I118)-(I110+H118))/10+(H110+I118)/100+(I118)/1000+(AY112)/10000+(AW112)/100000))</f>
        <v>0</v>
      </c>
      <c r="CB109" s="32"/>
      <c r="CC109" s="32"/>
      <c r="CD109" s="33"/>
      <c r="CF109" s="39" t="b">
        <f>IF(AQ109=3,IF(AQ110=3,SUM((AZ111+BA119)-(BA111+AZ119))*1000+((H111+I119)-(I111+H119))/10+(H111+I119)/100+(I119)/1000+(AY109)/10000+(AW109)/100000))</f>
        <v>0</v>
      </c>
      <c r="CG109" s="40"/>
      <c r="CH109" s="40"/>
      <c r="CI109" s="41"/>
      <c r="CJ109" s="39" t="b">
        <f>IF(AQ110=3,IF(AQ109=3,SUM((AZ119+BA111)-(AZ111+BA119))*1000+((H119+I111)-(H111+I119))/10+(I111+H119)/100+(I111)/1000+(AY110)/10000+(AW110)/100000))</f>
        <v>0</v>
      </c>
      <c r="CK109" s="40"/>
      <c r="CL109" s="40"/>
      <c r="CM109" s="41"/>
      <c r="CN109" s="39" t="b">
        <f>IF(AQ111=3,IF(AQ109=3,SUM((AZ113+BA115)-(BA113+AZ115))*1000+((H113+I115)-(I113+H115))/10+(H113+I115)/100+(I115)/1000+(AY111)/10000+(AW111)/100000))</f>
        <v>0</v>
      </c>
      <c r="CO109" s="40"/>
      <c r="CP109" s="40"/>
      <c r="CQ109" s="41"/>
      <c r="CR109" s="39" t="b">
        <f>IF(AQ112=3,IF(AQ109=3,SUM((AZ110+BA118)-(BA110+AZ118))*1000+((H110+I118)-(I110+H118))/10+(H110+I118)/100+(I118)/1000+(AY112)/10000+(AW112)/100000))</f>
        <v>0</v>
      </c>
      <c r="CS109" s="40"/>
      <c r="CT109" s="40"/>
      <c r="CU109" s="41"/>
      <c r="CW109" s="1">
        <f>VLOOKUP(CE117,CF115:CL118,3,0)</f>
        <v>0</v>
      </c>
      <c r="CX109" s="1">
        <f>VLOOKUP(CW109,CH115:CP118,6,0)</f>
        <v>1000000</v>
      </c>
      <c r="CY109" s="1">
        <f>RANK(CX109,CX107:CX110)</f>
        <v>1</v>
      </c>
    </row>
    <row r="110" spans="1:103" ht="15">
      <c r="A110" s="30">
        <f>AJ112</f>
        <v>0</v>
      </c>
      <c r="B110" s="30"/>
      <c r="C110" s="30"/>
      <c r="D110" s="30"/>
      <c r="E110" s="30"/>
      <c r="F110" s="30"/>
      <c r="G110" s="30"/>
      <c r="H110" s="6"/>
      <c r="I110" s="6"/>
      <c r="J110" s="30">
        <f>AJ109</f>
        <v>0</v>
      </c>
      <c r="K110" s="30"/>
      <c r="L110" s="30"/>
      <c r="M110" s="30"/>
      <c r="N110" s="30"/>
      <c r="O110" s="30"/>
      <c r="P110" s="30"/>
      <c r="Q110" s="14"/>
      <c r="R110" s="30">
        <f>VLOOKUP(CE116,CF115:CL118,3,0)</f>
        <v>0</v>
      </c>
      <c r="S110" s="30"/>
      <c r="T110" s="30"/>
      <c r="U110" s="30"/>
      <c r="V110" s="30"/>
      <c r="W110" s="30"/>
      <c r="X110" s="30"/>
      <c r="Y110" s="3">
        <f>IF(CX108=CX107,CY107,CY108)</f>
        <v>1</v>
      </c>
      <c r="Z110" s="5" t="e">
        <f>VLOOKUP(R110,AJ109:AY112,9,0)</f>
        <v>#N/A</v>
      </c>
      <c r="AA110" s="1" t="e">
        <f>VLOOKUP(R110,AJ109:AY112,10,0)</f>
        <v>#N/A</v>
      </c>
      <c r="AB110" s="1" t="e">
        <f>VLOOKUP(R110,AJ109:AY112,11,0)</f>
        <v>#N/A</v>
      </c>
      <c r="AC110" s="1" t="e">
        <f>VLOOKUP(R110,AJ109:AY112,12,0)</f>
        <v>#N/A</v>
      </c>
      <c r="AD110" s="1" t="e">
        <f>VLOOKUP(R110,AJ109:AY112,13,0)</f>
        <v>#N/A</v>
      </c>
      <c r="AE110" s="1" t="e">
        <f>VLOOKUP(R110,AJ109:AY112,14,0)</f>
        <v>#N/A</v>
      </c>
      <c r="AF110" s="1" t="e">
        <f>VLOOKUP(R110,AJ109:AY112,15,0)</f>
        <v>#N/A</v>
      </c>
      <c r="AG110" s="1" t="e">
        <f>VLOOKUP(R110,AJ109:AY112,16,0)</f>
        <v>#N/A</v>
      </c>
      <c r="AJ110" s="28"/>
      <c r="AK110" s="28"/>
      <c r="AL110" s="28"/>
      <c r="AM110" s="28"/>
      <c r="AN110" s="28"/>
      <c r="AO110" s="28"/>
      <c r="AP110" s="28"/>
      <c r="AQ110" s="2">
        <f>RANK(AR110,AR109:AR112)</f>
        <v>1</v>
      </c>
      <c r="AR110" s="2">
        <f>SUMPRODUCT((A109:G120=AJ110)*(AZ109:AZ120))+SUMPRODUCT((J109:P120=AJ110)*(BA109:BA120))</f>
        <v>0</v>
      </c>
      <c r="AS110" s="2">
        <f>SUMPRODUCT((A109:G120=AJ110)*(BB109:BB120))+SUMPRODUCT((J109:P120=AJ110)*(BC109:BC120))</f>
        <v>0</v>
      </c>
      <c r="AT110" s="2">
        <f>SUMPRODUCT((A109:G120=AJ110)*(BD109:BD120))+SUMPRODUCT((J109:P120=AJ110)*(BE109:BE120))</f>
        <v>0</v>
      </c>
      <c r="AU110" s="2">
        <f>SUMPRODUCT((A109:G120=AJ110)*(BF109:BF120))+SUMPRODUCT((J109:P120=AJ110)*(BG109:BG120))</f>
        <v>0</v>
      </c>
      <c r="AV110" s="2">
        <f>SUMPRODUCT((A109:G120=AJ110)*(BH109:BH120))+SUMPRODUCT((J109:P120=AJ110)*(BI109:BI120))</f>
        <v>0</v>
      </c>
      <c r="AW110" s="2">
        <f>SUMPRODUCT((A109:G120=AJ110)*(BJ109:BJ120))+SUMPRODUCT((J109:P120=AJ110)*(BK109:BK120))</f>
        <v>0</v>
      </c>
      <c r="AX110" s="2">
        <f>SUMPRODUCT((A109:G120=AJ110)*(BL109:BL120))+SUMPRODUCT((J109:P120=AJ110)*(BM109:BM120))</f>
        <v>0</v>
      </c>
      <c r="AY110" s="2">
        <f>AW110-AX110</f>
        <v>0</v>
      </c>
      <c r="AZ110" s="1">
        <f aca="true" t="shared" si="98" ref="AZ110:AZ120">IF(H110="",0,IF(H110&gt;I110,3,IF(H110=I110,1,IF(H110&lt;I110,0))))</f>
        <v>0</v>
      </c>
      <c r="BA110" s="1">
        <f aca="true" t="shared" si="99" ref="BA110:BA120">IF(I110="",0,IF(I110&gt;H110,3,IF(I110=H110,1,IF(I110&lt;H110,0))))</f>
        <v>0</v>
      </c>
      <c r="BB110" s="1">
        <f aca="true" t="shared" si="100" ref="BB110:BB120">IF(H110="",0,1)</f>
        <v>0</v>
      </c>
      <c r="BC110" s="1">
        <f aca="true" t="shared" si="101" ref="BC110:BC120">IF(I110="",0,1)</f>
        <v>0</v>
      </c>
      <c r="BD110" s="1" t="b">
        <f aca="true" t="shared" si="102" ref="BD110:BD120">IF(H110&lt;&gt;"",IF(H110&gt;I110,1))</f>
        <v>0</v>
      </c>
      <c r="BE110" s="1" t="b">
        <f aca="true" t="shared" si="103" ref="BE110:BE120">IF(I110&lt;&gt;"",IF(I110&gt;H110,1))</f>
        <v>0</v>
      </c>
      <c r="BF110" s="1" t="b">
        <f aca="true" t="shared" si="104" ref="BF110:BF120">IF(H110&lt;&gt;"",IF(H110=I110,1))</f>
        <v>0</v>
      </c>
      <c r="BG110" s="1" t="b">
        <f aca="true" t="shared" si="105" ref="BG110:BG120">IF(I110&lt;&gt;"",IF(I110=H110,1))</f>
        <v>0</v>
      </c>
      <c r="BH110" s="1" t="b">
        <f aca="true" t="shared" si="106" ref="BH110:BH120">IF(H110&lt;&gt;"",IF(H110&lt;I110,1))</f>
        <v>0</v>
      </c>
      <c r="BI110" s="1" t="b">
        <f aca="true" t="shared" si="107" ref="BI110:BI120">IF(I110&lt;&gt;"",IF(I110&lt;H110,1))</f>
        <v>0</v>
      </c>
      <c r="BJ110" s="1">
        <f aca="true" t="shared" si="108" ref="BJ110:BJ120">H110</f>
        <v>0</v>
      </c>
      <c r="BK110" s="1">
        <f aca="true" t="shared" si="109" ref="BK110:BK120">I110</f>
        <v>0</v>
      </c>
      <c r="BL110" s="1">
        <f aca="true" t="shared" si="110" ref="BL110:BL120">I110</f>
        <v>0</v>
      </c>
      <c r="BM110" s="1">
        <f aca="true" t="shared" si="111" ref="BM110:BM120">H110</f>
        <v>0</v>
      </c>
      <c r="BO110" s="31">
        <f>IF(AQ109=1,IF(AQ111=1,SUM((AZ115+BA113)-(AZ113+BA115))*1000+((H115+I113)-(H113+I115))*10+(I113+H115)/100+(I113)/1000+(AY109)/10000+(AW109)/100000))</f>
        <v>0</v>
      </c>
      <c r="BP110" s="32"/>
      <c r="BQ110" s="32"/>
      <c r="BR110" s="33"/>
      <c r="BS110" s="31">
        <f>IF(AQ110=1,IF(AQ111=1,SUM((AZ109+BA117)-(BA109+AZ117))*1000+((H109+I117)-(I109+H117))/10+(H109+I117)/100+(I117)/1000+(AY110)/10000+(AW110)/100000))</f>
        <v>0</v>
      </c>
      <c r="BT110" s="32"/>
      <c r="BU110" s="32"/>
      <c r="BV110" s="33"/>
      <c r="BW110" s="31">
        <f>IF(AQ111=1,IF(AQ110=1,SUM((AZ117+BA109)-(AZ109+BA117))*1000+((H117+I109)-(H109+I117))/10+(H117+I109)/100+(I109)/1000+(AY111)/10000+(AW111)/100000))</f>
        <v>0</v>
      </c>
      <c r="BX110" s="32"/>
      <c r="BY110" s="32"/>
      <c r="BZ110" s="33"/>
      <c r="CA110" s="31">
        <f>IF(AQ112=1,IF(AQ110=1,SUM((AZ116+BA114)-(AZ114+BA116))*1000+((H116+I114)-(H114+I116))/10+(H116+I114)/100+(I114)/1000+(AY112)/10000+(AW112)/100000))</f>
        <v>0</v>
      </c>
      <c r="CB110" s="32"/>
      <c r="CC110" s="32"/>
      <c r="CD110" s="33"/>
      <c r="CF110" s="39" t="b">
        <f>IF(AQ109=3,IF(AQ111=3,SUM((AZ115+BA113)-(AZ113+BA115))*1000+((H115+I113)-(H113+I115))*10+(I113+H115)/100+(I113)/1000+(AY109)/10000+(AW109)/100000))</f>
        <v>0</v>
      </c>
      <c r="CG110" s="40"/>
      <c r="CH110" s="40"/>
      <c r="CI110" s="41"/>
      <c r="CJ110" s="39" t="b">
        <f>IF(AQ110=3,IF(AQ111=3,SUM((AZ109+BA117)-(BA109+AZ117))*1000+((H109+I117)-(I109+H117))/10+(H109+I117)/100+(I117)/1000+(AY110)/10000+(AW110)/100000))</f>
        <v>0</v>
      </c>
      <c r="CK110" s="40"/>
      <c r="CL110" s="40"/>
      <c r="CM110" s="41"/>
      <c r="CN110" s="39" t="b">
        <f>IF(AQ111=3,IF(AQ110=3,SUM((AZ117+BA109)-(AZ109+BA117))*1000+((H117+I109)-(H109+I117))/10+(H117+I109)/100+(I109)/1000+(AY111)/10000+(AW111)/100000))</f>
        <v>0</v>
      </c>
      <c r="CO110" s="40"/>
      <c r="CP110" s="40"/>
      <c r="CQ110" s="41"/>
      <c r="CR110" s="39" t="b">
        <f>IF(AQ112=3,IF(AQ110=3,SUM((AZ116+BA114)-(AZ114+BA116))*1000+((H116+I114)-(H114+I116))/10+(H116+I114)/100+(I114)/1000+(AY112)/10000+(AW112)/100000))</f>
        <v>0</v>
      </c>
      <c r="CS110" s="40"/>
      <c r="CT110" s="40"/>
      <c r="CU110" s="41"/>
      <c r="CW110" s="1">
        <f>VLOOKUP(CE118,CF115:CL118,3,0)</f>
        <v>0</v>
      </c>
      <c r="CX110" s="1">
        <f>VLOOKUP(CW110,CH115:CP118,6,0)</f>
        <v>1000000</v>
      </c>
      <c r="CY110" s="1">
        <f>RANK(CX110,CX107:CX110)</f>
        <v>1</v>
      </c>
    </row>
    <row r="111" spans="1:99" ht="15">
      <c r="A111" s="30">
        <f>AJ109</f>
        <v>0</v>
      </c>
      <c r="B111" s="30"/>
      <c r="C111" s="30"/>
      <c r="D111" s="30"/>
      <c r="E111" s="30"/>
      <c r="F111" s="30"/>
      <c r="G111" s="30"/>
      <c r="H111" s="6"/>
      <c r="I111" s="6"/>
      <c r="J111" s="30">
        <f>AJ110</f>
        <v>0</v>
      </c>
      <c r="K111" s="30"/>
      <c r="L111" s="30"/>
      <c r="M111" s="30"/>
      <c r="N111" s="30"/>
      <c r="O111" s="30"/>
      <c r="P111" s="30"/>
      <c r="Q111" s="14"/>
      <c r="R111" s="30">
        <f>VLOOKUP(CE117,CF115:CL118,3,0)</f>
        <v>0</v>
      </c>
      <c r="S111" s="30"/>
      <c r="T111" s="30"/>
      <c r="U111" s="30"/>
      <c r="V111" s="30"/>
      <c r="W111" s="30"/>
      <c r="X111" s="30"/>
      <c r="Y111" s="3">
        <f>IF(CX109=CX108,CY108,CY109)</f>
        <v>1</v>
      </c>
      <c r="Z111" s="5" t="e">
        <f>VLOOKUP(R111,AJ109:AY112,9,0)</f>
        <v>#N/A</v>
      </c>
      <c r="AA111" s="1" t="e">
        <f>VLOOKUP(R111,AJ109:AY112,10,0)</f>
        <v>#N/A</v>
      </c>
      <c r="AB111" s="1" t="e">
        <f>VLOOKUP(R111,AJ109:AY112,11,0)</f>
        <v>#N/A</v>
      </c>
      <c r="AC111" s="1" t="e">
        <f>VLOOKUP(R111,AJ109:AY112,12,0)</f>
        <v>#N/A</v>
      </c>
      <c r="AD111" s="1" t="e">
        <f>VLOOKUP(R111,AJ109:AY112,13,0)</f>
        <v>#N/A</v>
      </c>
      <c r="AE111" s="1" t="e">
        <f>VLOOKUP(R111,AJ109:AY112,14,0)</f>
        <v>#N/A</v>
      </c>
      <c r="AF111" s="1" t="e">
        <f>VLOOKUP(R111,AJ109:AY112,15,0)</f>
        <v>#N/A</v>
      </c>
      <c r="AG111" s="1" t="e">
        <f>VLOOKUP(R111,AJ109:AY112,16,0)</f>
        <v>#N/A</v>
      </c>
      <c r="AJ111" s="28"/>
      <c r="AK111" s="28"/>
      <c r="AL111" s="28"/>
      <c r="AM111" s="28"/>
      <c r="AN111" s="28"/>
      <c r="AO111" s="28"/>
      <c r="AP111" s="28"/>
      <c r="AQ111" s="2">
        <f>RANK(AR111,AR109:AR112)</f>
        <v>1</v>
      </c>
      <c r="AR111" s="2">
        <f>SUMPRODUCT((A109:G120=AJ111)*(AZ109:AZ120))+SUMPRODUCT((J109:P120=AJ111)*(BA109:BA120))</f>
        <v>0</v>
      </c>
      <c r="AS111" s="2">
        <f>SUMPRODUCT((A109:G120=AJ111)*(BB109:BB120))+SUMPRODUCT((J109:P120=AJ111)*(BC109:BC120))</f>
        <v>0</v>
      </c>
      <c r="AT111" s="2">
        <f>SUMPRODUCT((A109:G120=AJ111)*(BD109:BD120))+SUMPRODUCT((J109:P120=AJ111)*(BE109:BE120))</f>
        <v>0</v>
      </c>
      <c r="AU111" s="2">
        <f>SUMPRODUCT((A109:G120=AJ111)*(BF109:BF120))+SUMPRODUCT((J109:P120=AJ111)*(BG109:BG120))</f>
        <v>0</v>
      </c>
      <c r="AV111" s="2">
        <f>SUMPRODUCT((A109:G120=AJ111)*(BH109:BH120))+SUMPRODUCT((J109:P120=AJ111)*(BI109:BI120))</f>
        <v>0</v>
      </c>
      <c r="AW111" s="2">
        <f>SUMPRODUCT((A109:G120=AJ111)*(BJ109:BJ120))+SUMPRODUCT((J109:P120=AJ111)*(BK109:BK120))</f>
        <v>0</v>
      </c>
      <c r="AX111" s="2">
        <f>SUMPRODUCT((A109:G120=AJ111)*(BL109:BL120))+SUMPRODUCT((J109:P120=AJ111)*(BM109:BM120))</f>
        <v>0</v>
      </c>
      <c r="AY111" s="2">
        <f>AW111-AX111</f>
        <v>0</v>
      </c>
      <c r="AZ111" s="1">
        <f t="shared" si="98"/>
        <v>0</v>
      </c>
      <c r="BA111" s="1">
        <f t="shared" si="99"/>
        <v>0</v>
      </c>
      <c r="BB111" s="1">
        <f t="shared" si="100"/>
        <v>0</v>
      </c>
      <c r="BC111" s="1">
        <f t="shared" si="101"/>
        <v>0</v>
      </c>
      <c r="BD111" s="1" t="b">
        <f t="shared" si="102"/>
        <v>0</v>
      </c>
      <c r="BE111" s="1" t="b">
        <f t="shared" si="103"/>
        <v>0</v>
      </c>
      <c r="BF111" s="1" t="b">
        <f t="shared" si="104"/>
        <v>0</v>
      </c>
      <c r="BG111" s="1" t="b">
        <f t="shared" si="105"/>
        <v>0</v>
      </c>
      <c r="BH111" s="1" t="b">
        <f t="shared" si="106"/>
        <v>0</v>
      </c>
      <c r="BI111" s="1" t="b">
        <f t="shared" si="107"/>
        <v>0</v>
      </c>
      <c r="BJ111" s="1">
        <f t="shared" si="108"/>
        <v>0</v>
      </c>
      <c r="BK111" s="1">
        <f t="shared" si="109"/>
        <v>0</v>
      </c>
      <c r="BL111" s="1">
        <f t="shared" si="110"/>
        <v>0</v>
      </c>
      <c r="BM111" s="1">
        <f t="shared" si="111"/>
        <v>0</v>
      </c>
      <c r="BO111" s="31">
        <f>IF(AQ109=1,IF(AQ112=1,SUM((AZ118+BA110)-(AZ110+BA118))*1000+((H118+I110)-(H110+I118))/10+(H118+I110)/100+(I110)/1000+(AY109)/10000+(AW109)/100000))</f>
        <v>0</v>
      </c>
      <c r="BP111" s="32"/>
      <c r="BQ111" s="32"/>
      <c r="BR111" s="33"/>
      <c r="BS111" s="31">
        <f>IF(AQ110=1,IF(AQ112=1,SUM((AZ114+BA116)-(BA114+AZ116))*1000+((H114+I116)-(I114+H116))/10+(H114+I116)/100+(I116)/1000+(AY110)/10000+(AW110)/100000))</f>
        <v>0</v>
      </c>
      <c r="BT111" s="32"/>
      <c r="BU111" s="32"/>
      <c r="BV111" s="33"/>
      <c r="BW111" s="31">
        <f>IF(AQ111=1,IF(AQ112=1,SUM((AZ112+BA120)-(BA112+AZ120))*1000+((H112+I120)-(I112+H120))/10+(H112+I120)/100+(I120)/1000+(AY111)/10000+(AW111)/100000))</f>
        <v>0</v>
      </c>
      <c r="BX111" s="32"/>
      <c r="BY111" s="32"/>
      <c r="BZ111" s="33"/>
      <c r="CA111" s="31">
        <f>IF(AQ112=1,IF(AQ111=1,SUM((AZ120+BA112)-(AZ112+BA120))*1000+((H120+I112)-(H112+I120))/10+(H120+I112)/100+(I112)/1000+(AY112)/10000+(AW112)/100000))</f>
        <v>0</v>
      </c>
      <c r="CB111" s="32"/>
      <c r="CC111" s="32"/>
      <c r="CD111" s="33"/>
      <c r="CF111" s="39" t="b">
        <f>IF(AQ109=3,IF(AQ112=3,SUM((AZ118+BA110)-(AZ110+BA118))*1000+((H118+I110)-(H110+I118))/10+(H118+I110)/100+(I110)/1000+(AY109)/10000+(AW109)/100000))</f>
        <v>0</v>
      </c>
      <c r="CG111" s="40"/>
      <c r="CH111" s="40"/>
      <c r="CI111" s="41"/>
      <c r="CJ111" s="39" t="b">
        <f>IF(AQ110=3,IF(AQ112=3,SUM((AZ114+BA116)-(BA114+AZ116))*1000+((H114+I116)-(I114+H116))/10+(H114+I116)/100+(I116)/1000+(AY110)/10000+(AW110)/100000))</f>
        <v>0</v>
      </c>
      <c r="CK111" s="40"/>
      <c r="CL111" s="40"/>
      <c r="CM111" s="41"/>
      <c r="CN111" s="39" t="b">
        <f>IF(AQ111=3,IF(AQ112=3,SUM((AZ112+BA120)-(BA112+AZ120))*1000+((H112+I120)-(I112+H120))/10+(H112+I120)/100+(I120)/1000+(AY111)/10000+(AW111)/100000))</f>
        <v>0</v>
      </c>
      <c r="CO111" s="40"/>
      <c r="CP111" s="40"/>
      <c r="CQ111" s="41"/>
      <c r="CR111" s="39" t="b">
        <f>IF(AQ112=3,IF(AQ111=3,SUM((AZ120+BA112)-(AZ112+BA120))*1000+((H120+I112)-(H112+I120))/10+(H120+I112)/100+(I112)/1000+(AY112)/10000+(AW112)/100000))</f>
        <v>0</v>
      </c>
      <c r="CS111" s="40"/>
      <c r="CT111" s="40"/>
      <c r="CU111" s="41"/>
    </row>
    <row r="112" spans="1:99" ht="15">
      <c r="A112" s="30">
        <f>AJ111</f>
        <v>0</v>
      </c>
      <c r="B112" s="30"/>
      <c r="C112" s="30"/>
      <c r="D112" s="30"/>
      <c r="E112" s="30"/>
      <c r="F112" s="30"/>
      <c r="G112" s="30"/>
      <c r="H112" s="6"/>
      <c r="I112" s="6"/>
      <c r="J112" s="30">
        <f>AJ112</f>
        <v>0</v>
      </c>
      <c r="K112" s="30"/>
      <c r="L112" s="30"/>
      <c r="M112" s="30"/>
      <c r="N112" s="30"/>
      <c r="O112" s="30"/>
      <c r="P112" s="30"/>
      <c r="Q112" s="14"/>
      <c r="R112" s="30">
        <f>VLOOKUP(CE118,CF115:CL118,3,0)</f>
        <v>0</v>
      </c>
      <c r="S112" s="30"/>
      <c r="T112" s="30"/>
      <c r="U112" s="30"/>
      <c r="V112" s="30"/>
      <c r="W112" s="30"/>
      <c r="X112" s="30"/>
      <c r="Y112" s="3">
        <f>IF(CX110=CX109,CY109,CY110)</f>
        <v>1</v>
      </c>
      <c r="Z112" s="5" t="e">
        <f>VLOOKUP(R112,AJ109:AY112,9,0)</f>
        <v>#N/A</v>
      </c>
      <c r="AA112" s="1" t="e">
        <f>VLOOKUP(R112,AJ109:AY112,10,0)</f>
        <v>#N/A</v>
      </c>
      <c r="AB112" s="1" t="e">
        <f>VLOOKUP(R112,AJ109:AY112,11,0)</f>
        <v>#N/A</v>
      </c>
      <c r="AC112" s="1" t="e">
        <f>VLOOKUP(R112,AJ109:AY112,12,0)</f>
        <v>#N/A</v>
      </c>
      <c r="AD112" s="1" t="e">
        <f>VLOOKUP(R112,AJ109:AY112,13,0)</f>
        <v>#N/A</v>
      </c>
      <c r="AE112" s="1" t="e">
        <f>VLOOKUP(R112,AJ109:AY112,14,0)</f>
        <v>#N/A</v>
      </c>
      <c r="AF112" s="1" t="e">
        <f>VLOOKUP(R112,AJ109:AY112,15,0)</f>
        <v>#N/A</v>
      </c>
      <c r="AG112" s="1" t="e">
        <f>VLOOKUP(R112,AJ109:AY112,16,0)</f>
        <v>#N/A</v>
      </c>
      <c r="AJ112" s="28"/>
      <c r="AK112" s="28"/>
      <c r="AL112" s="28"/>
      <c r="AM112" s="28"/>
      <c r="AN112" s="28"/>
      <c r="AO112" s="28"/>
      <c r="AP112" s="28"/>
      <c r="AQ112" s="2">
        <f>RANK(AR112,AR109:AR112)</f>
        <v>1</v>
      </c>
      <c r="AR112" s="2">
        <f>SUMPRODUCT((A109:G120=AJ112)*(AZ109:AZ120))+SUMPRODUCT((J109:P120=AJ112)*(BA109:BA120))</f>
        <v>0</v>
      </c>
      <c r="AS112" s="2">
        <f>SUMPRODUCT((A109:G120=AJ112)*(BB109:BB120))+SUMPRODUCT((J109:P120=AJ112)*(BC109:BC120))</f>
        <v>0</v>
      </c>
      <c r="AT112" s="2">
        <f>SUMPRODUCT((A109:G120=AJ112)*(BD109:BD120))+SUMPRODUCT((J109:P120=AJ112)*(BE109:BE120))</f>
        <v>0</v>
      </c>
      <c r="AU112" s="2">
        <f>SUMPRODUCT((A109:G120=AJ112)*(BF109:BF120))+SUMPRODUCT((J109:P120=AJ112)*(BG109:BG120))</f>
        <v>0</v>
      </c>
      <c r="AV112" s="2">
        <f>SUMPRODUCT((A109:G120=AJ112)*(BH109:BH120))+SUMPRODUCT((J109:P120=AJ112)*(BI109:BI120))</f>
        <v>0</v>
      </c>
      <c r="AW112" s="2">
        <f>SUMPRODUCT((A109:G120=AJ112)*(BJ109:BJ120))+SUMPRODUCT((J109:P120=AJ112)*(BK109:BK120))</f>
        <v>0</v>
      </c>
      <c r="AX112" s="2">
        <f>SUMPRODUCT((A109:G120=AJ112)*(BL109:BL120))+SUMPRODUCT((J109:P120=AJ112)*(BM109:BM120))</f>
        <v>0</v>
      </c>
      <c r="AY112" s="2">
        <f>AW112-AX112</f>
        <v>0</v>
      </c>
      <c r="AZ112" s="1">
        <f t="shared" si="98"/>
        <v>0</v>
      </c>
      <c r="BA112" s="1">
        <f t="shared" si="99"/>
        <v>0</v>
      </c>
      <c r="BB112" s="1">
        <f t="shared" si="100"/>
        <v>0</v>
      </c>
      <c r="BC112" s="1">
        <f t="shared" si="101"/>
        <v>0</v>
      </c>
      <c r="BD112" s="1" t="b">
        <f t="shared" si="102"/>
        <v>0</v>
      </c>
      <c r="BE112" s="1" t="b">
        <f t="shared" si="103"/>
        <v>0</v>
      </c>
      <c r="BF112" s="1" t="b">
        <f t="shared" si="104"/>
        <v>0</v>
      </c>
      <c r="BG112" s="1" t="b">
        <f t="shared" si="105"/>
        <v>0</v>
      </c>
      <c r="BH112" s="1" t="b">
        <f t="shared" si="106"/>
        <v>0</v>
      </c>
      <c r="BI112" s="1" t="b">
        <f t="shared" si="107"/>
        <v>0</v>
      </c>
      <c r="BJ112" s="1">
        <f t="shared" si="108"/>
        <v>0</v>
      </c>
      <c r="BK112" s="1">
        <f t="shared" si="109"/>
        <v>0</v>
      </c>
      <c r="BL112" s="1">
        <f t="shared" si="110"/>
        <v>0</v>
      </c>
      <c r="BM112" s="1">
        <f t="shared" si="111"/>
        <v>0</v>
      </c>
      <c r="BO112" s="34">
        <f>SUM(BO108:BR111)</f>
        <v>1000000</v>
      </c>
      <c r="BP112" s="34"/>
      <c r="BQ112" s="34"/>
      <c r="BR112" s="34"/>
      <c r="BS112" s="34">
        <f>SUM(BS108:BV111)</f>
        <v>1000000</v>
      </c>
      <c r="BT112" s="34"/>
      <c r="BU112" s="34"/>
      <c r="BV112" s="34"/>
      <c r="BW112" s="34">
        <f>SUM(BW108:BZ111)</f>
        <v>1000000</v>
      </c>
      <c r="BX112" s="34"/>
      <c r="BY112" s="34"/>
      <c r="BZ112" s="34"/>
      <c r="CA112" s="34">
        <f>SUM(CA108:CD111)</f>
        <v>1000000</v>
      </c>
      <c r="CB112" s="34"/>
      <c r="CC112" s="34"/>
      <c r="CD112" s="34"/>
      <c r="CF112" s="42">
        <f>SUM(CF108:CI111)</f>
        <v>0</v>
      </c>
      <c r="CG112" s="42"/>
      <c r="CH112" s="42"/>
      <c r="CI112" s="42"/>
      <c r="CJ112" s="42">
        <f>SUM(CJ108:CM111)</f>
        <v>0</v>
      </c>
      <c r="CK112" s="42"/>
      <c r="CL112" s="42"/>
      <c r="CM112" s="42"/>
      <c r="CN112" s="42">
        <f>SUM(CN108:CQ111)</f>
        <v>0</v>
      </c>
      <c r="CO112" s="42"/>
      <c r="CP112" s="42"/>
      <c r="CQ112" s="42"/>
      <c r="CR112" s="42">
        <f>SUM(CR108:CU111)</f>
        <v>0</v>
      </c>
      <c r="CS112" s="42"/>
      <c r="CT112" s="42"/>
      <c r="CU112" s="42"/>
    </row>
    <row r="113" spans="1:82" ht="15.75" thickBot="1">
      <c r="A113" s="30">
        <f>AJ111</f>
        <v>0</v>
      </c>
      <c r="B113" s="30"/>
      <c r="C113" s="30"/>
      <c r="D113" s="30"/>
      <c r="E113" s="30"/>
      <c r="F113" s="30"/>
      <c r="G113" s="30"/>
      <c r="H113" s="6"/>
      <c r="I113" s="6"/>
      <c r="J113" s="30">
        <f>AJ109</f>
        <v>0</v>
      </c>
      <c r="K113" s="30"/>
      <c r="L113" s="30"/>
      <c r="M113" s="30"/>
      <c r="N113" s="30"/>
      <c r="O113" s="30"/>
      <c r="P113" s="30"/>
      <c r="Q113" s="14"/>
      <c r="R113" s="14"/>
      <c r="S113" s="14"/>
      <c r="T113" s="14"/>
      <c r="U113" s="14"/>
      <c r="V113" s="14"/>
      <c r="W113" s="14"/>
      <c r="X113" s="14"/>
      <c r="AZ113" s="1">
        <f t="shared" si="98"/>
        <v>0</v>
      </c>
      <c r="BA113" s="1">
        <f t="shared" si="99"/>
        <v>0</v>
      </c>
      <c r="BB113" s="1">
        <f t="shared" si="100"/>
        <v>0</v>
      </c>
      <c r="BC113" s="1">
        <f t="shared" si="101"/>
        <v>0</v>
      </c>
      <c r="BD113" s="1" t="b">
        <f t="shared" si="102"/>
        <v>0</v>
      </c>
      <c r="BE113" s="1" t="b">
        <f t="shared" si="103"/>
        <v>0</v>
      </c>
      <c r="BF113" s="1" t="b">
        <f t="shared" si="104"/>
        <v>0</v>
      </c>
      <c r="BG113" s="1" t="b">
        <f t="shared" si="105"/>
        <v>0</v>
      </c>
      <c r="BH113" s="1" t="b">
        <f t="shared" si="106"/>
        <v>0</v>
      </c>
      <c r="BI113" s="1" t="b">
        <f t="shared" si="107"/>
        <v>0</v>
      </c>
      <c r="BJ113" s="1">
        <f t="shared" si="108"/>
        <v>0</v>
      </c>
      <c r="BK113" s="1">
        <f t="shared" si="109"/>
        <v>0</v>
      </c>
      <c r="BL113" s="1">
        <f t="shared" si="110"/>
        <v>0</v>
      </c>
      <c r="BM113" s="1">
        <f t="shared" si="111"/>
        <v>0</v>
      </c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</row>
    <row r="114" spans="1:82" ht="15">
      <c r="A114" s="30">
        <f>AJ110</f>
        <v>0</v>
      </c>
      <c r="B114" s="30"/>
      <c r="C114" s="30"/>
      <c r="D114" s="30"/>
      <c r="E114" s="30"/>
      <c r="F114" s="30"/>
      <c r="G114" s="30"/>
      <c r="H114" s="6"/>
      <c r="I114" s="6"/>
      <c r="J114" s="30">
        <f>AJ112</f>
        <v>0</v>
      </c>
      <c r="K114" s="30"/>
      <c r="L114" s="30"/>
      <c r="M114" s="30"/>
      <c r="N114" s="30"/>
      <c r="O114" s="30"/>
      <c r="P114" s="30"/>
      <c r="Q114" s="14"/>
      <c r="R114" s="14"/>
      <c r="S114" s="14"/>
      <c r="T114" s="14"/>
      <c r="U114" s="14"/>
      <c r="V114" s="14"/>
      <c r="W114" s="14"/>
      <c r="X114" s="14"/>
      <c r="Y114" s="22">
        <v>1</v>
      </c>
      <c r="Z114" s="24"/>
      <c r="AA114" s="16">
        <f>IF(H109="","",R109)</f>
      </c>
      <c r="AB114" s="17"/>
      <c r="AC114" s="17"/>
      <c r="AD114" s="17"/>
      <c r="AE114" s="17"/>
      <c r="AF114" s="18"/>
      <c r="AZ114" s="1">
        <f t="shared" si="98"/>
        <v>0</v>
      </c>
      <c r="BA114" s="1">
        <f t="shared" si="99"/>
        <v>0</v>
      </c>
      <c r="BB114" s="1">
        <f t="shared" si="100"/>
        <v>0</v>
      </c>
      <c r="BC114" s="1">
        <f t="shared" si="101"/>
        <v>0</v>
      </c>
      <c r="BD114" s="1" t="b">
        <f t="shared" si="102"/>
        <v>0</v>
      </c>
      <c r="BE114" s="1" t="b">
        <f t="shared" si="103"/>
        <v>0</v>
      </c>
      <c r="BF114" s="1" t="b">
        <f t="shared" si="104"/>
        <v>0</v>
      </c>
      <c r="BG114" s="1" t="b">
        <f t="shared" si="105"/>
        <v>0</v>
      </c>
      <c r="BH114" s="1" t="b">
        <f t="shared" si="106"/>
        <v>0</v>
      </c>
      <c r="BI114" s="1" t="b">
        <f t="shared" si="107"/>
        <v>0</v>
      </c>
      <c r="BJ114" s="1">
        <f t="shared" si="108"/>
        <v>0</v>
      </c>
      <c r="BK114" s="1">
        <f t="shared" si="109"/>
        <v>0</v>
      </c>
      <c r="BL114" s="1">
        <f t="shared" si="110"/>
        <v>0</v>
      </c>
      <c r="BM114" s="1">
        <f t="shared" si="111"/>
        <v>0</v>
      </c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</row>
    <row r="115" spans="1:98" ht="15.75" thickBot="1">
      <c r="A115" s="30">
        <f>AJ109</f>
        <v>0</v>
      </c>
      <c r="B115" s="30"/>
      <c r="C115" s="30"/>
      <c r="D115" s="30"/>
      <c r="E115" s="30"/>
      <c r="F115" s="30"/>
      <c r="G115" s="30"/>
      <c r="H115" s="6"/>
      <c r="I115" s="6"/>
      <c r="J115" s="30">
        <f>AJ111</f>
        <v>0</v>
      </c>
      <c r="K115" s="30"/>
      <c r="L115" s="30"/>
      <c r="M115" s="30"/>
      <c r="N115" s="30"/>
      <c r="O115" s="30"/>
      <c r="P115" s="30"/>
      <c r="Q115" s="14"/>
      <c r="R115" s="14"/>
      <c r="S115" s="14"/>
      <c r="T115" s="14"/>
      <c r="U115" s="14"/>
      <c r="V115" s="14"/>
      <c r="W115" s="14"/>
      <c r="X115" s="14"/>
      <c r="Y115" s="25"/>
      <c r="Z115" s="27"/>
      <c r="AA115" s="19"/>
      <c r="AB115" s="20"/>
      <c r="AC115" s="20"/>
      <c r="AD115" s="20"/>
      <c r="AE115" s="20"/>
      <c r="AF115" s="21"/>
      <c r="AZ115" s="1">
        <f t="shared" si="98"/>
        <v>0</v>
      </c>
      <c r="BA115" s="1">
        <f t="shared" si="99"/>
        <v>0</v>
      </c>
      <c r="BB115" s="1">
        <f t="shared" si="100"/>
        <v>0</v>
      </c>
      <c r="BC115" s="1">
        <f t="shared" si="101"/>
        <v>0</v>
      </c>
      <c r="BD115" s="1" t="b">
        <f t="shared" si="102"/>
        <v>0</v>
      </c>
      <c r="BE115" s="1" t="b">
        <f t="shared" si="103"/>
        <v>0</v>
      </c>
      <c r="BF115" s="1" t="b">
        <f t="shared" si="104"/>
        <v>0</v>
      </c>
      <c r="BG115" s="1" t="b">
        <f t="shared" si="105"/>
        <v>0</v>
      </c>
      <c r="BH115" s="1" t="b">
        <f t="shared" si="106"/>
        <v>0</v>
      </c>
      <c r="BI115" s="1" t="b">
        <f t="shared" si="107"/>
        <v>0</v>
      </c>
      <c r="BJ115" s="1">
        <f t="shared" si="108"/>
        <v>0</v>
      </c>
      <c r="BK115" s="1">
        <f t="shared" si="109"/>
        <v>0</v>
      </c>
      <c r="BL115" s="1">
        <f t="shared" si="110"/>
        <v>0</v>
      </c>
      <c r="BM115" s="1">
        <f t="shared" si="111"/>
        <v>0</v>
      </c>
      <c r="BO115" s="35">
        <f>BO107</f>
        <v>0</v>
      </c>
      <c r="BP115" s="35"/>
      <c r="BQ115" s="35"/>
      <c r="BR115" s="35"/>
      <c r="BS115" s="35">
        <f>BS107</f>
        <v>0</v>
      </c>
      <c r="BT115" s="35"/>
      <c r="BU115" s="35"/>
      <c r="BV115" s="35"/>
      <c r="BW115" s="35">
        <f>BW107</f>
        <v>0</v>
      </c>
      <c r="BX115" s="35"/>
      <c r="BY115" s="35"/>
      <c r="BZ115" s="35"/>
      <c r="CA115" s="35">
        <f>CA107</f>
        <v>0</v>
      </c>
      <c r="CB115" s="35"/>
      <c r="CC115" s="35"/>
      <c r="CD115" s="35"/>
      <c r="CE115" s="3">
        <v>1</v>
      </c>
      <c r="CF115" s="1">
        <f>RANK(CQ115,CQ115:CT118)</f>
        <v>1</v>
      </c>
      <c r="CG115" s="1">
        <f>RANK(CM115,CM115:CP118)</f>
        <v>1</v>
      </c>
      <c r="CH115" s="14">
        <f>CF107</f>
        <v>0</v>
      </c>
      <c r="CI115" s="14"/>
      <c r="CJ115" s="14"/>
      <c r="CK115" s="14"/>
      <c r="CL115" s="14"/>
      <c r="CM115" s="14">
        <f>SUM(BO112,BO120,CF112)</f>
        <v>1000000</v>
      </c>
      <c r="CN115" s="14"/>
      <c r="CO115" s="14"/>
      <c r="CP115" s="14"/>
      <c r="CQ115" s="14">
        <f>CM115+0.00000004</f>
        <v>1000000.00000004</v>
      </c>
      <c r="CR115" s="14"/>
      <c r="CS115" s="14"/>
      <c r="CT115" s="14"/>
    </row>
    <row r="116" spans="1:98" ht="15">
      <c r="A116" s="30">
        <f>AJ112</f>
        <v>0</v>
      </c>
      <c r="B116" s="30"/>
      <c r="C116" s="30"/>
      <c r="D116" s="30"/>
      <c r="E116" s="30"/>
      <c r="F116" s="30"/>
      <c r="G116" s="30"/>
      <c r="H116" s="6"/>
      <c r="I116" s="6"/>
      <c r="J116" s="30">
        <f>AJ110</f>
        <v>0</v>
      </c>
      <c r="K116" s="30"/>
      <c r="L116" s="30"/>
      <c r="M116" s="30"/>
      <c r="N116" s="30"/>
      <c r="O116" s="30"/>
      <c r="P116" s="30"/>
      <c r="Q116" s="14"/>
      <c r="R116" s="14"/>
      <c r="S116" s="14"/>
      <c r="T116" s="14"/>
      <c r="U116" s="14"/>
      <c r="V116" s="14"/>
      <c r="W116" s="14"/>
      <c r="X116" s="14"/>
      <c r="Y116" s="22" t="s">
        <v>11</v>
      </c>
      <c r="Z116" s="23"/>
      <c r="AA116" s="23"/>
      <c r="AB116" s="23"/>
      <c r="AC116" s="23"/>
      <c r="AD116" s="23"/>
      <c r="AE116" s="23"/>
      <c r="AF116" s="24"/>
      <c r="AZ116" s="1">
        <f t="shared" si="98"/>
        <v>0</v>
      </c>
      <c r="BA116" s="1">
        <f t="shared" si="99"/>
        <v>0</v>
      </c>
      <c r="BB116" s="1">
        <f t="shared" si="100"/>
        <v>0</v>
      </c>
      <c r="BC116" s="1">
        <f t="shared" si="101"/>
        <v>0</v>
      </c>
      <c r="BD116" s="1" t="b">
        <f t="shared" si="102"/>
        <v>0</v>
      </c>
      <c r="BE116" s="1" t="b">
        <f t="shared" si="103"/>
        <v>0</v>
      </c>
      <c r="BF116" s="1" t="b">
        <f t="shared" si="104"/>
        <v>0</v>
      </c>
      <c r="BG116" s="1" t="b">
        <f t="shared" si="105"/>
        <v>0</v>
      </c>
      <c r="BH116" s="1" t="b">
        <f t="shared" si="106"/>
        <v>0</v>
      </c>
      <c r="BI116" s="1" t="b">
        <f t="shared" si="107"/>
        <v>0</v>
      </c>
      <c r="BJ116" s="1">
        <f t="shared" si="108"/>
        <v>0</v>
      </c>
      <c r="BK116" s="1">
        <f t="shared" si="109"/>
        <v>0</v>
      </c>
      <c r="BL116" s="1">
        <f t="shared" si="110"/>
        <v>0</v>
      </c>
      <c r="BM116" s="1">
        <f t="shared" si="111"/>
        <v>0</v>
      </c>
      <c r="BO116" s="36" t="b">
        <f>IF(AQ109=2,800000)</f>
        <v>0</v>
      </c>
      <c r="BP116" s="9"/>
      <c r="BQ116" s="9"/>
      <c r="BR116" s="10"/>
      <c r="BS116" s="36" t="b">
        <f>IF(AQ110=2,800000)</f>
        <v>0</v>
      </c>
      <c r="BT116" s="9"/>
      <c r="BU116" s="9"/>
      <c r="BV116" s="10"/>
      <c r="BW116" s="36" t="b">
        <f>IF(AQ111=2,800000)</f>
        <v>0</v>
      </c>
      <c r="BX116" s="9"/>
      <c r="BY116" s="9"/>
      <c r="BZ116" s="10"/>
      <c r="CA116" s="36" t="b">
        <f>IF(AQ112=2,800000)</f>
        <v>0</v>
      </c>
      <c r="CB116" s="9"/>
      <c r="CC116" s="9"/>
      <c r="CD116" s="10"/>
      <c r="CE116" s="3">
        <v>2</v>
      </c>
      <c r="CF116" s="1">
        <f>RANK(CQ116,CQ115:CT118)</f>
        <v>2</v>
      </c>
      <c r="CG116" s="1">
        <f>RANK(CM116,CM115:CP118)</f>
        <v>1</v>
      </c>
      <c r="CH116" s="14">
        <f>CJ107</f>
        <v>0</v>
      </c>
      <c r="CI116" s="14"/>
      <c r="CJ116" s="14"/>
      <c r="CK116" s="14"/>
      <c r="CL116" s="14"/>
      <c r="CM116" s="14">
        <f>SUM(BS112,BS120,CJ112)</f>
        <v>1000000</v>
      </c>
      <c r="CN116" s="14"/>
      <c r="CO116" s="14"/>
      <c r="CP116" s="14"/>
      <c r="CQ116" s="14">
        <f>CM116+0.00000003</f>
        <v>1000000.00000003</v>
      </c>
      <c r="CR116" s="14"/>
      <c r="CS116" s="14"/>
      <c r="CT116" s="14"/>
    </row>
    <row r="117" spans="1:98" ht="15.75" thickBot="1">
      <c r="A117" s="30">
        <f>AJ111</f>
        <v>0</v>
      </c>
      <c r="B117" s="30"/>
      <c r="C117" s="30"/>
      <c r="D117" s="30"/>
      <c r="E117" s="30"/>
      <c r="F117" s="30"/>
      <c r="G117" s="30"/>
      <c r="H117" s="6"/>
      <c r="I117" s="6"/>
      <c r="J117" s="30">
        <f>AJ110</f>
        <v>0</v>
      </c>
      <c r="K117" s="30"/>
      <c r="L117" s="30"/>
      <c r="M117" s="30"/>
      <c r="N117" s="30"/>
      <c r="O117" s="30"/>
      <c r="P117" s="30"/>
      <c r="Q117" s="14"/>
      <c r="R117" s="14"/>
      <c r="S117" s="14"/>
      <c r="T117" s="14"/>
      <c r="U117" s="14"/>
      <c r="V117" s="14"/>
      <c r="W117" s="14"/>
      <c r="X117" s="14"/>
      <c r="Y117" s="25"/>
      <c r="Z117" s="26"/>
      <c r="AA117" s="26"/>
      <c r="AB117" s="26"/>
      <c r="AC117" s="26"/>
      <c r="AD117" s="26"/>
      <c r="AE117" s="26"/>
      <c r="AF117" s="27"/>
      <c r="AZ117" s="1">
        <f t="shared" si="98"/>
        <v>0</v>
      </c>
      <c r="BA117" s="1">
        <f t="shared" si="99"/>
        <v>0</v>
      </c>
      <c r="BB117" s="1">
        <f t="shared" si="100"/>
        <v>0</v>
      </c>
      <c r="BC117" s="1">
        <f t="shared" si="101"/>
        <v>0</v>
      </c>
      <c r="BD117" s="1" t="b">
        <f t="shared" si="102"/>
        <v>0</v>
      </c>
      <c r="BE117" s="1" t="b">
        <f t="shared" si="103"/>
        <v>0</v>
      </c>
      <c r="BF117" s="1" t="b">
        <f t="shared" si="104"/>
        <v>0</v>
      </c>
      <c r="BG117" s="1" t="b">
        <f t="shared" si="105"/>
        <v>0</v>
      </c>
      <c r="BH117" s="1" t="b">
        <f t="shared" si="106"/>
        <v>0</v>
      </c>
      <c r="BI117" s="1" t="b">
        <f t="shared" si="107"/>
        <v>0</v>
      </c>
      <c r="BJ117" s="1">
        <f t="shared" si="108"/>
        <v>0</v>
      </c>
      <c r="BK117" s="1">
        <f t="shared" si="109"/>
        <v>0</v>
      </c>
      <c r="BL117" s="1">
        <f t="shared" si="110"/>
        <v>0</v>
      </c>
      <c r="BM117" s="1">
        <f t="shared" si="111"/>
        <v>0</v>
      </c>
      <c r="BO117" s="36" t="b">
        <f>IF(AQ109=2,IF(AQ110=2,SUM((AZ111+BA119)-(BA111+AZ119))*1000+((H111+I119)-(I111+H119))/10+(H111+I119)/100+(I119)/1000+(AY109)/10000+(AW109)/100000))</f>
        <v>0</v>
      </c>
      <c r="BP117" s="9"/>
      <c r="BQ117" s="9"/>
      <c r="BR117" s="10"/>
      <c r="BS117" s="36" t="b">
        <f>IF(AQ110=2,IF(AQ109=2,SUM((AZ119+BA111)-(AZ111+BA119))*1000+((H119+I111)-(H111+I119))/10+(I111+H119)/100+(I111)/1000+(AY110)/10000+(AW110)/100000))</f>
        <v>0</v>
      </c>
      <c r="BT117" s="9"/>
      <c r="BU117" s="9"/>
      <c r="BV117" s="10"/>
      <c r="BW117" s="36" t="b">
        <f>IF(AQ111=2,IF(AQ109=2,SUM((AZ113+BA115)-(BA113+AZ115))*1000+((H113+I115)-(I113+H115))/10+(H113+I115)/100+(I115)/1000+(AY111)/10000+(AW111)/100000))</f>
        <v>0</v>
      </c>
      <c r="BX117" s="9"/>
      <c r="BY117" s="9"/>
      <c r="BZ117" s="10"/>
      <c r="CA117" s="36" t="b">
        <f>IF(AQ112=2,IF(AQ109=2,SUM((AZ110+BA118)-(BA110+AZ118))*1000+((H110+I118)-(I110+H118))/10+(H110+I118)/100+(I118)/1000+(AY112)/10000+(AW112)/100000))</f>
        <v>0</v>
      </c>
      <c r="CB117" s="9"/>
      <c r="CC117" s="9"/>
      <c r="CD117" s="10"/>
      <c r="CE117" s="3">
        <v>3</v>
      </c>
      <c r="CF117" s="1">
        <f>RANK(CQ117,CQ115:CT118)</f>
        <v>3</v>
      </c>
      <c r="CG117" s="1">
        <f>RANK(CM117,CM115:CP118)</f>
        <v>1</v>
      </c>
      <c r="CH117" s="14">
        <f>CN107</f>
        <v>0</v>
      </c>
      <c r="CI117" s="14"/>
      <c r="CJ117" s="14"/>
      <c r="CK117" s="14"/>
      <c r="CL117" s="14"/>
      <c r="CM117" s="14">
        <f>SUM(BW112,BW120,CN112)</f>
        <v>1000000</v>
      </c>
      <c r="CN117" s="14"/>
      <c r="CO117" s="14"/>
      <c r="CP117" s="14"/>
      <c r="CQ117" s="14">
        <f>CM117+0.00000002</f>
        <v>1000000.00000002</v>
      </c>
      <c r="CR117" s="14"/>
      <c r="CS117" s="14"/>
      <c r="CT117" s="14"/>
    </row>
    <row r="118" spans="1:98" ht="15">
      <c r="A118" s="30">
        <f>AJ109</f>
        <v>0</v>
      </c>
      <c r="B118" s="30"/>
      <c r="C118" s="30"/>
      <c r="D118" s="30"/>
      <c r="E118" s="30"/>
      <c r="F118" s="30"/>
      <c r="G118" s="30"/>
      <c r="H118" s="6"/>
      <c r="I118" s="6"/>
      <c r="J118" s="30">
        <f>AJ112</f>
        <v>0</v>
      </c>
      <c r="K118" s="30"/>
      <c r="L118" s="30"/>
      <c r="M118" s="30"/>
      <c r="N118" s="30"/>
      <c r="O118" s="30"/>
      <c r="P118" s="30"/>
      <c r="Q118" s="14"/>
      <c r="R118" s="14"/>
      <c r="S118" s="14"/>
      <c r="T118" s="14"/>
      <c r="U118" s="14"/>
      <c r="V118" s="14"/>
      <c r="W118" s="14"/>
      <c r="X118" s="14"/>
      <c r="Y118" s="22">
        <v>2</v>
      </c>
      <c r="Z118" s="24"/>
      <c r="AA118" s="16">
        <f>IF(H109="","",R110)</f>
      </c>
      <c r="AB118" s="17"/>
      <c r="AC118" s="17"/>
      <c r="AD118" s="17"/>
      <c r="AE118" s="17"/>
      <c r="AF118" s="18"/>
      <c r="AZ118" s="1">
        <f t="shared" si="98"/>
        <v>0</v>
      </c>
      <c r="BA118" s="1">
        <f t="shared" si="99"/>
        <v>0</v>
      </c>
      <c r="BB118" s="1">
        <f t="shared" si="100"/>
        <v>0</v>
      </c>
      <c r="BC118" s="1">
        <f t="shared" si="101"/>
        <v>0</v>
      </c>
      <c r="BD118" s="1" t="b">
        <f t="shared" si="102"/>
        <v>0</v>
      </c>
      <c r="BE118" s="1" t="b">
        <f t="shared" si="103"/>
        <v>0</v>
      </c>
      <c r="BF118" s="1" t="b">
        <f t="shared" si="104"/>
        <v>0</v>
      </c>
      <c r="BG118" s="1" t="b">
        <f t="shared" si="105"/>
        <v>0</v>
      </c>
      <c r="BH118" s="1" t="b">
        <f t="shared" si="106"/>
        <v>0</v>
      </c>
      <c r="BI118" s="1" t="b">
        <f t="shared" si="107"/>
        <v>0</v>
      </c>
      <c r="BJ118" s="1">
        <f t="shared" si="108"/>
        <v>0</v>
      </c>
      <c r="BK118" s="1">
        <f t="shared" si="109"/>
        <v>0</v>
      </c>
      <c r="BL118" s="1">
        <f t="shared" si="110"/>
        <v>0</v>
      </c>
      <c r="BM118" s="1">
        <f t="shared" si="111"/>
        <v>0</v>
      </c>
      <c r="BO118" s="36" t="b">
        <f>IF(AQ109=2,IF(AQ111=2,SUM((AZ115+BA113)-(AZ113+BA115))*1000+((H115+I113)-(H113+I115))*10+(I113+H115)/100+(I113)/1000+(AY109)/10000+(AW109)/100000))</f>
        <v>0</v>
      </c>
      <c r="BP118" s="9"/>
      <c r="BQ118" s="9"/>
      <c r="BR118" s="10"/>
      <c r="BS118" s="36" t="b">
        <f>IF(AQ110=2,IF(AQ111=2,SUM((AZ109+BA117)-(BA109+AZ117))*1000+((H109+I117)-(I109+H117))/10+(H109+I117)/100+(I117)/1000+(AY110)/10000+(AW110)/100000))</f>
        <v>0</v>
      </c>
      <c r="BT118" s="9"/>
      <c r="BU118" s="9"/>
      <c r="BV118" s="10"/>
      <c r="BW118" s="36" t="b">
        <f>IF(AQ111=2,IF(AQ110=2,SUM((AZ117+BA109)-(AZ109+BA117))*1000+((H117+I109)-(H109+I117))/10+(H117+I109)/100+(I109)/1000+(AY111)/10000+(AW111)/100000))</f>
        <v>0</v>
      </c>
      <c r="BX118" s="9"/>
      <c r="BY118" s="9"/>
      <c r="BZ118" s="10"/>
      <c r="CA118" s="36" t="b">
        <f>IF(AQ112=2,IF(AQ110=2,SUM((AZ116+BA114)-(AZ114+BA116))*1000+((H116+I114)-(H114+I116))/10+(H116+I114)/100+(I114)/1000+(AY112)/10000+(AW112)/100000))</f>
        <v>0</v>
      </c>
      <c r="CB118" s="9"/>
      <c r="CC118" s="9"/>
      <c r="CD118" s="10"/>
      <c r="CE118" s="3">
        <v>4</v>
      </c>
      <c r="CF118" s="1">
        <f>RANK(CQ118,CQ115:CT118)</f>
        <v>4</v>
      </c>
      <c r="CG118" s="1">
        <f>RANK(CM118,CM115:CP118)</f>
        <v>1</v>
      </c>
      <c r="CH118" s="14">
        <f>CR107</f>
        <v>0</v>
      </c>
      <c r="CI118" s="14"/>
      <c r="CJ118" s="14"/>
      <c r="CK118" s="14"/>
      <c r="CL118" s="14"/>
      <c r="CM118" s="14">
        <f>SUM(CA112,CA120,CR112)</f>
        <v>1000000</v>
      </c>
      <c r="CN118" s="14"/>
      <c r="CO118" s="14"/>
      <c r="CP118" s="14"/>
      <c r="CQ118" s="14">
        <f>CM118+0.0000000001</f>
        <v>1000000.0000000001</v>
      </c>
      <c r="CR118" s="14"/>
      <c r="CS118" s="14"/>
      <c r="CT118" s="14"/>
    </row>
    <row r="119" spans="1:82" ht="15.75" thickBot="1">
      <c r="A119" s="30">
        <f>AJ110</f>
        <v>0</v>
      </c>
      <c r="B119" s="30"/>
      <c r="C119" s="30"/>
      <c r="D119" s="30"/>
      <c r="E119" s="30"/>
      <c r="F119" s="30"/>
      <c r="G119" s="30"/>
      <c r="H119" s="6"/>
      <c r="I119" s="6"/>
      <c r="J119" s="30">
        <f>AJ109</f>
        <v>0</v>
      </c>
      <c r="K119" s="30"/>
      <c r="L119" s="30"/>
      <c r="M119" s="30"/>
      <c r="N119" s="30"/>
      <c r="O119" s="30"/>
      <c r="P119" s="30"/>
      <c r="Q119" s="14"/>
      <c r="R119" s="14"/>
      <c r="S119" s="14"/>
      <c r="T119" s="14"/>
      <c r="U119" s="14"/>
      <c r="V119" s="14"/>
      <c r="W119" s="14"/>
      <c r="X119" s="14"/>
      <c r="Y119" s="25"/>
      <c r="Z119" s="27"/>
      <c r="AA119" s="19"/>
      <c r="AB119" s="20"/>
      <c r="AC119" s="20"/>
      <c r="AD119" s="20"/>
      <c r="AE119" s="20"/>
      <c r="AF119" s="21"/>
      <c r="AZ119" s="1">
        <f t="shared" si="98"/>
        <v>0</v>
      </c>
      <c r="BA119" s="1">
        <f t="shared" si="99"/>
        <v>0</v>
      </c>
      <c r="BB119" s="1">
        <f t="shared" si="100"/>
        <v>0</v>
      </c>
      <c r="BC119" s="1">
        <f t="shared" si="101"/>
        <v>0</v>
      </c>
      <c r="BD119" s="1" t="b">
        <f t="shared" si="102"/>
        <v>0</v>
      </c>
      <c r="BE119" s="1" t="b">
        <f t="shared" si="103"/>
        <v>0</v>
      </c>
      <c r="BF119" s="1" t="b">
        <f t="shared" si="104"/>
        <v>0</v>
      </c>
      <c r="BG119" s="1" t="b">
        <f t="shared" si="105"/>
        <v>0</v>
      </c>
      <c r="BH119" s="1" t="b">
        <f t="shared" si="106"/>
        <v>0</v>
      </c>
      <c r="BI119" s="1" t="b">
        <f t="shared" si="107"/>
        <v>0</v>
      </c>
      <c r="BJ119" s="1">
        <f t="shared" si="108"/>
        <v>0</v>
      </c>
      <c r="BK119" s="1">
        <f t="shared" si="109"/>
        <v>0</v>
      </c>
      <c r="BL119" s="1">
        <f t="shared" si="110"/>
        <v>0</v>
      </c>
      <c r="BM119" s="1">
        <f t="shared" si="111"/>
        <v>0</v>
      </c>
      <c r="BO119" s="36" t="b">
        <f>IF(AQ109=2,IF(AQ112=2,SUM((AZ118+BA110)-(AZ110+BA118))*1000+((H118+I110)-(H110+I118))/10+(H118+I110)/100+(I110)/1000+(AY109)/10000+(AW109)/100000))</f>
        <v>0</v>
      </c>
      <c r="BP119" s="9"/>
      <c r="BQ119" s="9"/>
      <c r="BR119" s="10"/>
      <c r="BS119" s="36" t="b">
        <f>IF(AQ110=2,IF(AQ112=2,SUM((AZ114+BA116)-(BA114+AZ116))*1000+((H114+I116)-(I114+H116))/10+(H114+I116)/100+(I116)/1000+(AY110)/10000+(AW110)/100000))</f>
        <v>0</v>
      </c>
      <c r="BT119" s="9"/>
      <c r="BU119" s="9"/>
      <c r="BV119" s="10"/>
      <c r="BW119" s="36" t="b">
        <f>IF(AQ111=2,IF(AQ112=2,SUM((AZ112+BA120)-(BA112+AZ120))*1000+((H112+I120)-(I112+H120))/10+(H112+I120)/100+(I120)/1000+(AY111)/10000+(AW111)/100000))</f>
        <v>0</v>
      </c>
      <c r="BX119" s="9"/>
      <c r="BY119" s="9"/>
      <c r="BZ119" s="10"/>
      <c r="CA119" s="36" t="b">
        <f>IF(AQ112=2,IF(AQ111=2,SUM((AZ120+BA112)-(AZ112+BA120))*1000+((H120+I112)-(H112+I120))/10+(H120+I112)/100+(I112)/1000+(AY112)/10000+(AW112)/100000))</f>
        <v>0</v>
      </c>
      <c r="CB119" s="9"/>
      <c r="CC119" s="9"/>
      <c r="CD119" s="10"/>
    </row>
    <row r="120" spans="1:82" ht="15">
      <c r="A120" s="30">
        <f>AJ112</f>
        <v>0</v>
      </c>
      <c r="B120" s="30"/>
      <c r="C120" s="30"/>
      <c r="D120" s="30"/>
      <c r="E120" s="30"/>
      <c r="F120" s="30"/>
      <c r="G120" s="30"/>
      <c r="H120" s="6"/>
      <c r="I120" s="6"/>
      <c r="J120" s="30">
        <f>AJ111</f>
        <v>0</v>
      </c>
      <c r="K120" s="30"/>
      <c r="L120" s="30"/>
      <c r="M120" s="30"/>
      <c r="N120" s="30"/>
      <c r="O120" s="30"/>
      <c r="P120" s="30"/>
      <c r="Q120" s="14"/>
      <c r="R120" s="14"/>
      <c r="S120" s="14"/>
      <c r="T120" s="14"/>
      <c r="U120" s="14"/>
      <c r="V120" s="14"/>
      <c r="W120" s="14"/>
      <c r="X120" s="14"/>
      <c r="AZ120" s="1">
        <f t="shared" si="98"/>
        <v>0</v>
      </c>
      <c r="BA120" s="1">
        <f t="shared" si="99"/>
        <v>0</v>
      </c>
      <c r="BB120" s="1">
        <f t="shared" si="100"/>
        <v>0</v>
      </c>
      <c r="BC120" s="1">
        <f t="shared" si="101"/>
        <v>0</v>
      </c>
      <c r="BD120" s="1" t="b">
        <f t="shared" si="102"/>
        <v>0</v>
      </c>
      <c r="BE120" s="1" t="b">
        <f t="shared" si="103"/>
        <v>0</v>
      </c>
      <c r="BF120" s="1" t="b">
        <f t="shared" si="104"/>
        <v>0</v>
      </c>
      <c r="BG120" s="1" t="b">
        <f t="shared" si="105"/>
        <v>0</v>
      </c>
      <c r="BH120" s="1" t="b">
        <f t="shared" si="106"/>
        <v>0</v>
      </c>
      <c r="BI120" s="1" t="b">
        <f t="shared" si="107"/>
        <v>0</v>
      </c>
      <c r="BJ120" s="1">
        <f t="shared" si="108"/>
        <v>0</v>
      </c>
      <c r="BK120" s="1">
        <f t="shared" si="109"/>
        <v>0</v>
      </c>
      <c r="BL120" s="1">
        <f t="shared" si="110"/>
        <v>0</v>
      </c>
      <c r="BM120" s="1">
        <f t="shared" si="111"/>
        <v>0</v>
      </c>
      <c r="BO120" s="8">
        <f>SUM(BO116:BR119)</f>
        <v>0</v>
      </c>
      <c r="BP120" s="8"/>
      <c r="BQ120" s="8"/>
      <c r="BR120" s="8"/>
      <c r="BS120" s="8">
        <f>SUM(BS116:BV119)</f>
        <v>0</v>
      </c>
      <c r="BT120" s="8"/>
      <c r="BU120" s="8"/>
      <c r="BV120" s="8"/>
      <c r="BW120" s="8">
        <f>SUM(BW116:BZ119)</f>
        <v>0</v>
      </c>
      <c r="BX120" s="8"/>
      <c r="BY120" s="8"/>
      <c r="BZ120" s="8"/>
      <c r="CA120" s="8">
        <f>SUM(CA116:CD119)</f>
        <v>0</v>
      </c>
      <c r="CB120" s="8"/>
      <c r="CC120" s="8"/>
      <c r="CD120" s="8"/>
    </row>
  </sheetData>
  <mergeCells count="1112">
    <mergeCell ref="BW120:BZ120"/>
    <mergeCell ref="CA120:CD120"/>
    <mergeCell ref="A120:G120"/>
    <mergeCell ref="J120:P120"/>
    <mergeCell ref="BO120:BR120"/>
    <mergeCell ref="BS120:BV120"/>
    <mergeCell ref="CA119:CD119"/>
    <mergeCell ref="A118:G118"/>
    <mergeCell ref="J118:P118"/>
    <mergeCell ref="Y118:Z119"/>
    <mergeCell ref="AA118:AF119"/>
    <mergeCell ref="A119:G119"/>
    <mergeCell ref="J119:P119"/>
    <mergeCell ref="CA118:CD118"/>
    <mergeCell ref="CH118:CL118"/>
    <mergeCell ref="CM118:CP118"/>
    <mergeCell ref="CQ118:CT118"/>
    <mergeCell ref="CQ116:CT116"/>
    <mergeCell ref="A117:G117"/>
    <mergeCell ref="J117:P117"/>
    <mergeCell ref="BO117:BR117"/>
    <mergeCell ref="BS117:BV117"/>
    <mergeCell ref="BW117:BZ117"/>
    <mergeCell ref="CA117:CD117"/>
    <mergeCell ref="CH117:CL117"/>
    <mergeCell ref="CQ117:CT117"/>
    <mergeCell ref="CM117:CP117"/>
    <mergeCell ref="CQ115:CT115"/>
    <mergeCell ref="A116:G116"/>
    <mergeCell ref="J116:P116"/>
    <mergeCell ref="Y116:AF117"/>
    <mergeCell ref="BO116:BR116"/>
    <mergeCell ref="BS116:BV116"/>
    <mergeCell ref="BW116:BZ116"/>
    <mergeCell ref="CA116:CD116"/>
    <mergeCell ref="CH116:CL116"/>
    <mergeCell ref="CM116:CP116"/>
    <mergeCell ref="CH115:CL115"/>
    <mergeCell ref="CM115:CP115"/>
    <mergeCell ref="BO115:BR115"/>
    <mergeCell ref="BS115:BV115"/>
    <mergeCell ref="BW115:BZ115"/>
    <mergeCell ref="CA115:CD115"/>
    <mergeCell ref="CA114:CD114"/>
    <mergeCell ref="BW113:BZ113"/>
    <mergeCell ref="CA113:CD113"/>
    <mergeCell ref="BO114:BR114"/>
    <mergeCell ref="BS114:BV114"/>
    <mergeCell ref="BW114:BZ114"/>
    <mergeCell ref="Y114:Z115"/>
    <mergeCell ref="AA114:AF115"/>
    <mergeCell ref="R113:X120"/>
    <mergeCell ref="BS118:BV118"/>
    <mergeCell ref="BW118:BZ118"/>
    <mergeCell ref="BO118:BR118"/>
    <mergeCell ref="BO119:BR119"/>
    <mergeCell ref="BS119:BV119"/>
    <mergeCell ref="BW119:BZ119"/>
    <mergeCell ref="A114:G114"/>
    <mergeCell ref="J114:P114"/>
    <mergeCell ref="A115:G115"/>
    <mergeCell ref="J115:P115"/>
    <mergeCell ref="CJ112:CM112"/>
    <mergeCell ref="CN112:CQ112"/>
    <mergeCell ref="CR112:CU112"/>
    <mergeCell ref="A113:G113"/>
    <mergeCell ref="J113:P113"/>
    <mergeCell ref="BO113:BR113"/>
    <mergeCell ref="BS113:BV113"/>
    <mergeCell ref="CR111:CU111"/>
    <mergeCell ref="A112:G112"/>
    <mergeCell ref="J112:P112"/>
    <mergeCell ref="R112:X112"/>
    <mergeCell ref="AJ112:AP112"/>
    <mergeCell ref="BO112:BR112"/>
    <mergeCell ref="BS112:BV112"/>
    <mergeCell ref="BW112:BZ112"/>
    <mergeCell ref="CA112:CD112"/>
    <mergeCell ref="CF112:CI112"/>
    <mergeCell ref="CA111:CD111"/>
    <mergeCell ref="CF111:CI111"/>
    <mergeCell ref="CJ111:CM111"/>
    <mergeCell ref="CN111:CQ111"/>
    <mergeCell ref="CJ110:CM110"/>
    <mergeCell ref="CN110:CQ110"/>
    <mergeCell ref="CR110:CU110"/>
    <mergeCell ref="A111:G111"/>
    <mergeCell ref="J111:P111"/>
    <mergeCell ref="R111:X111"/>
    <mergeCell ref="AJ111:AP111"/>
    <mergeCell ref="BO111:BR111"/>
    <mergeCell ref="BS111:BV111"/>
    <mergeCell ref="BW111:BZ111"/>
    <mergeCell ref="BS110:BV110"/>
    <mergeCell ref="BW110:BZ110"/>
    <mergeCell ref="CA110:CD110"/>
    <mergeCell ref="CF110:CI110"/>
    <mergeCell ref="J110:P110"/>
    <mergeCell ref="R110:X110"/>
    <mergeCell ref="AJ110:AP110"/>
    <mergeCell ref="BO110:BR110"/>
    <mergeCell ref="CF109:CI109"/>
    <mergeCell ref="CJ109:CM109"/>
    <mergeCell ref="CN109:CQ109"/>
    <mergeCell ref="CR109:CU109"/>
    <mergeCell ref="BO109:BR109"/>
    <mergeCell ref="BS109:BV109"/>
    <mergeCell ref="BW109:BZ109"/>
    <mergeCell ref="CA109:CD109"/>
    <mergeCell ref="CF108:CI108"/>
    <mergeCell ref="CJ108:CM108"/>
    <mergeCell ref="CN108:CQ108"/>
    <mergeCell ref="CR108:CU108"/>
    <mergeCell ref="BO108:BR108"/>
    <mergeCell ref="BS108:BV108"/>
    <mergeCell ref="BW108:BZ108"/>
    <mergeCell ref="CA108:CD108"/>
    <mergeCell ref="A108:G108"/>
    <mergeCell ref="J108:P108"/>
    <mergeCell ref="R108:X108"/>
    <mergeCell ref="AJ108:AP108"/>
    <mergeCell ref="Q108:Q120"/>
    <mergeCell ref="A109:G109"/>
    <mergeCell ref="J109:P109"/>
    <mergeCell ref="R109:X109"/>
    <mergeCell ref="AJ109:AP109"/>
    <mergeCell ref="A110:G110"/>
    <mergeCell ref="CF107:CI107"/>
    <mergeCell ref="CJ107:CM107"/>
    <mergeCell ref="CN107:CQ107"/>
    <mergeCell ref="CR107:CU107"/>
    <mergeCell ref="BS105:BV105"/>
    <mergeCell ref="BW105:BZ105"/>
    <mergeCell ref="CA105:CD105"/>
    <mergeCell ref="AJ106:AY107"/>
    <mergeCell ref="BO107:BR107"/>
    <mergeCell ref="BS107:BV107"/>
    <mergeCell ref="BW107:BZ107"/>
    <mergeCell ref="CA107:CD107"/>
    <mergeCell ref="A105:G105"/>
    <mergeCell ref="J105:P105"/>
    <mergeCell ref="BO105:BR105"/>
    <mergeCell ref="BO104:BR104"/>
    <mergeCell ref="R98:X105"/>
    <mergeCell ref="BS104:BV104"/>
    <mergeCell ref="BW104:BZ104"/>
    <mergeCell ref="CA104:CD104"/>
    <mergeCell ref="A103:G103"/>
    <mergeCell ref="J103:P103"/>
    <mergeCell ref="Y103:Z104"/>
    <mergeCell ref="AA103:AF104"/>
    <mergeCell ref="A104:G104"/>
    <mergeCell ref="J104:P104"/>
    <mergeCell ref="BO103:BR103"/>
    <mergeCell ref="CQ102:CT102"/>
    <mergeCell ref="BS103:BV103"/>
    <mergeCell ref="BW103:BZ103"/>
    <mergeCell ref="CA103:CD103"/>
    <mergeCell ref="CH103:CL103"/>
    <mergeCell ref="CM103:CP103"/>
    <mergeCell ref="CQ103:CT103"/>
    <mergeCell ref="CM101:CP101"/>
    <mergeCell ref="CQ101:CT101"/>
    <mergeCell ref="A102:G102"/>
    <mergeCell ref="J102:P102"/>
    <mergeCell ref="BO102:BR102"/>
    <mergeCell ref="BS102:BV102"/>
    <mergeCell ref="BW102:BZ102"/>
    <mergeCell ref="CA102:CD102"/>
    <mergeCell ref="CH102:CL102"/>
    <mergeCell ref="CM102:CP102"/>
    <mergeCell ref="BS101:BV101"/>
    <mergeCell ref="BW101:BZ101"/>
    <mergeCell ref="CA101:CD101"/>
    <mergeCell ref="CH101:CL101"/>
    <mergeCell ref="A101:G101"/>
    <mergeCell ref="J101:P101"/>
    <mergeCell ref="Y101:AF102"/>
    <mergeCell ref="BO101:BR101"/>
    <mergeCell ref="CH100:CL100"/>
    <mergeCell ref="CA99:CD99"/>
    <mergeCell ref="CM100:CP100"/>
    <mergeCell ref="CQ100:CT100"/>
    <mergeCell ref="BW100:BZ100"/>
    <mergeCell ref="CA100:CD100"/>
    <mergeCell ref="Y99:Z100"/>
    <mergeCell ref="AA99:AF100"/>
    <mergeCell ref="BO99:BR99"/>
    <mergeCell ref="BS99:BV99"/>
    <mergeCell ref="A100:G100"/>
    <mergeCell ref="J100:P100"/>
    <mergeCell ref="BO100:BR100"/>
    <mergeCell ref="BS100:BV100"/>
    <mergeCell ref="CR97:CU97"/>
    <mergeCell ref="A98:G98"/>
    <mergeCell ref="J98:P98"/>
    <mergeCell ref="A99:G99"/>
    <mergeCell ref="J99:P99"/>
    <mergeCell ref="BO98:BR98"/>
    <mergeCell ref="BS98:BV98"/>
    <mergeCell ref="BW99:BZ99"/>
    <mergeCell ref="BW98:BZ98"/>
    <mergeCell ref="CA98:CD98"/>
    <mergeCell ref="CA97:CD97"/>
    <mergeCell ref="CF97:CI97"/>
    <mergeCell ref="CJ97:CM97"/>
    <mergeCell ref="CN97:CQ97"/>
    <mergeCell ref="CJ96:CM96"/>
    <mergeCell ref="CN96:CQ96"/>
    <mergeCell ref="CR96:CU96"/>
    <mergeCell ref="A97:G97"/>
    <mergeCell ref="J97:P97"/>
    <mergeCell ref="R97:X97"/>
    <mergeCell ref="AJ97:AP97"/>
    <mergeCell ref="BO97:BR97"/>
    <mergeCell ref="BS97:BV97"/>
    <mergeCell ref="BW97:BZ97"/>
    <mergeCell ref="CR95:CU95"/>
    <mergeCell ref="A96:G96"/>
    <mergeCell ref="J96:P96"/>
    <mergeCell ref="R96:X96"/>
    <mergeCell ref="AJ96:AP96"/>
    <mergeCell ref="BO96:BR96"/>
    <mergeCell ref="BS96:BV96"/>
    <mergeCell ref="BW96:BZ96"/>
    <mergeCell ref="CA96:CD96"/>
    <mergeCell ref="CF96:CI96"/>
    <mergeCell ref="CA95:CD95"/>
    <mergeCell ref="CF95:CI95"/>
    <mergeCell ref="CJ95:CM95"/>
    <mergeCell ref="CN95:CQ95"/>
    <mergeCell ref="CJ94:CM94"/>
    <mergeCell ref="CN94:CQ94"/>
    <mergeCell ref="CR94:CU94"/>
    <mergeCell ref="A95:G95"/>
    <mergeCell ref="J95:P95"/>
    <mergeCell ref="R95:X95"/>
    <mergeCell ref="AJ95:AP95"/>
    <mergeCell ref="BO95:BR95"/>
    <mergeCell ref="BS95:BV95"/>
    <mergeCell ref="BW95:BZ95"/>
    <mergeCell ref="CR93:CU93"/>
    <mergeCell ref="A94:G94"/>
    <mergeCell ref="J94:P94"/>
    <mergeCell ref="R94:X94"/>
    <mergeCell ref="AJ94:AP94"/>
    <mergeCell ref="BO94:BR94"/>
    <mergeCell ref="BS94:BV94"/>
    <mergeCell ref="BW94:BZ94"/>
    <mergeCell ref="CA94:CD94"/>
    <mergeCell ref="CF94:CI94"/>
    <mergeCell ref="CA93:CD93"/>
    <mergeCell ref="CF93:CI93"/>
    <mergeCell ref="CJ93:CM93"/>
    <mergeCell ref="CN93:CQ93"/>
    <mergeCell ref="AJ93:AP93"/>
    <mergeCell ref="BO93:BR93"/>
    <mergeCell ref="BS93:BV93"/>
    <mergeCell ref="BW93:BZ93"/>
    <mergeCell ref="CF92:CI92"/>
    <mergeCell ref="CJ92:CM92"/>
    <mergeCell ref="CN92:CQ92"/>
    <mergeCell ref="CR92:CU92"/>
    <mergeCell ref="CA90:CD90"/>
    <mergeCell ref="AJ91:AY92"/>
    <mergeCell ref="BO92:BR92"/>
    <mergeCell ref="BS92:BV92"/>
    <mergeCell ref="BW92:BZ92"/>
    <mergeCell ref="CA92:CD92"/>
    <mergeCell ref="A90:G90"/>
    <mergeCell ref="J90:P90"/>
    <mergeCell ref="BO90:BR90"/>
    <mergeCell ref="BO89:BR89"/>
    <mergeCell ref="CA89:CD89"/>
    <mergeCell ref="A88:G88"/>
    <mergeCell ref="J88:P88"/>
    <mergeCell ref="Y88:Z89"/>
    <mergeCell ref="AA88:AF89"/>
    <mergeCell ref="A89:G89"/>
    <mergeCell ref="J89:P89"/>
    <mergeCell ref="BO88:BR88"/>
    <mergeCell ref="CA88:CD88"/>
    <mergeCell ref="CH88:CL88"/>
    <mergeCell ref="CM88:CP88"/>
    <mergeCell ref="CQ88:CT88"/>
    <mergeCell ref="CQ86:CT86"/>
    <mergeCell ref="A87:G87"/>
    <mergeCell ref="J87:P87"/>
    <mergeCell ref="BO87:BR87"/>
    <mergeCell ref="BS87:BV87"/>
    <mergeCell ref="BW87:BZ87"/>
    <mergeCell ref="CA87:CD87"/>
    <mergeCell ref="CH87:CL87"/>
    <mergeCell ref="CM87:CP87"/>
    <mergeCell ref="CQ87:CT87"/>
    <mergeCell ref="CQ85:CT85"/>
    <mergeCell ref="A86:G86"/>
    <mergeCell ref="J86:P86"/>
    <mergeCell ref="Y86:AF87"/>
    <mergeCell ref="BO86:BR86"/>
    <mergeCell ref="BS86:BV86"/>
    <mergeCell ref="BW86:BZ86"/>
    <mergeCell ref="CA86:CD86"/>
    <mergeCell ref="CH86:CL86"/>
    <mergeCell ref="CM86:CP86"/>
    <mergeCell ref="CH85:CL85"/>
    <mergeCell ref="CM85:CP85"/>
    <mergeCell ref="BO85:BR85"/>
    <mergeCell ref="BS85:BV85"/>
    <mergeCell ref="BW85:BZ85"/>
    <mergeCell ref="CA85:CD85"/>
    <mergeCell ref="CA84:CD84"/>
    <mergeCell ref="BW83:BZ83"/>
    <mergeCell ref="CA83:CD83"/>
    <mergeCell ref="BO84:BR84"/>
    <mergeCell ref="BS84:BV84"/>
    <mergeCell ref="BW84:BZ84"/>
    <mergeCell ref="Y84:Z85"/>
    <mergeCell ref="AA84:AF85"/>
    <mergeCell ref="R83:X90"/>
    <mergeCell ref="BS88:BV88"/>
    <mergeCell ref="BW88:BZ88"/>
    <mergeCell ref="BS89:BV89"/>
    <mergeCell ref="BW89:BZ89"/>
    <mergeCell ref="BS90:BV90"/>
    <mergeCell ref="BW90:BZ90"/>
    <mergeCell ref="A84:G84"/>
    <mergeCell ref="J84:P84"/>
    <mergeCell ref="A85:G85"/>
    <mergeCell ref="J85:P85"/>
    <mergeCell ref="CJ82:CM82"/>
    <mergeCell ref="CN82:CQ82"/>
    <mergeCell ref="CR82:CU82"/>
    <mergeCell ref="A83:G83"/>
    <mergeCell ref="J83:P83"/>
    <mergeCell ref="BO83:BR83"/>
    <mergeCell ref="BS83:BV83"/>
    <mergeCell ref="CR81:CU81"/>
    <mergeCell ref="A82:G82"/>
    <mergeCell ref="J82:P82"/>
    <mergeCell ref="R82:X82"/>
    <mergeCell ref="AJ82:AP82"/>
    <mergeCell ref="BO82:BR82"/>
    <mergeCell ref="BS82:BV82"/>
    <mergeCell ref="BW82:BZ82"/>
    <mergeCell ref="CA82:CD82"/>
    <mergeCell ref="CF82:CI82"/>
    <mergeCell ref="CA81:CD81"/>
    <mergeCell ref="CF81:CI81"/>
    <mergeCell ref="CJ81:CM81"/>
    <mergeCell ref="CN81:CQ81"/>
    <mergeCell ref="CJ80:CM80"/>
    <mergeCell ref="CN80:CQ80"/>
    <mergeCell ref="CR80:CU80"/>
    <mergeCell ref="A81:G81"/>
    <mergeCell ref="J81:P81"/>
    <mergeCell ref="R81:X81"/>
    <mergeCell ref="AJ81:AP81"/>
    <mergeCell ref="BO81:BR81"/>
    <mergeCell ref="BS81:BV81"/>
    <mergeCell ref="BW81:BZ81"/>
    <mergeCell ref="BS80:BV80"/>
    <mergeCell ref="BW80:BZ80"/>
    <mergeCell ref="CA80:CD80"/>
    <mergeCell ref="CF80:CI80"/>
    <mergeCell ref="J80:P80"/>
    <mergeCell ref="R80:X80"/>
    <mergeCell ref="AJ80:AP80"/>
    <mergeCell ref="BO80:BR80"/>
    <mergeCell ref="CF79:CI79"/>
    <mergeCell ref="CJ79:CM79"/>
    <mergeCell ref="CN79:CQ79"/>
    <mergeCell ref="CR79:CU79"/>
    <mergeCell ref="BO79:BR79"/>
    <mergeCell ref="BS79:BV79"/>
    <mergeCell ref="BW79:BZ79"/>
    <mergeCell ref="CA79:CD79"/>
    <mergeCell ref="CF78:CI78"/>
    <mergeCell ref="CJ78:CM78"/>
    <mergeCell ref="CN78:CQ78"/>
    <mergeCell ref="CR78:CU78"/>
    <mergeCell ref="BO78:BR78"/>
    <mergeCell ref="BS78:BV78"/>
    <mergeCell ref="BW78:BZ78"/>
    <mergeCell ref="CA78:CD78"/>
    <mergeCell ref="A78:G78"/>
    <mergeCell ref="J78:P78"/>
    <mergeCell ref="R78:X78"/>
    <mergeCell ref="AJ78:AP78"/>
    <mergeCell ref="Q78:Q90"/>
    <mergeCell ref="A79:G79"/>
    <mergeCell ref="J79:P79"/>
    <mergeCell ref="R79:X79"/>
    <mergeCell ref="AJ79:AP79"/>
    <mergeCell ref="A80:G80"/>
    <mergeCell ref="CF77:CI77"/>
    <mergeCell ref="CJ77:CM77"/>
    <mergeCell ref="CN77:CQ77"/>
    <mergeCell ref="CR77:CU77"/>
    <mergeCell ref="BS75:BV75"/>
    <mergeCell ref="BW75:BZ75"/>
    <mergeCell ref="CA75:CD75"/>
    <mergeCell ref="AJ76:AY77"/>
    <mergeCell ref="BO77:BR77"/>
    <mergeCell ref="BS77:BV77"/>
    <mergeCell ref="BW77:BZ77"/>
    <mergeCell ref="CA77:CD77"/>
    <mergeCell ref="A75:G75"/>
    <mergeCell ref="J75:P75"/>
    <mergeCell ref="BO75:BR75"/>
    <mergeCell ref="BO74:BR74"/>
    <mergeCell ref="R68:X75"/>
    <mergeCell ref="BS74:BV74"/>
    <mergeCell ref="BW74:BZ74"/>
    <mergeCell ref="CA74:CD74"/>
    <mergeCell ref="A73:G73"/>
    <mergeCell ref="J73:P73"/>
    <mergeCell ref="Y73:Z74"/>
    <mergeCell ref="AA73:AF74"/>
    <mergeCell ref="A74:G74"/>
    <mergeCell ref="J74:P74"/>
    <mergeCell ref="BO73:BR73"/>
    <mergeCell ref="CQ72:CT72"/>
    <mergeCell ref="BS73:BV73"/>
    <mergeCell ref="BW73:BZ73"/>
    <mergeCell ref="CA73:CD73"/>
    <mergeCell ref="CH73:CL73"/>
    <mergeCell ref="CM73:CP73"/>
    <mergeCell ref="CQ73:CT73"/>
    <mergeCell ref="CM71:CP71"/>
    <mergeCell ref="CQ71:CT71"/>
    <mergeCell ref="A72:G72"/>
    <mergeCell ref="J72:P72"/>
    <mergeCell ref="BO72:BR72"/>
    <mergeCell ref="BS72:BV72"/>
    <mergeCell ref="BW72:BZ72"/>
    <mergeCell ref="CA72:CD72"/>
    <mergeCell ref="CH72:CL72"/>
    <mergeCell ref="CM72:CP72"/>
    <mergeCell ref="BS71:BV71"/>
    <mergeCell ref="BW71:BZ71"/>
    <mergeCell ref="CA71:CD71"/>
    <mergeCell ref="CH71:CL71"/>
    <mergeCell ref="A71:G71"/>
    <mergeCell ref="J71:P71"/>
    <mergeCell ref="Y71:AF72"/>
    <mergeCell ref="BO71:BR71"/>
    <mergeCell ref="CH70:CL70"/>
    <mergeCell ref="CA69:CD69"/>
    <mergeCell ref="CM70:CP70"/>
    <mergeCell ref="CQ70:CT70"/>
    <mergeCell ref="BW70:BZ70"/>
    <mergeCell ref="CA70:CD70"/>
    <mergeCell ref="Y69:Z70"/>
    <mergeCell ref="AA69:AF70"/>
    <mergeCell ref="BO69:BR69"/>
    <mergeCell ref="BS69:BV69"/>
    <mergeCell ref="A70:G70"/>
    <mergeCell ref="J70:P70"/>
    <mergeCell ref="BO70:BR70"/>
    <mergeCell ref="BS70:BV70"/>
    <mergeCell ref="CR67:CU67"/>
    <mergeCell ref="A68:G68"/>
    <mergeCell ref="J68:P68"/>
    <mergeCell ref="A69:G69"/>
    <mergeCell ref="J69:P69"/>
    <mergeCell ref="BO68:BR68"/>
    <mergeCell ref="BS68:BV68"/>
    <mergeCell ref="BW69:BZ69"/>
    <mergeCell ref="BW68:BZ68"/>
    <mergeCell ref="CA68:CD68"/>
    <mergeCell ref="CA67:CD67"/>
    <mergeCell ref="CF67:CI67"/>
    <mergeCell ref="CJ67:CM67"/>
    <mergeCell ref="CN67:CQ67"/>
    <mergeCell ref="CJ66:CM66"/>
    <mergeCell ref="CN66:CQ66"/>
    <mergeCell ref="CR66:CU66"/>
    <mergeCell ref="A67:G67"/>
    <mergeCell ref="J67:P67"/>
    <mergeCell ref="R67:X67"/>
    <mergeCell ref="AJ67:AP67"/>
    <mergeCell ref="BO67:BR67"/>
    <mergeCell ref="BS67:BV67"/>
    <mergeCell ref="BW67:BZ67"/>
    <mergeCell ref="CR65:CU65"/>
    <mergeCell ref="A66:G66"/>
    <mergeCell ref="J66:P66"/>
    <mergeCell ref="R66:X66"/>
    <mergeCell ref="AJ66:AP66"/>
    <mergeCell ref="BO66:BR66"/>
    <mergeCell ref="BS66:BV66"/>
    <mergeCell ref="BW66:BZ66"/>
    <mergeCell ref="CA66:CD66"/>
    <mergeCell ref="CF66:CI66"/>
    <mergeCell ref="CA65:CD65"/>
    <mergeCell ref="CF65:CI65"/>
    <mergeCell ref="CJ65:CM65"/>
    <mergeCell ref="CN65:CQ65"/>
    <mergeCell ref="CJ64:CM64"/>
    <mergeCell ref="CN64:CQ64"/>
    <mergeCell ref="CR64:CU64"/>
    <mergeCell ref="A65:G65"/>
    <mergeCell ref="J65:P65"/>
    <mergeCell ref="R65:X65"/>
    <mergeCell ref="AJ65:AP65"/>
    <mergeCell ref="BO65:BR65"/>
    <mergeCell ref="BS65:BV65"/>
    <mergeCell ref="BW65:BZ65"/>
    <mergeCell ref="CR63:CU63"/>
    <mergeCell ref="A64:G64"/>
    <mergeCell ref="J64:P64"/>
    <mergeCell ref="R64:X64"/>
    <mergeCell ref="AJ64:AP64"/>
    <mergeCell ref="BO64:BR64"/>
    <mergeCell ref="BS64:BV64"/>
    <mergeCell ref="BW64:BZ64"/>
    <mergeCell ref="CA64:CD64"/>
    <mergeCell ref="CF64:CI64"/>
    <mergeCell ref="CA63:CD63"/>
    <mergeCell ref="CF63:CI63"/>
    <mergeCell ref="CJ63:CM63"/>
    <mergeCell ref="CN63:CQ63"/>
    <mergeCell ref="AJ63:AP63"/>
    <mergeCell ref="BO63:BR63"/>
    <mergeCell ref="BS63:BV63"/>
    <mergeCell ref="BW63:BZ63"/>
    <mergeCell ref="CF62:CI62"/>
    <mergeCell ref="CJ62:CM62"/>
    <mergeCell ref="CN62:CQ62"/>
    <mergeCell ref="CR62:CU62"/>
    <mergeCell ref="CA60:CD60"/>
    <mergeCell ref="AJ61:AY62"/>
    <mergeCell ref="BO62:BR62"/>
    <mergeCell ref="BS62:BV62"/>
    <mergeCell ref="BW62:BZ62"/>
    <mergeCell ref="CA62:CD62"/>
    <mergeCell ref="A60:G60"/>
    <mergeCell ref="J60:P60"/>
    <mergeCell ref="BO60:BR60"/>
    <mergeCell ref="BO59:BR59"/>
    <mergeCell ref="CA59:CD59"/>
    <mergeCell ref="A58:G58"/>
    <mergeCell ref="J58:P58"/>
    <mergeCell ref="Y58:Z59"/>
    <mergeCell ref="AA58:AF59"/>
    <mergeCell ref="A59:G59"/>
    <mergeCell ref="J59:P59"/>
    <mergeCell ref="BO58:BR58"/>
    <mergeCell ref="CA58:CD58"/>
    <mergeCell ref="CH58:CL58"/>
    <mergeCell ref="CM58:CP58"/>
    <mergeCell ref="CQ58:CT58"/>
    <mergeCell ref="CQ56:CT56"/>
    <mergeCell ref="A57:G57"/>
    <mergeCell ref="J57:P57"/>
    <mergeCell ref="BO57:BR57"/>
    <mergeCell ref="BS57:BV57"/>
    <mergeCell ref="BW57:BZ57"/>
    <mergeCell ref="CA57:CD57"/>
    <mergeCell ref="CH57:CL57"/>
    <mergeCell ref="CM57:CP57"/>
    <mergeCell ref="CQ57:CT57"/>
    <mergeCell ref="CQ55:CT55"/>
    <mergeCell ref="A56:G56"/>
    <mergeCell ref="J56:P56"/>
    <mergeCell ref="Y56:AF57"/>
    <mergeCell ref="BO56:BR56"/>
    <mergeCell ref="BS56:BV56"/>
    <mergeCell ref="BW56:BZ56"/>
    <mergeCell ref="CA56:CD56"/>
    <mergeCell ref="CH56:CL56"/>
    <mergeCell ref="CM56:CP56"/>
    <mergeCell ref="CH55:CL55"/>
    <mergeCell ref="CM55:CP55"/>
    <mergeCell ref="BO55:BR55"/>
    <mergeCell ref="BS55:BV55"/>
    <mergeCell ref="BW55:BZ55"/>
    <mergeCell ref="CA55:CD55"/>
    <mergeCell ref="CA54:CD54"/>
    <mergeCell ref="BW53:BZ53"/>
    <mergeCell ref="CA53:CD53"/>
    <mergeCell ref="BO54:BR54"/>
    <mergeCell ref="BS54:BV54"/>
    <mergeCell ref="BW54:BZ54"/>
    <mergeCell ref="Y54:Z55"/>
    <mergeCell ref="AA54:AF55"/>
    <mergeCell ref="R53:X60"/>
    <mergeCell ref="BS58:BV58"/>
    <mergeCell ref="BW58:BZ58"/>
    <mergeCell ref="BS59:BV59"/>
    <mergeCell ref="BW59:BZ59"/>
    <mergeCell ref="BS60:BV60"/>
    <mergeCell ref="BW60:BZ60"/>
    <mergeCell ref="A54:G54"/>
    <mergeCell ref="J54:P54"/>
    <mergeCell ref="A55:G55"/>
    <mergeCell ref="J55:P55"/>
    <mergeCell ref="CJ52:CM52"/>
    <mergeCell ref="CN52:CQ52"/>
    <mergeCell ref="CR52:CU52"/>
    <mergeCell ref="A53:G53"/>
    <mergeCell ref="J53:P53"/>
    <mergeCell ref="BO53:BR53"/>
    <mergeCell ref="BS53:BV53"/>
    <mergeCell ref="CR51:CU51"/>
    <mergeCell ref="A52:G52"/>
    <mergeCell ref="J52:P52"/>
    <mergeCell ref="R52:X52"/>
    <mergeCell ref="AJ52:AP52"/>
    <mergeCell ref="BO52:BR52"/>
    <mergeCell ref="BS52:BV52"/>
    <mergeCell ref="BW52:BZ52"/>
    <mergeCell ref="CA52:CD52"/>
    <mergeCell ref="CF52:CI52"/>
    <mergeCell ref="CA51:CD51"/>
    <mergeCell ref="CF51:CI51"/>
    <mergeCell ref="CJ51:CM51"/>
    <mergeCell ref="CN51:CQ51"/>
    <mergeCell ref="CJ50:CM50"/>
    <mergeCell ref="CN50:CQ50"/>
    <mergeCell ref="CR50:CU50"/>
    <mergeCell ref="A51:G51"/>
    <mergeCell ref="J51:P51"/>
    <mergeCell ref="R51:X51"/>
    <mergeCell ref="AJ51:AP51"/>
    <mergeCell ref="BO51:BR51"/>
    <mergeCell ref="BS51:BV51"/>
    <mergeCell ref="BW51:BZ51"/>
    <mergeCell ref="BS50:BV50"/>
    <mergeCell ref="BW50:BZ50"/>
    <mergeCell ref="CA50:CD50"/>
    <mergeCell ref="CF50:CI50"/>
    <mergeCell ref="J50:P50"/>
    <mergeCell ref="R50:X50"/>
    <mergeCell ref="AJ50:AP50"/>
    <mergeCell ref="BO50:BR50"/>
    <mergeCell ref="CF49:CI49"/>
    <mergeCell ref="CJ49:CM49"/>
    <mergeCell ref="CN49:CQ49"/>
    <mergeCell ref="CR49:CU49"/>
    <mergeCell ref="BO49:BR49"/>
    <mergeCell ref="BS49:BV49"/>
    <mergeCell ref="BW49:BZ49"/>
    <mergeCell ref="CA49:CD49"/>
    <mergeCell ref="CF48:CI48"/>
    <mergeCell ref="CJ48:CM48"/>
    <mergeCell ref="CN48:CQ48"/>
    <mergeCell ref="CR48:CU48"/>
    <mergeCell ref="BO48:BR48"/>
    <mergeCell ref="BS48:BV48"/>
    <mergeCell ref="BW48:BZ48"/>
    <mergeCell ref="CA48:CD48"/>
    <mergeCell ref="A48:G48"/>
    <mergeCell ref="J48:P48"/>
    <mergeCell ref="R48:X48"/>
    <mergeCell ref="AJ48:AP48"/>
    <mergeCell ref="Q48:Q60"/>
    <mergeCell ref="A49:G49"/>
    <mergeCell ref="J49:P49"/>
    <mergeCell ref="R49:X49"/>
    <mergeCell ref="AJ49:AP49"/>
    <mergeCell ref="A50:G50"/>
    <mergeCell ref="CF47:CI47"/>
    <mergeCell ref="CJ47:CM47"/>
    <mergeCell ref="CN47:CQ47"/>
    <mergeCell ref="CR47:CU47"/>
    <mergeCell ref="BS45:BV45"/>
    <mergeCell ref="BW45:BZ45"/>
    <mergeCell ref="CA45:CD45"/>
    <mergeCell ref="AJ46:AY47"/>
    <mergeCell ref="BO47:BR47"/>
    <mergeCell ref="BS47:BV47"/>
    <mergeCell ref="BW47:BZ47"/>
    <mergeCell ref="CA47:CD47"/>
    <mergeCell ref="A45:G45"/>
    <mergeCell ref="J45:P45"/>
    <mergeCell ref="BO45:BR45"/>
    <mergeCell ref="BO44:BR44"/>
    <mergeCell ref="R38:X45"/>
    <mergeCell ref="BS44:BV44"/>
    <mergeCell ref="BW44:BZ44"/>
    <mergeCell ref="CA44:CD44"/>
    <mergeCell ref="A43:G43"/>
    <mergeCell ref="J43:P43"/>
    <mergeCell ref="Y43:Z44"/>
    <mergeCell ref="AA43:AF44"/>
    <mergeCell ref="A44:G44"/>
    <mergeCell ref="J44:P44"/>
    <mergeCell ref="BO43:BR43"/>
    <mergeCell ref="CQ42:CT42"/>
    <mergeCell ref="BS43:BV43"/>
    <mergeCell ref="BW43:BZ43"/>
    <mergeCell ref="CA43:CD43"/>
    <mergeCell ref="CH43:CL43"/>
    <mergeCell ref="CM43:CP43"/>
    <mergeCell ref="CQ43:CT43"/>
    <mergeCell ref="CM41:CP41"/>
    <mergeCell ref="CQ41:CT41"/>
    <mergeCell ref="A42:G42"/>
    <mergeCell ref="J42:P42"/>
    <mergeCell ref="BO42:BR42"/>
    <mergeCell ref="BS42:BV42"/>
    <mergeCell ref="BW42:BZ42"/>
    <mergeCell ref="CA42:CD42"/>
    <mergeCell ref="CH42:CL42"/>
    <mergeCell ref="CM42:CP42"/>
    <mergeCell ref="BS41:BV41"/>
    <mergeCell ref="BW41:BZ41"/>
    <mergeCell ref="CA41:CD41"/>
    <mergeCell ref="CH41:CL41"/>
    <mergeCell ref="A41:G41"/>
    <mergeCell ref="J41:P41"/>
    <mergeCell ref="Y41:AF42"/>
    <mergeCell ref="BO41:BR41"/>
    <mergeCell ref="CH40:CL40"/>
    <mergeCell ref="CA39:CD39"/>
    <mergeCell ref="CM40:CP40"/>
    <mergeCell ref="CQ40:CT40"/>
    <mergeCell ref="BW40:BZ40"/>
    <mergeCell ref="CA40:CD40"/>
    <mergeCell ref="Y39:Z40"/>
    <mergeCell ref="AA39:AF40"/>
    <mergeCell ref="BO39:BR39"/>
    <mergeCell ref="BS39:BV39"/>
    <mergeCell ref="A40:G40"/>
    <mergeCell ref="J40:P40"/>
    <mergeCell ref="BO40:BR40"/>
    <mergeCell ref="BS40:BV40"/>
    <mergeCell ref="CR37:CU37"/>
    <mergeCell ref="A38:G38"/>
    <mergeCell ref="J38:P38"/>
    <mergeCell ref="A39:G39"/>
    <mergeCell ref="J39:P39"/>
    <mergeCell ref="BO38:BR38"/>
    <mergeCell ref="BS38:BV38"/>
    <mergeCell ref="BW39:BZ39"/>
    <mergeCell ref="BW38:BZ38"/>
    <mergeCell ref="CA38:CD38"/>
    <mergeCell ref="CA37:CD37"/>
    <mergeCell ref="CF37:CI37"/>
    <mergeCell ref="CJ37:CM37"/>
    <mergeCell ref="CN37:CQ37"/>
    <mergeCell ref="CJ36:CM36"/>
    <mergeCell ref="CN36:CQ36"/>
    <mergeCell ref="CR36:CU36"/>
    <mergeCell ref="A37:G37"/>
    <mergeCell ref="J37:P37"/>
    <mergeCell ref="R37:X37"/>
    <mergeCell ref="AJ37:AP37"/>
    <mergeCell ref="BO37:BR37"/>
    <mergeCell ref="BS37:BV37"/>
    <mergeCell ref="BW37:BZ37"/>
    <mergeCell ref="CR35:CU35"/>
    <mergeCell ref="A36:G36"/>
    <mergeCell ref="J36:P36"/>
    <mergeCell ref="R36:X36"/>
    <mergeCell ref="AJ36:AP36"/>
    <mergeCell ref="BO36:BR36"/>
    <mergeCell ref="BS36:BV36"/>
    <mergeCell ref="BW36:BZ36"/>
    <mergeCell ref="CA36:CD36"/>
    <mergeCell ref="CF36:CI36"/>
    <mergeCell ref="CA35:CD35"/>
    <mergeCell ref="CF35:CI35"/>
    <mergeCell ref="CJ35:CM35"/>
    <mergeCell ref="CN35:CQ35"/>
    <mergeCell ref="CJ34:CM34"/>
    <mergeCell ref="CN34:CQ34"/>
    <mergeCell ref="CR34:CU34"/>
    <mergeCell ref="A35:G35"/>
    <mergeCell ref="J35:P35"/>
    <mergeCell ref="R35:X35"/>
    <mergeCell ref="AJ35:AP35"/>
    <mergeCell ref="BO35:BR35"/>
    <mergeCell ref="BS35:BV35"/>
    <mergeCell ref="BW35:BZ35"/>
    <mergeCell ref="CR33:CU33"/>
    <mergeCell ref="A34:G34"/>
    <mergeCell ref="J34:P34"/>
    <mergeCell ref="R34:X34"/>
    <mergeCell ref="AJ34:AP34"/>
    <mergeCell ref="BO34:BR34"/>
    <mergeCell ref="BS34:BV34"/>
    <mergeCell ref="BW34:BZ34"/>
    <mergeCell ref="CA34:CD34"/>
    <mergeCell ref="CF34:CI34"/>
    <mergeCell ref="CA33:CD33"/>
    <mergeCell ref="CF33:CI33"/>
    <mergeCell ref="CJ33:CM33"/>
    <mergeCell ref="CN33:CQ33"/>
    <mergeCell ref="AJ33:AP33"/>
    <mergeCell ref="BO33:BR33"/>
    <mergeCell ref="BS33:BV33"/>
    <mergeCell ref="BW33:BZ33"/>
    <mergeCell ref="CF32:CI32"/>
    <mergeCell ref="CJ32:CM32"/>
    <mergeCell ref="CN32:CQ32"/>
    <mergeCell ref="CR32:CU32"/>
    <mergeCell ref="BS30:BV30"/>
    <mergeCell ref="BW30:BZ30"/>
    <mergeCell ref="CA30:CD30"/>
    <mergeCell ref="AJ31:AY32"/>
    <mergeCell ref="BO32:BR32"/>
    <mergeCell ref="BS32:BV32"/>
    <mergeCell ref="BW32:BZ32"/>
    <mergeCell ref="CA32:CD32"/>
    <mergeCell ref="A30:G30"/>
    <mergeCell ref="J30:P30"/>
    <mergeCell ref="BO30:BR30"/>
    <mergeCell ref="BO29:BR29"/>
    <mergeCell ref="CA29:CD29"/>
    <mergeCell ref="A28:G28"/>
    <mergeCell ref="J28:P28"/>
    <mergeCell ref="Y28:Z29"/>
    <mergeCell ref="AA28:AF29"/>
    <mergeCell ref="A29:G29"/>
    <mergeCell ref="J29:P29"/>
    <mergeCell ref="BO28:BR28"/>
    <mergeCell ref="CA28:CD28"/>
    <mergeCell ref="CH28:CL28"/>
    <mergeCell ref="CM28:CP28"/>
    <mergeCell ref="CQ28:CT28"/>
    <mergeCell ref="CQ26:CT26"/>
    <mergeCell ref="A27:G27"/>
    <mergeCell ref="J27:P27"/>
    <mergeCell ref="BO27:BR27"/>
    <mergeCell ref="BS27:BV27"/>
    <mergeCell ref="BW27:BZ27"/>
    <mergeCell ref="CA27:CD27"/>
    <mergeCell ref="CH27:CL27"/>
    <mergeCell ref="CM27:CP27"/>
    <mergeCell ref="CQ27:CT27"/>
    <mergeCell ref="CQ25:CT25"/>
    <mergeCell ref="A26:G26"/>
    <mergeCell ref="J26:P26"/>
    <mergeCell ref="Y26:AF27"/>
    <mergeCell ref="BO26:BR26"/>
    <mergeCell ref="BS26:BV26"/>
    <mergeCell ref="BW26:BZ26"/>
    <mergeCell ref="CA26:CD26"/>
    <mergeCell ref="CH26:CL26"/>
    <mergeCell ref="CM26:CP26"/>
    <mergeCell ref="CH25:CL25"/>
    <mergeCell ref="CM25:CP25"/>
    <mergeCell ref="BO25:BR25"/>
    <mergeCell ref="BS25:BV25"/>
    <mergeCell ref="BW25:BZ25"/>
    <mergeCell ref="CA25:CD25"/>
    <mergeCell ref="CA24:CD24"/>
    <mergeCell ref="BW23:BZ23"/>
    <mergeCell ref="CA23:CD23"/>
    <mergeCell ref="BO24:BR24"/>
    <mergeCell ref="BS24:BV24"/>
    <mergeCell ref="R23:X30"/>
    <mergeCell ref="BO23:BR23"/>
    <mergeCell ref="BS23:BV23"/>
    <mergeCell ref="BW24:BZ24"/>
    <mergeCell ref="Y24:Z25"/>
    <mergeCell ref="AA24:AF25"/>
    <mergeCell ref="BS28:BV28"/>
    <mergeCell ref="BW28:BZ28"/>
    <mergeCell ref="BS29:BV29"/>
    <mergeCell ref="BW29:BZ29"/>
    <mergeCell ref="J23:P23"/>
    <mergeCell ref="A24:G24"/>
    <mergeCell ref="J24:P24"/>
    <mergeCell ref="A25:G25"/>
    <mergeCell ref="J25:P25"/>
    <mergeCell ref="CF22:CI22"/>
    <mergeCell ref="CJ22:CM22"/>
    <mergeCell ref="CN22:CQ22"/>
    <mergeCell ref="CR22:CU22"/>
    <mergeCell ref="BO22:BR22"/>
    <mergeCell ref="BS22:BV22"/>
    <mergeCell ref="BW22:BZ22"/>
    <mergeCell ref="CA22:CD22"/>
    <mergeCell ref="CF21:CI21"/>
    <mergeCell ref="CJ21:CM21"/>
    <mergeCell ref="CN21:CQ21"/>
    <mergeCell ref="CR21:CU21"/>
    <mergeCell ref="BO21:BR21"/>
    <mergeCell ref="BS21:BV21"/>
    <mergeCell ref="BW21:BZ21"/>
    <mergeCell ref="CA21:CD21"/>
    <mergeCell ref="A21:G21"/>
    <mergeCell ref="J21:P21"/>
    <mergeCell ref="R21:X21"/>
    <mergeCell ref="AJ21:AP21"/>
    <mergeCell ref="Q18:Q30"/>
    <mergeCell ref="A22:G22"/>
    <mergeCell ref="J22:P22"/>
    <mergeCell ref="R22:X22"/>
    <mergeCell ref="AJ22:AP22"/>
    <mergeCell ref="A23:G23"/>
    <mergeCell ref="CF20:CI20"/>
    <mergeCell ref="CJ20:CM20"/>
    <mergeCell ref="CN20:CQ20"/>
    <mergeCell ref="CR20:CU20"/>
    <mergeCell ref="CN19:CQ19"/>
    <mergeCell ref="CR19:CU19"/>
    <mergeCell ref="A20:G20"/>
    <mergeCell ref="J20:P20"/>
    <mergeCell ref="R20:X20"/>
    <mergeCell ref="AJ20:AP20"/>
    <mergeCell ref="BO20:BR20"/>
    <mergeCell ref="BS20:BV20"/>
    <mergeCell ref="BW20:BZ20"/>
    <mergeCell ref="CA20:CD20"/>
    <mergeCell ref="BW19:BZ19"/>
    <mergeCell ref="CA19:CD19"/>
    <mergeCell ref="CF19:CI19"/>
    <mergeCell ref="CJ19:CM19"/>
    <mergeCell ref="CN17:CQ17"/>
    <mergeCell ref="CR17:CU17"/>
    <mergeCell ref="BO18:BR18"/>
    <mergeCell ref="BS18:BV18"/>
    <mergeCell ref="BW18:BZ18"/>
    <mergeCell ref="CA18:CD18"/>
    <mergeCell ref="CF18:CI18"/>
    <mergeCell ref="CJ18:CM18"/>
    <mergeCell ref="CN18:CQ18"/>
    <mergeCell ref="CR18:CU18"/>
    <mergeCell ref="BW17:BZ17"/>
    <mergeCell ref="CA17:CD17"/>
    <mergeCell ref="CF17:CI17"/>
    <mergeCell ref="CJ17:CM17"/>
    <mergeCell ref="A19:G19"/>
    <mergeCell ref="J19:P19"/>
    <mergeCell ref="BO17:BR17"/>
    <mergeCell ref="BS17:BV17"/>
    <mergeCell ref="R19:X19"/>
    <mergeCell ref="AJ19:AP19"/>
    <mergeCell ref="BO19:BR19"/>
    <mergeCell ref="BS19:BV19"/>
    <mergeCell ref="AJ16:AY17"/>
    <mergeCell ref="A18:G18"/>
    <mergeCell ref="J18:P18"/>
    <mergeCell ref="R18:X18"/>
    <mergeCell ref="AJ18:AP18"/>
    <mergeCell ref="CQ10:CT10"/>
    <mergeCell ref="CQ11:CT11"/>
    <mergeCell ref="CQ12:CT12"/>
    <mergeCell ref="CQ13:CT13"/>
    <mergeCell ref="CM10:CP10"/>
    <mergeCell ref="CM11:CP11"/>
    <mergeCell ref="CM12:CP12"/>
    <mergeCell ref="CM13:CP13"/>
    <mergeCell ref="CH10:CL10"/>
    <mergeCell ref="CH11:CL11"/>
    <mergeCell ref="CH12:CL12"/>
    <mergeCell ref="CH13:CL13"/>
    <mergeCell ref="CR6:CU6"/>
    <mergeCell ref="CF7:CI7"/>
    <mergeCell ref="CJ7:CM7"/>
    <mergeCell ref="CN7:CQ7"/>
    <mergeCell ref="CR7:CU7"/>
    <mergeCell ref="CR4:CU4"/>
    <mergeCell ref="CF5:CI5"/>
    <mergeCell ref="CJ5:CM5"/>
    <mergeCell ref="CN5:CQ5"/>
    <mergeCell ref="CR5:CU5"/>
    <mergeCell ref="CR2:CU2"/>
    <mergeCell ref="CF3:CI3"/>
    <mergeCell ref="CJ3:CM3"/>
    <mergeCell ref="CN3:CQ3"/>
    <mergeCell ref="CR3:CU3"/>
    <mergeCell ref="CA9:CD9"/>
    <mergeCell ref="CF2:CI2"/>
    <mergeCell ref="CJ2:CM2"/>
    <mergeCell ref="CN2:CQ2"/>
    <mergeCell ref="CF4:CI4"/>
    <mergeCell ref="CJ4:CM4"/>
    <mergeCell ref="CN4:CQ4"/>
    <mergeCell ref="CF6:CI6"/>
    <mergeCell ref="CJ6:CM6"/>
    <mergeCell ref="CN6:CQ6"/>
    <mergeCell ref="BO2:BR2"/>
    <mergeCell ref="BS2:BV2"/>
    <mergeCell ref="BW2:BZ2"/>
    <mergeCell ref="CA2:CD2"/>
    <mergeCell ref="BO15:BR15"/>
    <mergeCell ref="BS15:BV15"/>
    <mergeCell ref="BW15:BZ15"/>
    <mergeCell ref="CA15:CD15"/>
    <mergeCell ref="BO14:BR14"/>
    <mergeCell ref="BS14:BV14"/>
    <mergeCell ref="BW14:BZ14"/>
    <mergeCell ref="CA14:CD14"/>
    <mergeCell ref="BO13:BR13"/>
    <mergeCell ref="BS13:BV13"/>
    <mergeCell ref="BW13:BZ13"/>
    <mergeCell ref="CA13:CD13"/>
    <mergeCell ref="BO12:BR12"/>
    <mergeCell ref="BS12:BV12"/>
    <mergeCell ref="BW12:BZ12"/>
    <mergeCell ref="CA12:CD12"/>
    <mergeCell ref="BO11:BR11"/>
    <mergeCell ref="BS11:BV11"/>
    <mergeCell ref="BW11:BZ11"/>
    <mergeCell ref="CA11:CD11"/>
    <mergeCell ref="BS8:BV8"/>
    <mergeCell ref="BW8:BZ8"/>
    <mergeCell ref="CA8:CD8"/>
    <mergeCell ref="BO10:BR10"/>
    <mergeCell ref="BS10:BV10"/>
    <mergeCell ref="BW10:BZ10"/>
    <mergeCell ref="CA10:CD10"/>
    <mergeCell ref="BO9:BR9"/>
    <mergeCell ref="BS9:BV9"/>
    <mergeCell ref="BW9:BZ9"/>
    <mergeCell ref="BS6:BV6"/>
    <mergeCell ref="BW6:BZ6"/>
    <mergeCell ref="CA6:CD6"/>
    <mergeCell ref="BS7:BV7"/>
    <mergeCell ref="BW7:BZ7"/>
    <mergeCell ref="CA7:CD7"/>
    <mergeCell ref="CA4:CD4"/>
    <mergeCell ref="BS5:BV5"/>
    <mergeCell ref="BW5:BZ5"/>
    <mergeCell ref="CA5:CD5"/>
    <mergeCell ref="BO8:BR8"/>
    <mergeCell ref="BO3:BR3"/>
    <mergeCell ref="BS3:BV3"/>
    <mergeCell ref="BW3:BZ3"/>
    <mergeCell ref="BO4:BR4"/>
    <mergeCell ref="BO5:BR5"/>
    <mergeCell ref="BO6:BR6"/>
    <mergeCell ref="BO7:BR7"/>
    <mergeCell ref="BS4:BV4"/>
    <mergeCell ref="BW4:BZ4"/>
    <mergeCell ref="CA3:CD3"/>
    <mergeCell ref="A3:G3"/>
    <mergeCell ref="J3:P3"/>
    <mergeCell ref="R3:X3"/>
    <mergeCell ref="R4:X4"/>
    <mergeCell ref="R5:X5"/>
    <mergeCell ref="R6:X6"/>
    <mergeCell ref="R7:X7"/>
    <mergeCell ref="A11:G11"/>
    <mergeCell ref="A12:G12"/>
    <mergeCell ref="J4:P4"/>
    <mergeCell ref="J5:P5"/>
    <mergeCell ref="J6:P6"/>
    <mergeCell ref="A8:G8"/>
    <mergeCell ref="A4:G4"/>
    <mergeCell ref="A5:G5"/>
    <mergeCell ref="A6:G6"/>
    <mergeCell ref="A7:G7"/>
    <mergeCell ref="A13:G13"/>
    <mergeCell ref="A14:G14"/>
    <mergeCell ref="A15:G15"/>
    <mergeCell ref="J7:P7"/>
    <mergeCell ref="J8:P8"/>
    <mergeCell ref="J9:P9"/>
    <mergeCell ref="J10:P10"/>
    <mergeCell ref="J15:P15"/>
    <mergeCell ref="A9:G9"/>
    <mergeCell ref="A10:G10"/>
    <mergeCell ref="Y9:Z10"/>
    <mergeCell ref="Y13:Z14"/>
    <mergeCell ref="R8:X15"/>
    <mergeCell ref="J11:P11"/>
    <mergeCell ref="J12:P12"/>
    <mergeCell ref="J13:P13"/>
    <mergeCell ref="J14:P14"/>
    <mergeCell ref="AJ6:AP6"/>
    <mergeCell ref="AJ7:AP7"/>
    <mergeCell ref="AJ1:AY2"/>
    <mergeCell ref="AJ3:AP3"/>
    <mergeCell ref="AJ4:AP4"/>
    <mergeCell ref="AJ5:AP5"/>
    <mergeCell ref="A1:O2"/>
    <mergeCell ref="S1:AG2"/>
    <mergeCell ref="P1:R2"/>
    <mergeCell ref="A16:O17"/>
    <mergeCell ref="P16:R17"/>
    <mergeCell ref="S16:AG17"/>
    <mergeCell ref="Q3:Q15"/>
    <mergeCell ref="AA9:AF10"/>
    <mergeCell ref="AA13:AF14"/>
    <mergeCell ref="Y11:AF12"/>
    <mergeCell ref="A31:O32"/>
    <mergeCell ref="P31:R32"/>
    <mergeCell ref="S31:AG32"/>
    <mergeCell ref="A46:O47"/>
    <mergeCell ref="P46:R47"/>
    <mergeCell ref="S46:AG47"/>
    <mergeCell ref="Q33:Q45"/>
    <mergeCell ref="A33:G33"/>
    <mergeCell ref="J33:P33"/>
    <mergeCell ref="R33:X33"/>
    <mergeCell ref="A61:O62"/>
    <mergeCell ref="P61:R62"/>
    <mergeCell ref="S61:AG62"/>
    <mergeCell ref="A76:O77"/>
    <mergeCell ref="P76:R77"/>
    <mergeCell ref="S76:AG77"/>
    <mergeCell ref="Q63:Q75"/>
    <mergeCell ref="A63:G63"/>
    <mergeCell ref="J63:P63"/>
    <mergeCell ref="R63:X63"/>
    <mergeCell ref="A91:O92"/>
    <mergeCell ref="P91:R92"/>
    <mergeCell ref="S91:AG92"/>
    <mergeCell ref="A106:O107"/>
    <mergeCell ref="P106:R107"/>
    <mergeCell ref="S106:AG107"/>
    <mergeCell ref="Q93:Q105"/>
    <mergeCell ref="A93:G93"/>
    <mergeCell ref="J93:P93"/>
    <mergeCell ref="R93:X93"/>
  </mergeCells>
  <conditionalFormatting sqref="P1 S12:T17 AH1:IV65536 S106:AG107 P16 A1:O17 R12:R15 A31:O32 S31:AG32 P31 R23 P46 A46:O47 S46:AG47 U38:X45 S61:AG62 P61 A61:O62 R57:T60 A76:O77 S76:AG77 P76 R68 P91 A91:O92 S91:AG92 U83:X90 R102:T105 P106 A106:O107 U1:AG17 S1:T7 P3:Q15 R3:R8 A18:Q30 Y18:AG30 R18:X22 R27:T30 U23:X30 A33:Q45 Y33:AG45 R33:X37 R38 R42:T45 A48:Q60 Y48:AG60 R48:X52 U53:X60 R53 A63:Q75 Y63:AG75 R63:X67 R72:T75 U68:X75 A78:Q90 Y78:AG90 R78:X82 R83 R87:T90 A93:Q105 Y93:AG105 R93:X97 U98:X105 R98 A108:Q65536 Y108:AG65536 R108:X112 R121:X65536 R117:T120 U113:X120 R113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20"/>
  </sheetPr>
  <dimension ref="A1:AL74"/>
  <sheetViews>
    <sheetView workbookViewId="0" topLeftCell="A1">
      <pane ySplit="2" topLeftCell="BM3" activePane="bottomLeft" state="frozen"/>
      <selection pane="topLeft" activeCell="A1" sqref="A1"/>
      <selection pane="bottomLeft" activeCell="L77" sqref="L77"/>
    </sheetView>
  </sheetViews>
  <sheetFormatPr defaultColWidth="11.421875" defaultRowHeight="12.75"/>
  <cols>
    <col min="1" max="29" width="6.7109375" style="1" customWidth="1"/>
    <col min="30" max="37" width="6.7109375" style="1" hidden="1" customWidth="1"/>
    <col min="38" max="38" width="15.00390625" style="1" hidden="1" customWidth="1"/>
    <col min="39" max="16384" width="6.7109375" style="1" customWidth="1"/>
  </cols>
  <sheetData>
    <row r="1" spans="1:28" ht="15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P1" s="66" t="s">
        <v>29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ht="15.75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P2" s="69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</row>
    <row r="3" spans="1:28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6" ht="15">
      <c r="A4" s="47" t="s">
        <v>30</v>
      </c>
      <c r="B4" s="48"/>
      <c r="C4" s="43"/>
      <c r="D4" s="44"/>
      <c r="U4" s="43"/>
      <c r="V4" s="44"/>
      <c r="W4" s="47" t="s">
        <v>31</v>
      </c>
      <c r="X4" s="48"/>
      <c r="Y4" s="43"/>
      <c r="Z4" s="44"/>
      <c r="AA4" s="47" t="s">
        <v>30</v>
      </c>
      <c r="AB4" s="48"/>
      <c r="AD4" s="1" t="s">
        <v>1</v>
      </c>
      <c r="AF4" s="14" t="s">
        <v>33</v>
      </c>
      <c r="AG4" s="14"/>
      <c r="AI4" s="14" t="s">
        <v>34</v>
      </c>
      <c r="AJ4" s="14"/>
    </row>
    <row r="5" spans="1:38" ht="15.75" thickBot="1">
      <c r="A5" s="49"/>
      <c r="B5" s="50"/>
      <c r="C5" s="45"/>
      <c r="D5" s="46"/>
      <c r="U5" s="45"/>
      <c r="V5" s="46"/>
      <c r="W5" s="49"/>
      <c r="X5" s="50"/>
      <c r="Y5" s="45"/>
      <c r="Z5" s="46"/>
      <c r="AA5" s="49"/>
      <c r="AB5" s="50"/>
      <c r="AD5" s="1">
        <f>IF(C4="",0,IF(C4&gt;C10,3,IF(C4=C10,1,IF(C4&lt;C10,0))))</f>
        <v>0</v>
      </c>
      <c r="AE5" s="1">
        <f>IF(Y10="",0,IF(Y10&gt;Y4,3,IF(Y10=Y4,1,IF(Y10&lt;Y4,0))))</f>
        <v>0</v>
      </c>
      <c r="AF5" s="14">
        <f>SUM(AD5:AE5)</f>
        <v>0</v>
      </c>
      <c r="AG5" s="14"/>
      <c r="AI5" s="14">
        <f>IF(AF5=AF10,SUM(C4)+(Y10*2))</f>
        <v>0</v>
      </c>
      <c r="AJ5" s="14"/>
      <c r="AL5" s="1">
        <f>SUM(AF5*1000)+(AI5)</f>
        <v>0</v>
      </c>
    </row>
    <row r="6" spans="1:28" ht="15">
      <c r="A6" s="51">
        <f>POULES!R80</f>
        <v>0</v>
      </c>
      <c r="B6" s="52"/>
      <c r="C6" s="52"/>
      <c r="D6" s="52"/>
      <c r="E6" s="52"/>
      <c r="F6" s="52"/>
      <c r="G6" s="52"/>
      <c r="H6" s="53"/>
      <c r="K6" s="57">
        <f>IF(C4="","",IF(AL5&gt;AL10,A6,IF(AL10&gt;AL5,A8,IF(AL5=AL10,IF(U10&gt;U4,A6,IF(AL10=AL5,IF(U4&gt;U10,A8)))))))</f>
      </c>
      <c r="L6" s="58"/>
      <c r="M6" s="58"/>
      <c r="N6" s="58"/>
      <c r="O6" s="58"/>
      <c r="P6" s="58"/>
      <c r="Q6" s="58"/>
      <c r="R6" s="59"/>
      <c r="U6" s="51">
        <f>A8</f>
      </c>
      <c r="V6" s="52"/>
      <c r="W6" s="52"/>
      <c r="X6" s="52"/>
      <c r="Y6" s="52"/>
      <c r="Z6" s="52"/>
      <c r="AA6" s="52"/>
      <c r="AB6" s="53"/>
    </row>
    <row r="7" spans="1:28" ht="15.75" thickBot="1">
      <c r="A7" s="54"/>
      <c r="B7" s="55"/>
      <c r="C7" s="55"/>
      <c r="D7" s="55"/>
      <c r="E7" s="55"/>
      <c r="F7" s="55"/>
      <c r="G7" s="55"/>
      <c r="H7" s="56"/>
      <c r="K7" s="60"/>
      <c r="L7" s="61"/>
      <c r="M7" s="61"/>
      <c r="N7" s="61"/>
      <c r="O7" s="61"/>
      <c r="P7" s="61"/>
      <c r="Q7" s="61"/>
      <c r="R7" s="62"/>
      <c r="U7" s="54"/>
      <c r="V7" s="55"/>
      <c r="W7" s="55"/>
      <c r="X7" s="55"/>
      <c r="Y7" s="55"/>
      <c r="Z7" s="55"/>
      <c r="AA7" s="55"/>
      <c r="AB7" s="56"/>
    </row>
    <row r="8" spans="1:28" ht="15">
      <c r="A8" s="51">
        <f>POULES!AA99</f>
      </c>
      <c r="B8" s="52"/>
      <c r="C8" s="52"/>
      <c r="D8" s="52"/>
      <c r="E8" s="52"/>
      <c r="F8" s="52"/>
      <c r="G8" s="52"/>
      <c r="H8" s="53"/>
      <c r="K8" s="60"/>
      <c r="L8" s="61"/>
      <c r="M8" s="61"/>
      <c r="N8" s="61"/>
      <c r="O8" s="61"/>
      <c r="P8" s="61"/>
      <c r="Q8" s="61"/>
      <c r="R8" s="62"/>
      <c r="U8" s="51">
        <f>A6</f>
        <v>0</v>
      </c>
      <c r="V8" s="52"/>
      <c r="W8" s="52"/>
      <c r="X8" s="52"/>
      <c r="Y8" s="52"/>
      <c r="Z8" s="52"/>
      <c r="AA8" s="52"/>
      <c r="AB8" s="53"/>
    </row>
    <row r="9" spans="1:28" ht="15.75" thickBot="1">
      <c r="A9" s="54"/>
      <c r="B9" s="55"/>
      <c r="C9" s="55"/>
      <c r="D9" s="55"/>
      <c r="E9" s="55"/>
      <c r="F9" s="55"/>
      <c r="G9" s="55"/>
      <c r="H9" s="56"/>
      <c r="K9" s="63"/>
      <c r="L9" s="64"/>
      <c r="M9" s="64"/>
      <c r="N9" s="64"/>
      <c r="O9" s="64"/>
      <c r="P9" s="64"/>
      <c r="Q9" s="64"/>
      <c r="R9" s="65"/>
      <c r="U9" s="54"/>
      <c r="V9" s="55"/>
      <c r="W9" s="55"/>
      <c r="X9" s="55"/>
      <c r="Y9" s="55"/>
      <c r="Z9" s="55"/>
      <c r="AA9" s="55"/>
      <c r="AB9" s="56"/>
    </row>
    <row r="10" spans="1:38" ht="15">
      <c r="A10" s="47" t="s">
        <v>30</v>
      </c>
      <c r="B10" s="48"/>
      <c r="C10" s="43"/>
      <c r="D10" s="44"/>
      <c r="U10" s="43"/>
      <c r="V10" s="44"/>
      <c r="W10" s="47" t="s">
        <v>32</v>
      </c>
      <c r="X10" s="48"/>
      <c r="Y10" s="43"/>
      <c r="Z10" s="44"/>
      <c r="AA10" s="47" t="s">
        <v>30</v>
      </c>
      <c r="AB10" s="48"/>
      <c r="AD10" s="1">
        <f>IF(C10="",0,IF(C10&gt;C4,3,IF(C10=C4,1,IF(C10&lt;C4,0))))</f>
        <v>0</v>
      </c>
      <c r="AE10" s="1">
        <f>IF(Y4="",0,IF(Y4&gt;Y10,3,IF(Y4=Y10,1,IF(Y4&lt;Y10,0))))</f>
        <v>0</v>
      </c>
      <c r="AF10" s="14">
        <f>SUM(AD10:AE10)</f>
        <v>0</v>
      </c>
      <c r="AG10" s="14"/>
      <c r="AI10" s="14">
        <f>IF(AF10=AF5,SUM(Y4)+(C10*2))</f>
        <v>0</v>
      </c>
      <c r="AJ10" s="14"/>
      <c r="AL10" s="1">
        <f>SUM(AF10*1000)+(AI10)</f>
        <v>0</v>
      </c>
    </row>
    <row r="11" spans="1:28" ht="15.75" thickBot="1">
      <c r="A11" s="49"/>
      <c r="B11" s="50"/>
      <c r="C11" s="45"/>
      <c r="D11" s="46"/>
      <c r="U11" s="45"/>
      <c r="V11" s="46"/>
      <c r="W11" s="49"/>
      <c r="X11" s="50"/>
      <c r="Y11" s="45"/>
      <c r="Z11" s="46"/>
      <c r="AA11" s="49"/>
      <c r="AB11" s="50"/>
    </row>
    <row r="12" ht="15.75" thickBot="1"/>
    <row r="13" spans="1:36" ht="15">
      <c r="A13" s="47" t="s">
        <v>30</v>
      </c>
      <c r="B13" s="48"/>
      <c r="C13" s="43"/>
      <c r="D13" s="44"/>
      <c r="U13" s="43"/>
      <c r="V13" s="44"/>
      <c r="W13" s="47" t="s">
        <v>31</v>
      </c>
      <c r="X13" s="48"/>
      <c r="Y13" s="43"/>
      <c r="Z13" s="44"/>
      <c r="AA13" s="47" t="s">
        <v>30</v>
      </c>
      <c r="AB13" s="48"/>
      <c r="AD13" s="1" t="s">
        <v>1</v>
      </c>
      <c r="AF13" s="14" t="s">
        <v>33</v>
      </c>
      <c r="AG13" s="14"/>
      <c r="AI13" s="14" t="s">
        <v>34</v>
      </c>
      <c r="AJ13" s="14"/>
    </row>
    <row r="14" spans="1:38" ht="15.75" thickBot="1">
      <c r="A14" s="49"/>
      <c r="B14" s="50"/>
      <c r="C14" s="45"/>
      <c r="D14" s="46"/>
      <c r="U14" s="45"/>
      <c r="V14" s="46"/>
      <c r="W14" s="49"/>
      <c r="X14" s="50"/>
      <c r="Y14" s="45"/>
      <c r="Z14" s="46"/>
      <c r="AA14" s="49"/>
      <c r="AB14" s="50"/>
      <c r="AD14" s="1">
        <f>IF(C13="",0,IF(C13&gt;C19,3,IF(C13=C19,1,IF(C13&lt;C19,0))))</f>
        <v>0</v>
      </c>
      <c r="AE14" s="1">
        <f>IF(Y19="",0,IF(Y19&gt;Y13,3,IF(Y19=Y13,1,IF(Y19&lt;Y13,0))))</f>
        <v>0</v>
      </c>
      <c r="AF14" s="14">
        <f>SUM(AD14:AE14)</f>
        <v>0</v>
      </c>
      <c r="AG14" s="14"/>
      <c r="AI14" s="14">
        <f>IF(AF14=AF19,SUM(C13)+(Y19*2))</f>
        <v>0</v>
      </c>
      <c r="AJ14" s="14"/>
      <c r="AL14" s="1">
        <f>SUM(AF14*1000)+(AI14)</f>
        <v>0</v>
      </c>
    </row>
    <row r="15" spans="1:28" ht="15">
      <c r="A15" s="51">
        <f>POULES!AA73</f>
      </c>
      <c r="B15" s="52"/>
      <c r="C15" s="52"/>
      <c r="D15" s="52"/>
      <c r="E15" s="52"/>
      <c r="F15" s="52"/>
      <c r="G15" s="52"/>
      <c r="H15" s="53"/>
      <c r="K15" s="57">
        <f>IF(C13="","",IF(AL14&gt;AL19,A15,IF(AL19&gt;AL14,A17,IF(AL14=AL19,IF(U19&gt;U13,A15,IF(AL19=AL14,IF(U13&gt;U19,A17)))))))</f>
      </c>
      <c r="L15" s="58"/>
      <c r="M15" s="58"/>
      <c r="N15" s="58"/>
      <c r="O15" s="58"/>
      <c r="P15" s="58"/>
      <c r="Q15" s="58"/>
      <c r="R15" s="59"/>
      <c r="U15" s="51">
        <f>A17</f>
      </c>
      <c r="V15" s="52"/>
      <c r="W15" s="52"/>
      <c r="X15" s="52"/>
      <c r="Y15" s="52"/>
      <c r="Z15" s="52"/>
      <c r="AA15" s="52"/>
      <c r="AB15" s="53"/>
    </row>
    <row r="16" spans="1:28" ht="15.75" thickBot="1">
      <c r="A16" s="54"/>
      <c r="B16" s="55"/>
      <c r="C16" s="55"/>
      <c r="D16" s="55"/>
      <c r="E16" s="55"/>
      <c r="F16" s="55"/>
      <c r="G16" s="55"/>
      <c r="H16" s="56"/>
      <c r="K16" s="60"/>
      <c r="L16" s="61"/>
      <c r="M16" s="61"/>
      <c r="N16" s="61"/>
      <c r="O16" s="61"/>
      <c r="P16" s="61"/>
      <c r="Q16" s="61"/>
      <c r="R16" s="62"/>
      <c r="U16" s="54"/>
      <c r="V16" s="55"/>
      <c r="W16" s="55"/>
      <c r="X16" s="55"/>
      <c r="Y16" s="55"/>
      <c r="Z16" s="55"/>
      <c r="AA16" s="55"/>
      <c r="AB16" s="56"/>
    </row>
    <row r="17" spans="1:28" ht="15">
      <c r="A17" s="51">
        <f>POULES!AA84</f>
      </c>
      <c r="B17" s="52"/>
      <c r="C17" s="52"/>
      <c r="D17" s="52"/>
      <c r="E17" s="52"/>
      <c r="F17" s="52"/>
      <c r="G17" s="52"/>
      <c r="H17" s="53"/>
      <c r="K17" s="60"/>
      <c r="L17" s="61"/>
      <c r="M17" s="61"/>
      <c r="N17" s="61"/>
      <c r="O17" s="61"/>
      <c r="P17" s="61"/>
      <c r="Q17" s="61"/>
      <c r="R17" s="62"/>
      <c r="U17" s="51">
        <f>A15</f>
      </c>
      <c r="V17" s="52"/>
      <c r="W17" s="52"/>
      <c r="X17" s="52"/>
      <c r="Y17" s="52"/>
      <c r="Z17" s="52"/>
      <c r="AA17" s="52"/>
      <c r="AB17" s="53"/>
    </row>
    <row r="18" spans="1:28" ht="15.75" thickBot="1">
      <c r="A18" s="54"/>
      <c r="B18" s="55"/>
      <c r="C18" s="55"/>
      <c r="D18" s="55"/>
      <c r="E18" s="55"/>
      <c r="F18" s="55"/>
      <c r="G18" s="55"/>
      <c r="H18" s="56"/>
      <c r="K18" s="63"/>
      <c r="L18" s="64"/>
      <c r="M18" s="64"/>
      <c r="N18" s="64"/>
      <c r="O18" s="64"/>
      <c r="P18" s="64"/>
      <c r="Q18" s="64"/>
      <c r="R18" s="65"/>
      <c r="U18" s="54"/>
      <c r="V18" s="55"/>
      <c r="W18" s="55"/>
      <c r="X18" s="55"/>
      <c r="Y18" s="55"/>
      <c r="Z18" s="55"/>
      <c r="AA18" s="55"/>
      <c r="AB18" s="56"/>
    </row>
    <row r="19" spans="1:38" ht="15">
      <c r="A19" s="47" t="s">
        <v>30</v>
      </c>
      <c r="B19" s="48"/>
      <c r="C19" s="43"/>
      <c r="D19" s="44"/>
      <c r="U19" s="43"/>
      <c r="V19" s="44"/>
      <c r="W19" s="47" t="s">
        <v>32</v>
      </c>
      <c r="X19" s="48"/>
      <c r="Y19" s="43"/>
      <c r="Z19" s="44"/>
      <c r="AA19" s="47" t="s">
        <v>30</v>
      </c>
      <c r="AB19" s="48"/>
      <c r="AD19" s="1">
        <f>IF(C19="",0,IF(C19&gt;C13,3,IF(C19=C13,1,IF(C19&lt;C13,0))))</f>
        <v>0</v>
      </c>
      <c r="AE19" s="1">
        <f>IF(Y13="",0,IF(Y13&gt;Y19,3,IF(Y13=Y19,1,IF(Y13&lt;Y19,0))))</f>
        <v>0</v>
      </c>
      <c r="AF19" s="14">
        <f>SUM(AD19:AE19)</f>
        <v>0</v>
      </c>
      <c r="AG19" s="14"/>
      <c r="AI19" s="14">
        <f>IF(AF19=AF14,SUM(Y13)+(C19*2))</f>
        <v>0</v>
      </c>
      <c r="AJ19" s="14"/>
      <c r="AL19" s="1">
        <f>SUM(AF19*1000)+(AI19)</f>
        <v>0</v>
      </c>
    </row>
    <row r="20" spans="1:28" ht="15.75" thickBot="1">
      <c r="A20" s="49"/>
      <c r="B20" s="50"/>
      <c r="C20" s="45"/>
      <c r="D20" s="46"/>
      <c r="U20" s="45"/>
      <c r="V20" s="46"/>
      <c r="W20" s="49"/>
      <c r="X20" s="50"/>
      <c r="Y20" s="45"/>
      <c r="Z20" s="46"/>
      <c r="AA20" s="49"/>
      <c r="AB20" s="50"/>
    </row>
    <row r="21" ht="15.75" thickBot="1"/>
    <row r="22" spans="1:36" ht="15">
      <c r="A22" s="47" t="s">
        <v>30</v>
      </c>
      <c r="B22" s="48"/>
      <c r="C22" s="43"/>
      <c r="D22" s="44"/>
      <c r="U22" s="43"/>
      <c r="V22" s="44"/>
      <c r="W22" s="47" t="s">
        <v>31</v>
      </c>
      <c r="X22" s="48"/>
      <c r="Y22" s="43"/>
      <c r="Z22" s="44"/>
      <c r="AA22" s="47" t="s">
        <v>30</v>
      </c>
      <c r="AB22" s="48"/>
      <c r="AD22" s="1" t="s">
        <v>1</v>
      </c>
      <c r="AF22" s="14" t="s">
        <v>33</v>
      </c>
      <c r="AG22" s="14"/>
      <c r="AI22" s="14" t="s">
        <v>34</v>
      </c>
      <c r="AJ22" s="14"/>
    </row>
    <row r="23" spans="1:38" ht="15.75" thickBot="1">
      <c r="A23" s="49"/>
      <c r="B23" s="50"/>
      <c r="C23" s="45"/>
      <c r="D23" s="46"/>
      <c r="U23" s="45"/>
      <c r="V23" s="46"/>
      <c r="W23" s="49"/>
      <c r="X23" s="50"/>
      <c r="Y23" s="45"/>
      <c r="Z23" s="46"/>
      <c r="AA23" s="49"/>
      <c r="AB23" s="50"/>
      <c r="AD23" s="1">
        <f>IF(C22="",0,IF(C22&gt;C28,3,IF(C22=C28,1,IF(C22&lt;C28,0))))</f>
        <v>0</v>
      </c>
      <c r="AE23" s="1">
        <f>IF(Y28="",0,IF(Y28&gt;Y22,3,IF(Y28=Y22,1,IF(Y28&lt;Y22,0))))</f>
        <v>0</v>
      </c>
      <c r="AF23" s="14">
        <f>SUM(AD23:AE23)</f>
        <v>0</v>
      </c>
      <c r="AG23" s="14"/>
      <c r="AI23" s="14">
        <f>IF(AF23=AF28,SUM(C22)+(Y28*2))</f>
        <v>0</v>
      </c>
      <c r="AJ23" s="14"/>
      <c r="AL23" s="1">
        <f>SUM(AF23*1000)+(AI23)</f>
        <v>0</v>
      </c>
    </row>
    <row r="24" spans="1:28" ht="15">
      <c r="A24" s="51">
        <f>POULES!AA43</f>
      </c>
      <c r="B24" s="52"/>
      <c r="C24" s="52"/>
      <c r="D24" s="52"/>
      <c r="E24" s="52"/>
      <c r="F24" s="52"/>
      <c r="G24" s="52"/>
      <c r="H24" s="53"/>
      <c r="K24" s="57">
        <f>IF(C22="","",IF(AL23&gt;AL28,A24,IF(AL28&gt;AL23,A26,IF(AL23=AL28,IF(U28&gt;U22,A24,IF(AL28=AL23,IF(U22&gt;U28,A26)))))))</f>
      </c>
      <c r="L24" s="58"/>
      <c r="M24" s="58"/>
      <c r="N24" s="58"/>
      <c r="O24" s="58"/>
      <c r="P24" s="58"/>
      <c r="Q24" s="58"/>
      <c r="R24" s="59"/>
      <c r="U24" s="51">
        <f>A26</f>
      </c>
      <c r="V24" s="52"/>
      <c r="W24" s="52"/>
      <c r="X24" s="52"/>
      <c r="Y24" s="52"/>
      <c r="Z24" s="52"/>
      <c r="AA24" s="52"/>
      <c r="AB24" s="53"/>
    </row>
    <row r="25" spans="1:28" ht="15.75" thickBot="1">
      <c r="A25" s="54"/>
      <c r="B25" s="55"/>
      <c r="C25" s="55"/>
      <c r="D25" s="55"/>
      <c r="E25" s="55"/>
      <c r="F25" s="55"/>
      <c r="G25" s="55"/>
      <c r="H25" s="56"/>
      <c r="K25" s="60"/>
      <c r="L25" s="61"/>
      <c r="M25" s="61"/>
      <c r="N25" s="61"/>
      <c r="O25" s="61"/>
      <c r="P25" s="61"/>
      <c r="Q25" s="61"/>
      <c r="R25" s="62"/>
      <c r="U25" s="54"/>
      <c r="V25" s="55"/>
      <c r="W25" s="55"/>
      <c r="X25" s="55"/>
      <c r="Y25" s="55"/>
      <c r="Z25" s="55"/>
      <c r="AA25" s="55"/>
      <c r="AB25" s="56"/>
    </row>
    <row r="26" spans="1:28" ht="15">
      <c r="A26" s="51">
        <f>POULES!AA9</f>
      </c>
      <c r="B26" s="52"/>
      <c r="C26" s="52"/>
      <c r="D26" s="52"/>
      <c r="E26" s="52"/>
      <c r="F26" s="52"/>
      <c r="G26" s="52"/>
      <c r="H26" s="53"/>
      <c r="K26" s="60"/>
      <c r="L26" s="61"/>
      <c r="M26" s="61"/>
      <c r="N26" s="61"/>
      <c r="O26" s="61"/>
      <c r="P26" s="61"/>
      <c r="Q26" s="61"/>
      <c r="R26" s="62"/>
      <c r="U26" s="51">
        <f>A24</f>
      </c>
      <c r="V26" s="52"/>
      <c r="W26" s="52"/>
      <c r="X26" s="52"/>
      <c r="Y26" s="52"/>
      <c r="Z26" s="52"/>
      <c r="AA26" s="52"/>
      <c r="AB26" s="53"/>
    </row>
    <row r="27" spans="1:28" ht="15.75" thickBot="1">
      <c r="A27" s="54"/>
      <c r="B27" s="55"/>
      <c r="C27" s="55"/>
      <c r="D27" s="55"/>
      <c r="E27" s="55"/>
      <c r="F27" s="55"/>
      <c r="G27" s="55"/>
      <c r="H27" s="56"/>
      <c r="K27" s="63"/>
      <c r="L27" s="64"/>
      <c r="M27" s="64"/>
      <c r="N27" s="64"/>
      <c r="O27" s="64"/>
      <c r="P27" s="64"/>
      <c r="Q27" s="64"/>
      <c r="R27" s="65"/>
      <c r="U27" s="54"/>
      <c r="V27" s="55"/>
      <c r="W27" s="55"/>
      <c r="X27" s="55"/>
      <c r="Y27" s="55"/>
      <c r="Z27" s="55"/>
      <c r="AA27" s="55"/>
      <c r="AB27" s="56"/>
    </row>
    <row r="28" spans="1:38" ht="15">
      <c r="A28" s="47" t="s">
        <v>30</v>
      </c>
      <c r="B28" s="48"/>
      <c r="C28" s="43"/>
      <c r="D28" s="44"/>
      <c r="U28" s="43"/>
      <c r="V28" s="44"/>
      <c r="W28" s="47" t="s">
        <v>32</v>
      </c>
      <c r="X28" s="48"/>
      <c r="Y28" s="43"/>
      <c r="Z28" s="44"/>
      <c r="AA28" s="47" t="s">
        <v>30</v>
      </c>
      <c r="AB28" s="48"/>
      <c r="AD28" s="1">
        <f>IF(C28="",0,IF(C28&gt;C22,3,IF(C28=C22,1,IF(C28&lt;C22,0))))</f>
        <v>0</v>
      </c>
      <c r="AE28" s="1">
        <f>IF(Y22="",0,IF(Y22&gt;Y28,3,IF(Y22=Y28,1,IF(Y22&lt;Y28,0))))</f>
        <v>0</v>
      </c>
      <c r="AF28" s="14">
        <f>SUM(AD28:AE28)</f>
        <v>0</v>
      </c>
      <c r="AG28" s="14"/>
      <c r="AI28" s="14">
        <f>IF(AF28=AF23,SUM(Y22)+(C28*2))</f>
        <v>0</v>
      </c>
      <c r="AJ28" s="14"/>
      <c r="AL28" s="1">
        <f>SUM(AF28*1000)+(AI28)</f>
        <v>0</v>
      </c>
    </row>
    <row r="29" spans="1:28" ht="15.75" thickBot="1">
      <c r="A29" s="49"/>
      <c r="B29" s="50"/>
      <c r="C29" s="45"/>
      <c r="D29" s="46"/>
      <c r="U29" s="45"/>
      <c r="V29" s="46"/>
      <c r="W29" s="49"/>
      <c r="X29" s="50"/>
      <c r="Y29" s="45"/>
      <c r="Z29" s="46"/>
      <c r="AA29" s="49"/>
      <c r="AB29" s="50"/>
    </row>
    <row r="30" ht="15.75" thickBot="1"/>
    <row r="31" spans="1:36" ht="15">
      <c r="A31" s="47" t="s">
        <v>30</v>
      </c>
      <c r="B31" s="48"/>
      <c r="C31" s="43"/>
      <c r="D31" s="44"/>
      <c r="U31" s="43"/>
      <c r="V31" s="44"/>
      <c r="W31" s="47" t="s">
        <v>31</v>
      </c>
      <c r="X31" s="48"/>
      <c r="Y31" s="43"/>
      <c r="Z31" s="44"/>
      <c r="AA31" s="47" t="s">
        <v>30</v>
      </c>
      <c r="AB31" s="48"/>
      <c r="AD31" s="1" t="s">
        <v>1</v>
      </c>
      <c r="AF31" s="14" t="s">
        <v>33</v>
      </c>
      <c r="AG31" s="14"/>
      <c r="AI31" s="14" t="s">
        <v>34</v>
      </c>
      <c r="AJ31" s="14"/>
    </row>
    <row r="32" spans="1:38" ht="15.75" thickBot="1">
      <c r="A32" s="49"/>
      <c r="B32" s="50"/>
      <c r="C32" s="45"/>
      <c r="D32" s="46"/>
      <c r="U32" s="45"/>
      <c r="V32" s="46"/>
      <c r="W32" s="49"/>
      <c r="X32" s="50"/>
      <c r="Y32" s="45"/>
      <c r="Z32" s="46"/>
      <c r="AA32" s="49"/>
      <c r="AB32" s="50"/>
      <c r="AD32" s="1">
        <f>IF(C31="",0,IF(C31&gt;C37,3,IF(C31=C37,1,IF(C31&lt;C37,0))))</f>
        <v>0</v>
      </c>
      <c r="AE32" s="1">
        <f>IF(Y37="",0,IF(Y37&gt;Y31,3,IF(Y37=Y31,1,IF(Y37&lt;Y31,0))))</f>
        <v>0</v>
      </c>
      <c r="AF32" s="14">
        <f>SUM(AD32:AE32)</f>
        <v>0</v>
      </c>
      <c r="AG32" s="14"/>
      <c r="AI32" s="14">
        <f>IF(AF32=AF37,SUM(C31)+(Y37*2))</f>
        <v>0</v>
      </c>
      <c r="AJ32" s="14"/>
      <c r="AL32" s="1">
        <f>SUM(AF32*1000)+(AI32)</f>
        <v>0</v>
      </c>
    </row>
    <row r="33" spans="1:28" ht="15">
      <c r="A33" s="51">
        <f>POULES!AA13</f>
      </c>
      <c r="B33" s="52"/>
      <c r="C33" s="52"/>
      <c r="D33" s="52"/>
      <c r="E33" s="52"/>
      <c r="F33" s="52"/>
      <c r="G33" s="52"/>
      <c r="H33" s="53"/>
      <c r="K33" s="57">
        <f>IF(C31="","",IF(AL32&gt;AL37,A33,IF(AL37&gt;AL32,A35,IF(AL32=AL37,IF(U37&gt;U31,A33,IF(AL37=AL32,IF(U31&gt;U37,A35)))))))</f>
      </c>
      <c r="L33" s="58"/>
      <c r="M33" s="58"/>
      <c r="N33" s="58"/>
      <c r="O33" s="58"/>
      <c r="P33" s="58"/>
      <c r="Q33" s="58"/>
      <c r="R33" s="59"/>
      <c r="U33" s="51">
        <f>A35</f>
      </c>
      <c r="V33" s="52"/>
      <c r="W33" s="52"/>
      <c r="X33" s="52"/>
      <c r="Y33" s="52"/>
      <c r="Z33" s="52"/>
      <c r="AA33" s="52"/>
      <c r="AB33" s="53"/>
    </row>
    <row r="34" spans="1:28" ht="15.75" thickBot="1">
      <c r="A34" s="54"/>
      <c r="B34" s="55"/>
      <c r="C34" s="55"/>
      <c r="D34" s="55"/>
      <c r="E34" s="55"/>
      <c r="F34" s="55"/>
      <c r="G34" s="55"/>
      <c r="H34" s="56"/>
      <c r="K34" s="60"/>
      <c r="L34" s="61"/>
      <c r="M34" s="61"/>
      <c r="N34" s="61"/>
      <c r="O34" s="61"/>
      <c r="P34" s="61"/>
      <c r="Q34" s="61"/>
      <c r="R34" s="62"/>
      <c r="U34" s="54"/>
      <c r="V34" s="55"/>
      <c r="W34" s="55"/>
      <c r="X34" s="55"/>
      <c r="Y34" s="55"/>
      <c r="Z34" s="55"/>
      <c r="AA34" s="55"/>
      <c r="AB34" s="56"/>
    </row>
    <row r="35" spans="1:28" ht="15">
      <c r="A35" s="51">
        <f>POULES!AA54</f>
      </c>
      <c r="B35" s="52"/>
      <c r="C35" s="52"/>
      <c r="D35" s="52"/>
      <c r="E35" s="52"/>
      <c r="F35" s="52"/>
      <c r="G35" s="52"/>
      <c r="H35" s="53"/>
      <c r="K35" s="60"/>
      <c r="L35" s="61"/>
      <c r="M35" s="61"/>
      <c r="N35" s="61"/>
      <c r="O35" s="61"/>
      <c r="P35" s="61"/>
      <c r="Q35" s="61"/>
      <c r="R35" s="62"/>
      <c r="U35" s="51">
        <f>A33</f>
      </c>
      <c r="V35" s="52"/>
      <c r="W35" s="52"/>
      <c r="X35" s="52"/>
      <c r="Y35" s="52"/>
      <c r="Z35" s="52"/>
      <c r="AA35" s="52"/>
      <c r="AB35" s="53"/>
    </row>
    <row r="36" spans="1:28" ht="15.75" thickBot="1">
      <c r="A36" s="54"/>
      <c r="B36" s="55"/>
      <c r="C36" s="55"/>
      <c r="D36" s="55"/>
      <c r="E36" s="55"/>
      <c r="F36" s="55"/>
      <c r="G36" s="55"/>
      <c r="H36" s="56"/>
      <c r="K36" s="63"/>
      <c r="L36" s="64"/>
      <c r="M36" s="64"/>
      <c r="N36" s="64"/>
      <c r="O36" s="64"/>
      <c r="P36" s="64"/>
      <c r="Q36" s="64"/>
      <c r="R36" s="65"/>
      <c r="U36" s="54"/>
      <c r="V36" s="55"/>
      <c r="W36" s="55"/>
      <c r="X36" s="55"/>
      <c r="Y36" s="55"/>
      <c r="Z36" s="55"/>
      <c r="AA36" s="55"/>
      <c r="AB36" s="56"/>
    </row>
    <row r="37" spans="1:38" ht="15">
      <c r="A37" s="47" t="s">
        <v>30</v>
      </c>
      <c r="B37" s="48"/>
      <c r="C37" s="43"/>
      <c r="D37" s="44"/>
      <c r="U37" s="43"/>
      <c r="V37" s="44"/>
      <c r="W37" s="47" t="s">
        <v>32</v>
      </c>
      <c r="X37" s="48"/>
      <c r="Y37" s="43"/>
      <c r="Z37" s="44"/>
      <c r="AA37" s="47" t="s">
        <v>30</v>
      </c>
      <c r="AB37" s="48"/>
      <c r="AD37" s="1">
        <f>IF(C37="",0,IF(C37&gt;C31,3,IF(C37=C31,1,IF(C37&lt;C31,0))))</f>
        <v>0</v>
      </c>
      <c r="AE37" s="1">
        <f>IF(Y31="",0,IF(Y31&gt;Y37,3,IF(Y31=Y37,1,IF(Y31&lt;Y37,0))))</f>
        <v>0</v>
      </c>
      <c r="AF37" s="14">
        <f>SUM(AD37:AE37)</f>
        <v>0</v>
      </c>
      <c r="AG37" s="14"/>
      <c r="AI37" s="14">
        <f>IF(AF37=AF32,SUM(Y31)+(C37*2))</f>
        <v>0</v>
      </c>
      <c r="AJ37" s="14"/>
      <c r="AL37" s="1">
        <f>SUM(AF37*1000)+(AI37)</f>
        <v>0</v>
      </c>
    </row>
    <row r="38" spans="1:28" ht="15.75" thickBot="1">
      <c r="A38" s="49"/>
      <c r="B38" s="50"/>
      <c r="C38" s="45"/>
      <c r="D38" s="46"/>
      <c r="U38" s="45"/>
      <c r="V38" s="46"/>
      <c r="W38" s="49"/>
      <c r="X38" s="50"/>
      <c r="Y38" s="45"/>
      <c r="Z38" s="46"/>
      <c r="AA38" s="49"/>
      <c r="AB38" s="50"/>
    </row>
    <row r="39" ht="15.75" thickBot="1"/>
    <row r="40" spans="1:36" ht="15">
      <c r="A40" s="47" t="s">
        <v>30</v>
      </c>
      <c r="B40" s="48"/>
      <c r="C40" s="43"/>
      <c r="D40" s="44"/>
      <c r="U40" s="43"/>
      <c r="V40" s="44"/>
      <c r="W40" s="47" t="s">
        <v>31</v>
      </c>
      <c r="X40" s="48"/>
      <c r="Y40" s="43"/>
      <c r="Z40" s="44"/>
      <c r="AA40" s="47" t="s">
        <v>30</v>
      </c>
      <c r="AB40" s="48"/>
      <c r="AD40" s="1" t="s">
        <v>1</v>
      </c>
      <c r="AF40" s="14" t="s">
        <v>33</v>
      </c>
      <c r="AG40" s="14"/>
      <c r="AI40" s="14" t="s">
        <v>34</v>
      </c>
      <c r="AJ40" s="14"/>
    </row>
    <row r="41" spans="1:38" ht="15.75" thickBot="1">
      <c r="A41" s="49"/>
      <c r="B41" s="50"/>
      <c r="C41" s="45"/>
      <c r="D41" s="46"/>
      <c r="U41" s="45"/>
      <c r="V41" s="46"/>
      <c r="W41" s="49"/>
      <c r="X41" s="50"/>
      <c r="Y41" s="45"/>
      <c r="Z41" s="46"/>
      <c r="AA41" s="49"/>
      <c r="AB41" s="50"/>
      <c r="AD41" s="1">
        <f>IF(C40="",0,IF(C40&gt;C46,3,IF(C40=C46,1,IF(C40&lt;C46,0))))</f>
        <v>0</v>
      </c>
      <c r="AE41" s="1">
        <f>IF(Y46="",0,IF(Y46&gt;Y40,3,IF(Y46=Y40,1,IF(Y46&lt;Y40,0))))</f>
        <v>0</v>
      </c>
      <c r="AF41" s="14">
        <f>SUM(AD41:AE41)</f>
        <v>0</v>
      </c>
      <c r="AG41" s="14"/>
      <c r="AI41" s="14">
        <f>IF(AF41=AF46,SUM(C40)+(Y46*2))</f>
        <v>0</v>
      </c>
      <c r="AJ41" s="14"/>
      <c r="AL41" s="1">
        <f>SUM(AF41*1000)+(AI41)</f>
        <v>0</v>
      </c>
    </row>
    <row r="42" spans="1:28" ht="15">
      <c r="A42" s="51">
        <f>POULES!AA103</f>
      </c>
      <c r="B42" s="52"/>
      <c r="C42" s="52"/>
      <c r="D42" s="52"/>
      <c r="E42" s="52"/>
      <c r="F42" s="52"/>
      <c r="G42" s="52"/>
      <c r="H42" s="53"/>
      <c r="K42" s="57">
        <f>IF(C40="","",IF(AL41&gt;AL46,A42,IF(AL46&gt;AL41,A44,IF(AL41=AL46,IF(U46&gt;U40,A42,IF(AL46=AL41,IF(U40&gt;U46,A44)))))))</f>
      </c>
      <c r="L42" s="58"/>
      <c r="M42" s="58"/>
      <c r="N42" s="58"/>
      <c r="O42" s="58"/>
      <c r="P42" s="58"/>
      <c r="Q42" s="58"/>
      <c r="R42" s="59"/>
      <c r="U42" s="51">
        <f>A44</f>
      </c>
      <c r="V42" s="52"/>
      <c r="W42" s="52"/>
      <c r="X42" s="52"/>
      <c r="Y42" s="52"/>
      <c r="Z42" s="52"/>
      <c r="AA42" s="52"/>
      <c r="AB42" s="53"/>
    </row>
    <row r="43" spans="1:28" ht="15.75" thickBot="1">
      <c r="A43" s="54"/>
      <c r="B43" s="55"/>
      <c r="C43" s="55"/>
      <c r="D43" s="55"/>
      <c r="E43" s="55"/>
      <c r="F43" s="55"/>
      <c r="G43" s="55"/>
      <c r="H43" s="56"/>
      <c r="K43" s="60"/>
      <c r="L43" s="61"/>
      <c r="M43" s="61"/>
      <c r="N43" s="61"/>
      <c r="O43" s="61"/>
      <c r="P43" s="61"/>
      <c r="Q43" s="61"/>
      <c r="R43" s="62"/>
      <c r="U43" s="54"/>
      <c r="V43" s="55"/>
      <c r="W43" s="55"/>
      <c r="X43" s="55"/>
      <c r="Y43" s="55"/>
      <c r="Z43" s="55"/>
      <c r="AA43" s="55"/>
      <c r="AB43" s="56"/>
    </row>
    <row r="44" spans="1:28" ht="15">
      <c r="A44" s="51">
        <f>POULES!AA24</f>
      </c>
      <c r="B44" s="52"/>
      <c r="C44" s="52"/>
      <c r="D44" s="52"/>
      <c r="E44" s="52"/>
      <c r="F44" s="52"/>
      <c r="G44" s="52"/>
      <c r="H44" s="53"/>
      <c r="K44" s="60"/>
      <c r="L44" s="61"/>
      <c r="M44" s="61"/>
      <c r="N44" s="61"/>
      <c r="O44" s="61"/>
      <c r="P44" s="61"/>
      <c r="Q44" s="61"/>
      <c r="R44" s="62"/>
      <c r="U44" s="51">
        <f>A42</f>
      </c>
      <c r="V44" s="52"/>
      <c r="W44" s="52"/>
      <c r="X44" s="52"/>
      <c r="Y44" s="52"/>
      <c r="Z44" s="52"/>
      <c r="AA44" s="52"/>
      <c r="AB44" s="53"/>
    </row>
    <row r="45" spans="1:28" ht="15.75" thickBot="1">
      <c r="A45" s="54"/>
      <c r="B45" s="55"/>
      <c r="C45" s="55"/>
      <c r="D45" s="55"/>
      <c r="E45" s="55"/>
      <c r="F45" s="55"/>
      <c r="G45" s="55"/>
      <c r="H45" s="56"/>
      <c r="K45" s="63"/>
      <c r="L45" s="64"/>
      <c r="M45" s="64"/>
      <c r="N45" s="64"/>
      <c r="O45" s="64"/>
      <c r="P45" s="64"/>
      <c r="Q45" s="64"/>
      <c r="R45" s="65"/>
      <c r="U45" s="54"/>
      <c r="V45" s="55"/>
      <c r="W45" s="55"/>
      <c r="X45" s="55"/>
      <c r="Y45" s="55"/>
      <c r="Z45" s="55"/>
      <c r="AA45" s="55"/>
      <c r="AB45" s="56"/>
    </row>
    <row r="46" spans="1:38" ht="15">
      <c r="A46" s="47" t="s">
        <v>30</v>
      </c>
      <c r="B46" s="48"/>
      <c r="C46" s="43"/>
      <c r="D46" s="44"/>
      <c r="U46" s="43"/>
      <c r="V46" s="44"/>
      <c r="W46" s="47" t="s">
        <v>32</v>
      </c>
      <c r="X46" s="48"/>
      <c r="Y46" s="43"/>
      <c r="Z46" s="44"/>
      <c r="AA46" s="47" t="s">
        <v>30</v>
      </c>
      <c r="AB46" s="48"/>
      <c r="AD46" s="1">
        <f>IF(C46="",0,IF(C46&gt;C40,3,IF(C46=C40,1,IF(C46&lt;C40,0))))</f>
        <v>0</v>
      </c>
      <c r="AE46" s="1">
        <f>IF(Y40="",0,IF(Y40&gt;Y46,3,IF(Y40=Y46,1,IF(Y40&lt;Y46,0))))</f>
        <v>0</v>
      </c>
      <c r="AF46" s="14">
        <f>SUM(AD46:AE46)</f>
        <v>0</v>
      </c>
      <c r="AG46" s="14"/>
      <c r="AI46" s="14">
        <f>IF(AF46=AF41,SUM(Y40)+(C46*2))</f>
        <v>0</v>
      </c>
      <c r="AJ46" s="14"/>
      <c r="AL46" s="1">
        <f>SUM(AF46*1000)+(AI46)</f>
        <v>0</v>
      </c>
    </row>
    <row r="47" spans="1:28" ht="15.75" thickBot="1">
      <c r="A47" s="49"/>
      <c r="B47" s="50"/>
      <c r="C47" s="45"/>
      <c r="D47" s="46"/>
      <c r="U47" s="45"/>
      <c r="V47" s="46"/>
      <c r="W47" s="49"/>
      <c r="X47" s="50"/>
      <c r="Y47" s="45"/>
      <c r="Z47" s="46"/>
      <c r="AA47" s="49"/>
      <c r="AB47" s="50"/>
    </row>
    <row r="48" ht="15.75" thickBot="1"/>
    <row r="49" spans="1:36" ht="15">
      <c r="A49" s="47" t="s">
        <v>30</v>
      </c>
      <c r="B49" s="48"/>
      <c r="C49" s="43"/>
      <c r="D49" s="44"/>
      <c r="U49" s="43"/>
      <c r="V49" s="44"/>
      <c r="W49" s="47" t="s">
        <v>31</v>
      </c>
      <c r="X49" s="48"/>
      <c r="Y49" s="43"/>
      <c r="Z49" s="44"/>
      <c r="AA49" s="47" t="s">
        <v>30</v>
      </c>
      <c r="AB49" s="48"/>
      <c r="AD49" s="1" t="s">
        <v>1</v>
      </c>
      <c r="AF49" s="14" t="s">
        <v>33</v>
      </c>
      <c r="AG49" s="14"/>
      <c r="AI49" s="14" t="s">
        <v>34</v>
      </c>
      <c r="AJ49" s="14"/>
    </row>
    <row r="50" spans="1:38" ht="15.75" thickBot="1">
      <c r="A50" s="49"/>
      <c r="B50" s="50"/>
      <c r="C50" s="45"/>
      <c r="D50" s="46"/>
      <c r="U50" s="45"/>
      <c r="V50" s="46"/>
      <c r="W50" s="49"/>
      <c r="X50" s="50"/>
      <c r="Y50" s="45"/>
      <c r="Z50" s="46"/>
      <c r="AA50" s="49"/>
      <c r="AB50" s="50"/>
      <c r="AD50" s="1">
        <f>IF(C49="",0,IF(C49&gt;C55,3,IF(C49=C55,1,IF(C49&lt;C55,0))))</f>
        <v>0</v>
      </c>
      <c r="AE50" s="1">
        <f>IF(Y55="",0,IF(Y55&gt;Y49,3,IF(Y55=Y49,1,IF(Y55&lt;Y49,0))))</f>
        <v>0</v>
      </c>
      <c r="AF50" s="14">
        <f>SUM(AD50:AE50)</f>
        <v>0</v>
      </c>
      <c r="AG50" s="14"/>
      <c r="AI50" s="14">
        <f>IF(AF50=AF55,SUM(C49)+(Y55*2))</f>
        <v>0</v>
      </c>
      <c r="AJ50" s="14"/>
      <c r="AL50" s="1">
        <f>SUM(AF50*1000)+(AI50)</f>
        <v>0</v>
      </c>
    </row>
    <row r="51" spans="1:28" ht="15">
      <c r="A51" s="51">
        <f>POULES!AA118</f>
      </c>
      <c r="B51" s="52"/>
      <c r="C51" s="52"/>
      <c r="D51" s="52"/>
      <c r="E51" s="52"/>
      <c r="F51" s="52"/>
      <c r="G51" s="52"/>
      <c r="H51" s="53"/>
      <c r="K51" s="57">
        <f>IF(C49="","",IF(AL50&gt;AL55,A51,IF(AL55&gt;AL50,A53,IF(AL50=AL55,IF(U55&gt;U49,A51,IF(AL55=AL50,IF(U49&gt;U55,A53)))))))</f>
      </c>
      <c r="L51" s="58"/>
      <c r="M51" s="58"/>
      <c r="N51" s="58"/>
      <c r="O51" s="58"/>
      <c r="P51" s="58"/>
      <c r="Q51" s="58"/>
      <c r="R51" s="59"/>
      <c r="U51" s="51">
        <f>A53</f>
      </c>
      <c r="V51" s="52"/>
      <c r="W51" s="52"/>
      <c r="X51" s="52"/>
      <c r="Y51" s="52"/>
      <c r="Z51" s="52"/>
      <c r="AA51" s="52"/>
      <c r="AB51" s="53"/>
    </row>
    <row r="52" spans="1:28" ht="15.75" thickBot="1">
      <c r="A52" s="54"/>
      <c r="B52" s="55"/>
      <c r="C52" s="55"/>
      <c r="D52" s="55"/>
      <c r="E52" s="55"/>
      <c r="F52" s="55"/>
      <c r="G52" s="55"/>
      <c r="H52" s="56"/>
      <c r="K52" s="60"/>
      <c r="L52" s="61"/>
      <c r="M52" s="61"/>
      <c r="N52" s="61"/>
      <c r="O52" s="61"/>
      <c r="P52" s="61"/>
      <c r="Q52" s="61"/>
      <c r="R52" s="62"/>
      <c r="U52" s="54"/>
      <c r="V52" s="55"/>
      <c r="W52" s="55"/>
      <c r="X52" s="55"/>
      <c r="Y52" s="55"/>
      <c r="Z52" s="55"/>
      <c r="AA52" s="55"/>
      <c r="AB52" s="56"/>
    </row>
    <row r="53" spans="1:28" ht="15">
      <c r="A53" s="51">
        <f>POULES!AA69</f>
      </c>
      <c r="B53" s="52"/>
      <c r="C53" s="52"/>
      <c r="D53" s="52"/>
      <c r="E53" s="52"/>
      <c r="F53" s="52"/>
      <c r="G53" s="52"/>
      <c r="H53" s="53"/>
      <c r="K53" s="60"/>
      <c r="L53" s="61"/>
      <c r="M53" s="61"/>
      <c r="N53" s="61"/>
      <c r="O53" s="61"/>
      <c r="P53" s="61"/>
      <c r="Q53" s="61"/>
      <c r="R53" s="62"/>
      <c r="U53" s="51">
        <f>A51</f>
      </c>
      <c r="V53" s="52"/>
      <c r="W53" s="52"/>
      <c r="X53" s="52"/>
      <c r="Y53" s="52"/>
      <c r="Z53" s="52"/>
      <c r="AA53" s="52"/>
      <c r="AB53" s="53"/>
    </row>
    <row r="54" spans="1:28" ht="15.75" thickBot="1">
      <c r="A54" s="54"/>
      <c r="B54" s="55"/>
      <c r="C54" s="55"/>
      <c r="D54" s="55"/>
      <c r="E54" s="55"/>
      <c r="F54" s="55"/>
      <c r="G54" s="55"/>
      <c r="H54" s="56"/>
      <c r="K54" s="63"/>
      <c r="L54" s="64"/>
      <c r="M54" s="64"/>
      <c r="N54" s="64"/>
      <c r="O54" s="64"/>
      <c r="P54" s="64"/>
      <c r="Q54" s="64"/>
      <c r="R54" s="65"/>
      <c r="U54" s="54"/>
      <c r="V54" s="55"/>
      <c r="W54" s="55"/>
      <c r="X54" s="55"/>
      <c r="Y54" s="55"/>
      <c r="Z54" s="55"/>
      <c r="AA54" s="55"/>
      <c r="AB54" s="56"/>
    </row>
    <row r="55" spans="1:38" ht="15">
      <c r="A55" s="47" t="s">
        <v>30</v>
      </c>
      <c r="B55" s="48"/>
      <c r="C55" s="43"/>
      <c r="D55" s="44"/>
      <c r="U55" s="43"/>
      <c r="V55" s="44"/>
      <c r="W55" s="47" t="s">
        <v>32</v>
      </c>
      <c r="X55" s="48"/>
      <c r="Y55" s="43"/>
      <c r="Z55" s="44"/>
      <c r="AA55" s="47" t="s">
        <v>30</v>
      </c>
      <c r="AB55" s="48"/>
      <c r="AD55" s="1">
        <f>IF(C55="",0,IF(C55&gt;C49,3,IF(C55=C49,1,IF(C55&lt;C49,0))))</f>
        <v>0</v>
      </c>
      <c r="AE55" s="1">
        <f>IF(Y49="",0,IF(Y49&gt;Y55,3,IF(Y49=Y55,1,IF(Y49&lt;Y55,0))))</f>
        <v>0</v>
      </c>
      <c r="AF55" s="14">
        <f>SUM(AD55:AE55)</f>
        <v>0</v>
      </c>
      <c r="AG55" s="14"/>
      <c r="AI55" s="14">
        <f>IF(AF55=AF50,SUM(Y49)+(C55*2))</f>
        <v>0</v>
      </c>
      <c r="AJ55" s="14"/>
      <c r="AL55" s="1">
        <f>SUM(AF55*1000)+(AI55)</f>
        <v>0</v>
      </c>
    </row>
    <row r="56" spans="1:28" ht="15.75" thickBot="1">
      <c r="A56" s="49"/>
      <c r="B56" s="50"/>
      <c r="C56" s="45"/>
      <c r="D56" s="46"/>
      <c r="U56" s="45"/>
      <c r="V56" s="46"/>
      <c r="W56" s="49"/>
      <c r="X56" s="50"/>
      <c r="Y56" s="45"/>
      <c r="Z56" s="46"/>
      <c r="AA56" s="49"/>
      <c r="AB56" s="50"/>
    </row>
    <row r="57" ht="15.75" thickBot="1"/>
    <row r="58" spans="1:36" ht="15">
      <c r="A58" s="47" t="s">
        <v>30</v>
      </c>
      <c r="B58" s="48"/>
      <c r="C58" s="43"/>
      <c r="D58" s="44"/>
      <c r="U58" s="43"/>
      <c r="V58" s="44"/>
      <c r="W58" s="47" t="s">
        <v>31</v>
      </c>
      <c r="X58" s="48"/>
      <c r="Y58" s="43"/>
      <c r="Z58" s="44"/>
      <c r="AA58" s="47" t="s">
        <v>30</v>
      </c>
      <c r="AB58" s="48"/>
      <c r="AD58" s="1" t="s">
        <v>1</v>
      </c>
      <c r="AF58" s="14" t="s">
        <v>33</v>
      </c>
      <c r="AG58" s="14"/>
      <c r="AI58" s="14" t="s">
        <v>34</v>
      </c>
      <c r="AJ58" s="14"/>
    </row>
    <row r="59" spans="1:38" ht="15.75" thickBot="1">
      <c r="A59" s="49"/>
      <c r="B59" s="50"/>
      <c r="C59" s="45"/>
      <c r="D59" s="46"/>
      <c r="U59" s="45"/>
      <c r="V59" s="46"/>
      <c r="W59" s="49"/>
      <c r="X59" s="50"/>
      <c r="Y59" s="45"/>
      <c r="Z59" s="46"/>
      <c r="AA59" s="49"/>
      <c r="AB59" s="50"/>
      <c r="AD59" s="1">
        <f>IF(C58="",0,IF(C58&gt;C64,3,IF(C58=C64,1,IF(C58&lt;C64,0))))</f>
        <v>0</v>
      </c>
      <c r="AE59" s="1">
        <f>IF(Y64="",0,IF(Y64&gt;Y58,3,IF(Y64=Y58,1,IF(Y64&lt;Y58,0))))</f>
        <v>0</v>
      </c>
      <c r="AF59" s="14">
        <f>SUM(AD59:AE59)</f>
        <v>0</v>
      </c>
      <c r="AG59" s="14"/>
      <c r="AI59" s="14">
        <f>IF(AF59=AF64,SUM(C58)+(Y64*2))</f>
        <v>0</v>
      </c>
      <c r="AJ59" s="14"/>
      <c r="AL59" s="1">
        <f>SUM(AF59*1000)+(AI59)</f>
        <v>0</v>
      </c>
    </row>
    <row r="60" spans="1:28" ht="15">
      <c r="A60" s="51">
        <f>POULES!AA58</f>
      </c>
      <c r="B60" s="52"/>
      <c r="C60" s="52"/>
      <c r="D60" s="52"/>
      <c r="E60" s="52"/>
      <c r="F60" s="52"/>
      <c r="G60" s="52"/>
      <c r="H60" s="53"/>
      <c r="K60" s="57">
        <f>IF(C58="","",IF(AL59&gt;AL64,A60,IF(AL64&gt;AL59,A62,IF(AL59=AL64,IF(U64&gt;U58,A60,IF(AL64=AL59,IF(U58&gt;U64,A62)))))))</f>
      </c>
      <c r="L60" s="58"/>
      <c r="M60" s="58"/>
      <c r="N60" s="58"/>
      <c r="O60" s="58"/>
      <c r="P60" s="58"/>
      <c r="Q60" s="58"/>
      <c r="R60" s="59"/>
      <c r="U60" s="51">
        <f>A62</f>
      </c>
      <c r="V60" s="52"/>
      <c r="W60" s="52"/>
      <c r="X60" s="52"/>
      <c r="Y60" s="52"/>
      <c r="Z60" s="52"/>
      <c r="AA60" s="52"/>
      <c r="AB60" s="53"/>
    </row>
    <row r="61" spans="1:28" ht="15.75" thickBot="1">
      <c r="A61" s="54"/>
      <c r="B61" s="55"/>
      <c r="C61" s="55"/>
      <c r="D61" s="55"/>
      <c r="E61" s="55"/>
      <c r="F61" s="55"/>
      <c r="G61" s="55"/>
      <c r="H61" s="56"/>
      <c r="K61" s="60"/>
      <c r="L61" s="61"/>
      <c r="M61" s="61"/>
      <c r="N61" s="61"/>
      <c r="O61" s="61"/>
      <c r="P61" s="61"/>
      <c r="Q61" s="61"/>
      <c r="R61" s="62"/>
      <c r="U61" s="54"/>
      <c r="V61" s="55"/>
      <c r="W61" s="55"/>
      <c r="X61" s="55"/>
      <c r="Y61" s="55"/>
      <c r="Z61" s="55"/>
      <c r="AA61" s="55"/>
      <c r="AB61" s="56"/>
    </row>
    <row r="62" spans="1:28" ht="15">
      <c r="A62" s="51">
        <f>POULES!AA39</f>
      </c>
      <c r="B62" s="52"/>
      <c r="C62" s="52"/>
      <c r="D62" s="52"/>
      <c r="E62" s="52"/>
      <c r="F62" s="52"/>
      <c r="G62" s="52"/>
      <c r="H62" s="53"/>
      <c r="K62" s="60"/>
      <c r="L62" s="61"/>
      <c r="M62" s="61"/>
      <c r="N62" s="61"/>
      <c r="O62" s="61"/>
      <c r="P62" s="61"/>
      <c r="Q62" s="61"/>
      <c r="R62" s="62"/>
      <c r="U62" s="51">
        <f>A60</f>
      </c>
      <c r="V62" s="52"/>
      <c r="W62" s="52"/>
      <c r="X62" s="52"/>
      <c r="Y62" s="52"/>
      <c r="Z62" s="52"/>
      <c r="AA62" s="52"/>
      <c r="AB62" s="53"/>
    </row>
    <row r="63" spans="1:28" ht="15.75" thickBot="1">
      <c r="A63" s="54"/>
      <c r="B63" s="55"/>
      <c r="C63" s="55"/>
      <c r="D63" s="55"/>
      <c r="E63" s="55"/>
      <c r="F63" s="55"/>
      <c r="G63" s="55"/>
      <c r="H63" s="56"/>
      <c r="K63" s="63"/>
      <c r="L63" s="64"/>
      <c r="M63" s="64"/>
      <c r="N63" s="64"/>
      <c r="O63" s="64"/>
      <c r="P63" s="64"/>
      <c r="Q63" s="64"/>
      <c r="R63" s="65"/>
      <c r="U63" s="54"/>
      <c r="V63" s="55"/>
      <c r="W63" s="55"/>
      <c r="X63" s="55"/>
      <c r="Y63" s="55"/>
      <c r="Z63" s="55"/>
      <c r="AA63" s="55"/>
      <c r="AB63" s="56"/>
    </row>
    <row r="64" spans="1:38" ht="15">
      <c r="A64" s="47" t="s">
        <v>30</v>
      </c>
      <c r="B64" s="48"/>
      <c r="C64" s="43"/>
      <c r="D64" s="44"/>
      <c r="U64" s="43"/>
      <c r="V64" s="44"/>
      <c r="W64" s="47" t="s">
        <v>32</v>
      </c>
      <c r="X64" s="48"/>
      <c r="Y64" s="43"/>
      <c r="Z64" s="44"/>
      <c r="AA64" s="47" t="s">
        <v>30</v>
      </c>
      <c r="AB64" s="48"/>
      <c r="AD64" s="1">
        <f>IF(C64="",0,IF(C64&gt;C58,3,IF(C64=C58,1,IF(C64&lt;C58,0))))</f>
        <v>0</v>
      </c>
      <c r="AE64" s="1">
        <f>IF(Y58="",0,IF(Y58&gt;Y64,3,IF(Y58=Y64,1,IF(Y58&lt;Y64,0))))</f>
        <v>0</v>
      </c>
      <c r="AF64" s="14">
        <f>SUM(AD64:AE64)</f>
        <v>0</v>
      </c>
      <c r="AG64" s="14"/>
      <c r="AI64" s="14">
        <f>IF(AF64=AF59,SUM(Y58)+(C64*2))</f>
        <v>0</v>
      </c>
      <c r="AJ64" s="14"/>
      <c r="AL64" s="1">
        <f>SUM(AF64*1000)+(AI64)</f>
        <v>0</v>
      </c>
    </row>
    <row r="65" spans="1:28" ht="15.75" thickBot="1">
      <c r="A65" s="49"/>
      <c r="B65" s="50"/>
      <c r="C65" s="45"/>
      <c r="D65" s="46"/>
      <c r="U65" s="45"/>
      <c r="V65" s="46"/>
      <c r="W65" s="49"/>
      <c r="X65" s="50"/>
      <c r="Y65" s="45"/>
      <c r="Z65" s="46"/>
      <c r="AA65" s="49"/>
      <c r="AB65" s="50"/>
    </row>
    <row r="66" ht="15.75" thickBot="1"/>
    <row r="67" spans="1:36" ht="15">
      <c r="A67" s="47" t="s">
        <v>30</v>
      </c>
      <c r="B67" s="48"/>
      <c r="C67" s="43"/>
      <c r="D67" s="44"/>
      <c r="U67" s="43"/>
      <c r="V67" s="44"/>
      <c r="W67" s="47" t="s">
        <v>31</v>
      </c>
      <c r="X67" s="48"/>
      <c r="Y67" s="43"/>
      <c r="Z67" s="44"/>
      <c r="AA67" s="47" t="s">
        <v>30</v>
      </c>
      <c r="AB67" s="48"/>
      <c r="AD67" s="1" t="s">
        <v>1</v>
      </c>
      <c r="AF67" s="14" t="s">
        <v>33</v>
      </c>
      <c r="AG67" s="14"/>
      <c r="AI67" s="14" t="s">
        <v>34</v>
      </c>
      <c r="AJ67" s="14"/>
    </row>
    <row r="68" spans="1:38" ht="15.75" thickBot="1">
      <c r="A68" s="49"/>
      <c r="B68" s="50"/>
      <c r="C68" s="45"/>
      <c r="D68" s="46"/>
      <c r="U68" s="45"/>
      <c r="V68" s="46"/>
      <c r="W68" s="49"/>
      <c r="X68" s="50"/>
      <c r="Y68" s="45"/>
      <c r="Z68" s="46"/>
      <c r="AA68" s="49"/>
      <c r="AB68" s="50"/>
      <c r="AD68" s="1">
        <f>IF(C67="",0,IF(C67&gt;C73,3,IF(C67=C73,1,IF(C67&lt;C73,0))))</f>
        <v>0</v>
      </c>
      <c r="AE68" s="1">
        <f>IF(Y73="",0,IF(Y73&gt;Y67,3,IF(Y73=Y67,1,IF(Y73&lt;Y67,0))))</f>
        <v>0</v>
      </c>
      <c r="AF68" s="14">
        <f>SUM(AD68:AE68)</f>
        <v>0</v>
      </c>
      <c r="AG68" s="14"/>
      <c r="AI68" s="14">
        <f>IF(AF68=AF73,SUM(C67)+(Y73*2))</f>
        <v>0</v>
      </c>
      <c r="AJ68" s="14"/>
      <c r="AL68" s="1">
        <f>SUM(AF68*1000)+(AI68)</f>
        <v>0</v>
      </c>
    </row>
    <row r="69" spans="1:28" ht="15">
      <c r="A69" s="51">
        <f>POULES!AA28</f>
      </c>
      <c r="B69" s="52"/>
      <c r="C69" s="52"/>
      <c r="D69" s="52"/>
      <c r="E69" s="52"/>
      <c r="F69" s="52"/>
      <c r="G69" s="52"/>
      <c r="H69" s="53"/>
      <c r="K69" s="57">
        <f>IF(C67="","",IF(AL68&gt;AL73,A69,IF(AL73&gt;AL68,A71,IF(AL68=AL73,IF(U73&gt;U67,A69,IF(AL73=AL68,IF(U67&gt;U73,A71)))))))</f>
      </c>
      <c r="L69" s="58"/>
      <c r="M69" s="58"/>
      <c r="N69" s="58"/>
      <c r="O69" s="58"/>
      <c r="P69" s="58"/>
      <c r="Q69" s="58"/>
      <c r="R69" s="59"/>
      <c r="U69" s="51">
        <f>A71</f>
      </c>
      <c r="V69" s="52"/>
      <c r="W69" s="52"/>
      <c r="X69" s="52"/>
      <c r="Y69" s="52"/>
      <c r="Z69" s="52"/>
      <c r="AA69" s="52"/>
      <c r="AB69" s="53"/>
    </row>
    <row r="70" spans="1:28" ht="15.75" thickBot="1">
      <c r="A70" s="54"/>
      <c r="B70" s="55"/>
      <c r="C70" s="55"/>
      <c r="D70" s="55"/>
      <c r="E70" s="55"/>
      <c r="F70" s="55"/>
      <c r="G70" s="55"/>
      <c r="H70" s="56"/>
      <c r="K70" s="60"/>
      <c r="L70" s="61"/>
      <c r="M70" s="61"/>
      <c r="N70" s="61"/>
      <c r="O70" s="61"/>
      <c r="P70" s="61"/>
      <c r="Q70" s="61"/>
      <c r="R70" s="62"/>
      <c r="U70" s="54"/>
      <c r="V70" s="55"/>
      <c r="W70" s="55"/>
      <c r="X70" s="55"/>
      <c r="Y70" s="55"/>
      <c r="Z70" s="55"/>
      <c r="AA70" s="55"/>
      <c r="AB70" s="56"/>
    </row>
    <row r="71" spans="1:28" ht="15">
      <c r="A71" s="51">
        <f>POULES!AA114</f>
      </c>
      <c r="B71" s="52"/>
      <c r="C71" s="52"/>
      <c r="D71" s="52"/>
      <c r="E71" s="52"/>
      <c r="F71" s="52"/>
      <c r="G71" s="52"/>
      <c r="H71" s="53"/>
      <c r="K71" s="60"/>
      <c r="L71" s="61"/>
      <c r="M71" s="61"/>
      <c r="N71" s="61"/>
      <c r="O71" s="61"/>
      <c r="P71" s="61"/>
      <c r="Q71" s="61"/>
      <c r="R71" s="62"/>
      <c r="U71" s="51">
        <f>A69</f>
      </c>
      <c r="V71" s="52"/>
      <c r="W71" s="52"/>
      <c r="X71" s="52"/>
      <c r="Y71" s="52"/>
      <c r="Z71" s="52"/>
      <c r="AA71" s="52"/>
      <c r="AB71" s="53"/>
    </row>
    <row r="72" spans="1:28" ht="15.75" thickBot="1">
      <c r="A72" s="54"/>
      <c r="B72" s="55"/>
      <c r="C72" s="55"/>
      <c r="D72" s="55"/>
      <c r="E72" s="55"/>
      <c r="F72" s="55"/>
      <c r="G72" s="55"/>
      <c r="H72" s="56"/>
      <c r="K72" s="63"/>
      <c r="L72" s="64"/>
      <c r="M72" s="64"/>
      <c r="N72" s="64"/>
      <c r="O72" s="64"/>
      <c r="P72" s="64"/>
      <c r="Q72" s="64"/>
      <c r="R72" s="65"/>
      <c r="U72" s="54"/>
      <c r="V72" s="55"/>
      <c r="W72" s="55"/>
      <c r="X72" s="55"/>
      <c r="Y72" s="55"/>
      <c r="Z72" s="55"/>
      <c r="AA72" s="55"/>
      <c r="AB72" s="56"/>
    </row>
    <row r="73" spans="1:38" ht="15">
      <c r="A73" s="47" t="s">
        <v>30</v>
      </c>
      <c r="B73" s="48"/>
      <c r="C73" s="43"/>
      <c r="D73" s="44"/>
      <c r="U73" s="43"/>
      <c r="V73" s="44"/>
      <c r="W73" s="47" t="s">
        <v>32</v>
      </c>
      <c r="X73" s="48"/>
      <c r="Y73" s="43"/>
      <c r="Z73" s="44"/>
      <c r="AA73" s="47" t="s">
        <v>30</v>
      </c>
      <c r="AB73" s="48"/>
      <c r="AD73" s="1">
        <f>IF(C73="",0,IF(C73&gt;C67,3,IF(C73=C67,1,IF(C73&lt;C67,0))))</f>
        <v>0</v>
      </c>
      <c r="AE73" s="1">
        <f>IF(Y67="",0,IF(Y67&gt;Y73,3,IF(Y67=Y73,1,IF(Y67&lt;Y73,0))))</f>
        <v>0</v>
      </c>
      <c r="AF73" s="14">
        <f>SUM(AD73:AE73)</f>
        <v>0</v>
      </c>
      <c r="AG73" s="14"/>
      <c r="AI73" s="14">
        <f>IF(AF73=AF68,SUM(Y67)+(C73*2))</f>
        <v>0</v>
      </c>
      <c r="AJ73" s="14"/>
      <c r="AL73" s="1">
        <f>SUM(AF73*1000)+(AI73)</f>
        <v>0</v>
      </c>
    </row>
    <row r="74" spans="1:28" ht="15.75" thickBot="1">
      <c r="A74" s="49"/>
      <c r="B74" s="50"/>
      <c r="C74" s="45"/>
      <c r="D74" s="46"/>
      <c r="U74" s="45"/>
      <c r="V74" s="46"/>
      <c r="W74" s="49"/>
      <c r="X74" s="50"/>
      <c r="Y74" s="45"/>
      <c r="Z74" s="46"/>
      <c r="AA74" s="49"/>
      <c r="AB74" s="50"/>
    </row>
  </sheetData>
  <mergeCells count="186">
    <mergeCell ref="A1:M2"/>
    <mergeCell ref="P1:AB2"/>
    <mergeCell ref="A4:B5"/>
    <mergeCell ref="A6:H7"/>
    <mergeCell ref="C4:D5"/>
    <mergeCell ref="AA4:AB5"/>
    <mergeCell ref="Y4:Z5"/>
    <mergeCell ref="W4:X5"/>
    <mergeCell ref="U4:V5"/>
    <mergeCell ref="A10:B11"/>
    <mergeCell ref="C10:D11"/>
    <mergeCell ref="U6:AB7"/>
    <mergeCell ref="U8:AB9"/>
    <mergeCell ref="AA10:AB11"/>
    <mergeCell ref="Y10:Z11"/>
    <mergeCell ref="K6:R9"/>
    <mergeCell ref="A8:H9"/>
    <mergeCell ref="W10:X11"/>
    <mergeCell ref="U10:V11"/>
    <mergeCell ref="AF4:AG4"/>
    <mergeCell ref="AF5:AG5"/>
    <mergeCell ref="AF10:AG10"/>
    <mergeCell ref="AI4:AJ4"/>
    <mergeCell ref="AI5:AJ5"/>
    <mergeCell ref="AI10:AJ10"/>
    <mergeCell ref="A13:B14"/>
    <mergeCell ref="C13:D14"/>
    <mergeCell ref="U13:V14"/>
    <mergeCell ref="W13:X14"/>
    <mergeCell ref="Y13:Z14"/>
    <mergeCell ref="AA13:AB14"/>
    <mergeCell ref="AF13:AG13"/>
    <mergeCell ref="AI13:AJ13"/>
    <mergeCell ref="AF14:AG14"/>
    <mergeCell ref="AI14:AJ14"/>
    <mergeCell ref="A15:H16"/>
    <mergeCell ref="K15:R18"/>
    <mergeCell ref="U15:AB16"/>
    <mergeCell ref="A17:H18"/>
    <mergeCell ref="U17:AB18"/>
    <mergeCell ref="A19:B20"/>
    <mergeCell ref="C19:D20"/>
    <mergeCell ref="U19:V20"/>
    <mergeCell ref="W19:X20"/>
    <mergeCell ref="Y19:Z20"/>
    <mergeCell ref="AA19:AB20"/>
    <mergeCell ref="AF19:AG19"/>
    <mergeCell ref="AI19:AJ19"/>
    <mergeCell ref="A22:B23"/>
    <mergeCell ref="C22:D23"/>
    <mergeCell ref="U22:V23"/>
    <mergeCell ref="W22:X23"/>
    <mergeCell ref="Y22:Z23"/>
    <mergeCell ref="AA22:AB23"/>
    <mergeCell ref="AF22:AG22"/>
    <mergeCell ref="AI22:AJ22"/>
    <mergeCell ref="AF23:AG23"/>
    <mergeCell ref="AI23:AJ23"/>
    <mergeCell ref="A24:H25"/>
    <mergeCell ref="K24:R27"/>
    <mergeCell ref="U24:AB25"/>
    <mergeCell ref="A26:H27"/>
    <mergeCell ref="U26:AB27"/>
    <mergeCell ref="A28:B29"/>
    <mergeCell ref="C28:D29"/>
    <mergeCell ref="U28:V29"/>
    <mergeCell ref="W28:X29"/>
    <mergeCell ref="Y28:Z29"/>
    <mergeCell ref="AA28:AB29"/>
    <mergeCell ref="AF28:AG28"/>
    <mergeCell ref="AI28:AJ28"/>
    <mergeCell ref="A31:B32"/>
    <mergeCell ref="C31:D32"/>
    <mergeCell ref="U31:V32"/>
    <mergeCell ref="W31:X32"/>
    <mergeCell ref="Y31:Z32"/>
    <mergeCell ref="AA31:AB32"/>
    <mergeCell ref="AF31:AG31"/>
    <mergeCell ref="AI31:AJ31"/>
    <mergeCell ref="AF32:AG32"/>
    <mergeCell ref="AI32:AJ32"/>
    <mergeCell ref="A33:H34"/>
    <mergeCell ref="K33:R36"/>
    <mergeCell ref="U33:AB34"/>
    <mergeCell ref="A35:H36"/>
    <mergeCell ref="U35:AB36"/>
    <mergeCell ref="A37:B38"/>
    <mergeCell ref="C37:D38"/>
    <mergeCell ref="U37:V38"/>
    <mergeCell ref="W37:X38"/>
    <mergeCell ref="Y37:Z38"/>
    <mergeCell ref="AA37:AB38"/>
    <mergeCell ref="AF37:AG37"/>
    <mergeCell ref="AI37:AJ37"/>
    <mergeCell ref="A40:B41"/>
    <mergeCell ref="C40:D41"/>
    <mergeCell ref="U40:V41"/>
    <mergeCell ref="W40:X41"/>
    <mergeCell ref="Y40:Z41"/>
    <mergeCell ref="AA40:AB41"/>
    <mergeCell ref="AF40:AG40"/>
    <mergeCell ref="AI40:AJ40"/>
    <mergeCell ref="AF41:AG41"/>
    <mergeCell ref="AI41:AJ41"/>
    <mergeCell ref="A42:H43"/>
    <mergeCell ref="K42:R45"/>
    <mergeCell ref="U42:AB43"/>
    <mergeCell ref="A44:H45"/>
    <mergeCell ref="U44:AB45"/>
    <mergeCell ref="A46:B47"/>
    <mergeCell ref="C46:D47"/>
    <mergeCell ref="U46:V47"/>
    <mergeCell ref="W46:X47"/>
    <mergeCell ref="Y46:Z47"/>
    <mergeCell ref="AA46:AB47"/>
    <mergeCell ref="AF46:AG46"/>
    <mergeCell ref="AI46:AJ46"/>
    <mergeCell ref="A49:B50"/>
    <mergeCell ref="C49:D50"/>
    <mergeCell ref="U49:V50"/>
    <mergeCell ref="W49:X50"/>
    <mergeCell ref="Y49:Z50"/>
    <mergeCell ref="AA49:AB50"/>
    <mergeCell ref="AF49:AG49"/>
    <mergeCell ref="AI49:AJ49"/>
    <mergeCell ref="AF50:AG50"/>
    <mergeCell ref="AI50:AJ50"/>
    <mergeCell ref="A51:H52"/>
    <mergeCell ref="K51:R54"/>
    <mergeCell ref="U51:AB52"/>
    <mergeCell ref="A53:H54"/>
    <mergeCell ref="U53:AB54"/>
    <mergeCell ref="A55:B56"/>
    <mergeCell ref="C55:D56"/>
    <mergeCell ref="U55:V56"/>
    <mergeCell ref="W55:X56"/>
    <mergeCell ref="Y55:Z56"/>
    <mergeCell ref="AA55:AB56"/>
    <mergeCell ref="AF55:AG55"/>
    <mergeCell ref="AI55:AJ55"/>
    <mergeCell ref="A58:B59"/>
    <mergeCell ref="C58:D59"/>
    <mergeCell ref="U58:V59"/>
    <mergeCell ref="W58:X59"/>
    <mergeCell ref="Y58:Z59"/>
    <mergeCell ref="AA58:AB59"/>
    <mergeCell ref="AF58:AG58"/>
    <mergeCell ref="AI58:AJ58"/>
    <mergeCell ref="AF59:AG59"/>
    <mergeCell ref="AI59:AJ59"/>
    <mergeCell ref="A60:H61"/>
    <mergeCell ref="K60:R63"/>
    <mergeCell ref="U60:AB61"/>
    <mergeCell ref="A62:H63"/>
    <mergeCell ref="U62:AB63"/>
    <mergeCell ref="A64:B65"/>
    <mergeCell ref="C64:D65"/>
    <mergeCell ref="U64:V65"/>
    <mergeCell ref="W64:X65"/>
    <mergeCell ref="Y64:Z65"/>
    <mergeCell ref="AA64:AB65"/>
    <mergeCell ref="AF64:AG64"/>
    <mergeCell ref="AI64:AJ64"/>
    <mergeCell ref="A67:B68"/>
    <mergeCell ref="C67:D68"/>
    <mergeCell ref="U67:V68"/>
    <mergeCell ref="W67:X68"/>
    <mergeCell ref="Y67:Z68"/>
    <mergeCell ref="AA67:AB68"/>
    <mergeCell ref="AF67:AG67"/>
    <mergeCell ref="AI67:AJ67"/>
    <mergeCell ref="AF68:AG68"/>
    <mergeCell ref="AI68:AJ68"/>
    <mergeCell ref="A69:H70"/>
    <mergeCell ref="K69:R72"/>
    <mergeCell ref="U69:AB70"/>
    <mergeCell ref="A71:H72"/>
    <mergeCell ref="U71:AB72"/>
    <mergeCell ref="A73:B74"/>
    <mergeCell ref="C73:D74"/>
    <mergeCell ref="U73:V74"/>
    <mergeCell ref="W73:X74"/>
    <mergeCell ref="Y73:Z74"/>
    <mergeCell ref="AA73:AB74"/>
    <mergeCell ref="AF73:AG73"/>
    <mergeCell ref="AI73:AJ7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20"/>
  </sheetPr>
  <dimension ref="A1:AL38"/>
  <sheetViews>
    <sheetView workbookViewId="0" topLeftCell="A1">
      <pane ySplit="2" topLeftCell="BM3" activePane="bottomLeft" state="frozen"/>
      <selection pane="topLeft" activeCell="A1" sqref="A1"/>
      <selection pane="bottomLeft" activeCell="AR10" sqref="AR10"/>
    </sheetView>
  </sheetViews>
  <sheetFormatPr defaultColWidth="11.421875" defaultRowHeight="12.75"/>
  <cols>
    <col min="1" max="29" width="6.7109375" style="1" customWidth="1"/>
    <col min="30" max="37" width="6.7109375" style="1" hidden="1" customWidth="1"/>
    <col min="38" max="38" width="15.00390625" style="1" hidden="1" customWidth="1"/>
    <col min="39" max="16384" width="6.7109375" style="1" customWidth="1"/>
  </cols>
  <sheetData>
    <row r="1" spans="1:28" ht="15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P1" s="66" t="s">
        <v>29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ht="15.75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P2" s="69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</row>
    <row r="3" spans="1:28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6" ht="15">
      <c r="A4" s="47" t="s">
        <v>30</v>
      </c>
      <c r="B4" s="48"/>
      <c r="C4" s="43"/>
      <c r="D4" s="44"/>
      <c r="U4" s="43"/>
      <c r="V4" s="44"/>
      <c r="W4" s="47" t="s">
        <v>31</v>
      </c>
      <c r="X4" s="48"/>
      <c r="Y4" s="43"/>
      <c r="Z4" s="44"/>
      <c r="AA4" s="47" t="s">
        <v>30</v>
      </c>
      <c r="AB4" s="48"/>
      <c r="AD4" s="1" t="s">
        <v>1</v>
      </c>
      <c r="AF4" s="14" t="s">
        <v>33</v>
      </c>
      <c r="AG4" s="14"/>
      <c r="AI4" s="14" t="s">
        <v>34</v>
      </c>
      <c r="AJ4" s="14"/>
    </row>
    <row r="5" spans="1:38" ht="15.75" thickBot="1">
      <c r="A5" s="49"/>
      <c r="B5" s="50"/>
      <c r="C5" s="45"/>
      <c r="D5" s="46"/>
      <c r="U5" s="45"/>
      <c r="V5" s="46"/>
      <c r="W5" s="49"/>
      <c r="X5" s="50"/>
      <c r="Y5" s="45"/>
      <c r="Z5" s="46"/>
      <c r="AA5" s="49"/>
      <c r="AB5" s="50"/>
      <c r="AD5" s="1">
        <f>IF(C4="",0,IF(C4&gt;C10,3,IF(C4=C10,1,IF(C4&lt;C10,0))))</f>
        <v>0</v>
      </c>
      <c r="AE5" s="1">
        <f>IF(Y10="",0,IF(Y10&gt;Y4,3,IF(Y10=Y4,1,IF(Y10&lt;Y4,0))))</f>
        <v>0</v>
      </c>
      <c r="AF5" s="14">
        <f>SUM(AD5:AE5)</f>
        <v>0</v>
      </c>
      <c r="AG5" s="14"/>
      <c r="AI5" s="14">
        <f>IF(AF5=AF10,SUM(C4)+(Y10*2))</f>
        <v>0</v>
      </c>
      <c r="AJ5" s="14"/>
      <c r="AL5" s="1">
        <f>SUM(AF5*1000)+(AI5)</f>
        <v>0</v>
      </c>
    </row>
    <row r="6" spans="1:28" ht="15">
      <c r="A6" s="51"/>
      <c r="B6" s="52"/>
      <c r="C6" s="52"/>
      <c r="D6" s="52"/>
      <c r="E6" s="52"/>
      <c r="F6" s="52"/>
      <c r="G6" s="52"/>
      <c r="H6" s="53"/>
      <c r="K6" s="57">
        <f>IF(C4="","",IF(AL5&gt;AL10,A6,IF(AL10&gt;AL5,A8,IF(AL5=AL10,IF(U10&gt;U4,A6,IF(AL10=AL5,IF(U4&gt;U10,A8)))))))</f>
      </c>
      <c r="L6" s="58"/>
      <c r="M6" s="58"/>
      <c r="N6" s="58"/>
      <c r="O6" s="58"/>
      <c r="P6" s="58"/>
      <c r="Q6" s="58"/>
      <c r="R6" s="59"/>
      <c r="U6" s="51">
        <f>A8</f>
        <v>0</v>
      </c>
      <c r="V6" s="52"/>
      <c r="W6" s="52"/>
      <c r="X6" s="52"/>
      <c r="Y6" s="52"/>
      <c r="Z6" s="52"/>
      <c r="AA6" s="52"/>
      <c r="AB6" s="53"/>
    </row>
    <row r="7" spans="1:28" ht="15.75" thickBot="1">
      <c r="A7" s="54"/>
      <c r="B7" s="55"/>
      <c r="C7" s="55"/>
      <c r="D7" s="55"/>
      <c r="E7" s="55"/>
      <c r="F7" s="55"/>
      <c r="G7" s="55"/>
      <c r="H7" s="56"/>
      <c r="K7" s="60"/>
      <c r="L7" s="61"/>
      <c r="M7" s="61"/>
      <c r="N7" s="61"/>
      <c r="O7" s="61"/>
      <c r="P7" s="61"/>
      <c r="Q7" s="61"/>
      <c r="R7" s="62"/>
      <c r="U7" s="54"/>
      <c r="V7" s="55"/>
      <c r="W7" s="55"/>
      <c r="X7" s="55"/>
      <c r="Y7" s="55"/>
      <c r="Z7" s="55"/>
      <c r="AA7" s="55"/>
      <c r="AB7" s="56"/>
    </row>
    <row r="8" spans="1:28" ht="15">
      <c r="A8" s="51"/>
      <c r="B8" s="52"/>
      <c r="C8" s="52"/>
      <c r="D8" s="52"/>
      <c r="E8" s="52"/>
      <c r="F8" s="52"/>
      <c r="G8" s="52"/>
      <c r="H8" s="53"/>
      <c r="K8" s="60"/>
      <c r="L8" s="61"/>
      <c r="M8" s="61"/>
      <c r="N8" s="61"/>
      <c r="O8" s="61"/>
      <c r="P8" s="61"/>
      <c r="Q8" s="61"/>
      <c r="R8" s="62"/>
      <c r="U8" s="51">
        <f>A6</f>
        <v>0</v>
      </c>
      <c r="V8" s="52"/>
      <c r="W8" s="52"/>
      <c r="X8" s="52"/>
      <c r="Y8" s="52"/>
      <c r="Z8" s="52"/>
      <c r="AA8" s="52"/>
      <c r="AB8" s="53"/>
    </row>
    <row r="9" spans="1:28" ht="15.75" thickBot="1">
      <c r="A9" s="54"/>
      <c r="B9" s="55"/>
      <c r="C9" s="55"/>
      <c r="D9" s="55"/>
      <c r="E9" s="55"/>
      <c r="F9" s="55"/>
      <c r="G9" s="55"/>
      <c r="H9" s="56"/>
      <c r="K9" s="63"/>
      <c r="L9" s="64"/>
      <c r="M9" s="64"/>
      <c r="N9" s="64"/>
      <c r="O9" s="64"/>
      <c r="P9" s="64"/>
      <c r="Q9" s="64"/>
      <c r="R9" s="65"/>
      <c r="U9" s="54"/>
      <c r="V9" s="55"/>
      <c r="W9" s="55"/>
      <c r="X9" s="55"/>
      <c r="Y9" s="55"/>
      <c r="Z9" s="55"/>
      <c r="AA9" s="55"/>
      <c r="AB9" s="56"/>
    </row>
    <row r="10" spans="1:38" ht="15">
      <c r="A10" s="47" t="s">
        <v>30</v>
      </c>
      <c r="B10" s="48"/>
      <c r="C10" s="43"/>
      <c r="D10" s="44"/>
      <c r="U10" s="43"/>
      <c r="V10" s="44"/>
      <c r="W10" s="47" t="s">
        <v>32</v>
      </c>
      <c r="X10" s="48"/>
      <c r="Y10" s="43"/>
      <c r="Z10" s="44"/>
      <c r="AA10" s="47" t="s">
        <v>30</v>
      </c>
      <c r="AB10" s="48"/>
      <c r="AD10" s="1">
        <f>IF(C10="",0,IF(C10&gt;C4,3,IF(C10=C4,1,IF(C10&lt;C4,0))))</f>
        <v>0</v>
      </c>
      <c r="AE10" s="1">
        <f>IF(Y4="",0,IF(Y4&gt;Y10,3,IF(Y4=Y10,1,IF(Y4&lt;Y10,0))))</f>
        <v>0</v>
      </c>
      <c r="AF10" s="14">
        <f>SUM(AD10:AE10)</f>
        <v>0</v>
      </c>
      <c r="AG10" s="14"/>
      <c r="AI10" s="14">
        <f>IF(AF10=AF5,SUM(Y4)+(C10*2))</f>
        <v>0</v>
      </c>
      <c r="AJ10" s="14"/>
      <c r="AL10" s="1">
        <f>SUM(AF10*1000)+(AI10)</f>
        <v>0</v>
      </c>
    </row>
    <row r="11" spans="1:28" ht="15.75" thickBot="1">
      <c r="A11" s="49"/>
      <c r="B11" s="50"/>
      <c r="C11" s="45"/>
      <c r="D11" s="46"/>
      <c r="U11" s="45"/>
      <c r="V11" s="46"/>
      <c r="W11" s="49"/>
      <c r="X11" s="50"/>
      <c r="Y11" s="45"/>
      <c r="Z11" s="46"/>
      <c r="AA11" s="49"/>
      <c r="AB11" s="50"/>
    </row>
    <row r="12" ht="15.75" thickBot="1"/>
    <row r="13" spans="1:36" ht="15">
      <c r="A13" s="47" t="s">
        <v>30</v>
      </c>
      <c r="B13" s="48"/>
      <c r="C13" s="43"/>
      <c r="D13" s="44"/>
      <c r="U13" s="43"/>
      <c r="V13" s="44"/>
      <c r="W13" s="47" t="s">
        <v>31</v>
      </c>
      <c r="X13" s="48"/>
      <c r="Y13" s="43"/>
      <c r="Z13" s="44"/>
      <c r="AA13" s="47" t="s">
        <v>30</v>
      </c>
      <c r="AB13" s="48"/>
      <c r="AD13" s="1" t="s">
        <v>1</v>
      </c>
      <c r="AF13" s="14" t="s">
        <v>33</v>
      </c>
      <c r="AG13" s="14"/>
      <c r="AI13" s="14" t="s">
        <v>34</v>
      </c>
      <c r="AJ13" s="14"/>
    </row>
    <row r="14" spans="1:38" ht="15.75" thickBot="1">
      <c r="A14" s="49"/>
      <c r="B14" s="50"/>
      <c r="C14" s="45"/>
      <c r="D14" s="46"/>
      <c r="U14" s="45"/>
      <c r="V14" s="46"/>
      <c r="W14" s="49"/>
      <c r="X14" s="50"/>
      <c r="Y14" s="45"/>
      <c r="Z14" s="46"/>
      <c r="AA14" s="49"/>
      <c r="AB14" s="50"/>
      <c r="AD14" s="1">
        <f>IF(C13="",0,IF(C13&gt;C19,3,IF(C13=C19,1,IF(C13&lt;C19,0))))</f>
        <v>0</v>
      </c>
      <c r="AE14" s="1">
        <f>IF(Y19="",0,IF(Y19&gt;Y13,3,IF(Y19=Y13,1,IF(Y19&lt;Y13,0))))</f>
        <v>0</v>
      </c>
      <c r="AF14" s="14">
        <f>SUM(AD14:AE14)</f>
        <v>0</v>
      </c>
      <c r="AG14" s="14"/>
      <c r="AI14" s="14">
        <f>IF(AF14=AF19,SUM(C13)+(Y19*2))</f>
        <v>0</v>
      </c>
      <c r="AJ14" s="14"/>
      <c r="AL14" s="1">
        <f>SUM(AF14*1000)+(AI14)</f>
        <v>0</v>
      </c>
    </row>
    <row r="15" spans="1:28" ht="15">
      <c r="A15" s="51"/>
      <c r="B15" s="52"/>
      <c r="C15" s="52"/>
      <c r="D15" s="52"/>
      <c r="E15" s="52"/>
      <c r="F15" s="52"/>
      <c r="G15" s="52"/>
      <c r="H15" s="53"/>
      <c r="K15" s="57">
        <f>IF(C13="","",IF(AL14&gt;AL19,A15,IF(AL19&gt;AL14,A17,IF(AL14=AL19,IF(U19&gt;U13,A15,IF(AL19=AL14,IF(U13&gt;U19,A17)))))))</f>
      </c>
      <c r="L15" s="58"/>
      <c r="M15" s="58"/>
      <c r="N15" s="58"/>
      <c r="O15" s="58"/>
      <c r="P15" s="58"/>
      <c r="Q15" s="58"/>
      <c r="R15" s="59"/>
      <c r="U15" s="51">
        <f>A17</f>
        <v>0</v>
      </c>
      <c r="V15" s="52"/>
      <c r="W15" s="52"/>
      <c r="X15" s="52"/>
      <c r="Y15" s="52"/>
      <c r="Z15" s="52"/>
      <c r="AA15" s="52"/>
      <c r="AB15" s="53"/>
    </row>
    <row r="16" spans="1:28" ht="15.75" thickBot="1">
      <c r="A16" s="54"/>
      <c r="B16" s="55"/>
      <c r="C16" s="55"/>
      <c r="D16" s="55"/>
      <c r="E16" s="55"/>
      <c r="F16" s="55"/>
      <c r="G16" s="55"/>
      <c r="H16" s="56"/>
      <c r="K16" s="60"/>
      <c r="L16" s="61"/>
      <c r="M16" s="61"/>
      <c r="N16" s="61"/>
      <c r="O16" s="61"/>
      <c r="P16" s="61"/>
      <c r="Q16" s="61"/>
      <c r="R16" s="62"/>
      <c r="U16" s="54"/>
      <c r="V16" s="55"/>
      <c r="W16" s="55"/>
      <c r="X16" s="55"/>
      <c r="Y16" s="55"/>
      <c r="Z16" s="55"/>
      <c r="AA16" s="55"/>
      <c r="AB16" s="56"/>
    </row>
    <row r="17" spans="1:28" ht="15">
      <c r="A17" s="51"/>
      <c r="B17" s="52"/>
      <c r="C17" s="52"/>
      <c r="D17" s="52"/>
      <c r="E17" s="52"/>
      <c r="F17" s="52"/>
      <c r="G17" s="52"/>
      <c r="H17" s="53"/>
      <c r="K17" s="60"/>
      <c r="L17" s="61"/>
      <c r="M17" s="61"/>
      <c r="N17" s="61"/>
      <c r="O17" s="61"/>
      <c r="P17" s="61"/>
      <c r="Q17" s="61"/>
      <c r="R17" s="62"/>
      <c r="U17" s="51">
        <f>A15</f>
        <v>0</v>
      </c>
      <c r="V17" s="52"/>
      <c r="W17" s="52"/>
      <c r="X17" s="52"/>
      <c r="Y17" s="52"/>
      <c r="Z17" s="52"/>
      <c r="AA17" s="52"/>
      <c r="AB17" s="53"/>
    </row>
    <row r="18" spans="1:28" ht="15.75" thickBot="1">
      <c r="A18" s="54"/>
      <c r="B18" s="55"/>
      <c r="C18" s="55"/>
      <c r="D18" s="55"/>
      <c r="E18" s="55"/>
      <c r="F18" s="55"/>
      <c r="G18" s="55"/>
      <c r="H18" s="56"/>
      <c r="K18" s="63"/>
      <c r="L18" s="64"/>
      <c r="M18" s="64"/>
      <c r="N18" s="64"/>
      <c r="O18" s="64"/>
      <c r="P18" s="64"/>
      <c r="Q18" s="64"/>
      <c r="R18" s="65"/>
      <c r="U18" s="54"/>
      <c r="V18" s="55"/>
      <c r="W18" s="55"/>
      <c r="X18" s="55"/>
      <c r="Y18" s="55"/>
      <c r="Z18" s="55"/>
      <c r="AA18" s="55"/>
      <c r="AB18" s="56"/>
    </row>
    <row r="19" spans="1:38" ht="15">
      <c r="A19" s="47" t="s">
        <v>30</v>
      </c>
      <c r="B19" s="48"/>
      <c r="C19" s="43"/>
      <c r="D19" s="44"/>
      <c r="U19" s="43"/>
      <c r="V19" s="44"/>
      <c r="W19" s="47" t="s">
        <v>32</v>
      </c>
      <c r="X19" s="48"/>
      <c r="Y19" s="43"/>
      <c r="Z19" s="44"/>
      <c r="AA19" s="47" t="s">
        <v>30</v>
      </c>
      <c r="AB19" s="48"/>
      <c r="AD19" s="1">
        <f>IF(C19="",0,IF(C19&gt;C13,3,IF(C19=C13,1,IF(C19&lt;C13,0))))</f>
        <v>0</v>
      </c>
      <c r="AE19" s="1">
        <f>IF(Y13="",0,IF(Y13&gt;Y19,3,IF(Y13=Y19,1,IF(Y13&lt;Y19,0))))</f>
        <v>0</v>
      </c>
      <c r="AF19" s="14">
        <f>SUM(AD19:AE19)</f>
        <v>0</v>
      </c>
      <c r="AG19" s="14"/>
      <c r="AI19" s="14">
        <f>IF(AF19=AF14,SUM(Y13)+(C19*2))</f>
        <v>0</v>
      </c>
      <c r="AJ19" s="14"/>
      <c r="AL19" s="1">
        <f>SUM(AF19*1000)+(AI19)</f>
        <v>0</v>
      </c>
    </row>
    <row r="20" spans="1:28" ht="15.75" thickBot="1">
      <c r="A20" s="49"/>
      <c r="B20" s="50"/>
      <c r="C20" s="45"/>
      <c r="D20" s="46"/>
      <c r="U20" s="45"/>
      <c r="V20" s="46"/>
      <c r="W20" s="49"/>
      <c r="X20" s="50"/>
      <c r="Y20" s="45"/>
      <c r="Z20" s="46"/>
      <c r="AA20" s="49"/>
      <c r="AB20" s="50"/>
    </row>
    <row r="21" ht="15.75" thickBot="1"/>
    <row r="22" spans="1:36" ht="15">
      <c r="A22" s="47" t="s">
        <v>30</v>
      </c>
      <c r="B22" s="48"/>
      <c r="C22" s="43"/>
      <c r="D22" s="44"/>
      <c r="U22" s="43"/>
      <c r="V22" s="44"/>
      <c r="W22" s="47" t="s">
        <v>31</v>
      </c>
      <c r="X22" s="48"/>
      <c r="Y22" s="43"/>
      <c r="Z22" s="44"/>
      <c r="AA22" s="47" t="s">
        <v>30</v>
      </c>
      <c r="AB22" s="48"/>
      <c r="AD22" s="1" t="s">
        <v>1</v>
      </c>
      <c r="AF22" s="14" t="s">
        <v>33</v>
      </c>
      <c r="AG22" s="14"/>
      <c r="AI22" s="14" t="s">
        <v>34</v>
      </c>
      <c r="AJ22" s="14"/>
    </row>
    <row r="23" spans="1:38" ht="15.75" thickBot="1">
      <c r="A23" s="49"/>
      <c r="B23" s="50"/>
      <c r="C23" s="45"/>
      <c r="D23" s="46"/>
      <c r="U23" s="45"/>
      <c r="V23" s="46"/>
      <c r="W23" s="49"/>
      <c r="X23" s="50"/>
      <c r="Y23" s="45"/>
      <c r="Z23" s="46"/>
      <c r="AA23" s="49"/>
      <c r="AB23" s="50"/>
      <c r="AD23" s="1">
        <f>IF(C22="",0,IF(C22&gt;C28,3,IF(C22=C28,1,IF(C22&lt;C28,0))))</f>
        <v>0</v>
      </c>
      <c r="AE23" s="1">
        <f>IF(Y28="",0,IF(Y28&gt;Y22,3,IF(Y28=Y22,1,IF(Y28&lt;Y22,0))))</f>
        <v>0</v>
      </c>
      <c r="AF23" s="14">
        <f>SUM(AD23:AE23)</f>
        <v>0</v>
      </c>
      <c r="AG23" s="14"/>
      <c r="AI23" s="14">
        <f>IF(AF23=AF28,SUM(C22)+(Y28*2))</f>
        <v>0</v>
      </c>
      <c r="AJ23" s="14"/>
      <c r="AL23" s="1">
        <f>SUM(AF23*1000)+(AI23)</f>
        <v>0</v>
      </c>
    </row>
    <row r="24" spans="1:28" ht="15">
      <c r="A24" s="51"/>
      <c r="B24" s="52"/>
      <c r="C24" s="52"/>
      <c r="D24" s="52"/>
      <c r="E24" s="52"/>
      <c r="F24" s="52"/>
      <c r="G24" s="52"/>
      <c r="H24" s="53"/>
      <c r="K24" s="57">
        <f>IF(C22="","",IF(AL23&gt;AL28,A24,IF(AL28&gt;AL23,A26,IF(AL23=AL28,IF(U28&gt;U22,A24,IF(AL28=AL23,IF(U22&gt;U28,A26)))))))</f>
      </c>
      <c r="L24" s="58"/>
      <c r="M24" s="58"/>
      <c r="N24" s="58"/>
      <c r="O24" s="58"/>
      <c r="P24" s="58"/>
      <c r="Q24" s="58"/>
      <c r="R24" s="59"/>
      <c r="U24" s="51">
        <f>A26</f>
        <v>0</v>
      </c>
      <c r="V24" s="52"/>
      <c r="W24" s="52"/>
      <c r="X24" s="52"/>
      <c r="Y24" s="52"/>
      <c r="Z24" s="52"/>
      <c r="AA24" s="52"/>
      <c r="AB24" s="53"/>
    </row>
    <row r="25" spans="1:28" ht="15.75" thickBot="1">
      <c r="A25" s="54"/>
      <c r="B25" s="55"/>
      <c r="C25" s="55"/>
      <c r="D25" s="55"/>
      <c r="E25" s="55"/>
      <c r="F25" s="55"/>
      <c r="G25" s="55"/>
      <c r="H25" s="56"/>
      <c r="K25" s="60"/>
      <c r="L25" s="61"/>
      <c r="M25" s="61"/>
      <c r="N25" s="61"/>
      <c r="O25" s="61"/>
      <c r="P25" s="61"/>
      <c r="Q25" s="61"/>
      <c r="R25" s="62"/>
      <c r="U25" s="54"/>
      <c r="V25" s="55"/>
      <c r="W25" s="55"/>
      <c r="X25" s="55"/>
      <c r="Y25" s="55"/>
      <c r="Z25" s="55"/>
      <c r="AA25" s="55"/>
      <c r="AB25" s="56"/>
    </row>
    <row r="26" spans="1:28" ht="15">
      <c r="A26" s="51"/>
      <c r="B26" s="52"/>
      <c r="C26" s="52"/>
      <c r="D26" s="52"/>
      <c r="E26" s="52"/>
      <c r="F26" s="52"/>
      <c r="G26" s="52"/>
      <c r="H26" s="53"/>
      <c r="K26" s="60"/>
      <c r="L26" s="61"/>
      <c r="M26" s="61"/>
      <c r="N26" s="61"/>
      <c r="O26" s="61"/>
      <c r="P26" s="61"/>
      <c r="Q26" s="61"/>
      <c r="R26" s="62"/>
      <c r="U26" s="51">
        <f>A24</f>
        <v>0</v>
      </c>
      <c r="V26" s="52"/>
      <c r="W26" s="52"/>
      <c r="X26" s="52"/>
      <c r="Y26" s="52"/>
      <c r="Z26" s="52"/>
      <c r="AA26" s="52"/>
      <c r="AB26" s="53"/>
    </row>
    <row r="27" spans="1:28" ht="15.75" thickBot="1">
      <c r="A27" s="54"/>
      <c r="B27" s="55"/>
      <c r="C27" s="55"/>
      <c r="D27" s="55"/>
      <c r="E27" s="55"/>
      <c r="F27" s="55"/>
      <c r="G27" s="55"/>
      <c r="H27" s="56"/>
      <c r="K27" s="63"/>
      <c r="L27" s="64"/>
      <c r="M27" s="64"/>
      <c r="N27" s="64"/>
      <c r="O27" s="64"/>
      <c r="P27" s="64"/>
      <c r="Q27" s="64"/>
      <c r="R27" s="65"/>
      <c r="U27" s="54"/>
      <c r="V27" s="55"/>
      <c r="W27" s="55"/>
      <c r="X27" s="55"/>
      <c r="Y27" s="55"/>
      <c r="Z27" s="55"/>
      <c r="AA27" s="55"/>
      <c r="AB27" s="56"/>
    </row>
    <row r="28" spans="1:38" ht="15">
      <c r="A28" s="47" t="s">
        <v>30</v>
      </c>
      <c r="B28" s="48"/>
      <c r="C28" s="43"/>
      <c r="D28" s="44"/>
      <c r="U28" s="43"/>
      <c r="V28" s="44"/>
      <c r="W28" s="47" t="s">
        <v>32</v>
      </c>
      <c r="X28" s="48"/>
      <c r="Y28" s="43"/>
      <c r="Z28" s="44"/>
      <c r="AA28" s="47" t="s">
        <v>30</v>
      </c>
      <c r="AB28" s="48"/>
      <c r="AD28" s="1">
        <f>IF(C28="",0,IF(C28&gt;C22,3,IF(C28=C22,1,IF(C28&lt;C22,0))))</f>
        <v>0</v>
      </c>
      <c r="AE28" s="1">
        <f>IF(Y22="",0,IF(Y22&gt;Y28,3,IF(Y22=Y28,1,IF(Y22&lt;Y28,0))))</f>
        <v>0</v>
      </c>
      <c r="AF28" s="14">
        <f>SUM(AD28:AE28)</f>
        <v>0</v>
      </c>
      <c r="AG28" s="14"/>
      <c r="AI28" s="14">
        <f>IF(AF28=AF23,SUM(Y22)+(C28*2))</f>
        <v>0</v>
      </c>
      <c r="AJ28" s="14"/>
      <c r="AL28" s="1">
        <f>SUM(AF28*1000)+(AI28)</f>
        <v>0</v>
      </c>
    </row>
    <row r="29" spans="1:28" ht="15.75" thickBot="1">
      <c r="A29" s="49"/>
      <c r="B29" s="50"/>
      <c r="C29" s="45"/>
      <c r="D29" s="46"/>
      <c r="U29" s="45"/>
      <c r="V29" s="46"/>
      <c r="W29" s="49"/>
      <c r="X29" s="50"/>
      <c r="Y29" s="45"/>
      <c r="Z29" s="46"/>
      <c r="AA29" s="49"/>
      <c r="AB29" s="50"/>
    </row>
    <row r="30" ht="15.75" thickBot="1"/>
    <row r="31" spans="1:36" ht="15">
      <c r="A31" s="47" t="s">
        <v>30</v>
      </c>
      <c r="B31" s="48"/>
      <c r="C31" s="43"/>
      <c r="D31" s="44"/>
      <c r="U31" s="43"/>
      <c r="V31" s="44"/>
      <c r="W31" s="47" t="s">
        <v>31</v>
      </c>
      <c r="X31" s="48"/>
      <c r="Y31" s="43"/>
      <c r="Z31" s="44"/>
      <c r="AA31" s="47" t="s">
        <v>30</v>
      </c>
      <c r="AB31" s="48"/>
      <c r="AD31" s="1" t="s">
        <v>1</v>
      </c>
      <c r="AF31" s="14" t="s">
        <v>33</v>
      </c>
      <c r="AG31" s="14"/>
      <c r="AI31" s="14" t="s">
        <v>34</v>
      </c>
      <c r="AJ31" s="14"/>
    </row>
    <row r="32" spans="1:38" ht="15.75" thickBot="1">
      <c r="A32" s="49"/>
      <c r="B32" s="50"/>
      <c r="C32" s="45"/>
      <c r="D32" s="46"/>
      <c r="U32" s="45"/>
      <c r="V32" s="46"/>
      <c r="W32" s="49"/>
      <c r="X32" s="50"/>
      <c r="Y32" s="45"/>
      <c r="Z32" s="46"/>
      <c r="AA32" s="49"/>
      <c r="AB32" s="50"/>
      <c r="AD32" s="1">
        <f>IF(C31="",0,IF(C31&gt;C37,3,IF(C31=C37,1,IF(C31&lt;C37,0))))</f>
        <v>0</v>
      </c>
      <c r="AE32" s="1">
        <f>IF(Y37="",0,IF(Y37&gt;Y31,3,IF(Y37=Y31,1,IF(Y37&lt;Y31,0))))</f>
        <v>0</v>
      </c>
      <c r="AF32" s="14">
        <f>SUM(AD32:AE32)</f>
        <v>0</v>
      </c>
      <c r="AG32" s="14"/>
      <c r="AI32" s="14">
        <f>IF(AF32=AF37,SUM(C31)+(Y37*2))</f>
        <v>0</v>
      </c>
      <c r="AJ32" s="14"/>
      <c r="AL32" s="1">
        <f>SUM(AF32*1000)+(AI32)</f>
        <v>0</v>
      </c>
    </row>
    <row r="33" spans="1:28" ht="15">
      <c r="A33" s="51"/>
      <c r="B33" s="52"/>
      <c r="C33" s="52"/>
      <c r="D33" s="52"/>
      <c r="E33" s="52"/>
      <c r="F33" s="52"/>
      <c r="G33" s="52"/>
      <c r="H33" s="53"/>
      <c r="K33" s="57">
        <f>IF(C31="","",IF(AL32&gt;AL37,A33,IF(AL37&gt;AL32,A35,IF(AL32=AL37,IF(U37&gt;U31,A33,IF(AL37=AL32,IF(U31&gt;U37,A35)))))))</f>
      </c>
      <c r="L33" s="58"/>
      <c r="M33" s="58"/>
      <c r="N33" s="58"/>
      <c r="O33" s="58"/>
      <c r="P33" s="58"/>
      <c r="Q33" s="58"/>
      <c r="R33" s="59"/>
      <c r="U33" s="51">
        <f>A35</f>
        <v>0</v>
      </c>
      <c r="V33" s="52"/>
      <c r="W33" s="52"/>
      <c r="X33" s="52"/>
      <c r="Y33" s="52"/>
      <c r="Z33" s="52"/>
      <c r="AA33" s="52"/>
      <c r="AB33" s="53"/>
    </row>
    <row r="34" spans="1:28" ht="15.75" thickBot="1">
      <c r="A34" s="54"/>
      <c r="B34" s="55"/>
      <c r="C34" s="55"/>
      <c r="D34" s="55"/>
      <c r="E34" s="55"/>
      <c r="F34" s="55"/>
      <c r="G34" s="55"/>
      <c r="H34" s="56"/>
      <c r="K34" s="60"/>
      <c r="L34" s="61"/>
      <c r="M34" s="61"/>
      <c r="N34" s="61"/>
      <c r="O34" s="61"/>
      <c r="P34" s="61"/>
      <c r="Q34" s="61"/>
      <c r="R34" s="62"/>
      <c r="U34" s="54"/>
      <c r="V34" s="55"/>
      <c r="W34" s="55"/>
      <c r="X34" s="55"/>
      <c r="Y34" s="55"/>
      <c r="Z34" s="55"/>
      <c r="AA34" s="55"/>
      <c r="AB34" s="56"/>
    </row>
    <row r="35" spans="1:28" ht="15">
      <c r="A35" s="51"/>
      <c r="B35" s="52"/>
      <c r="C35" s="52"/>
      <c r="D35" s="52"/>
      <c r="E35" s="52"/>
      <c r="F35" s="52"/>
      <c r="G35" s="52"/>
      <c r="H35" s="53"/>
      <c r="K35" s="60"/>
      <c r="L35" s="61"/>
      <c r="M35" s="61"/>
      <c r="N35" s="61"/>
      <c r="O35" s="61"/>
      <c r="P35" s="61"/>
      <c r="Q35" s="61"/>
      <c r="R35" s="62"/>
      <c r="U35" s="51">
        <f>A33</f>
        <v>0</v>
      </c>
      <c r="V35" s="52"/>
      <c r="W35" s="52"/>
      <c r="X35" s="52"/>
      <c r="Y35" s="52"/>
      <c r="Z35" s="52"/>
      <c r="AA35" s="52"/>
      <c r="AB35" s="53"/>
    </row>
    <row r="36" spans="1:28" ht="15.75" thickBot="1">
      <c r="A36" s="54"/>
      <c r="B36" s="55"/>
      <c r="C36" s="55"/>
      <c r="D36" s="55"/>
      <c r="E36" s="55"/>
      <c r="F36" s="55"/>
      <c r="G36" s="55"/>
      <c r="H36" s="56"/>
      <c r="K36" s="63"/>
      <c r="L36" s="64"/>
      <c r="M36" s="64"/>
      <c r="N36" s="64"/>
      <c r="O36" s="64"/>
      <c r="P36" s="64"/>
      <c r="Q36" s="64"/>
      <c r="R36" s="65"/>
      <c r="U36" s="54"/>
      <c r="V36" s="55"/>
      <c r="W36" s="55"/>
      <c r="X36" s="55"/>
      <c r="Y36" s="55"/>
      <c r="Z36" s="55"/>
      <c r="AA36" s="55"/>
      <c r="AB36" s="56"/>
    </row>
    <row r="37" spans="1:38" ht="15">
      <c r="A37" s="47" t="s">
        <v>30</v>
      </c>
      <c r="B37" s="48"/>
      <c r="C37" s="43"/>
      <c r="D37" s="44"/>
      <c r="U37" s="43"/>
      <c r="V37" s="44"/>
      <c r="W37" s="47" t="s">
        <v>32</v>
      </c>
      <c r="X37" s="48"/>
      <c r="Y37" s="43"/>
      <c r="Z37" s="44"/>
      <c r="AA37" s="47" t="s">
        <v>30</v>
      </c>
      <c r="AB37" s="48"/>
      <c r="AD37" s="1">
        <f>IF(C37="",0,IF(C37&gt;C31,3,IF(C37=C31,1,IF(C37&lt;C31,0))))</f>
        <v>0</v>
      </c>
      <c r="AE37" s="1">
        <f>IF(Y31="",0,IF(Y31&gt;Y37,3,IF(Y31=Y37,1,IF(Y31&lt;Y37,0))))</f>
        <v>0</v>
      </c>
      <c r="AF37" s="14">
        <f>SUM(AD37:AE37)</f>
        <v>0</v>
      </c>
      <c r="AG37" s="14"/>
      <c r="AI37" s="14">
        <f>IF(AF37=AF32,SUM(Y31)+(C37*2))</f>
        <v>0</v>
      </c>
      <c r="AJ37" s="14"/>
      <c r="AL37" s="1">
        <f>SUM(AF37*1000)+(AI37)</f>
        <v>0</v>
      </c>
    </row>
    <row r="38" spans="1:28" ht="15.75" thickBot="1">
      <c r="A38" s="49"/>
      <c r="B38" s="50"/>
      <c r="C38" s="45"/>
      <c r="D38" s="46"/>
      <c r="U38" s="45"/>
      <c r="V38" s="46"/>
      <c r="W38" s="49"/>
      <c r="X38" s="50"/>
      <c r="Y38" s="45"/>
      <c r="Z38" s="46"/>
      <c r="AA38" s="49"/>
      <c r="AB38" s="50"/>
    </row>
  </sheetData>
  <mergeCells count="94">
    <mergeCell ref="Y37:Z38"/>
    <mergeCell ref="AA37:AB38"/>
    <mergeCell ref="AF37:AG37"/>
    <mergeCell ref="AI37:AJ37"/>
    <mergeCell ref="A37:B38"/>
    <mergeCell ref="C37:D38"/>
    <mergeCell ref="U37:V38"/>
    <mergeCell ref="W37:X38"/>
    <mergeCell ref="A33:H34"/>
    <mergeCell ref="K33:R36"/>
    <mergeCell ref="U33:AB34"/>
    <mergeCell ref="A35:H36"/>
    <mergeCell ref="U35:AB36"/>
    <mergeCell ref="Y31:Z32"/>
    <mergeCell ref="AA31:AB32"/>
    <mergeCell ref="AF31:AG31"/>
    <mergeCell ref="AI31:AJ31"/>
    <mergeCell ref="AF32:AG32"/>
    <mergeCell ref="AI32:AJ32"/>
    <mergeCell ref="A31:B32"/>
    <mergeCell ref="C31:D32"/>
    <mergeCell ref="U31:V32"/>
    <mergeCell ref="W31:X32"/>
    <mergeCell ref="Y28:Z29"/>
    <mergeCell ref="AA28:AB29"/>
    <mergeCell ref="AF28:AG28"/>
    <mergeCell ref="AI28:AJ28"/>
    <mergeCell ref="A28:B29"/>
    <mergeCell ref="C28:D29"/>
    <mergeCell ref="U28:V29"/>
    <mergeCell ref="W28:X29"/>
    <mergeCell ref="A24:H25"/>
    <mergeCell ref="K24:R27"/>
    <mergeCell ref="U24:AB25"/>
    <mergeCell ref="A26:H27"/>
    <mergeCell ref="U26:AB27"/>
    <mergeCell ref="Y22:Z23"/>
    <mergeCell ref="AA22:AB23"/>
    <mergeCell ref="AF22:AG22"/>
    <mergeCell ref="AI22:AJ22"/>
    <mergeCell ref="AF23:AG23"/>
    <mergeCell ref="AI23:AJ23"/>
    <mergeCell ref="A22:B23"/>
    <mergeCell ref="C22:D23"/>
    <mergeCell ref="U22:V23"/>
    <mergeCell ref="W22:X23"/>
    <mergeCell ref="Y19:Z20"/>
    <mergeCell ref="AA19:AB20"/>
    <mergeCell ref="AF19:AG19"/>
    <mergeCell ref="AI19:AJ19"/>
    <mergeCell ref="A19:B20"/>
    <mergeCell ref="C19:D20"/>
    <mergeCell ref="U19:V20"/>
    <mergeCell ref="W19:X20"/>
    <mergeCell ref="A15:H16"/>
    <mergeCell ref="K15:R18"/>
    <mergeCell ref="U15:AB16"/>
    <mergeCell ref="A17:H18"/>
    <mergeCell ref="U17:AB18"/>
    <mergeCell ref="Y13:Z14"/>
    <mergeCell ref="AA13:AB14"/>
    <mergeCell ref="AF13:AG13"/>
    <mergeCell ref="AI13:AJ13"/>
    <mergeCell ref="AF14:AG14"/>
    <mergeCell ref="AI14:AJ14"/>
    <mergeCell ref="A13:B14"/>
    <mergeCell ref="C13:D14"/>
    <mergeCell ref="U13:V14"/>
    <mergeCell ref="W13:X14"/>
    <mergeCell ref="AF4:AG4"/>
    <mergeCell ref="AF5:AG5"/>
    <mergeCell ref="AF10:AG10"/>
    <mergeCell ref="AI4:AJ4"/>
    <mergeCell ref="AI5:AJ5"/>
    <mergeCell ref="AI10:AJ10"/>
    <mergeCell ref="A10:B11"/>
    <mergeCell ref="C10:D11"/>
    <mergeCell ref="U6:AB7"/>
    <mergeCell ref="U8:AB9"/>
    <mergeCell ref="AA10:AB11"/>
    <mergeCell ref="Y10:Z11"/>
    <mergeCell ref="K6:R9"/>
    <mergeCell ref="A8:H9"/>
    <mergeCell ref="W10:X11"/>
    <mergeCell ref="U10:V11"/>
    <mergeCell ref="A1:M2"/>
    <mergeCell ref="P1:AB2"/>
    <mergeCell ref="A4:B5"/>
    <mergeCell ref="A6:H7"/>
    <mergeCell ref="C4:D5"/>
    <mergeCell ref="AA4:AB5"/>
    <mergeCell ref="Y4:Z5"/>
    <mergeCell ref="W4:X5"/>
    <mergeCell ref="U4:V5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20"/>
  </sheetPr>
  <dimension ref="A1:AL33"/>
  <sheetViews>
    <sheetView workbookViewId="0" topLeftCell="A1">
      <pane ySplit="2" topLeftCell="BM3" activePane="bottomLeft" state="frozen"/>
      <selection pane="topLeft" activeCell="A1" sqref="A1"/>
      <selection pane="bottomLeft" activeCell="J37" sqref="J37"/>
    </sheetView>
  </sheetViews>
  <sheetFormatPr defaultColWidth="11.421875" defaultRowHeight="12.75"/>
  <cols>
    <col min="1" max="29" width="6.7109375" style="1" customWidth="1"/>
    <col min="30" max="37" width="6.7109375" style="1" hidden="1" customWidth="1"/>
    <col min="38" max="38" width="15.00390625" style="1" hidden="1" customWidth="1"/>
    <col min="39" max="16384" width="6.7109375" style="1" customWidth="1"/>
  </cols>
  <sheetData>
    <row r="1" spans="1:28" ht="15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P1" s="66" t="s">
        <v>29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ht="15.75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P2" s="69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</row>
    <row r="3" spans="1:28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6" ht="15">
      <c r="A4" s="47" t="s">
        <v>30</v>
      </c>
      <c r="B4" s="48"/>
      <c r="C4" s="43"/>
      <c r="D4" s="44"/>
      <c r="U4" s="43"/>
      <c r="V4" s="44"/>
      <c r="W4" s="47" t="s">
        <v>31</v>
      </c>
      <c r="X4" s="48"/>
      <c r="Y4" s="43"/>
      <c r="Z4" s="44"/>
      <c r="AA4" s="47" t="s">
        <v>30</v>
      </c>
      <c r="AB4" s="48"/>
      <c r="AD4" s="1" t="s">
        <v>1</v>
      </c>
      <c r="AF4" s="14" t="s">
        <v>33</v>
      </c>
      <c r="AG4" s="14"/>
      <c r="AI4" s="14" t="s">
        <v>34</v>
      </c>
      <c r="AJ4" s="14"/>
    </row>
    <row r="5" spans="1:38" ht="15.75" thickBot="1">
      <c r="A5" s="49"/>
      <c r="B5" s="50"/>
      <c r="C5" s="45"/>
      <c r="D5" s="46"/>
      <c r="U5" s="45"/>
      <c r="V5" s="46"/>
      <c r="W5" s="49"/>
      <c r="X5" s="50"/>
      <c r="Y5" s="45"/>
      <c r="Z5" s="46"/>
      <c r="AA5" s="49"/>
      <c r="AB5" s="50"/>
      <c r="AD5" s="1">
        <f>IF(C4="",0,IF(C4&gt;C10,3,IF(C4=C10,1,IF(C4&lt;C10,0))))</f>
        <v>0</v>
      </c>
      <c r="AE5" s="1">
        <f>IF(Y10="",0,IF(Y10&gt;Y4,3,IF(Y10=Y4,1,IF(Y10&lt;Y4,0))))</f>
        <v>0</v>
      </c>
      <c r="AF5" s="14">
        <f>SUM(AD5:AE5)</f>
        <v>0</v>
      </c>
      <c r="AG5" s="14"/>
      <c r="AI5" s="14">
        <f>IF(AF5=AF10,SUM(C4)+(Y10*2))</f>
        <v>0</v>
      </c>
      <c r="AJ5" s="14"/>
      <c r="AL5" s="1">
        <f>SUM(AF5*1000)+(AI5)</f>
        <v>0</v>
      </c>
    </row>
    <row r="6" spans="1:28" ht="15">
      <c r="A6" s="51"/>
      <c r="B6" s="52"/>
      <c r="C6" s="52"/>
      <c r="D6" s="52"/>
      <c r="E6" s="52"/>
      <c r="F6" s="52"/>
      <c r="G6" s="52"/>
      <c r="H6" s="53"/>
      <c r="K6" s="57">
        <f>IF(C4="","",IF(AL5&gt;AL10,A6,IF(AL10&gt;AL5,A8,IF(AL5=AL10,IF(U10&gt;U4,A6,IF(AL10=AL5,IF(U4&gt;U10,A8)))))))</f>
      </c>
      <c r="L6" s="58"/>
      <c r="M6" s="58"/>
      <c r="N6" s="58"/>
      <c r="O6" s="58"/>
      <c r="P6" s="58"/>
      <c r="Q6" s="58"/>
      <c r="R6" s="59"/>
      <c r="U6" s="51">
        <f>A8</f>
        <v>0</v>
      </c>
      <c r="V6" s="52"/>
      <c r="W6" s="52"/>
      <c r="X6" s="52"/>
      <c r="Y6" s="52"/>
      <c r="Z6" s="52"/>
      <c r="AA6" s="52"/>
      <c r="AB6" s="53"/>
    </row>
    <row r="7" spans="1:28" ht="15.75" thickBot="1">
      <c r="A7" s="54"/>
      <c r="B7" s="55"/>
      <c r="C7" s="55"/>
      <c r="D7" s="55"/>
      <c r="E7" s="55"/>
      <c r="F7" s="55"/>
      <c r="G7" s="55"/>
      <c r="H7" s="56"/>
      <c r="K7" s="60"/>
      <c r="L7" s="61"/>
      <c r="M7" s="61"/>
      <c r="N7" s="61"/>
      <c r="O7" s="61"/>
      <c r="P7" s="61"/>
      <c r="Q7" s="61"/>
      <c r="R7" s="62"/>
      <c r="U7" s="54"/>
      <c r="V7" s="55"/>
      <c r="W7" s="55"/>
      <c r="X7" s="55"/>
      <c r="Y7" s="55"/>
      <c r="Z7" s="55"/>
      <c r="AA7" s="55"/>
      <c r="AB7" s="56"/>
    </row>
    <row r="8" spans="1:28" ht="15">
      <c r="A8" s="51"/>
      <c r="B8" s="52"/>
      <c r="C8" s="52"/>
      <c r="D8" s="52"/>
      <c r="E8" s="52"/>
      <c r="F8" s="52"/>
      <c r="G8" s="52"/>
      <c r="H8" s="53"/>
      <c r="K8" s="60"/>
      <c r="L8" s="61"/>
      <c r="M8" s="61"/>
      <c r="N8" s="61"/>
      <c r="O8" s="61"/>
      <c r="P8" s="61"/>
      <c r="Q8" s="61"/>
      <c r="R8" s="62"/>
      <c r="U8" s="51">
        <f>A6</f>
        <v>0</v>
      </c>
      <c r="V8" s="52"/>
      <c r="W8" s="52"/>
      <c r="X8" s="52"/>
      <c r="Y8" s="52"/>
      <c r="Z8" s="52"/>
      <c r="AA8" s="52"/>
      <c r="AB8" s="53"/>
    </row>
    <row r="9" spans="1:28" ht="15.75" thickBot="1">
      <c r="A9" s="54"/>
      <c r="B9" s="55"/>
      <c r="C9" s="55"/>
      <c r="D9" s="55"/>
      <c r="E9" s="55"/>
      <c r="F9" s="55"/>
      <c r="G9" s="55"/>
      <c r="H9" s="56"/>
      <c r="K9" s="63"/>
      <c r="L9" s="64"/>
      <c r="M9" s="64"/>
      <c r="N9" s="64"/>
      <c r="O9" s="64"/>
      <c r="P9" s="64"/>
      <c r="Q9" s="64"/>
      <c r="R9" s="65"/>
      <c r="U9" s="54"/>
      <c r="V9" s="55"/>
      <c r="W9" s="55"/>
      <c r="X9" s="55"/>
      <c r="Y9" s="55"/>
      <c r="Z9" s="55"/>
      <c r="AA9" s="55"/>
      <c r="AB9" s="56"/>
    </row>
    <row r="10" spans="1:38" ht="15">
      <c r="A10" s="47" t="s">
        <v>30</v>
      </c>
      <c r="B10" s="48"/>
      <c r="C10" s="43"/>
      <c r="D10" s="44"/>
      <c r="U10" s="43"/>
      <c r="V10" s="44"/>
      <c r="W10" s="47" t="s">
        <v>32</v>
      </c>
      <c r="X10" s="48"/>
      <c r="Y10" s="43"/>
      <c r="Z10" s="44"/>
      <c r="AA10" s="47" t="s">
        <v>30</v>
      </c>
      <c r="AB10" s="48"/>
      <c r="AD10" s="1">
        <f>IF(C10="",0,IF(C10&gt;C4,3,IF(C10=C4,1,IF(C10&lt;C4,0))))</f>
        <v>0</v>
      </c>
      <c r="AE10" s="1">
        <f>IF(Y4="",0,IF(Y4&gt;Y10,3,IF(Y4=Y10,1,IF(Y4&lt;Y10,0))))</f>
        <v>0</v>
      </c>
      <c r="AF10" s="14">
        <f>SUM(AD10:AE10)</f>
        <v>0</v>
      </c>
      <c r="AG10" s="14"/>
      <c r="AI10" s="14">
        <f>IF(AF10=AF5,SUM(Y4)+(C10*2))</f>
        <v>0</v>
      </c>
      <c r="AJ10" s="14"/>
      <c r="AL10" s="1">
        <f>SUM(AF10*1000)+(AI10)</f>
        <v>0</v>
      </c>
    </row>
    <row r="11" spans="1:28" ht="15.75" thickBot="1">
      <c r="A11" s="49"/>
      <c r="B11" s="50"/>
      <c r="C11" s="45"/>
      <c r="D11" s="46"/>
      <c r="U11" s="45"/>
      <c r="V11" s="46"/>
      <c r="W11" s="49"/>
      <c r="X11" s="50"/>
      <c r="Y11" s="45"/>
      <c r="Z11" s="46"/>
      <c r="AA11" s="49"/>
      <c r="AB11" s="50"/>
    </row>
    <row r="12" ht="15.75" thickBot="1"/>
    <row r="13" spans="1:36" ht="15">
      <c r="A13" s="47" t="s">
        <v>30</v>
      </c>
      <c r="B13" s="48"/>
      <c r="C13" s="43"/>
      <c r="D13" s="44"/>
      <c r="U13" s="43"/>
      <c r="V13" s="44"/>
      <c r="W13" s="47" t="s">
        <v>31</v>
      </c>
      <c r="X13" s="48"/>
      <c r="Y13" s="43"/>
      <c r="Z13" s="44"/>
      <c r="AA13" s="47" t="s">
        <v>30</v>
      </c>
      <c r="AB13" s="48"/>
      <c r="AD13" s="1" t="s">
        <v>1</v>
      </c>
      <c r="AF13" s="14" t="s">
        <v>33</v>
      </c>
      <c r="AG13" s="14"/>
      <c r="AI13" s="14" t="s">
        <v>34</v>
      </c>
      <c r="AJ13" s="14"/>
    </row>
    <row r="14" spans="1:38" ht="15.75" thickBot="1">
      <c r="A14" s="49"/>
      <c r="B14" s="50"/>
      <c r="C14" s="45"/>
      <c r="D14" s="46"/>
      <c r="U14" s="45"/>
      <c r="V14" s="46"/>
      <c r="W14" s="49"/>
      <c r="X14" s="50"/>
      <c r="Y14" s="45"/>
      <c r="Z14" s="46"/>
      <c r="AA14" s="49"/>
      <c r="AB14" s="50"/>
      <c r="AD14" s="1">
        <f>IF(C13="",0,IF(C13&gt;C19,3,IF(C13=C19,1,IF(C13&lt;C19,0))))</f>
        <v>0</v>
      </c>
      <c r="AE14" s="1">
        <f>IF(Y19="",0,IF(Y19&gt;Y13,3,IF(Y19=Y13,1,IF(Y19&lt;Y13,0))))</f>
        <v>0</v>
      </c>
      <c r="AF14" s="14">
        <f>SUM(AD14:AE14)</f>
        <v>0</v>
      </c>
      <c r="AG14" s="14"/>
      <c r="AI14" s="14">
        <f>IF(AF14=AF19,SUM(C13)+(Y19*2))</f>
        <v>0</v>
      </c>
      <c r="AJ14" s="14"/>
      <c r="AL14" s="1">
        <f>SUM(AF14*1000)+(AI14)</f>
        <v>0</v>
      </c>
    </row>
    <row r="15" spans="1:28" ht="15">
      <c r="A15" s="51"/>
      <c r="B15" s="52"/>
      <c r="C15" s="52"/>
      <c r="D15" s="52"/>
      <c r="E15" s="52"/>
      <c r="F15" s="52"/>
      <c r="G15" s="52"/>
      <c r="H15" s="53"/>
      <c r="K15" s="57">
        <f>IF(C13="","",IF(AL14&gt;AL19,A15,IF(AL19&gt;AL14,A17,IF(AL14=AL19,IF(U19&gt;U13,A15,IF(AL19=AL14,IF(U13&gt;U19,A17)))))))</f>
      </c>
      <c r="L15" s="58"/>
      <c r="M15" s="58"/>
      <c r="N15" s="58"/>
      <c r="O15" s="58"/>
      <c r="P15" s="58"/>
      <c r="Q15" s="58"/>
      <c r="R15" s="59"/>
      <c r="U15" s="51">
        <f>A17</f>
        <v>0</v>
      </c>
      <c r="V15" s="52"/>
      <c r="W15" s="52"/>
      <c r="X15" s="52"/>
      <c r="Y15" s="52"/>
      <c r="Z15" s="52"/>
      <c r="AA15" s="52"/>
      <c r="AB15" s="53"/>
    </row>
    <row r="16" spans="1:28" ht="15.75" thickBot="1">
      <c r="A16" s="54"/>
      <c r="B16" s="55"/>
      <c r="C16" s="55"/>
      <c r="D16" s="55"/>
      <c r="E16" s="55"/>
      <c r="F16" s="55"/>
      <c r="G16" s="55"/>
      <c r="H16" s="56"/>
      <c r="K16" s="60"/>
      <c r="L16" s="61"/>
      <c r="M16" s="61"/>
      <c r="N16" s="61"/>
      <c r="O16" s="61"/>
      <c r="P16" s="61"/>
      <c r="Q16" s="61"/>
      <c r="R16" s="62"/>
      <c r="U16" s="54"/>
      <c r="V16" s="55"/>
      <c r="W16" s="55"/>
      <c r="X16" s="55"/>
      <c r="Y16" s="55"/>
      <c r="Z16" s="55"/>
      <c r="AA16" s="55"/>
      <c r="AB16" s="56"/>
    </row>
    <row r="17" spans="1:28" ht="15">
      <c r="A17" s="51"/>
      <c r="B17" s="52"/>
      <c r="C17" s="52"/>
      <c r="D17" s="52"/>
      <c r="E17" s="52"/>
      <c r="F17" s="52"/>
      <c r="G17" s="52"/>
      <c r="H17" s="53"/>
      <c r="K17" s="60"/>
      <c r="L17" s="61"/>
      <c r="M17" s="61"/>
      <c r="N17" s="61"/>
      <c r="O17" s="61"/>
      <c r="P17" s="61"/>
      <c r="Q17" s="61"/>
      <c r="R17" s="62"/>
      <c r="U17" s="51">
        <f>A15</f>
        <v>0</v>
      </c>
      <c r="V17" s="52"/>
      <c r="W17" s="52"/>
      <c r="X17" s="52"/>
      <c r="Y17" s="52"/>
      <c r="Z17" s="52"/>
      <c r="AA17" s="52"/>
      <c r="AB17" s="53"/>
    </row>
    <row r="18" spans="1:28" ht="15.75" thickBot="1">
      <c r="A18" s="54"/>
      <c r="B18" s="55"/>
      <c r="C18" s="55"/>
      <c r="D18" s="55"/>
      <c r="E18" s="55"/>
      <c r="F18" s="55"/>
      <c r="G18" s="55"/>
      <c r="H18" s="56"/>
      <c r="K18" s="63"/>
      <c r="L18" s="64"/>
      <c r="M18" s="64"/>
      <c r="N18" s="64"/>
      <c r="O18" s="64"/>
      <c r="P18" s="64"/>
      <c r="Q18" s="64"/>
      <c r="R18" s="65"/>
      <c r="U18" s="54"/>
      <c r="V18" s="55"/>
      <c r="W18" s="55"/>
      <c r="X18" s="55"/>
      <c r="Y18" s="55"/>
      <c r="Z18" s="55"/>
      <c r="AA18" s="55"/>
      <c r="AB18" s="56"/>
    </row>
    <row r="19" spans="1:38" ht="15">
      <c r="A19" s="47" t="s">
        <v>30</v>
      </c>
      <c r="B19" s="48"/>
      <c r="C19" s="43"/>
      <c r="D19" s="44"/>
      <c r="U19" s="43"/>
      <c r="V19" s="44"/>
      <c r="W19" s="47" t="s">
        <v>32</v>
      </c>
      <c r="X19" s="48"/>
      <c r="Y19" s="43"/>
      <c r="Z19" s="44"/>
      <c r="AA19" s="47" t="s">
        <v>30</v>
      </c>
      <c r="AB19" s="48"/>
      <c r="AD19" s="1">
        <f>IF(C19="",0,IF(C19&gt;C13,3,IF(C19=C13,1,IF(C19&lt;C13,0))))</f>
        <v>0</v>
      </c>
      <c r="AE19" s="1">
        <f>IF(Y13="",0,IF(Y13&gt;Y19,3,IF(Y13=Y19,1,IF(Y13&lt;Y19,0))))</f>
        <v>0</v>
      </c>
      <c r="AF19" s="14">
        <f>SUM(AD19:AE19)</f>
        <v>0</v>
      </c>
      <c r="AG19" s="14"/>
      <c r="AI19" s="14">
        <f>IF(AF19=AF14,SUM(Y13)+(C19*2))</f>
        <v>0</v>
      </c>
      <c r="AJ19" s="14"/>
      <c r="AL19" s="1">
        <f>SUM(AF19*1000)+(AI19)</f>
        <v>0</v>
      </c>
    </row>
    <row r="20" spans="1:28" ht="15.75" thickBot="1">
      <c r="A20" s="49"/>
      <c r="B20" s="50"/>
      <c r="C20" s="45"/>
      <c r="D20" s="46"/>
      <c r="U20" s="45"/>
      <c r="V20" s="46"/>
      <c r="W20" s="49"/>
      <c r="X20" s="50"/>
      <c r="Y20" s="45"/>
      <c r="Z20" s="46"/>
      <c r="AA20" s="49"/>
      <c r="AB20" s="50"/>
    </row>
    <row r="21" ht="15.75" thickBot="1"/>
    <row r="22" spans="1:28" ht="15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</row>
    <row r="23" spans="1:28" ht="1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ht="15.75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ht="15.75" thickBot="1"/>
    <row r="26" spans="1:28" ht="15">
      <c r="A26" s="47" t="s">
        <v>30</v>
      </c>
      <c r="B26" s="48"/>
      <c r="C26" s="43"/>
      <c r="D26" s="44"/>
      <c r="E26" s="47" t="s">
        <v>31</v>
      </c>
      <c r="F26" s="48"/>
      <c r="G26" s="47"/>
      <c r="H26" s="48"/>
      <c r="K26" s="72">
        <f>IF(C26="","",IF(C26&gt;C32,A28,IF(C32&gt;C26,A30,IF(C26=C32,IF(G26&gt;G32,A28,IF(C32=C26,IF(G32&gt;G26,A30)))))))</f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</row>
    <row r="27" spans="1:28" ht="15.75" thickBot="1">
      <c r="A27" s="49"/>
      <c r="B27" s="50"/>
      <c r="C27" s="45"/>
      <c r="D27" s="46"/>
      <c r="E27" s="49"/>
      <c r="F27" s="50"/>
      <c r="G27" s="49"/>
      <c r="H27" s="50"/>
      <c r="K27" s="75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</row>
    <row r="28" spans="1:28" ht="15">
      <c r="A28" s="51">
        <f>IF(K6="","",K6)</f>
      </c>
      <c r="B28" s="52"/>
      <c r="C28" s="52"/>
      <c r="D28" s="52"/>
      <c r="E28" s="52"/>
      <c r="F28" s="52"/>
      <c r="G28" s="52"/>
      <c r="H28" s="53"/>
      <c r="K28" s="75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</row>
    <row r="29" spans="1:28" ht="15.75" thickBot="1">
      <c r="A29" s="54"/>
      <c r="B29" s="55"/>
      <c r="C29" s="55"/>
      <c r="D29" s="55"/>
      <c r="E29" s="55"/>
      <c r="F29" s="55"/>
      <c r="G29" s="55"/>
      <c r="H29" s="56"/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</row>
    <row r="30" spans="1:28" ht="15">
      <c r="A30" s="51">
        <f>IF(K15="","",K15)</f>
      </c>
      <c r="B30" s="52"/>
      <c r="C30" s="52"/>
      <c r="D30" s="52"/>
      <c r="E30" s="52"/>
      <c r="F30" s="52"/>
      <c r="G30" s="52"/>
      <c r="H30" s="53"/>
      <c r="K30" s="7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</row>
    <row r="31" spans="1:28" ht="15.75" thickBot="1">
      <c r="A31" s="54"/>
      <c r="B31" s="55"/>
      <c r="C31" s="55"/>
      <c r="D31" s="55"/>
      <c r="E31" s="55"/>
      <c r="F31" s="55"/>
      <c r="G31" s="55"/>
      <c r="H31" s="56"/>
      <c r="K31" s="75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</row>
    <row r="32" spans="1:28" ht="15">
      <c r="A32" s="47" t="s">
        <v>30</v>
      </c>
      <c r="B32" s="48"/>
      <c r="C32" s="43"/>
      <c r="D32" s="44"/>
      <c r="E32" s="47" t="s">
        <v>31</v>
      </c>
      <c r="F32" s="48"/>
      <c r="G32" s="47"/>
      <c r="H32" s="48"/>
      <c r="K32" s="75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</row>
    <row r="33" spans="1:28" ht="15.75" thickBot="1">
      <c r="A33" s="49"/>
      <c r="B33" s="50"/>
      <c r="C33" s="45"/>
      <c r="D33" s="46"/>
      <c r="E33" s="49"/>
      <c r="F33" s="50"/>
      <c r="G33" s="49"/>
      <c r="H33" s="50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</row>
  </sheetData>
  <mergeCells count="60">
    <mergeCell ref="A1:M2"/>
    <mergeCell ref="P1:AB2"/>
    <mergeCell ref="A4:B5"/>
    <mergeCell ref="A6:H7"/>
    <mergeCell ref="C4:D5"/>
    <mergeCell ref="AA4:AB5"/>
    <mergeCell ref="Y4:Z5"/>
    <mergeCell ref="W4:X5"/>
    <mergeCell ref="U4:V5"/>
    <mergeCell ref="A10:B11"/>
    <mergeCell ref="C10:D11"/>
    <mergeCell ref="U6:AB7"/>
    <mergeCell ref="U8:AB9"/>
    <mergeCell ref="AA10:AB11"/>
    <mergeCell ref="Y10:Z11"/>
    <mergeCell ref="K6:R9"/>
    <mergeCell ref="A8:H9"/>
    <mergeCell ref="W10:X11"/>
    <mergeCell ref="U10:V11"/>
    <mergeCell ref="AF4:AG4"/>
    <mergeCell ref="AF5:AG5"/>
    <mergeCell ref="AF10:AG10"/>
    <mergeCell ref="AI4:AJ4"/>
    <mergeCell ref="AI5:AJ5"/>
    <mergeCell ref="AI10:AJ10"/>
    <mergeCell ref="A13:B14"/>
    <mergeCell ref="C13:D14"/>
    <mergeCell ref="U13:V14"/>
    <mergeCell ref="W13:X14"/>
    <mergeCell ref="Y13:Z14"/>
    <mergeCell ref="AA13:AB14"/>
    <mergeCell ref="AF13:AG13"/>
    <mergeCell ref="AI13:AJ13"/>
    <mergeCell ref="AF14:AG14"/>
    <mergeCell ref="AI14:AJ14"/>
    <mergeCell ref="A15:H16"/>
    <mergeCell ref="K15:R18"/>
    <mergeCell ref="U15:AB16"/>
    <mergeCell ref="A17:H18"/>
    <mergeCell ref="U17:AB18"/>
    <mergeCell ref="AF19:AG19"/>
    <mergeCell ref="AI19:AJ19"/>
    <mergeCell ref="A19:B20"/>
    <mergeCell ref="C19:D20"/>
    <mergeCell ref="U19:V20"/>
    <mergeCell ref="W19:X20"/>
    <mergeCell ref="K26:AB33"/>
    <mergeCell ref="A22:AB24"/>
    <mergeCell ref="Y19:Z20"/>
    <mergeCell ref="AA19:AB20"/>
    <mergeCell ref="A32:B33"/>
    <mergeCell ref="C32:D33"/>
    <mergeCell ref="E32:F33"/>
    <mergeCell ref="G32:H33"/>
    <mergeCell ref="A26:B27"/>
    <mergeCell ref="C26:D27"/>
    <mergeCell ref="A28:H29"/>
    <mergeCell ref="A30:H31"/>
    <mergeCell ref="E26:F27"/>
    <mergeCell ref="G26:H2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el.crapule@gmail.com</dc:creator>
  <cp:keywords/>
  <dc:description/>
  <cp:lastModifiedBy>patrice</cp:lastModifiedBy>
  <dcterms:created xsi:type="dcterms:W3CDTF">2013-08-29T11:30:37Z</dcterms:created>
  <dcterms:modified xsi:type="dcterms:W3CDTF">2014-12-16T17:36:53Z</dcterms:modified>
  <cp:category/>
  <cp:version/>
  <cp:contentType/>
  <cp:contentStatus/>
</cp:coreProperties>
</file>